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summary\"/>
    </mc:Choice>
  </mc:AlternateContent>
  <xr:revisionPtr revIDLastSave="0" documentId="13_ncr:1_{38E0054C-6843-4540-A1EA-FF9CEB2FA8AE}" xr6:coauthVersionLast="47" xr6:coauthVersionMax="47" xr10:uidLastSave="{00000000-0000-0000-0000-000000000000}"/>
  <bookViews>
    <workbookView xWindow="-30828" yWindow="-108" windowWidth="30936" windowHeight="16896" activeTab="1" xr2:uid="{00000000-000D-0000-FFFF-FFFF00000000}"/>
  </bookViews>
  <sheets>
    <sheet name="summary" sheetId="10" r:id="rId1"/>
    <sheet name="chop" sheetId="12" r:id="rId2"/>
    <sheet name="2016-2019" sheetId="1" r:id="rId3"/>
    <sheet name="realized" sheetId="5" r:id="rId4"/>
    <sheet name="unrealized" sheetId="11" r:id="rId5"/>
    <sheet name="events" sheetId="9" r:id="rId6"/>
    <sheet name="XAUvsGBP_1D_2st_dev" sheetId="8" r:id="rId7"/>
    <sheet name="EURvsXAU_1D_2st_dev" sheetId="7" r:id="rId8"/>
    <sheet name="EURvsGBP_1D_2st_dev" sheetId="6" r:id="rId9"/>
    <sheet name="XAUUSD_3st_dev_pct_move" sheetId="4" r:id="rId10"/>
    <sheet name="GBPUSD_3st_dev_pct_move" sheetId="3" r:id="rId11"/>
    <sheet name="EURUSD_3st_dev_pct_move" sheetId="2" r:id="rId12"/>
  </sheets>
  <definedNames>
    <definedName name="_xlnm._FilterDatabase" localSheetId="1" hidden="1">chop!$A$2:$K$2</definedName>
    <definedName name="_xlnm._FilterDatabase" localSheetId="3" hidden="1">realized!$A$1:$D$5238</definedName>
    <definedName name="_xlnm._FilterDatabase" localSheetId="0" hidden="1">summary!$A$63:$J$113</definedName>
    <definedName name="_xlnm._FilterDatabase" localSheetId="4" hidden="1">unrealized!$A$1:$E$1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0" l="1"/>
  <c r="C120" i="10"/>
  <c r="C119" i="10"/>
  <c r="AJ2057" i="12"/>
  <c r="AI2056" i="12"/>
  <c r="AI2055" i="12"/>
  <c r="AI2054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AI113" i="12"/>
  <c r="AI114" i="12"/>
  <c r="AI115" i="12"/>
  <c r="AI116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I154" i="12"/>
  <c r="AI155" i="12"/>
  <c r="AI156" i="12"/>
  <c r="AI157" i="12"/>
  <c r="AI158" i="12"/>
  <c r="AI159" i="12"/>
  <c r="AI160" i="12"/>
  <c r="AI161" i="12"/>
  <c r="AI162" i="12"/>
  <c r="AI163" i="12"/>
  <c r="AI164" i="12"/>
  <c r="AI165" i="12"/>
  <c r="AI166" i="12"/>
  <c r="AI167" i="12"/>
  <c r="AI168" i="12"/>
  <c r="AI169" i="12"/>
  <c r="AI170" i="12"/>
  <c r="AI171" i="12"/>
  <c r="AI172" i="12"/>
  <c r="AI173" i="12"/>
  <c r="AI174" i="12"/>
  <c r="AI175" i="12"/>
  <c r="AI176" i="12"/>
  <c r="AI177" i="12"/>
  <c r="AI178" i="12"/>
  <c r="AI179" i="12"/>
  <c r="AI180" i="12"/>
  <c r="AI181" i="12"/>
  <c r="AI182" i="12"/>
  <c r="AI183" i="12"/>
  <c r="AI184" i="12"/>
  <c r="AI185" i="12"/>
  <c r="AI186" i="12"/>
  <c r="AI187" i="12"/>
  <c r="AI188" i="12"/>
  <c r="AI189" i="12"/>
  <c r="AI190" i="12"/>
  <c r="AI191" i="12"/>
  <c r="AI192" i="12"/>
  <c r="AI193" i="12"/>
  <c r="AI194" i="12"/>
  <c r="AI195" i="12"/>
  <c r="AI196" i="12"/>
  <c r="AI197" i="12"/>
  <c r="AI198" i="12"/>
  <c r="AI199" i="12"/>
  <c r="AI200" i="12"/>
  <c r="AI201" i="12"/>
  <c r="AI202" i="12"/>
  <c r="AI203" i="12"/>
  <c r="AI204" i="12"/>
  <c r="AI205" i="12"/>
  <c r="AI206" i="12"/>
  <c r="AI207" i="12"/>
  <c r="AI208" i="12"/>
  <c r="AI209" i="12"/>
  <c r="AI210" i="12"/>
  <c r="AI211" i="12"/>
  <c r="AI212" i="12"/>
  <c r="AI213" i="12"/>
  <c r="AI214" i="12"/>
  <c r="AI215" i="12"/>
  <c r="AI216" i="12"/>
  <c r="AI217" i="12"/>
  <c r="AI218" i="12"/>
  <c r="AI219" i="12"/>
  <c r="AI220" i="12"/>
  <c r="AI221" i="12"/>
  <c r="AI222" i="12"/>
  <c r="AI223" i="12"/>
  <c r="AI224" i="12"/>
  <c r="AI225" i="12"/>
  <c r="AI226" i="12"/>
  <c r="AI227" i="12"/>
  <c r="AI228" i="12"/>
  <c r="AI229" i="12"/>
  <c r="AI230" i="12"/>
  <c r="AI231" i="12"/>
  <c r="AI232" i="12"/>
  <c r="AI233" i="12"/>
  <c r="AI234" i="12"/>
  <c r="AI235" i="12"/>
  <c r="AI236" i="12"/>
  <c r="AI237" i="12"/>
  <c r="AI238" i="12"/>
  <c r="AI239" i="12"/>
  <c r="AI240" i="12"/>
  <c r="AI241" i="12"/>
  <c r="AI242" i="12"/>
  <c r="AI243" i="12"/>
  <c r="AI244" i="12"/>
  <c r="AI245" i="12"/>
  <c r="AI246" i="12"/>
  <c r="AI247" i="12"/>
  <c r="AI248" i="12"/>
  <c r="AI249" i="12"/>
  <c r="AI250" i="12"/>
  <c r="AI251" i="12"/>
  <c r="AI252" i="12"/>
  <c r="AI253" i="12"/>
  <c r="AI254" i="12"/>
  <c r="AI255" i="12"/>
  <c r="AI256" i="12"/>
  <c r="AI257" i="12"/>
  <c r="AI258" i="12"/>
  <c r="AI259" i="12"/>
  <c r="AI260" i="12"/>
  <c r="AI261" i="12"/>
  <c r="AI262" i="12"/>
  <c r="AI263" i="12"/>
  <c r="AI264" i="12"/>
  <c r="AI265" i="12"/>
  <c r="AI266" i="12"/>
  <c r="AI267" i="12"/>
  <c r="AI268" i="12"/>
  <c r="AI269" i="12"/>
  <c r="AI270" i="12"/>
  <c r="AI271" i="12"/>
  <c r="AI272" i="12"/>
  <c r="AI273" i="12"/>
  <c r="AI274" i="12"/>
  <c r="AI275" i="12"/>
  <c r="AI276" i="12"/>
  <c r="AI277" i="12"/>
  <c r="AI278" i="12"/>
  <c r="AI279" i="12"/>
  <c r="AI280" i="12"/>
  <c r="AI281" i="12"/>
  <c r="AI282" i="12"/>
  <c r="AI283" i="12"/>
  <c r="AI284" i="12"/>
  <c r="AI285" i="12"/>
  <c r="AI286" i="12"/>
  <c r="AI287" i="12"/>
  <c r="AI288" i="12"/>
  <c r="AI289" i="12"/>
  <c r="AI290" i="12"/>
  <c r="AI291" i="12"/>
  <c r="AI292" i="12"/>
  <c r="AI293" i="12"/>
  <c r="AI294" i="12"/>
  <c r="AI295" i="12"/>
  <c r="AI296" i="12"/>
  <c r="AI297" i="12"/>
  <c r="AI298" i="12"/>
  <c r="AI299" i="12"/>
  <c r="AI300" i="12"/>
  <c r="AI301" i="12"/>
  <c r="AI302" i="12"/>
  <c r="AI303" i="12"/>
  <c r="AI304" i="12"/>
  <c r="AI305" i="12"/>
  <c r="AI306" i="12"/>
  <c r="AI307" i="12"/>
  <c r="AI308" i="12"/>
  <c r="AI309" i="12"/>
  <c r="AI310" i="12"/>
  <c r="AI311" i="12"/>
  <c r="AI312" i="12"/>
  <c r="AI313" i="12"/>
  <c r="AI314" i="12"/>
  <c r="AI315" i="12"/>
  <c r="AI316" i="12"/>
  <c r="AI317" i="12"/>
  <c r="AI318" i="12"/>
  <c r="AI319" i="12"/>
  <c r="AI320" i="12"/>
  <c r="AI321" i="12"/>
  <c r="AI322" i="12"/>
  <c r="AI323" i="12"/>
  <c r="AI324" i="12"/>
  <c r="AI325" i="12"/>
  <c r="AI326" i="12"/>
  <c r="AI327" i="12"/>
  <c r="AI328" i="12"/>
  <c r="AI329" i="12"/>
  <c r="AI330" i="12"/>
  <c r="AI331" i="12"/>
  <c r="AI332" i="12"/>
  <c r="AI333" i="12"/>
  <c r="AI334" i="12"/>
  <c r="AI335" i="12"/>
  <c r="AI336" i="12"/>
  <c r="AI337" i="12"/>
  <c r="AI338" i="12"/>
  <c r="AI339" i="12"/>
  <c r="AI340" i="12"/>
  <c r="AI341" i="12"/>
  <c r="AI342" i="12"/>
  <c r="AI343" i="12"/>
  <c r="AI344" i="12"/>
  <c r="AI345" i="12"/>
  <c r="AI346" i="12"/>
  <c r="AI347" i="12"/>
  <c r="AI348" i="12"/>
  <c r="AI349" i="12"/>
  <c r="AI350" i="12"/>
  <c r="AI351" i="12"/>
  <c r="AI352" i="12"/>
  <c r="AI353" i="12"/>
  <c r="AI354" i="12"/>
  <c r="AI355" i="12"/>
  <c r="AI356" i="12"/>
  <c r="AI357" i="12"/>
  <c r="AI358" i="12"/>
  <c r="AI359" i="12"/>
  <c r="AI360" i="12"/>
  <c r="AI361" i="12"/>
  <c r="AI362" i="12"/>
  <c r="AI363" i="12"/>
  <c r="AI364" i="12"/>
  <c r="AI365" i="12"/>
  <c r="AI366" i="12"/>
  <c r="AI367" i="12"/>
  <c r="AI368" i="12"/>
  <c r="AI369" i="12"/>
  <c r="AI370" i="12"/>
  <c r="AI371" i="12"/>
  <c r="AI372" i="12"/>
  <c r="AI373" i="12"/>
  <c r="AI374" i="12"/>
  <c r="AI375" i="12"/>
  <c r="AI376" i="12"/>
  <c r="AI377" i="12"/>
  <c r="AI378" i="12"/>
  <c r="AI379" i="12"/>
  <c r="AI380" i="12"/>
  <c r="AI381" i="12"/>
  <c r="AI382" i="12"/>
  <c r="AI383" i="12"/>
  <c r="AI384" i="12"/>
  <c r="AI385" i="12"/>
  <c r="AI386" i="12"/>
  <c r="AI387" i="12"/>
  <c r="AI388" i="12"/>
  <c r="AI389" i="12"/>
  <c r="AI390" i="12"/>
  <c r="AI391" i="12"/>
  <c r="AI392" i="12"/>
  <c r="AI393" i="12"/>
  <c r="AI394" i="12"/>
  <c r="AI395" i="12"/>
  <c r="AI396" i="12"/>
  <c r="AI397" i="12"/>
  <c r="AI398" i="12"/>
  <c r="AI399" i="12"/>
  <c r="AI400" i="12"/>
  <c r="AI401" i="12"/>
  <c r="AI402" i="12"/>
  <c r="AI403" i="12"/>
  <c r="AI404" i="12"/>
  <c r="AI405" i="12"/>
  <c r="AI406" i="12"/>
  <c r="AI407" i="12"/>
  <c r="AI408" i="12"/>
  <c r="AI409" i="12"/>
  <c r="AI410" i="12"/>
  <c r="AI411" i="12"/>
  <c r="AI412" i="12"/>
  <c r="AI413" i="12"/>
  <c r="AI414" i="12"/>
  <c r="AI415" i="12"/>
  <c r="AI416" i="12"/>
  <c r="AI417" i="12"/>
  <c r="AI418" i="12"/>
  <c r="AI419" i="12"/>
  <c r="AI420" i="12"/>
  <c r="AI421" i="12"/>
  <c r="AI422" i="12"/>
  <c r="AI423" i="12"/>
  <c r="AI424" i="12"/>
  <c r="AI425" i="12"/>
  <c r="AI426" i="12"/>
  <c r="AI427" i="12"/>
  <c r="AI428" i="12"/>
  <c r="AI429" i="12"/>
  <c r="AI430" i="12"/>
  <c r="AI431" i="12"/>
  <c r="AI432" i="12"/>
  <c r="AI433" i="12"/>
  <c r="AI434" i="12"/>
  <c r="AI435" i="12"/>
  <c r="AI436" i="12"/>
  <c r="AI437" i="12"/>
  <c r="AI438" i="12"/>
  <c r="AI439" i="12"/>
  <c r="AI440" i="12"/>
  <c r="AI441" i="12"/>
  <c r="AI442" i="12"/>
  <c r="AI443" i="12"/>
  <c r="AI444" i="12"/>
  <c r="AI445" i="12"/>
  <c r="AI446" i="12"/>
  <c r="AI447" i="12"/>
  <c r="AI448" i="12"/>
  <c r="AI449" i="12"/>
  <c r="AI450" i="12"/>
  <c r="AI451" i="12"/>
  <c r="AI452" i="12"/>
  <c r="AI453" i="12"/>
  <c r="AI454" i="12"/>
  <c r="AI455" i="12"/>
  <c r="AI456" i="12"/>
  <c r="AI457" i="12"/>
  <c r="AI458" i="12"/>
  <c r="AI459" i="12"/>
  <c r="AI460" i="12"/>
  <c r="AI461" i="12"/>
  <c r="AI462" i="12"/>
  <c r="AI463" i="12"/>
  <c r="AI464" i="12"/>
  <c r="AI465" i="12"/>
  <c r="AI466" i="12"/>
  <c r="AI467" i="12"/>
  <c r="AI468" i="12"/>
  <c r="AI469" i="12"/>
  <c r="AI470" i="12"/>
  <c r="AI471" i="12"/>
  <c r="AI472" i="12"/>
  <c r="AI473" i="12"/>
  <c r="AI474" i="12"/>
  <c r="AI475" i="12"/>
  <c r="AI476" i="12"/>
  <c r="AI477" i="12"/>
  <c r="AI478" i="12"/>
  <c r="AI479" i="12"/>
  <c r="AI480" i="12"/>
  <c r="AI481" i="12"/>
  <c r="AI482" i="12"/>
  <c r="AI483" i="12"/>
  <c r="AI484" i="12"/>
  <c r="AI485" i="12"/>
  <c r="AI486" i="12"/>
  <c r="AI487" i="12"/>
  <c r="AI488" i="12"/>
  <c r="AI489" i="12"/>
  <c r="AI490" i="12"/>
  <c r="AI491" i="12"/>
  <c r="AI492" i="12"/>
  <c r="AI493" i="12"/>
  <c r="AI494" i="12"/>
  <c r="AI495" i="12"/>
  <c r="AI496" i="12"/>
  <c r="AI497" i="12"/>
  <c r="AI498" i="12"/>
  <c r="AI499" i="12"/>
  <c r="AI500" i="12"/>
  <c r="AI501" i="12"/>
  <c r="AI502" i="12"/>
  <c r="AI503" i="12"/>
  <c r="AI504" i="12"/>
  <c r="AI505" i="12"/>
  <c r="AI506" i="12"/>
  <c r="AI507" i="12"/>
  <c r="AI508" i="12"/>
  <c r="AI509" i="12"/>
  <c r="AI510" i="12"/>
  <c r="AI511" i="12"/>
  <c r="AI512" i="12"/>
  <c r="AI513" i="12"/>
  <c r="AI514" i="12"/>
  <c r="AI515" i="12"/>
  <c r="AI516" i="12"/>
  <c r="AI517" i="12"/>
  <c r="AI518" i="12"/>
  <c r="AI519" i="12"/>
  <c r="AI520" i="12"/>
  <c r="AI521" i="12"/>
  <c r="AI522" i="12"/>
  <c r="AI523" i="12"/>
  <c r="AI524" i="12"/>
  <c r="AI525" i="12"/>
  <c r="AI526" i="12"/>
  <c r="AI527" i="12"/>
  <c r="AI528" i="12"/>
  <c r="AI529" i="12"/>
  <c r="AI530" i="12"/>
  <c r="AI531" i="12"/>
  <c r="AI532" i="12"/>
  <c r="AI533" i="12"/>
  <c r="AI534" i="12"/>
  <c r="AI535" i="12"/>
  <c r="AI536" i="12"/>
  <c r="AI537" i="12"/>
  <c r="AI538" i="12"/>
  <c r="AI539" i="12"/>
  <c r="AI540" i="12"/>
  <c r="AI541" i="12"/>
  <c r="AI542" i="12"/>
  <c r="AI543" i="12"/>
  <c r="AI544" i="12"/>
  <c r="AI545" i="12"/>
  <c r="AI546" i="12"/>
  <c r="AI547" i="12"/>
  <c r="AI548" i="12"/>
  <c r="AI549" i="12"/>
  <c r="AI550" i="12"/>
  <c r="AI551" i="12"/>
  <c r="AI552" i="12"/>
  <c r="AI553" i="12"/>
  <c r="AI554" i="12"/>
  <c r="AI555" i="12"/>
  <c r="AI556" i="12"/>
  <c r="AI557" i="12"/>
  <c r="AI558" i="12"/>
  <c r="AI559" i="12"/>
  <c r="AI560" i="12"/>
  <c r="AI561" i="12"/>
  <c r="AI562" i="12"/>
  <c r="AI563" i="12"/>
  <c r="AI564" i="12"/>
  <c r="AI565" i="12"/>
  <c r="AI566" i="12"/>
  <c r="AI567" i="12"/>
  <c r="AI568" i="12"/>
  <c r="AI569" i="12"/>
  <c r="AI570" i="12"/>
  <c r="AI571" i="12"/>
  <c r="AI572" i="12"/>
  <c r="AI573" i="12"/>
  <c r="AI574" i="12"/>
  <c r="AI575" i="12"/>
  <c r="AI576" i="12"/>
  <c r="AI577" i="12"/>
  <c r="AI578" i="12"/>
  <c r="AI579" i="12"/>
  <c r="AI580" i="12"/>
  <c r="AI581" i="12"/>
  <c r="AI582" i="12"/>
  <c r="AI583" i="12"/>
  <c r="AI584" i="12"/>
  <c r="AI585" i="12"/>
  <c r="AI586" i="12"/>
  <c r="AI587" i="12"/>
  <c r="AI588" i="12"/>
  <c r="AI589" i="12"/>
  <c r="AI590" i="12"/>
  <c r="AI591" i="12"/>
  <c r="AI592" i="12"/>
  <c r="AI593" i="12"/>
  <c r="AI594" i="12"/>
  <c r="AI595" i="12"/>
  <c r="AI596" i="12"/>
  <c r="AI597" i="12"/>
  <c r="AI598" i="12"/>
  <c r="AI599" i="12"/>
  <c r="AI600" i="12"/>
  <c r="AI601" i="12"/>
  <c r="AI602" i="12"/>
  <c r="AI603" i="12"/>
  <c r="AI604" i="12"/>
  <c r="AI605" i="12"/>
  <c r="AI606" i="12"/>
  <c r="AI607" i="12"/>
  <c r="AI608" i="12"/>
  <c r="AI609" i="12"/>
  <c r="AI610" i="12"/>
  <c r="AI611" i="12"/>
  <c r="AI612" i="12"/>
  <c r="AI613" i="12"/>
  <c r="AI614" i="12"/>
  <c r="AI615" i="12"/>
  <c r="AI616" i="12"/>
  <c r="AI617" i="12"/>
  <c r="AI618" i="12"/>
  <c r="AI619" i="12"/>
  <c r="AI620" i="12"/>
  <c r="AI621" i="12"/>
  <c r="AI622" i="12"/>
  <c r="AI623" i="12"/>
  <c r="AI624" i="12"/>
  <c r="AI625" i="12"/>
  <c r="AI626" i="12"/>
  <c r="AI627" i="12"/>
  <c r="AI628" i="12"/>
  <c r="AI629" i="12"/>
  <c r="AI630" i="12"/>
  <c r="AI631" i="12"/>
  <c r="AI632" i="12"/>
  <c r="AI633" i="12"/>
  <c r="AI634" i="12"/>
  <c r="AI635" i="12"/>
  <c r="AI636" i="12"/>
  <c r="AI637" i="12"/>
  <c r="AI638" i="12"/>
  <c r="AI639" i="12"/>
  <c r="AI640" i="12"/>
  <c r="AI641" i="12"/>
  <c r="AI642" i="12"/>
  <c r="AI643" i="12"/>
  <c r="AI644" i="12"/>
  <c r="AI645" i="12"/>
  <c r="AI646" i="12"/>
  <c r="AI647" i="12"/>
  <c r="AI648" i="12"/>
  <c r="AI649" i="12"/>
  <c r="AI650" i="12"/>
  <c r="AI651" i="12"/>
  <c r="AI652" i="12"/>
  <c r="AI653" i="12"/>
  <c r="AI654" i="12"/>
  <c r="AI655" i="12"/>
  <c r="AI656" i="12"/>
  <c r="AI657" i="12"/>
  <c r="AI658" i="12"/>
  <c r="AI659" i="12"/>
  <c r="AI660" i="12"/>
  <c r="AI661" i="12"/>
  <c r="AI662" i="12"/>
  <c r="AI663" i="12"/>
  <c r="AI664" i="12"/>
  <c r="AI665" i="12"/>
  <c r="AI666" i="12"/>
  <c r="AI667" i="12"/>
  <c r="AI668" i="12"/>
  <c r="AI669" i="12"/>
  <c r="AI670" i="12"/>
  <c r="AI671" i="12"/>
  <c r="AI672" i="12"/>
  <c r="AI673" i="12"/>
  <c r="AI674" i="12"/>
  <c r="AI675" i="12"/>
  <c r="AI676" i="12"/>
  <c r="AI677" i="12"/>
  <c r="AI678" i="12"/>
  <c r="AI679" i="12"/>
  <c r="AI680" i="12"/>
  <c r="AI681" i="12"/>
  <c r="AI682" i="12"/>
  <c r="AI683" i="12"/>
  <c r="AI684" i="12"/>
  <c r="AI685" i="12"/>
  <c r="AI686" i="12"/>
  <c r="AI687" i="12"/>
  <c r="AI688" i="12"/>
  <c r="AI689" i="12"/>
  <c r="AI690" i="12"/>
  <c r="AI691" i="12"/>
  <c r="AI692" i="12"/>
  <c r="AI693" i="12"/>
  <c r="AI694" i="12"/>
  <c r="AI695" i="12"/>
  <c r="AI696" i="12"/>
  <c r="AI697" i="12"/>
  <c r="AI698" i="12"/>
  <c r="AI699" i="12"/>
  <c r="AI700" i="12"/>
  <c r="AI701" i="12"/>
  <c r="AI702" i="12"/>
  <c r="AI703" i="12"/>
  <c r="AI704" i="12"/>
  <c r="AI705" i="12"/>
  <c r="AI706" i="12"/>
  <c r="AI707" i="12"/>
  <c r="AI708" i="12"/>
  <c r="AI709" i="12"/>
  <c r="AI710" i="12"/>
  <c r="AI711" i="12"/>
  <c r="AI712" i="12"/>
  <c r="AI713" i="12"/>
  <c r="AI714" i="12"/>
  <c r="AI715" i="12"/>
  <c r="AI716" i="12"/>
  <c r="AI717" i="12"/>
  <c r="AI718" i="12"/>
  <c r="AI719" i="12"/>
  <c r="AI720" i="12"/>
  <c r="AI721" i="12"/>
  <c r="AI722" i="12"/>
  <c r="AI723" i="12"/>
  <c r="AI724" i="12"/>
  <c r="AI725" i="12"/>
  <c r="AI726" i="12"/>
  <c r="AI727" i="12"/>
  <c r="AI728" i="12"/>
  <c r="AI729" i="12"/>
  <c r="AI730" i="12"/>
  <c r="AI731" i="12"/>
  <c r="AI732" i="12"/>
  <c r="AI733" i="12"/>
  <c r="AI734" i="12"/>
  <c r="AI735" i="12"/>
  <c r="AI736" i="12"/>
  <c r="AI737" i="12"/>
  <c r="AI738" i="12"/>
  <c r="AI739" i="12"/>
  <c r="AI740" i="12"/>
  <c r="AI741" i="12"/>
  <c r="AI742" i="12"/>
  <c r="AI743" i="12"/>
  <c r="AI744" i="12"/>
  <c r="AI745" i="12"/>
  <c r="AI746" i="12"/>
  <c r="AI747" i="12"/>
  <c r="AI748" i="12"/>
  <c r="AI749" i="12"/>
  <c r="AI750" i="12"/>
  <c r="AI751" i="12"/>
  <c r="AI752" i="12"/>
  <c r="AI753" i="12"/>
  <c r="AI754" i="12"/>
  <c r="AI755" i="12"/>
  <c r="AI756" i="12"/>
  <c r="AI757" i="12"/>
  <c r="AI758" i="12"/>
  <c r="AI759" i="12"/>
  <c r="AI760" i="12"/>
  <c r="AI761" i="12"/>
  <c r="AI762" i="12"/>
  <c r="AI763" i="12"/>
  <c r="AI764" i="12"/>
  <c r="AI765" i="12"/>
  <c r="AI766" i="12"/>
  <c r="AI767" i="12"/>
  <c r="AI768" i="12"/>
  <c r="AI769" i="12"/>
  <c r="AI770" i="12"/>
  <c r="AI771" i="12"/>
  <c r="AI772" i="12"/>
  <c r="AI773" i="12"/>
  <c r="AI774" i="12"/>
  <c r="AI775" i="12"/>
  <c r="AI776" i="12"/>
  <c r="AI777" i="12"/>
  <c r="AI778" i="12"/>
  <c r="AI779" i="12"/>
  <c r="AI780" i="12"/>
  <c r="AI781" i="12"/>
  <c r="AI782" i="12"/>
  <c r="AI783" i="12"/>
  <c r="AI784" i="12"/>
  <c r="AI785" i="12"/>
  <c r="AI786" i="12"/>
  <c r="AI787" i="12"/>
  <c r="AI788" i="12"/>
  <c r="AI789" i="12"/>
  <c r="AI790" i="12"/>
  <c r="AI791" i="12"/>
  <c r="AI792" i="12"/>
  <c r="AI793" i="12"/>
  <c r="AI794" i="12"/>
  <c r="AI795" i="12"/>
  <c r="AI796" i="12"/>
  <c r="AI797" i="12"/>
  <c r="AI798" i="12"/>
  <c r="AI799" i="12"/>
  <c r="AI800" i="12"/>
  <c r="AI801" i="12"/>
  <c r="AI802" i="12"/>
  <c r="AI803" i="12"/>
  <c r="AI804" i="12"/>
  <c r="AI805" i="12"/>
  <c r="AI806" i="12"/>
  <c r="AI807" i="12"/>
  <c r="AI808" i="12"/>
  <c r="AI809" i="12"/>
  <c r="AI810" i="12"/>
  <c r="AI811" i="12"/>
  <c r="AI812" i="12"/>
  <c r="AI813" i="12"/>
  <c r="AI814" i="12"/>
  <c r="AI815" i="12"/>
  <c r="AI816" i="12"/>
  <c r="AI817" i="12"/>
  <c r="AI818" i="12"/>
  <c r="AI819" i="12"/>
  <c r="AI820" i="12"/>
  <c r="AI821" i="12"/>
  <c r="AI822" i="12"/>
  <c r="AI823" i="12"/>
  <c r="AI824" i="12"/>
  <c r="AI825" i="12"/>
  <c r="AI826" i="12"/>
  <c r="AI827" i="12"/>
  <c r="AI828" i="12"/>
  <c r="AI829" i="12"/>
  <c r="AI830" i="12"/>
  <c r="AI831" i="12"/>
  <c r="AI832" i="12"/>
  <c r="AI833" i="12"/>
  <c r="AI834" i="12"/>
  <c r="AI835" i="12"/>
  <c r="AI836" i="12"/>
  <c r="AI837" i="12"/>
  <c r="AI838" i="12"/>
  <c r="AI839" i="12"/>
  <c r="AI840" i="12"/>
  <c r="AI841" i="12"/>
  <c r="AI842" i="12"/>
  <c r="AI843" i="12"/>
  <c r="AI844" i="12"/>
  <c r="AI845" i="12"/>
  <c r="AI846" i="12"/>
  <c r="AI847" i="12"/>
  <c r="AI848" i="12"/>
  <c r="AI849" i="12"/>
  <c r="AI850" i="12"/>
  <c r="AI851" i="12"/>
  <c r="AI852" i="12"/>
  <c r="AI853" i="12"/>
  <c r="AI854" i="12"/>
  <c r="AI855" i="12"/>
  <c r="AI856" i="12"/>
  <c r="AI857" i="12"/>
  <c r="AI858" i="12"/>
  <c r="AI859" i="12"/>
  <c r="AI860" i="12"/>
  <c r="AI861" i="12"/>
  <c r="AI862" i="12"/>
  <c r="AI863" i="12"/>
  <c r="AI864" i="12"/>
  <c r="AI865" i="12"/>
  <c r="AI866" i="12"/>
  <c r="AI867" i="12"/>
  <c r="AI868" i="12"/>
  <c r="AI869" i="12"/>
  <c r="AI870" i="12"/>
  <c r="AI871" i="12"/>
  <c r="AI872" i="12"/>
  <c r="AI873" i="12"/>
  <c r="AI874" i="12"/>
  <c r="AI875" i="12"/>
  <c r="AI876" i="12"/>
  <c r="AI877" i="12"/>
  <c r="AI878" i="12"/>
  <c r="AI879" i="12"/>
  <c r="AI880" i="12"/>
  <c r="AI881" i="12"/>
  <c r="AI882" i="12"/>
  <c r="AI883" i="12"/>
  <c r="AI884" i="12"/>
  <c r="AI885" i="12"/>
  <c r="AI886" i="12"/>
  <c r="AI887" i="12"/>
  <c r="AI888" i="12"/>
  <c r="AI889" i="12"/>
  <c r="AI890" i="12"/>
  <c r="AI891" i="12"/>
  <c r="AI892" i="12"/>
  <c r="AI893" i="12"/>
  <c r="AI894" i="12"/>
  <c r="AI895" i="12"/>
  <c r="AI896" i="12"/>
  <c r="AI897" i="12"/>
  <c r="AI898" i="12"/>
  <c r="AI899" i="12"/>
  <c r="AI900" i="12"/>
  <c r="AI901" i="12"/>
  <c r="AI902" i="12"/>
  <c r="AI903" i="12"/>
  <c r="AI904" i="12"/>
  <c r="AI905" i="12"/>
  <c r="AI906" i="12"/>
  <c r="AI907" i="12"/>
  <c r="AI908" i="12"/>
  <c r="AI909" i="12"/>
  <c r="AI910" i="12"/>
  <c r="AI911" i="12"/>
  <c r="AI912" i="12"/>
  <c r="AI913" i="12"/>
  <c r="AI914" i="12"/>
  <c r="AI915" i="12"/>
  <c r="AI916" i="12"/>
  <c r="AI917" i="12"/>
  <c r="AI918" i="12"/>
  <c r="AI919" i="12"/>
  <c r="AI920" i="12"/>
  <c r="AI921" i="12"/>
  <c r="AI922" i="12"/>
  <c r="AI923" i="12"/>
  <c r="AI924" i="12"/>
  <c r="AI925" i="12"/>
  <c r="AI926" i="12"/>
  <c r="AI927" i="12"/>
  <c r="AI928" i="12"/>
  <c r="AI929" i="12"/>
  <c r="AI930" i="12"/>
  <c r="AI931" i="12"/>
  <c r="AI932" i="12"/>
  <c r="AI933" i="12"/>
  <c r="AI934" i="12"/>
  <c r="AI935" i="12"/>
  <c r="AI936" i="12"/>
  <c r="AI937" i="12"/>
  <c r="AI938" i="12"/>
  <c r="AI939" i="12"/>
  <c r="AI940" i="12"/>
  <c r="AI941" i="12"/>
  <c r="AI942" i="12"/>
  <c r="AI943" i="12"/>
  <c r="AI944" i="12"/>
  <c r="AI945" i="12"/>
  <c r="AI946" i="12"/>
  <c r="AI947" i="12"/>
  <c r="AI948" i="12"/>
  <c r="AI949" i="12"/>
  <c r="AI950" i="12"/>
  <c r="AI951" i="12"/>
  <c r="AI952" i="12"/>
  <c r="AI953" i="12"/>
  <c r="AI954" i="12"/>
  <c r="AI955" i="12"/>
  <c r="AI956" i="12"/>
  <c r="AI957" i="12"/>
  <c r="AI958" i="12"/>
  <c r="AI959" i="12"/>
  <c r="AI960" i="12"/>
  <c r="AI961" i="12"/>
  <c r="AI962" i="12"/>
  <c r="AI963" i="12"/>
  <c r="AI964" i="12"/>
  <c r="AI965" i="12"/>
  <c r="AI966" i="12"/>
  <c r="AI967" i="12"/>
  <c r="AI968" i="12"/>
  <c r="AI969" i="12"/>
  <c r="AI970" i="12"/>
  <c r="AI971" i="12"/>
  <c r="AI972" i="12"/>
  <c r="AI973" i="12"/>
  <c r="AI974" i="12"/>
  <c r="AI975" i="12"/>
  <c r="AI976" i="12"/>
  <c r="AI977" i="12"/>
  <c r="AI978" i="12"/>
  <c r="AI979" i="12"/>
  <c r="AI980" i="12"/>
  <c r="AI981" i="12"/>
  <c r="AI982" i="12"/>
  <c r="AI983" i="12"/>
  <c r="AI984" i="12"/>
  <c r="AI985" i="12"/>
  <c r="AI986" i="12"/>
  <c r="AI987" i="12"/>
  <c r="AI988" i="12"/>
  <c r="AI989" i="12"/>
  <c r="AI990" i="12"/>
  <c r="AI991" i="12"/>
  <c r="AI992" i="12"/>
  <c r="AI993" i="12"/>
  <c r="AI994" i="12"/>
  <c r="AI995" i="12"/>
  <c r="AI996" i="12"/>
  <c r="AI997" i="12"/>
  <c r="AI998" i="12"/>
  <c r="AI999" i="12"/>
  <c r="AI1000" i="12"/>
  <c r="AI1001" i="12"/>
  <c r="AI1002" i="12"/>
  <c r="AI1003" i="12"/>
  <c r="AI1004" i="12"/>
  <c r="AI1005" i="12"/>
  <c r="AI1006" i="12"/>
  <c r="AI1007" i="12"/>
  <c r="AI1008" i="12"/>
  <c r="AI1009" i="12"/>
  <c r="AI1010" i="12"/>
  <c r="AI1011" i="12"/>
  <c r="AI1012" i="12"/>
  <c r="AI1013" i="12"/>
  <c r="AI1014" i="12"/>
  <c r="AI1015" i="12"/>
  <c r="AI1016" i="12"/>
  <c r="AI1017" i="12"/>
  <c r="AI1018" i="12"/>
  <c r="AI1019" i="12"/>
  <c r="AI1020" i="12"/>
  <c r="AI1021" i="12"/>
  <c r="AI1022" i="12"/>
  <c r="AI1023" i="12"/>
  <c r="AI1024" i="12"/>
  <c r="AI1025" i="12"/>
  <c r="AI1026" i="12"/>
  <c r="AI1027" i="12"/>
  <c r="AI1028" i="12"/>
  <c r="AI1029" i="12"/>
  <c r="AI1030" i="12"/>
  <c r="AI1031" i="12"/>
  <c r="AI1032" i="12"/>
  <c r="AI1033" i="12"/>
  <c r="AI1034" i="12"/>
  <c r="AI1035" i="12"/>
  <c r="AI1036" i="12"/>
  <c r="AI1037" i="12"/>
  <c r="AI1038" i="12"/>
  <c r="AI1039" i="12"/>
  <c r="AI1040" i="12"/>
  <c r="AI1041" i="12"/>
  <c r="AI1042" i="12"/>
  <c r="AI1043" i="12"/>
  <c r="AI1044" i="12"/>
  <c r="AI1045" i="12"/>
  <c r="AI1046" i="12"/>
  <c r="AI1047" i="12"/>
  <c r="AI1048" i="12"/>
  <c r="AI1049" i="12"/>
  <c r="AI1050" i="12"/>
  <c r="AI1051" i="12"/>
  <c r="AI1052" i="12"/>
  <c r="AI1053" i="12"/>
  <c r="AI1054" i="12"/>
  <c r="AI1055" i="12"/>
  <c r="AI1056" i="12"/>
  <c r="AI1057" i="12"/>
  <c r="AI1058" i="12"/>
  <c r="AI1059" i="12"/>
  <c r="AI1060" i="12"/>
  <c r="AI1061" i="12"/>
  <c r="AI1062" i="12"/>
  <c r="AI1063" i="12"/>
  <c r="AI1064" i="12"/>
  <c r="AI1065" i="12"/>
  <c r="AI1066" i="12"/>
  <c r="AI1067" i="12"/>
  <c r="AI1068" i="12"/>
  <c r="AI1069" i="12"/>
  <c r="AI1070" i="12"/>
  <c r="AI1071" i="12"/>
  <c r="AI1072" i="12"/>
  <c r="AI1073" i="12"/>
  <c r="AI1074" i="12"/>
  <c r="AI1075" i="12"/>
  <c r="AI1076" i="12"/>
  <c r="AI1077" i="12"/>
  <c r="AI1078" i="12"/>
  <c r="AI1079" i="12"/>
  <c r="AI1080" i="12"/>
  <c r="AI1081" i="12"/>
  <c r="AI1082" i="12"/>
  <c r="AI1083" i="12"/>
  <c r="AI1084" i="12"/>
  <c r="AI1085" i="12"/>
  <c r="AI1086" i="12"/>
  <c r="AI1087" i="12"/>
  <c r="AI1088" i="12"/>
  <c r="AI1089" i="12"/>
  <c r="AI1090" i="12"/>
  <c r="AI1091" i="12"/>
  <c r="AI1092" i="12"/>
  <c r="AI1093" i="12"/>
  <c r="AI1094" i="12"/>
  <c r="AI1095" i="12"/>
  <c r="AI1096" i="12"/>
  <c r="AI1097" i="12"/>
  <c r="AI1098" i="12"/>
  <c r="AI1099" i="12"/>
  <c r="AI1100" i="12"/>
  <c r="AI1101" i="12"/>
  <c r="AI1102" i="12"/>
  <c r="AI1103" i="12"/>
  <c r="AI1104" i="12"/>
  <c r="AI1105" i="12"/>
  <c r="AI1106" i="12"/>
  <c r="AI1107" i="12"/>
  <c r="AI1108" i="12"/>
  <c r="AI1109" i="12"/>
  <c r="AI1110" i="12"/>
  <c r="AI1111" i="12"/>
  <c r="AI1112" i="12"/>
  <c r="AI1113" i="12"/>
  <c r="AI1114" i="12"/>
  <c r="AI1115" i="12"/>
  <c r="AI1116" i="12"/>
  <c r="AI1117" i="12"/>
  <c r="AI1118" i="12"/>
  <c r="AI1119" i="12"/>
  <c r="AI1120" i="12"/>
  <c r="AI1121" i="12"/>
  <c r="AI1122" i="12"/>
  <c r="AI1123" i="12"/>
  <c r="AI1124" i="12"/>
  <c r="AI1125" i="12"/>
  <c r="AI1126" i="12"/>
  <c r="AI1127" i="12"/>
  <c r="AI1128" i="12"/>
  <c r="AI1129" i="12"/>
  <c r="AI1130" i="12"/>
  <c r="AI1131" i="12"/>
  <c r="AI1132" i="12"/>
  <c r="AI1133" i="12"/>
  <c r="AI1134" i="12"/>
  <c r="AI1135" i="12"/>
  <c r="AI1136" i="12"/>
  <c r="AI1137" i="12"/>
  <c r="AI1138" i="12"/>
  <c r="AI1139" i="12"/>
  <c r="AI1140" i="12"/>
  <c r="AI1141" i="12"/>
  <c r="AI1142" i="12"/>
  <c r="AI1143" i="12"/>
  <c r="AI1144" i="12"/>
  <c r="AI1145" i="12"/>
  <c r="AI1146" i="12"/>
  <c r="AI1147" i="12"/>
  <c r="AI1148" i="12"/>
  <c r="AI1149" i="12"/>
  <c r="AI1150" i="12"/>
  <c r="AI1151" i="12"/>
  <c r="AI1152" i="12"/>
  <c r="AI1153" i="12"/>
  <c r="AI1154" i="12"/>
  <c r="AI1155" i="12"/>
  <c r="AI1156" i="12"/>
  <c r="AI1157" i="12"/>
  <c r="AI1158" i="12"/>
  <c r="AI1159" i="12"/>
  <c r="AI1160" i="12"/>
  <c r="AI1161" i="12"/>
  <c r="AI1162" i="12"/>
  <c r="AI1163" i="12"/>
  <c r="AI1164" i="12"/>
  <c r="AI1165" i="12"/>
  <c r="AI1166" i="12"/>
  <c r="AI1167" i="12"/>
  <c r="AI1168" i="12"/>
  <c r="AI1169" i="12"/>
  <c r="AI1170" i="12"/>
  <c r="AI1171" i="12"/>
  <c r="AI1172" i="12"/>
  <c r="AI1173" i="12"/>
  <c r="AI1174" i="12"/>
  <c r="AI1175" i="12"/>
  <c r="AI1176" i="12"/>
  <c r="AI1177" i="12"/>
  <c r="AI1178" i="12"/>
  <c r="AI1179" i="12"/>
  <c r="AI1180" i="12"/>
  <c r="AI1181" i="12"/>
  <c r="AI1182" i="12"/>
  <c r="AI1183" i="12"/>
  <c r="AI1184" i="12"/>
  <c r="AI1185" i="12"/>
  <c r="AI1186" i="12"/>
  <c r="AI1187" i="12"/>
  <c r="AI1188" i="12"/>
  <c r="AI1189" i="12"/>
  <c r="AI1190" i="12"/>
  <c r="AI1191" i="12"/>
  <c r="AI1192" i="12"/>
  <c r="AI1193" i="12"/>
  <c r="AI1194" i="12"/>
  <c r="AI1195" i="12"/>
  <c r="AI1196" i="12"/>
  <c r="AI1197" i="12"/>
  <c r="AI1198" i="12"/>
  <c r="AI1199" i="12"/>
  <c r="AI1200" i="12"/>
  <c r="AI1201" i="12"/>
  <c r="AI1202" i="12"/>
  <c r="AI1203" i="12"/>
  <c r="AI1204" i="12"/>
  <c r="AI1205" i="12"/>
  <c r="AI1206" i="12"/>
  <c r="AI1207" i="12"/>
  <c r="AI1208" i="12"/>
  <c r="AI1209" i="12"/>
  <c r="AI1210" i="12"/>
  <c r="AI1211" i="12"/>
  <c r="AI1212" i="12"/>
  <c r="AI1213" i="12"/>
  <c r="AI1214" i="12"/>
  <c r="AI1215" i="12"/>
  <c r="AI1216" i="12"/>
  <c r="AI1217" i="12"/>
  <c r="AI1218" i="12"/>
  <c r="AI1219" i="12"/>
  <c r="AI1220" i="12"/>
  <c r="AI1221" i="12"/>
  <c r="AI1222" i="12"/>
  <c r="AI1223" i="12"/>
  <c r="AI1224" i="12"/>
  <c r="AI1225" i="12"/>
  <c r="AI1226" i="12"/>
  <c r="AI1227" i="12"/>
  <c r="AI1228" i="12"/>
  <c r="AI1229" i="12"/>
  <c r="AI1230" i="12"/>
  <c r="AI1231" i="12"/>
  <c r="AI1232" i="12"/>
  <c r="AI1233" i="12"/>
  <c r="AI1234" i="12"/>
  <c r="AI1235" i="12"/>
  <c r="AI1236" i="12"/>
  <c r="AI1237" i="12"/>
  <c r="AI1238" i="12"/>
  <c r="AI1239" i="12"/>
  <c r="AI1240" i="12"/>
  <c r="AI1241" i="12"/>
  <c r="AI1242" i="12"/>
  <c r="AI1243" i="12"/>
  <c r="AI1244" i="12"/>
  <c r="AI1245" i="12"/>
  <c r="AI1246" i="12"/>
  <c r="AI1247" i="12"/>
  <c r="AI1248" i="12"/>
  <c r="AI1249" i="12"/>
  <c r="AI1250" i="12"/>
  <c r="AI1251" i="12"/>
  <c r="AI1252" i="12"/>
  <c r="AI1253" i="12"/>
  <c r="AI1254" i="12"/>
  <c r="AI1255" i="12"/>
  <c r="AI1256" i="12"/>
  <c r="AI1257" i="12"/>
  <c r="AI1258" i="12"/>
  <c r="AI1259" i="12"/>
  <c r="AI1260" i="12"/>
  <c r="AI1261" i="12"/>
  <c r="AI1262" i="12"/>
  <c r="AI1263" i="12"/>
  <c r="AI1264" i="12"/>
  <c r="AI1265" i="12"/>
  <c r="AI1266" i="12"/>
  <c r="AI1267" i="12"/>
  <c r="AI1268" i="12"/>
  <c r="AI1269" i="12"/>
  <c r="AI1270" i="12"/>
  <c r="AI1271" i="12"/>
  <c r="AI1272" i="12"/>
  <c r="AI1273" i="12"/>
  <c r="AI1274" i="12"/>
  <c r="AI1275" i="12"/>
  <c r="AI1276" i="12"/>
  <c r="AI1277" i="12"/>
  <c r="AI1278" i="12"/>
  <c r="AI1279" i="12"/>
  <c r="AI1280" i="12"/>
  <c r="AI1281" i="12"/>
  <c r="AI1282" i="12"/>
  <c r="AI1283" i="12"/>
  <c r="AI1284" i="12"/>
  <c r="AI1285" i="12"/>
  <c r="AI1286" i="12"/>
  <c r="AI1287" i="12"/>
  <c r="AI1288" i="12"/>
  <c r="AI1289" i="12"/>
  <c r="AI1290" i="12"/>
  <c r="AI1291" i="12"/>
  <c r="AI1292" i="12"/>
  <c r="AI1293" i="12"/>
  <c r="AI1294" i="12"/>
  <c r="AI1295" i="12"/>
  <c r="AI1296" i="12"/>
  <c r="AI1297" i="12"/>
  <c r="AI1298" i="12"/>
  <c r="AI1299" i="12"/>
  <c r="AI1300" i="12"/>
  <c r="AI1301" i="12"/>
  <c r="AI1302" i="12"/>
  <c r="AI1303" i="12"/>
  <c r="AI1304" i="12"/>
  <c r="AI1305" i="12"/>
  <c r="AI1306" i="12"/>
  <c r="AI1307" i="12"/>
  <c r="AI1308" i="12"/>
  <c r="AI1309" i="12"/>
  <c r="AI1310" i="12"/>
  <c r="AI1311" i="12"/>
  <c r="AI1312" i="12"/>
  <c r="AI1313" i="12"/>
  <c r="AI1314" i="12"/>
  <c r="AI1315" i="12"/>
  <c r="AI1316" i="12"/>
  <c r="AI1317" i="12"/>
  <c r="AI1318" i="12"/>
  <c r="AI1319" i="12"/>
  <c r="AI1320" i="12"/>
  <c r="AI1321" i="12"/>
  <c r="AI1322" i="12"/>
  <c r="AI1323" i="12"/>
  <c r="AI1324" i="12"/>
  <c r="AI1325" i="12"/>
  <c r="AI1326" i="12"/>
  <c r="AI1327" i="12"/>
  <c r="AI1328" i="12"/>
  <c r="AI1329" i="12"/>
  <c r="AI1330" i="12"/>
  <c r="AI1331" i="12"/>
  <c r="AI1332" i="12"/>
  <c r="AI1333" i="12"/>
  <c r="AI1334" i="12"/>
  <c r="AI1335" i="12"/>
  <c r="AI1336" i="12"/>
  <c r="AI1337" i="12"/>
  <c r="AI1338" i="12"/>
  <c r="AI1339" i="12"/>
  <c r="AI1340" i="12"/>
  <c r="AI1341" i="12"/>
  <c r="AI1342" i="12"/>
  <c r="AI1343" i="12"/>
  <c r="AI1344" i="12"/>
  <c r="AI1345" i="12"/>
  <c r="AI1346" i="12"/>
  <c r="AI1347" i="12"/>
  <c r="AI1348" i="12"/>
  <c r="AI1349" i="12"/>
  <c r="AI1350" i="12"/>
  <c r="AI1351" i="12"/>
  <c r="AI1352" i="12"/>
  <c r="AI1353" i="12"/>
  <c r="AI1354" i="12"/>
  <c r="AI1355" i="12"/>
  <c r="AI1356" i="12"/>
  <c r="AI1357" i="12"/>
  <c r="AI1358" i="12"/>
  <c r="AI1359" i="12"/>
  <c r="AI1360" i="12"/>
  <c r="AI1361" i="12"/>
  <c r="AI1362" i="12"/>
  <c r="AI1363" i="12"/>
  <c r="AI1364" i="12"/>
  <c r="AI1365" i="12"/>
  <c r="AI1366" i="12"/>
  <c r="AI1367" i="12"/>
  <c r="AI1368" i="12"/>
  <c r="AI1369" i="12"/>
  <c r="AI1370" i="12"/>
  <c r="AI1371" i="12"/>
  <c r="AI1372" i="12"/>
  <c r="AI1373" i="12"/>
  <c r="AI1374" i="12"/>
  <c r="AI1375" i="12"/>
  <c r="AI1376" i="12"/>
  <c r="AI1377" i="12"/>
  <c r="AI1378" i="12"/>
  <c r="AI1379" i="12"/>
  <c r="AI1380" i="12"/>
  <c r="AI1381" i="12"/>
  <c r="AI1382" i="12"/>
  <c r="AI1383" i="12"/>
  <c r="AI1384" i="12"/>
  <c r="AI1385" i="12"/>
  <c r="AI1386" i="12"/>
  <c r="AI1387" i="12"/>
  <c r="AI1388" i="12"/>
  <c r="AI1389" i="12"/>
  <c r="AI1390" i="12"/>
  <c r="AI1391" i="12"/>
  <c r="AI1392" i="12"/>
  <c r="AI1393" i="12"/>
  <c r="AI1394" i="12"/>
  <c r="AI1395" i="12"/>
  <c r="AI1396" i="12"/>
  <c r="AI1397" i="12"/>
  <c r="AI1398" i="12"/>
  <c r="AI1399" i="12"/>
  <c r="AI1400" i="12"/>
  <c r="AI1401" i="12"/>
  <c r="AI1402" i="12"/>
  <c r="AI1403" i="12"/>
  <c r="AI1404" i="12"/>
  <c r="AI1405" i="12"/>
  <c r="AI1406" i="12"/>
  <c r="AI1407" i="12"/>
  <c r="AI1408" i="12"/>
  <c r="AI1409" i="12"/>
  <c r="AI1410" i="12"/>
  <c r="AI1411" i="12"/>
  <c r="AI1412" i="12"/>
  <c r="AI1413" i="12"/>
  <c r="AI1414" i="12"/>
  <c r="AI1415" i="12"/>
  <c r="AI1416" i="12"/>
  <c r="AI1417" i="12"/>
  <c r="AI1418" i="12"/>
  <c r="AI1419" i="12"/>
  <c r="AI1420" i="12"/>
  <c r="AI1421" i="12"/>
  <c r="AI1422" i="12"/>
  <c r="AI1423" i="12"/>
  <c r="AI1424" i="12"/>
  <c r="AI1425" i="12"/>
  <c r="AI1426" i="12"/>
  <c r="AI1427" i="12"/>
  <c r="AI1428" i="12"/>
  <c r="AI1429" i="12"/>
  <c r="AI1430" i="12"/>
  <c r="AI1431" i="12"/>
  <c r="AI1432" i="12"/>
  <c r="AI1433" i="12"/>
  <c r="AI1434" i="12"/>
  <c r="AI1435" i="12"/>
  <c r="AI1436" i="12"/>
  <c r="AI1437" i="12"/>
  <c r="AI1438" i="12"/>
  <c r="AI1439" i="12"/>
  <c r="AI1440" i="12"/>
  <c r="AI1441" i="12"/>
  <c r="AI1442" i="12"/>
  <c r="AI1443" i="12"/>
  <c r="AI1444" i="12"/>
  <c r="AI1445" i="12"/>
  <c r="AI1446" i="12"/>
  <c r="AI1447" i="12"/>
  <c r="AI1448" i="12"/>
  <c r="AI1449" i="12"/>
  <c r="AI1450" i="12"/>
  <c r="AI1451" i="12"/>
  <c r="AI1452" i="12"/>
  <c r="AI1453" i="12"/>
  <c r="AI1454" i="12"/>
  <c r="AI1455" i="12"/>
  <c r="AI1456" i="12"/>
  <c r="AI1457" i="12"/>
  <c r="AI1458" i="12"/>
  <c r="AI1459" i="12"/>
  <c r="AI1460" i="12"/>
  <c r="AI1461" i="12"/>
  <c r="AI1462" i="12"/>
  <c r="AI1463" i="12"/>
  <c r="AI1464" i="12"/>
  <c r="AI1465" i="12"/>
  <c r="AI1466" i="12"/>
  <c r="AI1467" i="12"/>
  <c r="AI1468" i="12"/>
  <c r="AI1469" i="12"/>
  <c r="AI1470" i="12"/>
  <c r="AI1471" i="12"/>
  <c r="AI1472" i="12"/>
  <c r="AI1473" i="12"/>
  <c r="AI1474" i="12"/>
  <c r="AI1475" i="12"/>
  <c r="AI1476" i="12"/>
  <c r="AI1477" i="12"/>
  <c r="AI1478" i="12"/>
  <c r="AI1479" i="12"/>
  <c r="AI1480" i="12"/>
  <c r="AI1481" i="12"/>
  <c r="AI1482" i="12"/>
  <c r="AI1483" i="12"/>
  <c r="AI1484" i="12"/>
  <c r="AI1485" i="12"/>
  <c r="AI1486" i="12"/>
  <c r="AI1487" i="12"/>
  <c r="AI1488" i="12"/>
  <c r="AI1489" i="12"/>
  <c r="AI1490" i="12"/>
  <c r="AI1491" i="12"/>
  <c r="AI1492" i="12"/>
  <c r="AI1493" i="12"/>
  <c r="AI1494" i="12"/>
  <c r="AI1495" i="12"/>
  <c r="AI1496" i="12"/>
  <c r="AI1497" i="12"/>
  <c r="AI1498" i="12"/>
  <c r="AI1499" i="12"/>
  <c r="AI1500" i="12"/>
  <c r="AI1501" i="12"/>
  <c r="AI1502" i="12"/>
  <c r="AI1503" i="12"/>
  <c r="AI1504" i="12"/>
  <c r="AI1505" i="12"/>
  <c r="AI1506" i="12"/>
  <c r="AI1507" i="12"/>
  <c r="AI1508" i="12"/>
  <c r="AI1509" i="12"/>
  <c r="AI1510" i="12"/>
  <c r="AI1511" i="12"/>
  <c r="AI1512" i="12"/>
  <c r="AI1513" i="12"/>
  <c r="AI1514" i="12"/>
  <c r="AI1515" i="12"/>
  <c r="AI1516" i="12"/>
  <c r="AI1517" i="12"/>
  <c r="AI1518" i="12"/>
  <c r="AI1519" i="12"/>
  <c r="AI1520" i="12"/>
  <c r="AI1521" i="12"/>
  <c r="AI1522" i="12"/>
  <c r="AI1523" i="12"/>
  <c r="AI1524" i="12"/>
  <c r="AI1525" i="12"/>
  <c r="AI1526" i="12"/>
  <c r="AI1527" i="12"/>
  <c r="AI1528" i="12"/>
  <c r="AI1529" i="12"/>
  <c r="AI1530" i="12"/>
  <c r="AI1531" i="12"/>
  <c r="AI1532" i="12"/>
  <c r="AI1533" i="12"/>
  <c r="AI1534" i="12"/>
  <c r="AI1535" i="12"/>
  <c r="AI1536" i="12"/>
  <c r="AI1537" i="12"/>
  <c r="AI1538" i="12"/>
  <c r="AI1539" i="12"/>
  <c r="AI1540" i="12"/>
  <c r="AI1541" i="12"/>
  <c r="AI1542" i="12"/>
  <c r="AI1543" i="12"/>
  <c r="AI1544" i="12"/>
  <c r="AI1545" i="12"/>
  <c r="AI1546" i="12"/>
  <c r="AI1547" i="12"/>
  <c r="AI1548" i="12"/>
  <c r="AI1549" i="12"/>
  <c r="AI1550" i="12"/>
  <c r="AI1551" i="12"/>
  <c r="AI1552" i="12"/>
  <c r="AI1553" i="12"/>
  <c r="AI1554" i="12"/>
  <c r="AI1555" i="12"/>
  <c r="AI1556" i="12"/>
  <c r="AI1557" i="12"/>
  <c r="AI1558" i="12"/>
  <c r="AI1559" i="12"/>
  <c r="AI1560" i="12"/>
  <c r="AI1561" i="12"/>
  <c r="AI1562" i="12"/>
  <c r="AI1563" i="12"/>
  <c r="AI1564" i="12"/>
  <c r="AI1565" i="12"/>
  <c r="AI1566" i="12"/>
  <c r="AI1567" i="12"/>
  <c r="AI1568" i="12"/>
  <c r="AI1569" i="12"/>
  <c r="AI1570" i="12"/>
  <c r="AI1571" i="12"/>
  <c r="AI1572" i="12"/>
  <c r="AI1573" i="12"/>
  <c r="AI1574" i="12"/>
  <c r="AI1575" i="12"/>
  <c r="AI1576" i="12"/>
  <c r="AI1577" i="12"/>
  <c r="AI1578" i="12"/>
  <c r="AI1579" i="12"/>
  <c r="AI1580" i="12"/>
  <c r="AI1581" i="12"/>
  <c r="AI1582" i="12"/>
  <c r="AI1583" i="12"/>
  <c r="AI1584" i="12"/>
  <c r="AI1585" i="12"/>
  <c r="AI1586" i="12"/>
  <c r="AI1587" i="12"/>
  <c r="AI1588" i="12"/>
  <c r="AI1589" i="12"/>
  <c r="AI1590" i="12"/>
  <c r="AI1591" i="12"/>
  <c r="AI1592" i="12"/>
  <c r="AI1593" i="12"/>
  <c r="AI1594" i="12"/>
  <c r="AI1595" i="12"/>
  <c r="AI1596" i="12"/>
  <c r="AI1597" i="12"/>
  <c r="AI1598" i="12"/>
  <c r="AI1599" i="12"/>
  <c r="AI1600" i="12"/>
  <c r="AI1601" i="12"/>
  <c r="AI1602" i="12"/>
  <c r="AI1603" i="12"/>
  <c r="AI1604" i="12"/>
  <c r="AI1605" i="12"/>
  <c r="AI1606" i="12"/>
  <c r="AI1607" i="12"/>
  <c r="AI1608" i="12"/>
  <c r="AI1609" i="12"/>
  <c r="AI1610" i="12"/>
  <c r="AI1611" i="12"/>
  <c r="AI1612" i="12"/>
  <c r="AI1613" i="12"/>
  <c r="AI1614" i="12"/>
  <c r="AI1615" i="12"/>
  <c r="AI1616" i="12"/>
  <c r="AI1617" i="12"/>
  <c r="AI1618" i="12"/>
  <c r="AI1619" i="12"/>
  <c r="AI1620" i="12"/>
  <c r="AI1621" i="12"/>
  <c r="AI1622" i="12"/>
  <c r="AI1623" i="12"/>
  <c r="AI1624" i="12"/>
  <c r="AI1625" i="12"/>
  <c r="AI1626" i="12"/>
  <c r="AI1627" i="12"/>
  <c r="AI1628" i="12"/>
  <c r="AI1629" i="12"/>
  <c r="AI1630" i="12"/>
  <c r="AI1631" i="12"/>
  <c r="AI1632" i="12"/>
  <c r="AI1633" i="12"/>
  <c r="AI1634" i="12"/>
  <c r="AI1635" i="12"/>
  <c r="AI1636" i="12"/>
  <c r="AI1637" i="12"/>
  <c r="AI1638" i="12"/>
  <c r="AI1639" i="12"/>
  <c r="AI1640" i="12"/>
  <c r="AI1641" i="12"/>
  <c r="AI1642" i="12"/>
  <c r="AI1643" i="12"/>
  <c r="AI1644" i="12"/>
  <c r="AI1645" i="12"/>
  <c r="AI1646" i="12"/>
  <c r="AI1647" i="12"/>
  <c r="AI1648" i="12"/>
  <c r="AI1649" i="12"/>
  <c r="AI1650" i="12"/>
  <c r="AI1651" i="12"/>
  <c r="AI1652" i="12"/>
  <c r="AI1653" i="12"/>
  <c r="AI1654" i="12"/>
  <c r="AI1655" i="12"/>
  <c r="AI1656" i="12"/>
  <c r="AI1657" i="12"/>
  <c r="AI1658" i="12"/>
  <c r="AI1659" i="12"/>
  <c r="AI1660" i="12"/>
  <c r="AI1661" i="12"/>
  <c r="AI1662" i="12"/>
  <c r="AI1663" i="12"/>
  <c r="AI1664" i="12"/>
  <c r="AI1665" i="12"/>
  <c r="AI1666" i="12"/>
  <c r="AI1667" i="12"/>
  <c r="AI1668" i="12"/>
  <c r="AI1669" i="12"/>
  <c r="AI1670" i="12"/>
  <c r="AI1671" i="12"/>
  <c r="AI1672" i="12"/>
  <c r="AI1673" i="12"/>
  <c r="AI1674" i="12"/>
  <c r="AI1675" i="12"/>
  <c r="AI1676" i="12"/>
  <c r="AI1677" i="12"/>
  <c r="AI1678" i="12"/>
  <c r="AI1679" i="12"/>
  <c r="AI1680" i="12"/>
  <c r="AI1681" i="12"/>
  <c r="AI1682" i="12"/>
  <c r="AI1683" i="12"/>
  <c r="AI1684" i="12"/>
  <c r="AI1685" i="12"/>
  <c r="AI1686" i="12"/>
  <c r="AI1687" i="12"/>
  <c r="AI1688" i="12"/>
  <c r="AI1689" i="12"/>
  <c r="AI1690" i="12"/>
  <c r="AI1691" i="12"/>
  <c r="AI1692" i="12"/>
  <c r="AI1693" i="12"/>
  <c r="AI1694" i="12"/>
  <c r="AI1695" i="12"/>
  <c r="AI1696" i="12"/>
  <c r="AI1697" i="12"/>
  <c r="AI1698" i="12"/>
  <c r="AI1699" i="12"/>
  <c r="AI1700" i="12"/>
  <c r="AI1701" i="12"/>
  <c r="AI1702" i="12"/>
  <c r="AI1703" i="12"/>
  <c r="AI1704" i="12"/>
  <c r="AI1705" i="12"/>
  <c r="AI1706" i="12"/>
  <c r="AI1707" i="12"/>
  <c r="AI1708" i="12"/>
  <c r="AI1709" i="12"/>
  <c r="AI1710" i="12"/>
  <c r="AI1711" i="12"/>
  <c r="AI1712" i="12"/>
  <c r="AI1713" i="12"/>
  <c r="AI1714" i="12"/>
  <c r="AI1715" i="12"/>
  <c r="AI1716" i="12"/>
  <c r="AI1717" i="12"/>
  <c r="AI1718" i="12"/>
  <c r="AI1719" i="12"/>
  <c r="AI1720" i="12"/>
  <c r="AI1721" i="12"/>
  <c r="AI1722" i="12"/>
  <c r="AI1723" i="12"/>
  <c r="AI1724" i="12"/>
  <c r="AI1725" i="12"/>
  <c r="AI1726" i="12"/>
  <c r="AI1727" i="12"/>
  <c r="AI1728" i="12"/>
  <c r="AI1729" i="12"/>
  <c r="AI1730" i="12"/>
  <c r="AI1731" i="12"/>
  <c r="AI1732" i="12"/>
  <c r="AI1733" i="12"/>
  <c r="AI1734" i="12"/>
  <c r="AI1735" i="12"/>
  <c r="AI1736" i="12"/>
  <c r="AI1737" i="12"/>
  <c r="AI1738" i="12"/>
  <c r="AI1739" i="12"/>
  <c r="AI1740" i="12"/>
  <c r="AI1741" i="12"/>
  <c r="AI1742" i="12"/>
  <c r="AI1743" i="12"/>
  <c r="AI1744" i="12"/>
  <c r="AI1745" i="12"/>
  <c r="AI1746" i="12"/>
  <c r="AI1747" i="12"/>
  <c r="AI1748" i="12"/>
  <c r="AI1749" i="12"/>
  <c r="AI1750" i="12"/>
  <c r="AI1751" i="12"/>
  <c r="AI1752" i="12"/>
  <c r="AI1753" i="12"/>
  <c r="AI1754" i="12"/>
  <c r="AI1755" i="12"/>
  <c r="AI1756" i="12"/>
  <c r="AI1757" i="12"/>
  <c r="AI1758" i="12"/>
  <c r="AI1759" i="12"/>
  <c r="AI1760" i="12"/>
  <c r="AI1761" i="12"/>
  <c r="AI1762" i="12"/>
  <c r="AI1763" i="12"/>
  <c r="AI1764" i="12"/>
  <c r="AI1765" i="12"/>
  <c r="AI1766" i="12"/>
  <c r="AI1767" i="12"/>
  <c r="AI1768" i="12"/>
  <c r="AI1769" i="12"/>
  <c r="AI1770" i="12"/>
  <c r="AI1771" i="12"/>
  <c r="AI1772" i="12"/>
  <c r="AI1773" i="12"/>
  <c r="AI1774" i="12"/>
  <c r="AI1775" i="12"/>
  <c r="AI1776" i="12"/>
  <c r="AI1777" i="12"/>
  <c r="AI1778" i="12"/>
  <c r="AI1779" i="12"/>
  <c r="AI1780" i="12"/>
  <c r="AI1781" i="12"/>
  <c r="AI1782" i="12"/>
  <c r="AI1783" i="12"/>
  <c r="AI1784" i="12"/>
  <c r="AI1785" i="12"/>
  <c r="AI1786" i="12"/>
  <c r="AI1787" i="12"/>
  <c r="AI1788" i="12"/>
  <c r="AI1789" i="12"/>
  <c r="AI1790" i="12"/>
  <c r="AI1791" i="12"/>
  <c r="AI1792" i="12"/>
  <c r="AI1793" i="12"/>
  <c r="AI1794" i="12"/>
  <c r="AI1795" i="12"/>
  <c r="AI1796" i="12"/>
  <c r="AI1797" i="12"/>
  <c r="AI1798" i="12"/>
  <c r="AI1799" i="12"/>
  <c r="AI1800" i="12"/>
  <c r="AI1801" i="12"/>
  <c r="AI1802" i="12"/>
  <c r="AI1803" i="12"/>
  <c r="AI1804" i="12"/>
  <c r="AI1805" i="12"/>
  <c r="AI1806" i="12"/>
  <c r="AI1807" i="12"/>
  <c r="AI1808" i="12"/>
  <c r="AI1809" i="12"/>
  <c r="AI1810" i="12"/>
  <c r="AI1811" i="12"/>
  <c r="AI1812" i="12"/>
  <c r="AI1813" i="12"/>
  <c r="AI1814" i="12"/>
  <c r="AI1815" i="12"/>
  <c r="AI1816" i="12"/>
  <c r="AI1817" i="12"/>
  <c r="AI1818" i="12"/>
  <c r="AI1819" i="12"/>
  <c r="AI1820" i="12"/>
  <c r="AI1821" i="12"/>
  <c r="AI1822" i="12"/>
  <c r="AI1823" i="12"/>
  <c r="AI1824" i="12"/>
  <c r="AI1825" i="12"/>
  <c r="AI1826" i="12"/>
  <c r="AI1827" i="12"/>
  <c r="AI1828" i="12"/>
  <c r="AI1829" i="12"/>
  <c r="AI1830" i="12"/>
  <c r="AI1831" i="12"/>
  <c r="AI1832" i="12"/>
  <c r="AI1833" i="12"/>
  <c r="AI1834" i="12"/>
  <c r="AI1835" i="12"/>
  <c r="AI1836" i="12"/>
  <c r="AI1837" i="12"/>
  <c r="AI1838" i="12"/>
  <c r="AI1839" i="12"/>
  <c r="AI1840" i="12"/>
  <c r="AI1841" i="12"/>
  <c r="AI1842" i="12"/>
  <c r="AI1843" i="12"/>
  <c r="AI1844" i="12"/>
  <c r="AI1845" i="12"/>
  <c r="AI1846" i="12"/>
  <c r="AI1847" i="12"/>
  <c r="AI1848" i="12"/>
  <c r="AI1849" i="12"/>
  <c r="AI1850" i="12"/>
  <c r="AI1851" i="12"/>
  <c r="AI1852" i="12"/>
  <c r="AI1853" i="12"/>
  <c r="AI1854" i="12"/>
  <c r="AI1855" i="12"/>
  <c r="AI1856" i="12"/>
  <c r="AI1857" i="12"/>
  <c r="AI1858" i="12"/>
  <c r="AI1859" i="12"/>
  <c r="AI1860" i="12"/>
  <c r="AI1861" i="12"/>
  <c r="AI1862" i="12"/>
  <c r="AI1863" i="12"/>
  <c r="AI1864" i="12"/>
  <c r="AI1865" i="12"/>
  <c r="AI1866" i="12"/>
  <c r="AI1867" i="12"/>
  <c r="AI1868" i="12"/>
  <c r="AI1869" i="12"/>
  <c r="AI1870" i="12"/>
  <c r="AI1871" i="12"/>
  <c r="AI1872" i="12"/>
  <c r="AI1873" i="12"/>
  <c r="AI1874" i="12"/>
  <c r="AI1875" i="12"/>
  <c r="AI1876" i="12"/>
  <c r="AI1877" i="12"/>
  <c r="AI1878" i="12"/>
  <c r="AI1879" i="12"/>
  <c r="AI1880" i="12"/>
  <c r="AI1881" i="12"/>
  <c r="AI1882" i="12"/>
  <c r="AI1883" i="12"/>
  <c r="AI1884" i="12"/>
  <c r="AI1885" i="12"/>
  <c r="AI1886" i="12"/>
  <c r="AI1887" i="12"/>
  <c r="AI1888" i="12"/>
  <c r="AI1889" i="12"/>
  <c r="AI1890" i="12"/>
  <c r="AI1891" i="12"/>
  <c r="AI1892" i="12"/>
  <c r="AI1893" i="12"/>
  <c r="AI1894" i="12"/>
  <c r="AI1895" i="12"/>
  <c r="AI1896" i="12"/>
  <c r="AI1897" i="12"/>
  <c r="AI1898" i="12"/>
  <c r="AI1899" i="12"/>
  <c r="AI1900" i="12"/>
  <c r="AI1901" i="12"/>
  <c r="AI1902" i="12"/>
  <c r="AI1903" i="12"/>
  <c r="AI1904" i="12"/>
  <c r="AI1905" i="12"/>
  <c r="AI1906" i="12"/>
  <c r="AI1907" i="12"/>
  <c r="AI1908" i="12"/>
  <c r="AI1909" i="12"/>
  <c r="AI1910" i="12"/>
  <c r="AI1911" i="12"/>
  <c r="AI1912" i="12"/>
  <c r="AI1913" i="12"/>
  <c r="AI1914" i="12"/>
  <c r="AI1915" i="12"/>
  <c r="AI1916" i="12"/>
  <c r="AI1917" i="12"/>
  <c r="AI1918" i="12"/>
  <c r="AI1919" i="12"/>
  <c r="AI1920" i="12"/>
  <c r="AI1921" i="12"/>
  <c r="AI1922" i="12"/>
  <c r="AI1923" i="12"/>
  <c r="AI1924" i="12"/>
  <c r="AI1925" i="12"/>
  <c r="AI1926" i="12"/>
  <c r="AI1927" i="12"/>
  <c r="AI1928" i="12"/>
  <c r="AI1929" i="12"/>
  <c r="AI1930" i="12"/>
  <c r="AI1931" i="12"/>
  <c r="AI1932" i="12"/>
  <c r="AI1933" i="12"/>
  <c r="AI1934" i="12"/>
  <c r="AI1935" i="12"/>
  <c r="AI1936" i="12"/>
  <c r="AI1937" i="12"/>
  <c r="AI1938" i="12"/>
  <c r="AI1939" i="12"/>
  <c r="AI1940" i="12"/>
  <c r="AI1941" i="12"/>
  <c r="AI1942" i="12"/>
  <c r="AI1943" i="12"/>
  <c r="AI1944" i="12"/>
  <c r="AI1945" i="12"/>
  <c r="AI1946" i="12"/>
  <c r="AI1947" i="12"/>
  <c r="AI1948" i="12"/>
  <c r="AI1949" i="12"/>
  <c r="AI1950" i="12"/>
  <c r="AI1951" i="12"/>
  <c r="AI1952" i="12"/>
  <c r="AI1953" i="12"/>
  <c r="AI1954" i="12"/>
  <c r="AI1955" i="12"/>
  <c r="AI1956" i="12"/>
  <c r="AI1957" i="12"/>
  <c r="AI1958" i="12"/>
  <c r="AI1959" i="12"/>
  <c r="AI1960" i="12"/>
  <c r="AI1961" i="12"/>
  <c r="AI1962" i="12"/>
  <c r="AI1963" i="12"/>
  <c r="AI1964" i="12"/>
  <c r="AI1965" i="12"/>
  <c r="AI1966" i="12"/>
  <c r="AI1967" i="12"/>
  <c r="AI1968" i="12"/>
  <c r="AI1969" i="12"/>
  <c r="AI1970" i="12"/>
  <c r="AI1971" i="12"/>
  <c r="AI1972" i="12"/>
  <c r="AI1973" i="12"/>
  <c r="AI1974" i="12"/>
  <c r="AI1975" i="12"/>
  <c r="AI1976" i="12"/>
  <c r="AI1977" i="12"/>
  <c r="AI1978" i="12"/>
  <c r="AI1979" i="12"/>
  <c r="AI1980" i="12"/>
  <c r="AI1981" i="12"/>
  <c r="AI1982" i="12"/>
  <c r="AI1983" i="12"/>
  <c r="AI1984" i="12"/>
  <c r="AI1985" i="12"/>
  <c r="AI1986" i="12"/>
  <c r="AI1987" i="12"/>
  <c r="AI1988" i="12"/>
  <c r="AI1989" i="12"/>
  <c r="AI1990" i="12"/>
  <c r="AI1991" i="12"/>
  <c r="AI1992" i="12"/>
  <c r="AI1993" i="12"/>
  <c r="AI1994" i="12"/>
  <c r="AI1995" i="12"/>
  <c r="AI1996" i="12"/>
  <c r="AI1997" i="12"/>
  <c r="AI1998" i="12"/>
  <c r="AI1999" i="12"/>
  <c r="AI2000" i="12"/>
  <c r="AI2001" i="12"/>
  <c r="AI2002" i="12"/>
  <c r="AI2003" i="12"/>
  <c r="AI2004" i="12"/>
  <c r="AI2005" i="12"/>
  <c r="AI2006" i="12"/>
  <c r="AI2007" i="12"/>
  <c r="AI2008" i="12"/>
  <c r="AI2009" i="12"/>
  <c r="AI2010" i="12"/>
  <c r="AI2011" i="12"/>
  <c r="AI2012" i="12"/>
  <c r="AI2013" i="12"/>
  <c r="AI2014" i="12"/>
  <c r="AI2015" i="12"/>
  <c r="AI2016" i="12"/>
  <c r="AI2017" i="12"/>
  <c r="AI2018" i="12"/>
  <c r="AI2019" i="12"/>
  <c r="AI2020" i="12"/>
  <c r="AI2021" i="12"/>
  <c r="AI2022" i="12"/>
  <c r="AI2023" i="12"/>
  <c r="AI2024" i="12"/>
  <c r="AI2025" i="12"/>
  <c r="AI2026" i="12"/>
  <c r="AI2027" i="12"/>
  <c r="AI2028" i="12"/>
  <c r="AI2029" i="12"/>
  <c r="AI2030" i="12"/>
  <c r="AI2031" i="12"/>
  <c r="AI2032" i="12"/>
  <c r="AI2033" i="12"/>
  <c r="AI2034" i="12"/>
  <c r="AI2035" i="12"/>
  <c r="AI2036" i="12"/>
  <c r="AI2037" i="12"/>
  <c r="AI2038" i="12"/>
  <c r="AI2039" i="12"/>
  <c r="AI2040" i="12"/>
  <c r="AI2041" i="12"/>
  <c r="AI2042" i="12"/>
  <c r="AI2043" i="12"/>
  <c r="AI2044" i="12"/>
  <c r="AI2045" i="12"/>
  <c r="AI2046" i="12"/>
  <c r="AI2047" i="12"/>
  <c r="AI2048" i="12"/>
  <c r="AI2049" i="12"/>
  <c r="AI2050" i="12"/>
  <c r="AI3" i="12"/>
  <c r="B119" i="10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H159" i="12"/>
  <c r="AH160" i="12"/>
  <c r="AH161" i="12"/>
  <c r="AH162" i="12"/>
  <c r="AH163" i="12"/>
  <c r="AH164" i="12"/>
  <c r="AH165" i="12"/>
  <c r="AH166" i="12"/>
  <c r="AH167" i="12"/>
  <c r="AH168" i="12"/>
  <c r="AH169" i="12"/>
  <c r="AH170" i="12"/>
  <c r="AH171" i="12"/>
  <c r="AH172" i="12"/>
  <c r="AH173" i="12"/>
  <c r="AH174" i="12"/>
  <c r="AH175" i="12"/>
  <c r="AH176" i="12"/>
  <c r="AH177" i="12"/>
  <c r="AH178" i="12"/>
  <c r="AH179" i="12"/>
  <c r="AH180" i="12"/>
  <c r="AH181" i="12"/>
  <c r="AH182" i="12"/>
  <c r="AH183" i="12"/>
  <c r="AH184" i="12"/>
  <c r="AH185" i="12"/>
  <c r="AH186" i="12"/>
  <c r="AH187" i="12"/>
  <c r="AH188" i="12"/>
  <c r="AH189" i="12"/>
  <c r="AH190" i="12"/>
  <c r="AH191" i="12"/>
  <c r="AH192" i="12"/>
  <c r="AH193" i="12"/>
  <c r="AH194" i="12"/>
  <c r="AH195" i="12"/>
  <c r="AH196" i="12"/>
  <c r="AH197" i="12"/>
  <c r="AH198" i="12"/>
  <c r="AH199" i="12"/>
  <c r="AH200" i="12"/>
  <c r="AH201" i="12"/>
  <c r="AH202" i="12"/>
  <c r="AH203" i="12"/>
  <c r="AH204" i="12"/>
  <c r="AH205" i="12"/>
  <c r="AH206" i="12"/>
  <c r="AH207" i="12"/>
  <c r="AH208" i="12"/>
  <c r="AH209" i="12"/>
  <c r="AH210" i="12"/>
  <c r="AH211" i="12"/>
  <c r="AH212" i="12"/>
  <c r="AH213" i="12"/>
  <c r="AH214" i="12"/>
  <c r="AH215" i="12"/>
  <c r="AH216" i="12"/>
  <c r="AH217" i="12"/>
  <c r="AH218" i="12"/>
  <c r="AH219" i="12"/>
  <c r="AH220" i="12"/>
  <c r="AH221" i="12"/>
  <c r="AH222" i="12"/>
  <c r="AH223" i="12"/>
  <c r="AH224" i="12"/>
  <c r="AH225" i="12"/>
  <c r="AH226" i="12"/>
  <c r="AH227" i="12"/>
  <c r="AH228" i="12"/>
  <c r="AH229" i="12"/>
  <c r="AH230" i="12"/>
  <c r="AH231" i="12"/>
  <c r="AH232" i="12"/>
  <c r="AH233" i="12"/>
  <c r="AH234" i="12"/>
  <c r="AH235" i="12"/>
  <c r="AH236" i="12"/>
  <c r="AH237" i="12"/>
  <c r="AH238" i="12"/>
  <c r="AH239" i="12"/>
  <c r="AH240" i="12"/>
  <c r="AH241" i="12"/>
  <c r="AH242" i="12"/>
  <c r="AH243" i="12"/>
  <c r="AH244" i="12"/>
  <c r="AH245" i="12"/>
  <c r="AH246" i="12"/>
  <c r="AH247" i="12"/>
  <c r="AH248" i="12"/>
  <c r="AH249" i="12"/>
  <c r="AH250" i="12"/>
  <c r="AH251" i="12"/>
  <c r="AH252" i="12"/>
  <c r="AH253" i="12"/>
  <c r="AH254" i="12"/>
  <c r="AH255" i="12"/>
  <c r="AH256" i="12"/>
  <c r="AH257" i="12"/>
  <c r="AH258" i="12"/>
  <c r="AH259" i="12"/>
  <c r="AH260" i="12"/>
  <c r="AH261" i="12"/>
  <c r="AH262" i="12"/>
  <c r="AH263" i="12"/>
  <c r="AH264" i="12"/>
  <c r="AH265" i="12"/>
  <c r="AH266" i="12"/>
  <c r="AH267" i="12"/>
  <c r="AH268" i="12"/>
  <c r="AH269" i="12"/>
  <c r="AH270" i="12"/>
  <c r="AH271" i="12"/>
  <c r="AH272" i="12"/>
  <c r="AH273" i="12"/>
  <c r="AH274" i="12"/>
  <c r="AH275" i="12"/>
  <c r="AH276" i="12"/>
  <c r="AH277" i="12"/>
  <c r="AH278" i="12"/>
  <c r="AH279" i="12"/>
  <c r="AH280" i="12"/>
  <c r="AH281" i="12"/>
  <c r="AH282" i="12"/>
  <c r="AH283" i="12"/>
  <c r="AH284" i="12"/>
  <c r="AH285" i="12"/>
  <c r="AH286" i="12"/>
  <c r="AH287" i="12"/>
  <c r="AH288" i="12"/>
  <c r="AH289" i="12"/>
  <c r="AH290" i="12"/>
  <c r="AH291" i="12"/>
  <c r="AH292" i="12"/>
  <c r="AH293" i="12"/>
  <c r="AH294" i="12"/>
  <c r="AH295" i="12"/>
  <c r="AH296" i="12"/>
  <c r="AH297" i="12"/>
  <c r="AH298" i="12"/>
  <c r="AH299" i="12"/>
  <c r="AH300" i="12"/>
  <c r="AH301" i="12"/>
  <c r="AH302" i="12"/>
  <c r="AH303" i="12"/>
  <c r="AH304" i="12"/>
  <c r="AH305" i="12"/>
  <c r="AH306" i="12"/>
  <c r="AH307" i="12"/>
  <c r="AH308" i="12"/>
  <c r="AH309" i="12"/>
  <c r="AH310" i="12"/>
  <c r="AH311" i="12"/>
  <c r="AH312" i="12"/>
  <c r="AH313" i="12"/>
  <c r="AH314" i="12"/>
  <c r="AH315" i="12"/>
  <c r="AH316" i="12"/>
  <c r="AH317" i="12"/>
  <c r="AH318" i="12"/>
  <c r="AH319" i="12"/>
  <c r="AH320" i="12"/>
  <c r="AH321" i="12"/>
  <c r="AH322" i="12"/>
  <c r="AH323" i="12"/>
  <c r="AH324" i="12"/>
  <c r="AH325" i="12"/>
  <c r="AH326" i="12"/>
  <c r="AH327" i="12"/>
  <c r="AH328" i="12"/>
  <c r="AH329" i="12"/>
  <c r="AH330" i="12"/>
  <c r="AH331" i="12"/>
  <c r="AH332" i="12"/>
  <c r="AH333" i="12"/>
  <c r="AH334" i="12"/>
  <c r="AH335" i="12"/>
  <c r="AH336" i="12"/>
  <c r="AH337" i="12"/>
  <c r="AH338" i="12"/>
  <c r="AH339" i="12"/>
  <c r="AH340" i="12"/>
  <c r="AH341" i="12"/>
  <c r="AH342" i="12"/>
  <c r="AH343" i="12"/>
  <c r="AH344" i="12"/>
  <c r="AH345" i="12"/>
  <c r="AH346" i="12"/>
  <c r="AH347" i="12"/>
  <c r="AH348" i="12"/>
  <c r="AH349" i="12"/>
  <c r="AH350" i="12"/>
  <c r="AH351" i="12"/>
  <c r="AH352" i="12"/>
  <c r="AH353" i="12"/>
  <c r="AH354" i="12"/>
  <c r="AH355" i="12"/>
  <c r="AH356" i="12"/>
  <c r="AH357" i="12"/>
  <c r="AH358" i="12"/>
  <c r="AH359" i="12"/>
  <c r="AH360" i="12"/>
  <c r="AH361" i="12"/>
  <c r="AH362" i="12"/>
  <c r="AH363" i="12"/>
  <c r="AH364" i="12"/>
  <c r="AH365" i="12"/>
  <c r="AH366" i="12"/>
  <c r="AH367" i="12"/>
  <c r="AH368" i="12"/>
  <c r="AH369" i="12"/>
  <c r="AH370" i="12"/>
  <c r="AH371" i="12"/>
  <c r="AH372" i="12"/>
  <c r="AH373" i="12"/>
  <c r="AH374" i="12"/>
  <c r="AH375" i="12"/>
  <c r="AH376" i="12"/>
  <c r="AH377" i="12"/>
  <c r="AH378" i="12"/>
  <c r="AH379" i="12"/>
  <c r="AH380" i="12"/>
  <c r="AH381" i="12"/>
  <c r="AH382" i="12"/>
  <c r="AH383" i="12"/>
  <c r="AH384" i="12"/>
  <c r="AH385" i="12"/>
  <c r="AH386" i="12"/>
  <c r="AH387" i="12"/>
  <c r="AH388" i="12"/>
  <c r="AH389" i="12"/>
  <c r="AH390" i="12"/>
  <c r="AH391" i="12"/>
  <c r="AH392" i="12"/>
  <c r="AH393" i="12"/>
  <c r="AH394" i="12"/>
  <c r="AH395" i="12"/>
  <c r="AH396" i="12"/>
  <c r="AH397" i="12"/>
  <c r="AH398" i="12"/>
  <c r="AH399" i="12"/>
  <c r="AH400" i="12"/>
  <c r="AH401" i="12"/>
  <c r="AH402" i="12"/>
  <c r="AH403" i="12"/>
  <c r="AH404" i="12"/>
  <c r="AH405" i="12"/>
  <c r="AH406" i="12"/>
  <c r="AH407" i="12"/>
  <c r="AH408" i="12"/>
  <c r="AH409" i="12"/>
  <c r="AH410" i="12"/>
  <c r="AH411" i="12"/>
  <c r="AH412" i="12"/>
  <c r="AH413" i="12"/>
  <c r="AH414" i="12"/>
  <c r="AH415" i="12"/>
  <c r="AH416" i="12"/>
  <c r="AH417" i="12"/>
  <c r="AH418" i="12"/>
  <c r="AH419" i="12"/>
  <c r="AH420" i="12"/>
  <c r="AH421" i="12"/>
  <c r="AH422" i="12"/>
  <c r="AH423" i="12"/>
  <c r="AH424" i="12"/>
  <c r="AH425" i="12"/>
  <c r="AH426" i="12"/>
  <c r="AH427" i="12"/>
  <c r="AH428" i="12"/>
  <c r="AH429" i="12"/>
  <c r="AH430" i="12"/>
  <c r="AH431" i="12"/>
  <c r="AH432" i="12"/>
  <c r="AH433" i="12"/>
  <c r="AH434" i="12"/>
  <c r="AH435" i="12"/>
  <c r="AH436" i="12"/>
  <c r="AH437" i="12"/>
  <c r="AH438" i="12"/>
  <c r="AH439" i="12"/>
  <c r="AH440" i="12"/>
  <c r="AH441" i="12"/>
  <c r="AH442" i="12"/>
  <c r="AH443" i="12"/>
  <c r="AH444" i="12"/>
  <c r="AH445" i="12"/>
  <c r="AH446" i="12"/>
  <c r="AH447" i="12"/>
  <c r="AH448" i="12"/>
  <c r="AH449" i="12"/>
  <c r="AH450" i="12"/>
  <c r="AH451" i="12"/>
  <c r="AH452" i="12"/>
  <c r="AH453" i="12"/>
  <c r="AH454" i="12"/>
  <c r="AH455" i="12"/>
  <c r="AH456" i="12"/>
  <c r="AH457" i="12"/>
  <c r="AH458" i="12"/>
  <c r="AH459" i="12"/>
  <c r="AH460" i="12"/>
  <c r="AH461" i="12"/>
  <c r="AH462" i="12"/>
  <c r="AH463" i="12"/>
  <c r="AH464" i="12"/>
  <c r="AH465" i="12"/>
  <c r="AH466" i="12"/>
  <c r="AH467" i="12"/>
  <c r="AH468" i="12"/>
  <c r="AH469" i="12"/>
  <c r="AH470" i="12"/>
  <c r="AH471" i="12"/>
  <c r="AH472" i="12"/>
  <c r="AH473" i="12"/>
  <c r="AH474" i="12"/>
  <c r="AH475" i="12"/>
  <c r="AH476" i="12"/>
  <c r="AH477" i="12"/>
  <c r="AH478" i="12"/>
  <c r="AH479" i="12"/>
  <c r="AH480" i="12"/>
  <c r="AH481" i="12"/>
  <c r="AH482" i="12"/>
  <c r="AH483" i="12"/>
  <c r="AH484" i="12"/>
  <c r="AH485" i="12"/>
  <c r="AH486" i="12"/>
  <c r="AH487" i="12"/>
  <c r="AH488" i="12"/>
  <c r="AH489" i="12"/>
  <c r="AH490" i="12"/>
  <c r="AH491" i="12"/>
  <c r="AH492" i="12"/>
  <c r="AH493" i="12"/>
  <c r="AH494" i="12"/>
  <c r="AH495" i="12"/>
  <c r="AH496" i="12"/>
  <c r="AH497" i="12"/>
  <c r="AH498" i="12"/>
  <c r="AH499" i="12"/>
  <c r="AH500" i="12"/>
  <c r="AH501" i="12"/>
  <c r="AH502" i="12"/>
  <c r="AH503" i="12"/>
  <c r="AH504" i="12"/>
  <c r="AH505" i="12"/>
  <c r="AH506" i="12"/>
  <c r="AH507" i="12"/>
  <c r="AH508" i="12"/>
  <c r="AH509" i="12"/>
  <c r="AH510" i="12"/>
  <c r="AH511" i="12"/>
  <c r="AH512" i="12"/>
  <c r="AH513" i="12"/>
  <c r="AH514" i="12"/>
  <c r="AH515" i="12"/>
  <c r="AH516" i="12"/>
  <c r="AH517" i="12"/>
  <c r="AH518" i="12"/>
  <c r="AH519" i="12"/>
  <c r="AH520" i="12"/>
  <c r="AH521" i="12"/>
  <c r="AH522" i="12"/>
  <c r="AH523" i="12"/>
  <c r="AH524" i="12"/>
  <c r="AH525" i="12"/>
  <c r="AH526" i="12"/>
  <c r="AH527" i="12"/>
  <c r="AH528" i="12"/>
  <c r="AH529" i="12"/>
  <c r="AH530" i="12"/>
  <c r="AH531" i="12"/>
  <c r="AH532" i="12"/>
  <c r="AH533" i="12"/>
  <c r="AH534" i="12"/>
  <c r="AH535" i="12"/>
  <c r="AH536" i="12"/>
  <c r="AH537" i="12"/>
  <c r="AH538" i="12"/>
  <c r="AH539" i="12"/>
  <c r="AH540" i="12"/>
  <c r="AH541" i="12"/>
  <c r="AH542" i="12"/>
  <c r="AH543" i="12"/>
  <c r="AH544" i="12"/>
  <c r="AH545" i="12"/>
  <c r="AH546" i="12"/>
  <c r="AH547" i="12"/>
  <c r="AH548" i="12"/>
  <c r="AH549" i="12"/>
  <c r="AH550" i="12"/>
  <c r="AH551" i="12"/>
  <c r="AH552" i="12"/>
  <c r="AH553" i="12"/>
  <c r="AH554" i="12"/>
  <c r="AH555" i="12"/>
  <c r="AH556" i="12"/>
  <c r="AH557" i="12"/>
  <c r="AH558" i="12"/>
  <c r="AH559" i="12"/>
  <c r="AH560" i="12"/>
  <c r="AH561" i="12"/>
  <c r="AH562" i="12"/>
  <c r="AH563" i="12"/>
  <c r="AH564" i="12"/>
  <c r="AH565" i="12"/>
  <c r="AH566" i="12"/>
  <c r="AH567" i="12"/>
  <c r="AH568" i="12"/>
  <c r="AH569" i="12"/>
  <c r="AH570" i="12"/>
  <c r="AH571" i="12"/>
  <c r="AH572" i="12"/>
  <c r="AH573" i="12"/>
  <c r="AH574" i="12"/>
  <c r="AH575" i="12"/>
  <c r="AH576" i="12"/>
  <c r="AH577" i="12"/>
  <c r="AH578" i="12"/>
  <c r="AH579" i="12"/>
  <c r="AH580" i="12"/>
  <c r="AH581" i="12"/>
  <c r="AH582" i="12"/>
  <c r="AH583" i="12"/>
  <c r="AH584" i="12"/>
  <c r="AH585" i="12"/>
  <c r="AH586" i="12"/>
  <c r="AH587" i="12"/>
  <c r="AH588" i="12"/>
  <c r="AH589" i="12"/>
  <c r="AH590" i="12"/>
  <c r="AH591" i="12"/>
  <c r="AH592" i="12"/>
  <c r="AH593" i="12"/>
  <c r="AH594" i="12"/>
  <c r="AH595" i="12"/>
  <c r="AH596" i="12"/>
  <c r="AH597" i="12"/>
  <c r="AH598" i="12"/>
  <c r="AH599" i="12"/>
  <c r="AH600" i="12"/>
  <c r="AH601" i="12"/>
  <c r="AH602" i="12"/>
  <c r="AH603" i="12"/>
  <c r="AH604" i="12"/>
  <c r="AH605" i="12"/>
  <c r="AH606" i="12"/>
  <c r="AH607" i="12"/>
  <c r="AH608" i="12"/>
  <c r="AH609" i="12"/>
  <c r="AH610" i="12"/>
  <c r="AH611" i="12"/>
  <c r="AH612" i="12"/>
  <c r="AH613" i="12"/>
  <c r="AH614" i="12"/>
  <c r="AH615" i="12"/>
  <c r="AH616" i="12"/>
  <c r="AH617" i="12"/>
  <c r="AH618" i="12"/>
  <c r="AH619" i="12"/>
  <c r="AH620" i="12"/>
  <c r="AH621" i="12"/>
  <c r="AH622" i="12"/>
  <c r="AH623" i="12"/>
  <c r="AH624" i="12"/>
  <c r="AH625" i="12"/>
  <c r="AH626" i="12"/>
  <c r="AH627" i="12"/>
  <c r="AH628" i="12"/>
  <c r="AH629" i="12"/>
  <c r="AH630" i="12"/>
  <c r="AH631" i="12"/>
  <c r="AH632" i="12"/>
  <c r="AH633" i="12"/>
  <c r="AH634" i="12"/>
  <c r="AH635" i="12"/>
  <c r="AH636" i="12"/>
  <c r="AH637" i="12"/>
  <c r="AH638" i="12"/>
  <c r="AH639" i="12"/>
  <c r="AH640" i="12"/>
  <c r="AH641" i="12"/>
  <c r="AH642" i="12"/>
  <c r="AH643" i="12"/>
  <c r="AH644" i="12"/>
  <c r="AH645" i="12"/>
  <c r="AH646" i="12"/>
  <c r="AH647" i="12"/>
  <c r="AH648" i="12"/>
  <c r="AH649" i="12"/>
  <c r="AH650" i="12"/>
  <c r="AH651" i="12"/>
  <c r="AH652" i="12"/>
  <c r="AH653" i="12"/>
  <c r="AH654" i="12"/>
  <c r="AH655" i="12"/>
  <c r="AH656" i="12"/>
  <c r="AH657" i="12"/>
  <c r="AH658" i="12"/>
  <c r="AH659" i="12"/>
  <c r="AH660" i="12"/>
  <c r="AH661" i="12"/>
  <c r="AH662" i="12"/>
  <c r="AH663" i="12"/>
  <c r="AH664" i="12"/>
  <c r="AH665" i="12"/>
  <c r="AH666" i="12"/>
  <c r="AH667" i="12"/>
  <c r="AH668" i="12"/>
  <c r="AH669" i="12"/>
  <c r="AH670" i="12"/>
  <c r="AH671" i="12"/>
  <c r="AH672" i="12"/>
  <c r="AH673" i="12"/>
  <c r="AH674" i="12"/>
  <c r="AH675" i="12"/>
  <c r="AH676" i="12"/>
  <c r="AH677" i="12"/>
  <c r="AH678" i="12"/>
  <c r="AH679" i="12"/>
  <c r="AH680" i="12"/>
  <c r="AH681" i="12"/>
  <c r="AH682" i="12"/>
  <c r="AH683" i="12"/>
  <c r="AH684" i="12"/>
  <c r="AH685" i="12"/>
  <c r="AH686" i="12"/>
  <c r="AH687" i="12"/>
  <c r="AH688" i="12"/>
  <c r="AH689" i="12"/>
  <c r="AH690" i="12"/>
  <c r="AH691" i="12"/>
  <c r="AH692" i="12"/>
  <c r="AH693" i="12"/>
  <c r="AH694" i="12"/>
  <c r="AH695" i="12"/>
  <c r="AH696" i="12"/>
  <c r="AH697" i="12"/>
  <c r="AH698" i="12"/>
  <c r="AH699" i="12"/>
  <c r="AH700" i="12"/>
  <c r="AH701" i="12"/>
  <c r="AH702" i="12"/>
  <c r="AH703" i="12"/>
  <c r="AH704" i="12"/>
  <c r="AH705" i="12"/>
  <c r="AH706" i="12"/>
  <c r="AH707" i="12"/>
  <c r="AH708" i="12"/>
  <c r="AH709" i="12"/>
  <c r="AH710" i="12"/>
  <c r="AH711" i="12"/>
  <c r="AH712" i="12"/>
  <c r="AH713" i="12"/>
  <c r="AH714" i="12"/>
  <c r="AH715" i="12"/>
  <c r="AH716" i="12"/>
  <c r="AH717" i="12"/>
  <c r="AH718" i="12"/>
  <c r="AH719" i="12"/>
  <c r="AH720" i="12"/>
  <c r="AH721" i="12"/>
  <c r="AH722" i="12"/>
  <c r="AH723" i="12"/>
  <c r="AH724" i="12"/>
  <c r="AH725" i="12"/>
  <c r="AH726" i="12"/>
  <c r="AH727" i="12"/>
  <c r="AH728" i="12"/>
  <c r="AH729" i="12"/>
  <c r="AH730" i="12"/>
  <c r="AH731" i="12"/>
  <c r="AH732" i="12"/>
  <c r="AH733" i="12"/>
  <c r="AH734" i="12"/>
  <c r="AH735" i="12"/>
  <c r="AH736" i="12"/>
  <c r="AH737" i="12"/>
  <c r="AH738" i="12"/>
  <c r="AH739" i="12"/>
  <c r="AH740" i="12"/>
  <c r="AH741" i="12"/>
  <c r="AH742" i="12"/>
  <c r="AH743" i="12"/>
  <c r="AH744" i="12"/>
  <c r="AH745" i="12"/>
  <c r="AH746" i="12"/>
  <c r="AH747" i="12"/>
  <c r="AH748" i="12"/>
  <c r="AH749" i="12"/>
  <c r="AH750" i="12"/>
  <c r="AH751" i="12"/>
  <c r="AH752" i="12"/>
  <c r="AH753" i="12"/>
  <c r="AH754" i="12"/>
  <c r="AH755" i="12"/>
  <c r="AH756" i="12"/>
  <c r="AH757" i="12"/>
  <c r="AH758" i="12"/>
  <c r="AH759" i="12"/>
  <c r="AH760" i="12"/>
  <c r="AH761" i="12"/>
  <c r="AH762" i="12"/>
  <c r="AH763" i="12"/>
  <c r="AH764" i="12"/>
  <c r="AH765" i="12"/>
  <c r="AH766" i="12"/>
  <c r="AH767" i="12"/>
  <c r="AH768" i="12"/>
  <c r="AH769" i="12"/>
  <c r="AH770" i="12"/>
  <c r="AH771" i="12"/>
  <c r="AH772" i="12"/>
  <c r="AH773" i="12"/>
  <c r="AH774" i="12"/>
  <c r="AH775" i="12"/>
  <c r="AH776" i="12"/>
  <c r="AH777" i="12"/>
  <c r="AH778" i="12"/>
  <c r="AH779" i="12"/>
  <c r="AH780" i="12"/>
  <c r="AH781" i="12"/>
  <c r="AH782" i="12"/>
  <c r="AH783" i="12"/>
  <c r="AH784" i="12"/>
  <c r="AH785" i="12"/>
  <c r="AH786" i="12"/>
  <c r="AH787" i="12"/>
  <c r="AH788" i="12"/>
  <c r="AH789" i="12"/>
  <c r="AH790" i="12"/>
  <c r="AH791" i="12"/>
  <c r="AH792" i="12"/>
  <c r="AH793" i="12"/>
  <c r="AH794" i="12"/>
  <c r="AH795" i="12"/>
  <c r="AH796" i="12"/>
  <c r="AH797" i="12"/>
  <c r="AH798" i="12"/>
  <c r="AH799" i="12"/>
  <c r="AH800" i="12"/>
  <c r="AH801" i="12"/>
  <c r="AH802" i="12"/>
  <c r="AH803" i="12"/>
  <c r="AH804" i="12"/>
  <c r="AH805" i="12"/>
  <c r="AH806" i="12"/>
  <c r="AH807" i="12"/>
  <c r="AH808" i="12"/>
  <c r="AH809" i="12"/>
  <c r="AH810" i="12"/>
  <c r="AH811" i="12"/>
  <c r="AH812" i="12"/>
  <c r="AH813" i="12"/>
  <c r="AH814" i="12"/>
  <c r="AH815" i="12"/>
  <c r="AH816" i="12"/>
  <c r="AH817" i="12"/>
  <c r="AH818" i="12"/>
  <c r="AH819" i="12"/>
  <c r="AH820" i="12"/>
  <c r="AH821" i="12"/>
  <c r="AH822" i="12"/>
  <c r="AH823" i="12"/>
  <c r="AH824" i="12"/>
  <c r="AH825" i="12"/>
  <c r="AH826" i="12"/>
  <c r="AH827" i="12"/>
  <c r="AH828" i="12"/>
  <c r="AH829" i="12"/>
  <c r="AH830" i="12"/>
  <c r="AH831" i="12"/>
  <c r="AH832" i="12"/>
  <c r="AH833" i="12"/>
  <c r="AH834" i="12"/>
  <c r="AH835" i="12"/>
  <c r="AH836" i="12"/>
  <c r="AH837" i="12"/>
  <c r="AH838" i="12"/>
  <c r="AH839" i="12"/>
  <c r="AH840" i="12"/>
  <c r="AH841" i="12"/>
  <c r="AH842" i="12"/>
  <c r="AH843" i="12"/>
  <c r="AH844" i="12"/>
  <c r="AH845" i="12"/>
  <c r="AH846" i="12"/>
  <c r="AH847" i="12"/>
  <c r="AH848" i="12"/>
  <c r="AH849" i="12"/>
  <c r="AH850" i="12"/>
  <c r="AH851" i="12"/>
  <c r="AH852" i="12"/>
  <c r="AH853" i="12"/>
  <c r="AH854" i="12"/>
  <c r="AH855" i="12"/>
  <c r="AH856" i="12"/>
  <c r="AH857" i="12"/>
  <c r="AH858" i="12"/>
  <c r="AH859" i="12"/>
  <c r="AH860" i="12"/>
  <c r="AH861" i="12"/>
  <c r="AH862" i="12"/>
  <c r="AH863" i="12"/>
  <c r="AH864" i="12"/>
  <c r="AH865" i="12"/>
  <c r="AH866" i="12"/>
  <c r="AH867" i="12"/>
  <c r="AH868" i="12"/>
  <c r="AH869" i="12"/>
  <c r="AH870" i="12"/>
  <c r="AH871" i="12"/>
  <c r="AH872" i="12"/>
  <c r="AH873" i="12"/>
  <c r="AH874" i="12"/>
  <c r="AH875" i="12"/>
  <c r="AH876" i="12"/>
  <c r="AH877" i="12"/>
  <c r="AH878" i="12"/>
  <c r="AH879" i="12"/>
  <c r="AH880" i="12"/>
  <c r="AH881" i="12"/>
  <c r="AH882" i="12"/>
  <c r="AH883" i="12"/>
  <c r="AH884" i="12"/>
  <c r="AH885" i="12"/>
  <c r="AH886" i="12"/>
  <c r="AH887" i="12"/>
  <c r="AH888" i="12"/>
  <c r="AH889" i="12"/>
  <c r="AH890" i="12"/>
  <c r="AH891" i="12"/>
  <c r="AH892" i="12"/>
  <c r="AH893" i="12"/>
  <c r="AH894" i="12"/>
  <c r="AH895" i="12"/>
  <c r="AH896" i="12"/>
  <c r="AH897" i="12"/>
  <c r="AH898" i="12"/>
  <c r="AH899" i="12"/>
  <c r="AH900" i="12"/>
  <c r="AH901" i="12"/>
  <c r="AH902" i="12"/>
  <c r="AH903" i="12"/>
  <c r="AH904" i="12"/>
  <c r="AH905" i="12"/>
  <c r="AH906" i="12"/>
  <c r="AH907" i="12"/>
  <c r="AH908" i="12"/>
  <c r="AH909" i="12"/>
  <c r="AH910" i="12"/>
  <c r="AH911" i="12"/>
  <c r="AH912" i="12"/>
  <c r="AH913" i="12"/>
  <c r="AH914" i="12"/>
  <c r="AH915" i="12"/>
  <c r="AH916" i="12"/>
  <c r="AH917" i="12"/>
  <c r="AH918" i="12"/>
  <c r="AH919" i="12"/>
  <c r="AH920" i="12"/>
  <c r="AH921" i="12"/>
  <c r="AH922" i="12"/>
  <c r="AH923" i="12"/>
  <c r="AH924" i="12"/>
  <c r="AH925" i="12"/>
  <c r="AH926" i="12"/>
  <c r="AH927" i="12"/>
  <c r="AH928" i="12"/>
  <c r="AH929" i="12"/>
  <c r="AH930" i="12"/>
  <c r="AH931" i="12"/>
  <c r="AH932" i="12"/>
  <c r="AH933" i="12"/>
  <c r="AH934" i="12"/>
  <c r="AH935" i="12"/>
  <c r="AH936" i="12"/>
  <c r="AH937" i="12"/>
  <c r="AH938" i="12"/>
  <c r="AH939" i="12"/>
  <c r="AH940" i="12"/>
  <c r="AH941" i="12"/>
  <c r="AH942" i="12"/>
  <c r="AH943" i="12"/>
  <c r="AH944" i="12"/>
  <c r="AH945" i="12"/>
  <c r="AH946" i="12"/>
  <c r="AH947" i="12"/>
  <c r="AH948" i="12"/>
  <c r="AH949" i="12"/>
  <c r="AH950" i="12"/>
  <c r="AH951" i="12"/>
  <c r="AH952" i="12"/>
  <c r="AH953" i="12"/>
  <c r="AH954" i="12"/>
  <c r="AH955" i="12"/>
  <c r="AH956" i="12"/>
  <c r="AH957" i="12"/>
  <c r="AH958" i="12"/>
  <c r="AH959" i="12"/>
  <c r="AH960" i="12"/>
  <c r="AH961" i="12"/>
  <c r="AH962" i="12"/>
  <c r="AH963" i="12"/>
  <c r="AH964" i="12"/>
  <c r="AH965" i="12"/>
  <c r="AH966" i="12"/>
  <c r="AH967" i="12"/>
  <c r="AH968" i="12"/>
  <c r="AH969" i="12"/>
  <c r="AH970" i="12"/>
  <c r="AH971" i="12"/>
  <c r="AH972" i="12"/>
  <c r="AH973" i="12"/>
  <c r="AH974" i="12"/>
  <c r="AH975" i="12"/>
  <c r="AH976" i="12"/>
  <c r="AH977" i="12"/>
  <c r="AH978" i="12"/>
  <c r="AH979" i="12"/>
  <c r="AH980" i="12"/>
  <c r="AH981" i="12"/>
  <c r="AH982" i="12"/>
  <c r="AH983" i="12"/>
  <c r="AH984" i="12"/>
  <c r="AH985" i="12"/>
  <c r="AH986" i="12"/>
  <c r="AH987" i="12"/>
  <c r="AH988" i="12"/>
  <c r="AH989" i="12"/>
  <c r="AH990" i="12"/>
  <c r="AH991" i="12"/>
  <c r="AH992" i="12"/>
  <c r="AH993" i="12"/>
  <c r="AH994" i="12"/>
  <c r="AH995" i="12"/>
  <c r="AH996" i="12"/>
  <c r="AH997" i="12"/>
  <c r="AH998" i="12"/>
  <c r="AH999" i="12"/>
  <c r="AH1000" i="12"/>
  <c r="AH1001" i="12"/>
  <c r="AH1002" i="12"/>
  <c r="AH1003" i="12"/>
  <c r="AH1004" i="12"/>
  <c r="AH1005" i="12"/>
  <c r="AH1006" i="12"/>
  <c r="AH1007" i="12"/>
  <c r="AH1008" i="12"/>
  <c r="AH1009" i="12"/>
  <c r="AH1010" i="12"/>
  <c r="AH1011" i="12"/>
  <c r="AH1012" i="12"/>
  <c r="AH1013" i="12"/>
  <c r="AH1014" i="12"/>
  <c r="AH1015" i="12"/>
  <c r="AH1016" i="12"/>
  <c r="AH1017" i="12"/>
  <c r="AH1018" i="12"/>
  <c r="AH1019" i="12"/>
  <c r="AH1020" i="12"/>
  <c r="AH1021" i="12"/>
  <c r="AH1022" i="12"/>
  <c r="AH1023" i="12"/>
  <c r="AH1024" i="12"/>
  <c r="AH1025" i="12"/>
  <c r="AH1026" i="12"/>
  <c r="AH1027" i="12"/>
  <c r="AH1028" i="12"/>
  <c r="AH1029" i="12"/>
  <c r="AH1030" i="12"/>
  <c r="AH1031" i="12"/>
  <c r="AH1032" i="12"/>
  <c r="AH1033" i="12"/>
  <c r="AH1034" i="12"/>
  <c r="AH1035" i="12"/>
  <c r="AH1036" i="12"/>
  <c r="AH1037" i="12"/>
  <c r="AH1038" i="12"/>
  <c r="AH1039" i="12"/>
  <c r="AH1040" i="12"/>
  <c r="AH1041" i="12"/>
  <c r="AH1042" i="12"/>
  <c r="AH1043" i="12"/>
  <c r="AH1044" i="12"/>
  <c r="AH1045" i="12"/>
  <c r="AH1046" i="12"/>
  <c r="AH1047" i="12"/>
  <c r="AH1048" i="12"/>
  <c r="AH1049" i="12"/>
  <c r="AH1050" i="12"/>
  <c r="AH1051" i="12"/>
  <c r="AH1052" i="12"/>
  <c r="AH1053" i="12"/>
  <c r="AH1054" i="12"/>
  <c r="AH1055" i="12"/>
  <c r="AH1056" i="12"/>
  <c r="AH1057" i="12"/>
  <c r="AH1058" i="12"/>
  <c r="AH1059" i="12"/>
  <c r="AH1060" i="12"/>
  <c r="AH1061" i="12"/>
  <c r="AH1062" i="12"/>
  <c r="AH1063" i="12"/>
  <c r="AH1064" i="12"/>
  <c r="AH1065" i="12"/>
  <c r="AH1066" i="12"/>
  <c r="AH1067" i="12"/>
  <c r="AH1068" i="12"/>
  <c r="AH1069" i="12"/>
  <c r="AH1070" i="12"/>
  <c r="AH1071" i="12"/>
  <c r="AH1072" i="12"/>
  <c r="AH1073" i="12"/>
  <c r="AH1074" i="12"/>
  <c r="AH1075" i="12"/>
  <c r="AH1076" i="12"/>
  <c r="AH1077" i="12"/>
  <c r="AH1078" i="12"/>
  <c r="AH1079" i="12"/>
  <c r="AH1080" i="12"/>
  <c r="AH1081" i="12"/>
  <c r="AH1082" i="12"/>
  <c r="AH1083" i="12"/>
  <c r="AH1084" i="12"/>
  <c r="AH1085" i="12"/>
  <c r="AH1086" i="12"/>
  <c r="AH1087" i="12"/>
  <c r="AH1088" i="12"/>
  <c r="AH1089" i="12"/>
  <c r="AH1090" i="12"/>
  <c r="AH1091" i="12"/>
  <c r="AH1092" i="12"/>
  <c r="AH1093" i="12"/>
  <c r="AH1094" i="12"/>
  <c r="AH1095" i="12"/>
  <c r="AH1096" i="12"/>
  <c r="AH1097" i="12"/>
  <c r="AH1098" i="12"/>
  <c r="AH1099" i="12"/>
  <c r="AH1100" i="12"/>
  <c r="AH1101" i="12"/>
  <c r="AH1102" i="12"/>
  <c r="AH1103" i="12"/>
  <c r="AH1104" i="12"/>
  <c r="AH1105" i="12"/>
  <c r="AH1106" i="12"/>
  <c r="AH1107" i="12"/>
  <c r="AH1108" i="12"/>
  <c r="AH1109" i="12"/>
  <c r="AH1110" i="12"/>
  <c r="AH1111" i="12"/>
  <c r="AH1112" i="12"/>
  <c r="AH1113" i="12"/>
  <c r="AH1114" i="12"/>
  <c r="AH1115" i="12"/>
  <c r="AH1116" i="12"/>
  <c r="AH1117" i="12"/>
  <c r="AH1118" i="12"/>
  <c r="AH1119" i="12"/>
  <c r="AH1120" i="12"/>
  <c r="AH1121" i="12"/>
  <c r="AH1122" i="12"/>
  <c r="AH1123" i="12"/>
  <c r="AH1124" i="12"/>
  <c r="AH1125" i="12"/>
  <c r="AH1126" i="12"/>
  <c r="AH1127" i="12"/>
  <c r="AH1128" i="12"/>
  <c r="AH1129" i="12"/>
  <c r="AH1130" i="12"/>
  <c r="AH1131" i="12"/>
  <c r="AH1132" i="12"/>
  <c r="AH1133" i="12"/>
  <c r="AH1134" i="12"/>
  <c r="AH1135" i="12"/>
  <c r="AH1136" i="12"/>
  <c r="AH1137" i="12"/>
  <c r="AH1138" i="12"/>
  <c r="AH1139" i="12"/>
  <c r="AH1140" i="12"/>
  <c r="AH1141" i="12"/>
  <c r="AH1142" i="12"/>
  <c r="AH1143" i="12"/>
  <c r="AH1144" i="12"/>
  <c r="AH1145" i="12"/>
  <c r="AH1146" i="12"/>
  <c r="AH1147" i="12"/>
  <c r="AH1148" i="12"/>
  <c r="AH1149" i="12"/>
  <c r="AH1150" i="12"/>
  <c r="AH1151" i="12"/>
  <c r="AH1152" i="12"/>
  <c r="AH1153" i="12"/>
  <c r="AH1154" i="12"/>
  <c r="AH1155" i="12"/>
  <c r="AH1156" i="12"/>
  <c r="AH1157" i="12"/>
  <c r="AH1158" i="12"/>
  <c r="AH1159" i="12"/>
  <c r="AH1160" i="12"/>
  <c r="AH1161" i="12"/>
  <c r="AH1162" i="12"/>
  <c r="AH1163" i="12"/>
  <c r="AH1164" i="12"/>
  <c r="AH1165" i="12"/>
  <c r="AH1166" i="12"/>
  <c r="AH1167" i="12"/>
  <c r="AH1168" i="12"/>
  <c r="AH1169" i="12"/>
  <c r="AH1170" i="12"/>
  <c r="AH1171" i="12"/>
  <c r="AH1172" i="12"/>
  <c r="AH1173" i="12"/>
  <c r="AH1174" i="12"/>
  <c r="AH1175" i="12"/>
  <c r="AH1176" i="12"/>
  <c r="AH1177" i="12"/>
  <c r="AH1178" i="12"/>
  <c r="AH1179" i="12"/>
  <c r="AH1180" i="12"/>
  <c r="AH1181" i="12"/>
  <c r="AH1182" i="12"/>
  <c r="AH1183" i="12"/>
  <c r="AH1184" i="12"/>
  <c r="AH1185" i="12"/>
  <c r="AH1186" i="12"/>
  <c r="AH1187" i="12"/>
  <c r="AH1188" i="12"/>
  <c r="AH1189" i="12"/>
  <c r="AH1190" i="12"/>
  <c r="AH1191" i="12"/>
  <c r="AH1192" i="12"/>
  <c r="AH1193" i="12"/>
  <c r="AH1194" i="12"/>
  <c r="AH1195" i="12"/>
  <c r="AH1196" i="12"/>
  <c r="AH1197" i="12"/>
  <c r="AH1198" i="12"/>
  <c r="AH1199" i="12"/>
  <c r="AH1200" i="12"/>
  <c r="AH1201" i="12"/>
  <c r="AH1202" i="12"/>
  <c r="AH1203" i="12"/>
  <c r="AH1204" i="12"/>
  <c r="AH1205" i="12"/>
  <c r="AH1206" i="12"/>
  <c r="AH1207" i="12"/>
  <c r="AH1208" i="12"/>
  <c r="AH1209" i="12"/>
  <c r="AH1210" i="12"/>
  <c r="AH1211" i="12"/>
  <c r="AH1212" i="12"/>
  <c r="AH1213" i="12"/>
  <c r="AH1214" i="12"/>
  <c r="AH1215" i="12"/>
  <c r="AH1216" i="12"/>
  <c r="AH1217" i="12"/>
  <c r="AH1218" i="12"/>
  <c r="AH1219" i="12"/>
  <c r="AH1220" i="12"/>
  <c r="AH1221" i="12"/>
  <c r="AH1222" i="12"/>
  <c r="AH1223" i="12"/>
  <c r="AH1224" i="12"/>
  <c r="AH1225" i="12"/>
  <c r="AH1226" i="12"/>
  <c r="AH1227" i="12"/>
  <c r="AH1228" i="12"/>
  <c r="AH1229" i="12"/>
  <c r="AH1230" i="12"/>
  <c r="AH1231" i="12"/>
  <c r="AH1232" i="12"/>
  <c r="AH1233" i="12"/>
  <c r="AH1234" i="12"/>
  <c r="AH1235" i="12"/>
  <c r="AH1236" i="12"/>
  <c r="AH1237" i="12"/>
  <c r="AH1238" i="12"/>
  <c r="AH1239" i="12"/>
  <c r="AH1240" i="12"/>
  <c r="AH1241" i="12"/>
  <c r="AH1242" i="12"/>
  <c r="AH1243" i="12"/>
  <c r="AH1244" i="12"/>
  <c r="AH1245" i="12"/>
  <c r="AH1246" i="12"/>
  <c r="AH1247" i="12"/>
  <c r="AH1248" i="12"/>
  <c r="AH1249" i="12"/>
  <c r="AH1250" i="12"/>
  <c r="AH1251" i="12"/>
  <c r="AH1252" i="12"/>
  <c r="AH1253" i="12"/>
  <c r="AH1254" i="12"/>
  <c r="AH1255" i="12"/>
  <c r="AH1256" i="12"/>
  <c r="AH1257" i="12"/>
  <c r="AH1258" i="12"/>
  <c r="AH1259" i="12"/>
  <c r="AH1260" i="12"/>
  <c r="AH1261" i="12"/>
  <c r="AH1262" i="12"/>
  <c r="AH1263" i="12"/>
  <c r="AH1264" i="12"/>
  <c r="AH1265" i="12"/>
  <c r="AH1266" i="12"/>
  <c r="AH1267" i="12"/>
  <c r="AH1268" i="12"/>
  <c r="AH1269" i="12"/>
  <c r="AH1270" i="12"/>
  <c r="AH1271" i="12"/>
  <c r="AH1272" i="12"/>
  <c r="AH1273" i="12"/>
  <c r="AH1274" i="12"/>
  <c r="AH1275" i="12"/>
  <c r="AH1276" i="12"/>
  <c r="AH1277" i="12"/>
  <c r="AH1278" i="12"/>
  <c r="AH1279" i="12"/>
  <c r="AH1280" i="12"/>
  <c r="AH1281" i="12"/>
  <c r="AH1282" i="12"/>
  <c r="AH1283" i="12"/>
  <c r="AH1284" i="12"/>
  <c r="AH1285" i="12"/>
  <c r="AH1286" i="12"/>
  <c r="AH1287" i="12"/>
  <c r="AH1288" i="12"/>
  <c r="AH1289" i="12"/>
  <c r="AH1290" i="12"/>
  <c r="AH1291" i="12"/>
  <c r="AH1292" i="12"/>
  <c r="AH1293" i="12"/>
  <c r="AH1294" i="12"/>
  <c r="AH1295" i="12"/>
  <c r="AH1296" i="12"/>
  <c r="AH1297" i="12"/>
  <c r="AH1298" i="12"/>
  <c r="AH1299" i="12"/>
  <c r="AH1300" i="12"/>
  <c r="AH1301" i="12"/>
  <c r="AH1302" i="12"/>
  <c r="AH1303" i="12"/>
  <c r="AH1304" i="12"/>
  <c r="AH1305" i="12"/>
  <c r="AH1306" i="12"/>
  <c r="AH1307" i="12"/>
  <c r="AH1308" i="12"/>
  <c r="AH1309" i="12"/>
  <c r="AH1310" i="12"/>
  <c r="AH1311" i="12"/>
  <c r="AH1312" i="12"/>
  <c r="AH1313" i="12"/>
  <c r="AH1314" i="12"/>
  <c r="AH1315" i="12"/>
  <c r="AH1316" i="12"/>
  <c r="AH1317" i="12"/>
  <c r="AH1318" i="12"/>
  <c r="AH1319" i="12"/>
  <c r="AH1320" i="12"/>
  <c r="AH1321" i="12"/>
  <c r="AH1322" i="12"/>
  <c r="AH1323" i="12"/>
  <c r="AH1324" i="12"/>
  <c r="AH1325" i="12"/>
  <c r="AH1326" i="12"/>
  <c r="AH1327" i="12"/>
  <c r="AH1328" i="12"/>
  <c r="AH1329" i="12"/>
  <c r="AH1330" i="12"/>
  <c r="AH1331" i="12"/>
  <c r="AH1332" i="12"/>
  <c r="AH1333" i="12"/>
  <c r="AH1334" i="12"/>
  <c r="AH1335" i="12"/>
  <c r="AH1336" i="12"/>
  <c r="AH1337" i="12"/>
  <c r="AH1338" i="12"/>
  <c r="AH1339" i="12"/>
  <c r="AH1340" i="12"/>
  <c r="AH1341" i="12"/>
  <c r="AH1342" i="12"/>
  <c r="AH1343" i="12"/>
  <c r="AH1344" i="12"/>
  <c r="AH1345" i="12"/>
  <c r="AH1346" i="12"/>
  <c r="AH1347" i="12"/>
  <c r="AH1348" i="12"/>
  <c r="AH1349" i="12"/>
  <c r="AH1350" i="12"/>
  <c r="AH1351" i="12"/>
  <c r="AH1352" i="12"/>
  <c r="AH1353" i="12"/>
  <c r="AH1354" i="12"/>
  <c r="AH1355" i="12"/>
  <c r="AH1356" i="12"/>
  <c r="AH1357" i="12"/>
  <c r="AH1358" i="12"/>
  <c r="AH1359" i="12"/>
  <c r="AH1360" i="12"/>
  <c r="AH1361" i="12"/>
  <c r="AH1362" i="12"/>
  <c r="AH1363" i="12"/>
  <c r="AH1364" i="12"/>
  <c r="AH1365" i="12"/>
  <c r="AH1366" i="12"/>
  <c r="AH1367" i="12"/>
  <c r="AH1368" i="12"/>
  <c r="AH1369" i="12"/>
  <c r="AH1370" i="12"/>
  <c r="AH1371" i="12"/>
  <c r="AH1372" i="12"/>
  <c r="AH1373" i="12"/>
  <c r="AH1374" i="12"/>
  <c r="AH1375" i="12"/>
  <c r="AH1376" i="12"/>
  <c r="AH1377" i="12"/>
  <c r="AH1378" i="12"/>
  <c r="AH1379" i="12"/>
  <c r="AH1380" i="12"/>
  <c r="AH1381" i="12"/>
  <c r="AH1382" i="12"/>
  <c r="AH1383" i="12"/>
  <c r="AH1384" i="12"/>
  <c r="AH1385" i="12"/>
  <c r="AH1386" i="12"/>
  <c r="AH1387" i="12"/>
  <c r="AH1388" i="12"/>
  <c r="AH1389" i="12"/>
  <c r="AH1390" i="12"/>
  <c r="AH1391" i="12"/>
  <c r="AH1392" i="12"/>
  <c r="AH1393" i="12"/>
  <c r="AH1394" i="12"/>
  <c r="AH1395" i="12"/>
  <c r="AH1396" i="12"/>
  <c r="AH1397" i="12"/>
  <c r="AH1398" i="12"/>
  <c r="AH1399" i="12"/>
  <c r="AH1400" i="12"/>
  <c r="AH1401" i="12"/>
  <c r="AH1402" i="12"/>
  <c r="AH1403" i="12"/>
  <c r="AH1404" i="12"/>
  <c r="AH1405" i="12"/>
  <c r="AH1406" i="12"/>
  <c r="AH1407" i="12"/>
  <c r="AH1408" i="12"/>
  <c r="AH1409" i="12"/>
  <c r="AH1410" i="12"/>
  <c r="AH1411" i="12"/>
  <c r="AH1412" i="12"/>
  <c r="AH1413" i="12"/>
  <c r="AH1414" i="12"/>
  <c r="AH1415" i="12"/>
  <c r="AH1416" i="12"/>
  <c r="AH1417" i="12"/>
  <c r="AH1418" i="12"/>
  <c r="AH1419" i="12"/>
  <c r="AH1420" i="12"/>
  <c r="AH1421" i="12"/>
  <c r="AH1422" i="12"/>
  <c r="AH1423" i="12"/>
  <c r="AH1424" i="12"/>
  <c r="AH1425" i="12"/>
  <c r="AH1426" i="12"/>
  <c r="AH1427" i="12"/>
  <c r="AH1428" i="12"/>
  <c r="AH1429" i="12"/>
  <c r="AH1430" i="12"/>
  <c r="AH1431" i="12"/>
  <c r="AH1432" i="12"/>
  <c r="AH1433" i="12"/>
  <c r="AH1434" i="12"/>
  <c r="AH1435" i="12"/>
  <c r="AH1436" i="12"/>
  <c r="AH1437" i="12"/>
  <c r="AH1438" i="12"/>
  <c r="AH1439" i="12"/>
  <c r="AH1440" i="12"/>
  <c r="AH1441" i="12"/>
  <c r="AH1442" i="12"/>
  <c r="AH1443" i="12"/>
  <c r="AH1444" i="12"/>
  <c r="AH1445" i="12"/>
  <c r="AH1446" i="12"/>
  <c r="AH1447" i="12"/>
  <c r="AH1448" i="12"/>
  <c r="AH1449" i="12"/>
  <c r="AH1450" i="12"/>
  <c r="AH1451" i="12"/>
  <c r="AH1452" i="12"/>
  <c r="AH1453" i="12"/>
  <c r="AH1454" i="12"/>
  <c r="AH1455" i="12"/>
  <c r="AH1456" i="12"/>
  <c r="AH1457" i="12"/>
  <c r="AH1458" i="12"/>
  <c r="AH1459" i="12"/>
  <c r="AH1460" i="12"/>
  <c r="AH1461" i="12"/>
  <c r="AH1462" i="12"/>
  <c r="AH1463" i="12"/>
  <c r="AH1464" i="12"/>
  <c r="AH1465" i="12"/>
  <c r="AH1466" i="12"/>
  <c r="AH1467" i="12"/>
  <c r="AH1468" i="12"/>
  <c r="AH1469" i="12"/>
  <c r="AH1470" i="12"/>
  <c r="AH1471" i="12"/>
  <c r="AH1472" i="12"/>
  <c r="AH1473" i="12"/>
  <c r="AH1474" i="12"/>
  <c r="AH1475" i="12"/>
  <c r="AH1476" i="12"/>
  <c r="AH1477" i="12"/>
  <c r="AH1478" i="12"/>
  <c r="AH1479" i="12"/>
  <c r="AH1480" i="12"/>
  <c r="AH1481" i="12"/>
  <c r="AH1482" i="12"/>
  <c r="AH1483" i="12"/>
  <c r="AH1484" i="12"/>
  <c r="AH1485" i="12"/>
  <c r="AH1486" i="12"/>
  <c r="AH1487" i="12"/>
  <c r="AH1488" i="12"/>
  <c r="AH1489" i="12"/>
  <c r="AH1490" i="12"/>
  <c r="AH1491" i="12"/>
  <c r="AH1492" i="12"/>
  <c r="AH1493" i="12"/>
  <c r="AH1494" i="12"/>
  <c r="AH1495" i="12"/>
  <c r="AH1496" i="12"/>
  <c r="AH1497" i="12"/>
  <c r="AH1498" i="12"/>
  <c r="AH1499" i="12"/>
  <c r="AH1500" i="12"/>
  <c r="AH1501" i="12"/>
  <c r="AH1502" i="12"/>
  <c r="AH1503" i="12"/>
  <c r="AH1504" i="12"/>
  <c r="AH1505" i="12"/>
  <c r="AH1506" i="12"/>
  <c r="AH1507" i="12"/>
  <c r="AH1508" i="12"/>
  <c r="AH1509" i="12"/>
  <c r="AH1510" i="12"/>
  <c r="AH1511" i="12"/>
  <c r="AH1512" i="12"/>
  <c r="AH1513" i="12"/>
  <c r="AH1514" i="12"/>
  <c r="AH1515" i="12"/>
  <c r="AH1516" i="12"/>
  <c r="AH1517" i="12"/>
  <c r="AH1518" i="12"/>
  <c r="AH1519" i="12"/>
  <c r="AH1520" i="12"/>
  <c r="AH1521" i="12"/>
  <c r="AH1522" i="12"/>
  <c r="AH1523" i="12"/>
  <c r="AH1524" i="12"/>
  <c r="AH1525" i="12"/>
  <c r="AH1526" i="12"/>
  <c r="AH1527" i="12"/>
  <c r="AH1528" i="12"/>
  <c r="AH1529" i="12"/>
  <c r="AH1530" i="12"/>
  <c r="AH1531" i="12"/>
  <c r="AH1532" i="12"/>
  <c r="AH1533" i="12"/>
  <c r="AH1534" i="12"/>
  <c r="AH1535" i="12"/>
  <c r="AH1536" i="12"/>
  <c r="AH1537" i="12"/>
  <c r="AH1538" i="12"/>
  <c r="AH1539" i="12"/>
  <c r="AH1540" i="12"/>
  <c r="AH1541" i="12"/>
  <c r="AH1542" i="12"/>
  <c r="AH1543" i="12"/>
  <c r="AH1544" i="12"/>
  <c r="AH1545" i="12"/>
  <c r="AH1546" i="12"/>
  <c r="AH1547" i="12"/>
  <c r="AH1548" i="12"/>
  <c r="AH1549" i="12"/>
  <c r="AH1550" i="12"/>
  <c r="AH1551" i="12"/>
  <c r="AH1552" i="12"/>
  <c r="AH1553" i="12"/>
  <c r="AH1554" i="12"/>
  <c r="AH1555" i="12"/>
  <c r="AH1556" i="12"/>
  <c r="AH1557" i="12"/>
  <c r="AH1558" i="12"/>
  <c r="AH1559" i="12"/>
  <c r="AH1560" i="12"/>
  <c r="AH1561" i="12"/>
  <c r="AH1562" i="12"/>
  <c r="AH1563" i="12"/>
  <c r="AH1564" i="12"/>
  <c r="AH1565" i="12"/>
  <c r="AH1566" i="12"/>
  <c r="AH1567" i="12"/>
  <c r="AH1568" i="12"/>
  <c r="AH1569" i="12"/>
  <c r="AH1570" i="12"/>
  <c r="AH1571" i="12"/>
  <c r="AH1572" i="12"/>
  <c r="AH1573" i="12"/>
  <c r="AH1574" i="12"/>
  <c r="AH1575" i="12"/>
  <c r="AH1576" i="12"/>
  <c r="AH1577" i="12"/>
  <c r="AH1578" i="12"/>
  <c r="AH1579" i="12"/>
  <c r="AH1580" i="12"/>
  <c r="AH1581" i="12"/>
  <c r="AH1582" i="12"/>
  <c r="AH1583" i="12"/>
  <c r="AH1584" i="12"/>
  <c r="AH1585" i="12"/>
  <c r="AH1586" i="12"/>
  <c r="AH1587" i="12"/>
  <c r="AH1588" i="12"/>
  <c r="AH1589" i="12"/>
  <c r="AH1590" i="12"/>
  <c r="AH1591" i="12"/>
  <c r="AH1592" i="12"/>
  <c r="AH1593" i="12"/>
  <c r="AH1594" i="12"/>
  <c r="AH1595" i="12"/>
  <c r="AH1596" i="12"/>
  <c r="AH1597" i="12"/>
  <c r="AH1598" i="12"/>
  <c r="AH1599" i="12"/>
  <c r="AH1600" i="12"/>
  <c r="AH1601" i="12"/>
  <c r="AH1602" i="12"/>
  <c r="AH1603" i="12"/>
  <c r="AH1604" i="12"/>
  <c r="AH1605" i="12"/>
  <c r="AH1606" i="12"/>
  <c r="AH1607" i="12"/>
  <c r="AH1608" i="12"/>
  <c r="AH1609" i="12"/>
  <c r="AH1610" i="12"/>
  <c r="AH1611" i="12"/>
  <c r="AH1612" i="12"/>
  <c r="AH1613" i="12"/>
  <c r="AH1614" i="12"/>
  <c r="AH1615" i="12"/>
  <c r="AH1616" i="12"/>
  <c r="AH1617" i="12"/>
  <c r="AH1618" i="12"/>
  <c r="AH1619" i="12"/>
  <c r="AH1620" i="12"/>
  <c r="AH1621" i="12"/>
  <c r="AH1622" i="12"/>
  <c r="AH1623" i="12"/>
  <c r="AH1624" i="12"/>
  <c r="AH1625" i="12"/>
  <c r="AH1626" i="12"/>
  <c r="AH1627" i="12"/>
  <c r="AH1628" i="12"/>
  <c r="AH1629" i="12"/>
  <c r="AH1630" i="12"/>
  <c r="AH1631" i="12"/>
  <c r="AH1632" i="12"/>
  <c r="AH1633" i="12"/>
  <c r="AH1634" i="12"/>
  <c r="AH1635" i="12"/>
  <c r="AH1636" i="12"/>
  <c r="AH1637" i="12"/>
  <c r="AH1638" i="12"/>
  <c r="AH1639" i="12"/>
  <c r="AH1640" i="12"/>
  <c r="AH1641" i="12"/>
  <c r="AH1642" i="12"/>
  <c r="AH1643" i="12"/>
  <c r="AH1644" i="12"/>
  <c r="AH1645" i="12"/>
  <c r="AH1646" i="12"/>
  <c r="AH1647" i="12"/>
  <c r="AH1648" i="12"/>
  <c r="AH1649" i="12"/>
  <c r="AH1650" i="12"/>
  <c r="AH1651" i="12"/>
  <c r="AH1652" i="12"/>
  <c r="AH1653" i="12"/>
  <c r="AH1654" i="12"/>
  <c r="AH1655" i="12"/>
  <c r="AH1656" i="12"/>
  <c r="AH1657" i="12"/>
  <c r="AH1658" i="12"/>
  <c r="AH1659" i="12"/>
  <c r="AH1660" i="12"/>
  <c r="AH1661" i="12"/>
  <c r="AH1662" i="12"/>
  <c r="AH1663" i="12"/>
  <c r="AH1664" i="12"/>
  <c r="AH1665" i="12"/>
  <c r="AH1666" i="12"/>
  <c r="AH1667" i="12"/>
  <c r="AH1668" i="12"/>
  <c r="AH1669" i="12"/>
  <c r="AH1670" i="12"/>
  <c r="AH1671" i="12"/>
  <c r="AH1672" i="12"/>
  <c r="AH1673" i="12"/>
  <c r="AH1674" i="12"/>
  <c r="AH1675" i="12"/>
  <c r="AH1676" i="12"/>
  <c r="AH1677" i="12"/>
  <c r="AH1678" i="12"/>
  <c r="AH1679" i="12"/>
  <c r="AH1680" i="12"/>
  <c r="AH1681" i="12"/>
  <c r="AH1682" i="12"/>
  <c r="AH1683" i="12"/>
  <c r="AH1684" i="12"/>
  <c r="AH1685" i="12"/>
  <c r="AH1686" i="12"/>
  <c r="AH1687" i="12"/>
  <c r="AH1688" i="12"/>
  <c r="AH1689" i="12"/>
  <c r="AH1690" i="12"/>
  <c r="AH1691" i="12"/>
  <c r="AH1692" i="12"/>
  <c r="AH1693" i="12"/>
  <c r="AH1694" i="12"/>
  <c r="AH1695" i="12"/>
  <c r="AH1696" i="12"/>
  <c r="AH1697" i="12"/>
  <c r="AH1698" i="12"/>
  <c r="AH1699" i="12"/>
  <c r="AH1700" i="12"/>
  <c r="AH1701" i="12"/>
  <c r="AH1702" i="12"/>
  <c r="AH1703" i="12"/>
  <c r="AH1704" i="12"/>
  <c r="AH1705" i="12"/>
  <c r="AH1706" i="12"/>
  <c r="AH1707" i="12"/>
  <c r="AH1708" i="12"/>
  <c r="AH1709" i="12"/>
  <c r="AH1710" i="12"/>
  <c r="AH1711" i="12"/>
  <c r="AH1712" i="12"/>
  <c r="AH1713" i="12"/>
  <c r="AH1714" i="12"/>
  <c r="AH1715" i="12"/>
  <c r="AH1716" i="12"/>
  <c r="AH1717" i="12"/>
  <c r="AH1718" i="12"/>
  <c r="AH1719" i="12"/>
  <c r="AH1720" i="12"/>
  <c r="AH1721" i="12"/>
  <c r="AH1722" i="12"/>
  <c r="AH1723" i="12"/>
  <c r="AH1724" i="12"/>
  <c r="AH1725" i="12"/>
  <c r="AH1726" i="12"/>
  <c r="AH1727" i="12"/>
  <c r="AH1728" i="12"/>
  <c r="AH1729" i="12"/>
  <c r="AH1730" i="12"/>
  <c r="AH1731" i="12"/>
  <c r="AH1732" i="12"/>
  <c r="AH1733" i="12"/>
  <c r="AH1734" i="12"/>
  <c r="AH1735" i="12"/>
  <c r="AH1736" i="12"/>
  <c r="AH1737" i="12"/>
  <c r="AH1738" i="12"/>
  <c r="AH1739" i="12"/>
  <c r="AH1740" i="12"/>
  <c r="AH1741" i="12"/>
  <c r="AH1742" i="12"/>
  <c r="AH1743" i="12"/>
  <c r="AH1744" i="12"/>
  <c r="AH1745" i="12"/>
  <c r="AH1746" i="12"/>
  <c r="AH1747" i="12"/>
  <c r="AH1748" i="12"/>
  <c r="AH1749" i="12"/>
  <c r="AH1750" i="12"/>
  <c r="AH1751" i="12"/>
  <c r="AH1752" i="12"/>
  <c r="AH1753" i="12"/>
  <c r="AH1754" i="12"/>
  <c r="AH1755" i="12"/>
  <c r="AH1756" i="12"/>
  <c r="AH1757" i="12"/>
  <c r="AH1758" i="12"/>
  <c r="AH1759" i="12"/>
  <c r="AH1760" i="12"/>
  <c r="AH1761" i="12"/>
  <c r="AH1762" i="12"/>
  <c r="AH1763" i="12"/>
  <c r="AH1764" i="12"/>
  <c r="AH1765" i="12"/>
  <c r="AH1766" i="12"/>
  <c r="AH1767" i="12"/>
  <c r="AH1768" i="12"/>
  <c r="AH1769" i="12"/>
  <c r="AH1770" i="12"/>
  <c r="AH1771" i="12"/>
  <c r="AH1772" i="12"/>
  <c r="AH1773" i="12"/>
  <c r="AH1774" i="12"/>
  <c r="AH1775" i="12"/>
  <c r="AH1776" i="12"/>
  <c r="AH1777" i="12"/>
  <c r="AH1778" i="12"/>
  <c r="AH1779" i="12"/>
  <c r="AH1780" i="12"/>
  <c r="AH1781" i="12"/>
  <c r="AH1782" i="12"/>
  <c r="AH1783" i="12"/>
  <c r="AH1784" i="12"/>
  <c r="AH1785" i="12"/>
  <c r="AH1786" i="12"/>
  <c r="AH1787" i="12"/>
  <c r="AH1788" i="12"/>
  <c r="AH1789" i="12"/>
  <c r="AH1790" i="12"/>
  <c r="AH1791" i="12"/>
  <c r="AH1792" i="12"/>
  <c r="AH1793" i="12"/>
  <c r="AH1794" i="12"/>
  <c r="AH1795" i="12"/>
  <c r="AH1796" i="12"/>
  <c r="AH1797" i="12"/>
  <c r="AH1798" i="12"/>
  <c r="AH1799" i="12"/>
  <c r="AH1800" i="12"/>
  <c r="AH1801" i="12"/>
  <c r="AH1802" i="12"/>
  <c r="AH1803" i="12"/>
  <c r="AH1804" i="12"/>
  <c r="AH1805" i="12"/>
  <c r="AH1806" i="12"/>
  <c r="AH1807" i="12"/>
  <c r="AH1808" i="12"/>
  <c r="AH1809" i="12"/>
  <c r="AH1810" i="12"/>
  <c r="AH1811" i="12"/>
  <c r="AH1812" i="12"/>
  <c r="AH1813" i="12"/>
  <c r="AH1814" i="12"/>
  <c r="AH1815" i="12"/>
  <c r="AH1816" i="12"/>
  <c r="AH1817" i="12"/>
  <c r="AH1818" i="12"/>
  <c r="AH1819" i="12"/>
  <c r="AH1820" i="12"/>
  <c r="AH1821" i="12"/>
  <c r="AH1822" i="12"/>
  <c r="AH1823" i="12"/>
  <c r="AH1824" i="12"/>
  <c r="AH1825" i="12"/>
  <c r="AH1826" i="12"/>
  <c r="AH1827" i="12"/>
  <c r="AH1828" i="12"/>
  <c r="AH1829" i="12"/>
  <c r="AH1830" i="12"/>
  <c r="AH1831" i="12"/>
  <c r="AH1832" i="12"/>
  <c r="AH1833" i="12"/>
  <c r="AH1834" i="12"/>
  <c r="AH1835" i="12"/>
  <c r="AH1836" i="12"/>
  <c r="AH1837" i="12"/>
  <c r="AH1838" i="12"/>
  <c r="AH1839" i="12"/>
  <c r="AH1840" i="12"/>
  <c r="AH1841" i="12"/>
  <c r="AH1842" i="12"/>
  <c r="AH1843" i="12"/>
  <c r="AH1844" i="12"/>
  <c r="AH1845" i="12"/>
  <c r="AH1846" i="12"/>
  <c r="AH1847" i="12"/>
  <c r="AH1848" i="12"/>
  <c r="AH1849" i="12"/>
  <c r="AH1850" i="12"/>
  <c r="AH1851" i="12"/>
  <c r="AH1852" i="12"/>
  <c r="AH1853" i="12"/>
  <c r="AH1854" i="12"/>
  <c r="AH1855" i="12"/>
  <c r="AH1856" i="12"/>
  <c r="AH1857" i="12"/>
  <c r="AH1858" i="12"/>
  <c r="AH1859" i="12"/>
  <c r="AH1860" i="12"/>
  <c r="AH1861" i="12"/>
  <c r="AH1862" i="12"/>
  <c r="AH1863" i="12"/>
  <c r="AH1864" i="12"/>
  <c r="AH1865" i="12"/>
  <c r="AH1866" i="12"/>
  <c r="AH1867" i="12"/>
  <c r="AH1868" i="12"/>
  <c r="AH1869" i="12"/>
  <c r="AH1870" i="12"/>
  <c r="AH1871" i="12"/>
  <c r="AH1872" i="12"/>
  <c r="AH1873" i="12"/>
  <c r="AH1874" i="12"/>
  <c r="AH1875" i="12"/>
  <c r="AH1876" i="12"/>
  <c r="AH1877" i="12"/>
  <c r="AH1878" i="12"/>
  <c r="AH1879" i="12"/>
  <c r="AH1880" i="12"/>
  <c r="AH1881" i="12"/>
  <c r="AH1882" i="12"/>
  <c r="AH1883" i="12"/>
  <c r="AH1884" i="12"/>
  <c r="AH1885" i="12"/>
  <c r="AH1886" i="12"/>
  <c r="AH1887" i="12"/>
  <c r="AH1888" i="12"/>
  <c r="AH1889" i="12"/>
  <c r="AH1890" i="12"/>
  <c r="AH1891" i="12"/>
  <c r="AH1892" i="12"/>
  <c r="AH1893" i="12"/>
  <c r="AH1894" i="12"/>
  <c r="AH1895" i="12"/>
  <c r="AH1896" i="12"/>
  <c r="AH1897" i="12"/>
  <c r="AH1898" i="12"/>
  <c r="AH1899" i="12"/>
  <c r="AH1900" i="12"/>
  <c r="AH1901" i="12"/>
  <c r="AH1902" i="12"/>
  <c r="AH1903" i="12"/>
  <c r="AH1904" i="12"/>
  <c r="AH1905" i="12"/>
  <c r="AH1906" i="12"/>
  <c r="AH1907" i="12"/>
  <c r="AH1908" i="12"/>
  <c r="AH1909" i="12"/>
  <c r="AH1910" i="12"/>
  <c r="AH1911" i="12"/>
  <c r="AH1912" i="12"/>
  <c r="AH1913" i="12"/>
  <c r="AH1914" i="12"/>
  <c r="AH1915" i="12"/>
  <c r="AH1916" i="12"/>
  <c r="AH1917" i="12"/>
  <c r="AH1918" i="12"/>
  <c r="AH1919" i="12"/>
  <c r="AH1920" i="12"/>
  <c r="AH1921" i="12"/>
  <c r="AH1922" i="12"/>
  <c r="AH1923" i="12"/>
  <c r="AH1924" i="12"/>
  <c r="AH1925" i="12"/>
  <c r="AH1926" i="12"/>
  <c r="AH1927" i="12"/>
  <c r="AH1928" i="12"/>
  <c r="AH1929" i="12"/>
  <c r="AH1930" i="12"/>
  <c r="AH1931" i="12"/>
  <c r="AH1932" i="12"/>
  <c r="AH1933" i="12"/>
  <c r="AH1934" i="12"/>
  <c r="AH1935" i="12"/>
  <c r="AH1936" i="12"/>
  <c r="AH1937" i="12"/>
  <c r="AH1938" i="12"/>
  <c r="AH1939" i="12"/>
  <c r="AH1940" i="12"/>
  <c r="AH1941" i="12"/>
  <c r="AH1942" i="12"/>
  <c r="AH1943" i="12"/>
  <c r="AH1944" i="12"/>
  <c r="AH1945" i="12"/>
  <c r="AH1946" i="12"/>
  <c r="AH1947" i="12"/>
  <c r="AH1948" i="12"/>
  <c r="AH1949" i="12"/>
  <c r="AH1950" i="12"/>
  <c r="AH1951" i="12"/>
  <c r="AH1952" i="12"/>
  <c r="AH1953" i="12"/>
  <c r="AH1954" i="12"/>
  <c r="AH1955" i="12"/>
  <c r="AH1956" i="12"/>
  <c r="AH1957" i="12"/>
  <c r="AH1958" i="12"/>
  <c r="AH1959" i="12"/>
  <c r="AH1960" i="12"/>
  <c r="AH1961" i="12"/>
  <c r="AH1962" i="12"/>
  <c r="AH1963" i="12"/>
  <c r="AH1964" i="12"/>
  <c r="AH1965" i="12"/>
  <c r="AH1966" i="12"/>
  <c r="AH1967" i="12"/>
  <c r="AH1968" i="12"/>
  <c r="AH1969" i="12"/>
  <c r="AH1970" i="12"/>
  <c r="AH1971" i="12"/>
  <c r="AH1972" i="12"/>
  <c r="AH1973" i="12"/>
  <c r="AH1974" i="12"/>
  <c r="AH1975" i="12"/>
  <c r="AH1976" i="12"/>
  <c r="AH1977" i="12"/>
  <c r="AH1978" i="12"/>
  <c r="AH1979" i="12"/>
  <c r="AH1980" i="12"/>
  <c r="AH1981" i="12"/>
  <c r="AH1982" i="12"/>
  <c r="AH1983" i="12"/>
  <c r="AH1984" i="12"/>
  <c r="AH1985" i="12"/>
  <c r="AH1986" i="12"/>
  <c r="AH1987" i="12"/>
  <c r="AH1988" i="12"/>
  <c r="AH1989" i="12"/>
  <c r="AH1990" i="12"/>
  <c r="AH1991" i="12"/>
  <c r="AH1992" i="12"/>
  <c r="AH1993" i="12"/>
  <c r="AH1994" i="12"/>
  <c r="AH1995" i="12"/>
  <c r="AH1996" i="12"/>
  <c r="AH1997" i="12"/>
  <c r="AH1998" i="12"/>
  <c r="AH1999" i="12"/>
  <c r="AH2000" i="12"/>
  <c r="AH2001" i="12"/>
  <c r="AH2002" i="12"/>
  <c r="AH2003" i="12"/>
  <c r="AH2004" i="12"/>
  <c r="AH2005" i="12"/>
  <c r="AH2006" i="12"/>
  <c r="AH2007" i="12"/>
  <c r="AH2008" i="12"/>
  <c r="AH2009" i="12"/>
  <c r="AH2010" i="12"/>
  <c r="AH2011" i="12"/>
  <c r="AH2012" i="12"/>
  <c r="AH2013" i="12"/>
  <c r="AH2014" i="12"/>
  <c r="AH2015" i="12"/>
  <c r="AH2016" i="12"/>
  <c r="AH2017" i="12"/>
  <c r="AH2018" i="12"/>
  <c r="AH2019" i="12"/>
  <c r="AH2020" i="12"/>
  <c r="AH2021" i="12"/>
  <c r="AH2022" i="12"/>
  <c r="AH2023" i="12"/>
  <c r="AH2024" i="12"/>
  <c r="AH2025" i="12"/>
  <c r="AH2026" i="12"/>
  <c r="AH2027" i="12"/>
  <c r="AH2028" i="12"/>
  <c r="AH2029" i="12"/>
  <c r="AH2030" i="12"/>
  <c r="AH2031" i="12"/>
  <c r="AH2032" i="12"/>
  <c r="AH2033" i="12"/>
  <c r="AH2034" i="12"/>
  <c r="AH2035" i="12"/>
  <c r="AH2036" i="12"/>
  <c r="AH2037" i="12"/>
  <c r="AH2038" i="12"/>
  <c r="AH2039" i="12"/>
  <c r="AH2040" i="12"/>
  <c r="AH2041" i="12"/>
  <c r="AH2042" i="12"/>
  <c r="AH2043" i="12"/>
  <c r="AH2044" i="12"/>
  <c r="AH2045" i="12"/>
  <c r="AH2046" i="12"/>
  <c r="AH2047" i="12"/>
  <c r="AH2048" i="12"/>
  <c r="AH2049" i="12"/>
  <c r="AH2050" i="12"/>
  <c r="AH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2055" i="12" s="1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220" i="12"/>
  <c r="W221" i="12"/>
  <c r="W222" i="12"/>
  <c r="W223" i="12"/>
  <c r="W224" i="12"/>
  <c r="W225" i="12"/>
  <c r="W226" i="12"/>
  <c r="W227" i="12"/>
  <c r="W228" i="12"/>
  <c r="W229" i="12"/>
  <c r="W230" i="12"/>
  <c r="W231" i="12"/>
  <c r="W232" i="12"/>
  <c r="W233" i="12"/>
  <c r="W234" i="12"/>
  <c r="W235" i="12"/>
  <c r="W236" i="12"/>
  <c r="W237" i="12"/>
  <c r="W238" i="12"/>
  <c r="W239" i="12"/>
  <c r="W240" i="12"/>
  <c r="W241" i="12"/>
  <c r="W242" i="12"/>
  <c r="W243" i="12"/>
  <c r="W244" i="12"/>
  <c r="W245" i="12"/>
  <c r="W246" i="12"/>
  <c r="W247" i="12"/>
  <c r="W248" i="12"/>
  <c r="W249" i="12"/>
  <c r="W250" i="12"/>
  <c r="W251" i="12"/>
  <c r="W252" i="12"/>
  <c r="W253" i="12"/>
  <c r="W254" i="12"/>
  <c r="W255" i="12"/>
  <c r="W256" i="12"/>
  <c r="W257" i="12"/>
  <c r="W258" i="12"/>
  <c r="W259" i="12"/>
  <c r="W260" i="12"/>
  <c r="W261" i="12"/>
  <c r="W262" i="12"/>
  <c r="W263" i="12"/>
  <c r="W264" i="12"/>
  <c r="W265" i="12"/>
  <c r="W266" i="12"/>
  <c r="W267" i="12"/>
  <c r="W268" i="12"/>
  <c r="W269" i="12"/>
  <c r="W270" i="12"/>
  <c r="W271" i="12"/>
  <c r="W272" i="12"/>
  <c r="W273" i="12"/>
  <c r="W274" i="12"/>
  <c r="W275" i="12"/>
  <c r="W276" i="12"/>
  <c r="W277" i="12"/>
  <c r="W278" i="12"/>
  <c r="W279" i="12"/>
  <c r="W280" i="12"/>
  <c r="W281" i="12"/>
  <c r="W282" i="12"/>
  <c r="W283" i="12"/>
  <c r="W284" i="12"/>
  <c r="W285" i="12"/>
  <c r="W286" i="12"/>
  <c r="W287" i="12"/>
  <c r="W288" i="12"/>
  <c r="W289" i="12"/>
  <c r="W290" i="12"/>
  <c r="W291" i="12"/>
  <c r="W292" i="12"/>
  <c r="W293" i="12"/>
  <c r="W294" i="12"/>
  <c r="W295" i="12"/>
  <c r="W296" i="12"/>
  <c r="W297" i="12"/>
  <c r="W298" i="12"/>
  <c r="W299" i="12"/>
  <c r="W300" i="12"/>
  <c r="W301" i="12"/>
  <c r="W302" i="12"/>
  <c r="W303" i="12"/>
  <c r="W304" i="12"/>
  <c r="W305" i="12"/>
  <c r="W306" i="12"/>
  <c r="W307" i="12"/>
  <c r="W308" i="12"/>
  <c r="W309" i="12"/>
  <c r="W310" i="12"/>
  <c r="W311" i="12"/>
  <c r="W312" i="12"/>
  <c r="W313" i="12"/>
  <c r="W314" i="12"/>
  <c r="W315" i="12"/>
  <c r="W316" i="12"/>
  <c r="W317" i="12"/>
  <c r="W318" i="12"/>
  <c r="W319" i="12"/>
  <c r="W320" i="12"/>
  <c r="W321" i="12"/>
  <c r="W322" i="12"/>
  <c r="W323" i="12"/>
  <c r="W324" i="12"/>
  <c r="W325" i="12"/>
  <c r="W326" i="12"/>
  <c r="W327" i="12"/>
  <c r="W328" i="12"/>
  <c r="W329" i="12"/>
  <c r="W330" i="12"/>
  <c r="W331" i="12"/>
  <c r="W332" i="12"/>
  <c r="W333" i="12"/>
  <c r="W334" i="12"/>
  <c r="W335" i="12"/>
  <c r="W336" i="12"/>
  <c r="W337" i="12"/>
  <c r="W338" i="12"/>
  <c r="W339" i="12"/>
  <c r="W340" i="12"/>
  <c r="W341" i="12"/>
  <c r="W342" i="12"/>
  <c r="W343" i="12"/>
  <c r="W344" i="12"/>
  <c r="W345" i="12"/>
  <c r="W346" i="12"/>
  <c r="W347" i="12"/>
  <c r="W348" i="12"/>
  <c r="W349" i="12"/>
  <c r="W350" i="12"/>
  <c r="W351" i="12"/>
  <c r="W352" i="12"/>
  <c r="W353" i="12"/>
  <c r="W354" i="12"/>
  <c r="W355" i="12"/>
  <c r="W356" i="12"/>
  <c r="W357" i="12"/>
  <c r="W358" i="12"/>
  <c r="W359" i="12"/>
  <c r="W360" i="12"/>
  <c r="W361" i="12"/>
  <c r="W362" i="12"/>
  <c r="W363" i="12"/>
  <c r="W364" i="12"/>
  <c r="W365" i="12"/>
  <c r="W366" i="12"/>
  <c r="W367" i="12"/>
  <c r="W368" i="12"/>
  <c r="W369" i="12"/>
  <c r="W370" i="12"/>
  <c r="W371" i="12"/>
  <c r="W372" i="12"/>
  <c r="W373" i="12"/>
  <c r="W374" i="12"/>
  <c r="W375" i="12"/>
  <c r="W376" i="12"/>
  <c r="W377" i="12"/>
  <c r="W378" i="12"/>
  <c r="W379" i="12"/>
  <c r="W380" i="12"/>
  <c r="W381" i="12"/>
  <c r="W382" i="12"/>
  <c r="W383" i="12"/>
  <c r="W384" i="12"/>
  <c r="W385" i="12"/>
  <c r="W386" i="12"/>
  <c r="W387" i="12"/>
  <c r="W388" i="12"/>
  <c r="W389" i="12"/>
  <c r="W390" i="12"/>
  <c r="W391" i="12"/>
  <c r="W392" i="12"/>
  <c r="W393" i="12"/>
  <c r="W394" i="12"/>
  <c r="W395" i="12"/>
  <c r="W396" i="12"/>
  <c r="W397" i="12"/>
  <c r="W398" i="12"/>
  <c r="W399" i="12"/>
  <c r="W400" i="12"/>
  <c r="W401" i="12"/>
  <c r="W402" i="12"/>
  <c r="W403" i="12"/>
  <c r="W404" i="12"/>
  <c r="W405" i="12"/>
  <c r="W406" i="12"/>
  <c r="W407" i="12"/>
  <c r="W408" i="12"/>
  <c r="W409" i="12"/>
  <c r="W410" i="12"/>
  <c r="W411" i="12"/>
  <c r="W412" i="12"/>
  <c r="W413" i="12"/>
  <c r="W414" i="12"/>
  <c r="W415" i="12"/>
  <c r="W416" i="12"/>
  <c r="W417" i="12"/>
  <c r="W418" i="12"/>
  <c r="W419" i="12"/>
  <c r="W420" i="12"/>
  <c r="W421" i="12"/>
  <c r="W422" i="12"/>
  <c r="W423" i="12"/>
  <c r="W424" i="12"/>
  <c r="W425" i="12"/>
  <c r="W426" i="12"/>
  <c r="W427" i="12"/>
  <c r="W428" i="12"/>
  <c r="W429" i="12"/>
  <c r="W430" i="12"/>
  <c r="W431" i="12"/>
  <c r="W432" i="12"/>
  <c r="W433" i="12"/>
  <c r="W434" i="12"/>
  <c r="W435" i="12"/>
  <c r="W436" i="12"/>
  <c r="W437" i="12"/>
  <c r="W438" i="12"/>
  <c r="W439" i="12"/>
  <c r="W440" i="12"/>
  <c r="W441" i="12"/>
  <c r="W442" i="12"/>
  <c r="W443" i="12"/>
  <c r="W444" i="12"/>
  <c r="W445" i="12"/>
  <c r="W446" i="12"/>
  <c r="W447" i="12"/>
  <c r="W448" i="12"/>
  <c r="W449" i="12"/>
  <c r="W450" i="12"/>
  <c r="W451" i="12"/>
  <c r="W452" i="12"/>
  <c r="W453" i="12"/>
  <c r="W454" i="12"/>
  <c r="W455" i="12"/>
  <c r="W456" i="12"/>
  <c r="W457" i="12"/>
  <c r="W458" i="12"/>
  <c r="W459" i="12"/>
  <c r="W460" i="12"/>
  <c r="W461" i="12"/>
  <c r="W462" i="12"/>
  <c r="W463" i="12"/>
  <c r="W464" i="12"/>
  <c r="W465" i="12"/>
  <c r="W466" i="12"/>
  <c r="W467" i="12"/>
  <c r="W468" i="12"/>
  <c r="W469" i="12"/>
  <c r="W470" i="12"/>
  <c r="W471" i="12"/>
  <c r="W472" i="12"/>
  <c r="W473" i="12"/>
  <c r="W474" i="12"/>
  <c r="W475" i="12"/>
  <c r="W476" i="12"/>
  <c r="W477" i="12"/>
  <c r="W478" i="12"/>
  <c r="W479" i="12"/>
  <c r="W480" i="12"/>
  <c r="W481" i="12"/>
  <c r="W482" i="12"/>
  <c r="W483" i="12"/>
  <c r="W484" i="12"/>
  <c r="W485" i="12"/>
  <c r="W486" i="12"/>
  <c r="W487" i="12"/>
  <c r="W488" i="12"/>
  <c r="W489" i="12"/>
  <c r="W490" i="12"/>
  <c r="W491" i="12"/>
  <c r="W492" i="12"/>
  <c r="W493" i="12"/>
  <c r="W494" i="12"/>
  <c r="W495" i="12"/>
  <c r="W496" i="12"/>
  <c r="W497" i="12"/>
  <c r="W498" i="12"/>
  <c r="W499" i="12"/>
  <c r="W500" i="12"/>
  <c r="W501" i="12"/>
  <c r="W502" i="12"/>
  <c r="W503" i="12"/>
  <c r="W504" i="12"/>
  <c r="W505" i="12"/>
  <c r="W506" i="12"/>
  <c r="W507" i="12"/>
  <c r="W508" i="12"/>
  <c r="W509" i="12"/>
  <c r="W510" i="12"/>
  <c r="W511" i="12"/>
  <c r="W512" i="12"/>
  <c r="W513" i="12"/>
  <c r="W514" i="12"/>
  <c r="W515" i="12"/>
  <c r="W516" i="12"/>
  <c r="W517" i="12"/>
  <c r="W518" i="12"/>
  <c r="W519" i="12"/>
  <c r="W520" i="12"/>
  <c r="W521" i="12"/>
  <c r="W522" i="12"/>
  <c r="W523" i="12"/>
  <c r="W524" i="12"/>
  <c r="W525" i="12"/>
  <c r="W526" i="12"/>
  <c r="W527" i="12"/>
  <c r="W528" i="12"/>
  <c r="W529" i="12"/>
  <c r="W530" i="12"/>
  <c r="W531" i="12"/>
  <c r="W532" i="12"/>
  <c r="W533" i="12"/>
  <c r="W534" i="12"/>
  <c r="W535" i="12"/>
  <c r="W536" i="12"/>
  <c r="W537" i="12"/>
  <c r="W538" i="12"/>
  <c r="W539" i="12"/>
  <c r="W540" i="12"/>
  <c r="W541" i="12"/>
  <c r="W542" i="12"/>
  <c r="W543" i="12"/>
  <c r="W544" i="12"/>
  <c r="W545" i="12"/>
  <c r="W546" i="12"/>
  <c r="W547" i="12"/>
  <c r="W548" i="12"/>
  <c r="W549" i="12"/>
  <c r="W550" i="12"/>
  <c r="W551" i="12"/>
  <c r="W552" i="12"/>
  <c r="W553" i="12"/>
  <c r="W554" i="12"/>
  <c r="W555" i="12"/>
  <c r="W556" i="12"/>
  <c r="W557" i="12"/>
  <c r="W558" i="12"/>
  <c r="W559" i="12"/>
  <c r="W560" i="12"/>
  <c r="W561" i="12"/>
  <c r="W562" i="12"/>
  <c r="W563" i="12"/>
  <c r="W564" i="12"/>
  <c r="W565" i="12"/>
  <c r="W566" i="12"/>
  <c r="W567" i="12"/>
  <c r="W568" i="12"/>
  <c r="W569" i="12"/>
  <c r="W570" i="12"/>
  <c r="W571" i="12"/>
  <c r="W572" i="12"/>
  <c r="W573" i="12"/>
  <c r="W574" i="12"/>
  <c r="W575" i="12"/>
  <c r="W576" i="12"/>
  <c r="W577" i="12"/>
  <c r="W578" i="12"/>
  <c r="W579" i="12"/>
  <c r="W580" i="12"/>
  <c r="W581" i="12"/>
  <c r="W582" i="12"/>
  <c r="W583" i="12"/>
  <c r="W584" i="12"/>
  <c r="W585" i="12"/>
  <c r="W586" i="12"/>
  <c r="W587" i="12"/>
  <c r="W588" i="12"/>
  <c r="W589" i="12"/>
  <c r="W590" i="12"/>
  <c r="W591" i="12"/>
  <c r="W592" i="12"/>
  <c r="W593" i="12"/>
  <c r="W594" i="12"/>
  <c r="W595" i="12"/>
  <c r="W596" i="12"/>
  <c r="W597" i="12"/>
  <c r="W598" i="12"/>
  <c r="W599" i="12"/>
  <c r="W600" i="12"/>
  <c r="W601" i="12"/>
  <c r="W602" i="12"/>
  <c r="W603" i="12"/>
  <c r="W604" i="12"/>
  <c r="W605" i="12"/>
  <c r="W606" i="12"/>
  <c r="W607" i="12"/>
  <c r="W608" i="12"/>
  <c r="W609" i="12"/>
  <c r="W610" i="12"/>
  <c r="W611" i="12"/>
  <c r="W612" i="12"/>
  <c r="W613" i="12"/>
  <c r="W614" i="12"/>
  <c r="W615" i="12"/>
  <c r="W616" i="12"/>
  <c r="W617" i="12"/>
  <c r="W618" i="12"/>
  <c r="W619" i="12"/>
  <c r="W620" i="12"/>
  <c r="W621" i="12"/>
  <c r="W622" i="12"/>
  <c r="W623" i="12"/>
  <c r="W624" i="12"/>
  <c r="W625" i="12"/>
  <c r="W626" i="12"/>
  <c r="W627" i="12"/>
  <c r="W628" i="12"/>
  <c r="W629" i="12"/>
  <c r="W630" i="12"/>
  <c r="W631" i="12"/>
  <c r="W632" i="12"/>
  <c r="W633" i="12"/>
  <c r="W634" i="12"/>
  <c r="W635" i="12"/>
  <c r="W636" i="12"/>
  <c r="W637" i="12"/>
  <c r="W638" i="12"/>
  <c r="W639" i="12"/>
  <c r="W640" i="12"/>
  <c r="W641" i="12"/>
  <c r="W642" i="12"/>
  <c r="W643" i="12"/>
  <c r="W644" i="12"/>
  <c r="W645" i="12"/>
  <c r="W646" i="12"/>
  <c r="W647" i="12"/>
  <c r="W648" i="12"/>
  <c r="W649" i="12"/>
  <c r="W650" i="12"/>
  <c r="W651" i="12"/>
  <c r="W652" i="12"/>
  <c r="W653" i="12"/>
  <c r="W654" i="12"/>
  <c r="W655" i="12"/>
  <c r="W656" i="12"/>
  <c r="W657" i="12"/>
  <c r="W658" i="12"/>
  <c r="W659" i="12"/>
  <c r="W660" i="12"/>
  <c r="W661" i="12"/>
  <c r="W662" i="12"/>
  <c r="W663" i="12"/>
  <c r="W664" i="12"/>
  <c r="W665" i="12"/>
  <c r="W666" i="12"/>
  <c r="W667" i="12"/>
  <c r="W668" i="12"/>
  <c r="W669" i="12"/>
  <c r="W670" i="12"/>
  <c r="W671" i="12"/>
  <c r="W672" i="12"/>
  <c r="W673" i="12"/>
  <c r="W674" i="12"/>
  <c r="W675" i="12"/>
  <c r="W676" i="12"/>
  <c r="W677" i="12"/>
  <c r="W678" i="12"/>
  <c r="W679" i="12"/>
  <c r="W680" i="12"/>
  <c r="W681" i="12"/>
  <c r="W682" i="12"/>
  <c r="W683" i="12"/>
  <c r="W684" i="12"/>
  <c r="W685" i="12"/>
  <c r="W686" i="12"/>
  <c r="W687" i="12"/>
  <c r="W688" i="12"/>
  <c r="W689" i="12"/>
  <c r="W690" i="12"/>
  <c r="W691" i="12"/>
  <c r="W692" i="12"/>
  <c r="W693" i="12"/>
  <c r="W694" i="12"/>
  <c r="W695" i="12"/>
  <c r="W696" i="12"/>
  <c r="W697" i="12"/>
  <c r="W698" i="12"/>
  <c r="W699" i="12"/>
  <c r="W700" i="12"/>
  <c r="W701" i="12"/>
  <c r="W702" i="12"/>
  <c r="W703" i="12"/>
  <c r="W704" i="12"/>
  <c r="W705" i="12"/>
  <c r="W706" i="12"/>
  <c r="W707" i="12"/>
  <c r="W708" i="12"/>
  <c r="W709" i="12"/>
  <c r="W710" i="12"/>
  <c r="W711" i="12"/>
  <c r="W712" i="12"/>
  <c r="W713" i="12"/>
  <c r="W714" i="12"/>
  <c r="W715" i="12"/>
  <c r="W716" i="12"/>
  <c r="W717" i="12"/>
  <c r="W718" i="12"/>
  <c r="W719" i="12"/>
  <c r="W720" i="12"/>
  <c r="W721" i="12"/>
  <c r="W722" i="12"/>
  <c r="W723" i="12"/>
  <c r="W724" i="12"/>
  <c r="W725" i="12"/>
  <c r="W726" i="12"/>
  <c r="W727" i="12"/>
  <c r="W728" i="12"/>
  <c r="W729" i="12"/>
  <c r="W730" i="12"/>
  <c r="W731" i="12"/>
  <c r="W732" i="12"/>
  <c r="W733" i="12"/>
  <c r="W734" i="12"/>
  <c r="W735" i="12"/>
  <c r="W736" i="12"/>
  <c r="W737" i="12"/>
  <c r="W738" i="12"/>
  <c r="W739" i="12"/>
  <c r="W740" i="12"/>
  <c r="W741" i="12"/>
  <c r="W742" i="12"/>
  <c r="W743" i="12"/>
  <c r="W744" i="12"/>
  <c r="W745" i="12"/>
  <c r="W746" i="12"/>
  <c r="W747" i="12"/>
  <c r="W748" i="12"/>
  <c r="W749" i="12"/>
  <c r="W750" i="12"/>
  <c r="W751" i="12"/>
  <c r="W752" i="12"/>
  <c r="W753" i="12"/>
  <c r="W754" i="12"/>
  <c r="W755" i="12"/>
  <c r="W756" i="12"/>
  <c r="W757" i="12"/>
  <c r="W758" i="12"/>
  <c r="W759" i="12"/>
  <c r="W760" i="12"/>
  <c r="W761" i="12"/>
  <c r="W762" i="12"/>
  <c r="W763" i="12"/>
  <c r="W764" i="12"/>
  <c r="W765" i="12"/>
  <c r="W766" i="12"/>
  <c r="W767" i="12"/>
  <c r="W768" i="12"/>
  <c r="W769" i="12"/>
  <c r="W770" i="12"/>
  <c r="W771" i="12"/>
  <c r="W772" i="12"/>
  <c r="W773" i="12"/>
  <c r="W774" i="12"/>
  <c r="W775" i="12"/>
  <c r="W776" i="12"/>
  <c r="W777" i="12"/>
  <c r="W778" i="12"/>
  <c r="W779" i="12"/>
  <c r="W780" i="12"/>
  <c r="W781" i="12"/>
  <c r="W782" i="12"/>
  <c r="W783" i="12"/>
  <c r="W784" i="12"/>
  <c r="W785" i="12"/>
  <c r="W786" i="12"/>
  <c r="W787" i="12"/>
  <c r="W788" i="12"/>
  <c r="W789" i="12"/>
  <c r="W790" i="12"/>
  <c r="W791" i="12"/>
  <c r="W792" i="12"/>
  <c r="W793" i="12"/>
  <c r="W794" i="12"/>
  <c r="W795" i="12"/>
  <c r="W796" i="12"/>
  <c r="W797" i="12"/>
  <c r="W798" i="12"/>
  <c r="W799" i="12"/>
  <c r="W800" i="12"/>
  <c r="W801" i="12"/>
  <c r="W802" i="12"/>
  <c r="W803" i="12"/>
  <c r="W804" i="12"/>
  <c r="W805" i="12"/>
  <c r="W806" i="12"/>
  <c r="W807" i="12"/>
  <c r="W808" i="12"/>
  <c r="W809" i="12"/>
  <c r="W810" i="12"/>
  <c r="W811" i="12"/>
  <c r="W812" i="12"/>
  <c r="W813" i="12"/>
  <c r="W814" i="12"/>
  <c r="W815" i="12"/>
  <c r="W816" i="12"/>
  <c r="W817" i="12"/>
  <c r="W818" i="12"/>
  <c r="W819" i="12"/>
  <c r="W820" i="12"/>
  <c r="W821" i="12"/>
  <c r="W822" i="12"/>
  <c r="W823" i="12"/>
  <c r="W824" i="12"/>
  <c r="W825" i="12"/>
  <c r="W826" i="12"/>
  <c r="W827" i="12"/>
  <c r="W828" i="12"/>
  <c r="W829" i="12"/>
  <c r="W830" i="12"/>
  <c r="W831" i="12"/>
  <c r="W832" i="12"/>
  <c r="W833" i="12"/>
  <c r="W834" i="12"/>
  <c r="W835" i="12"/>
  <c r="W836" i="12"/>
  <c r="W837" i="12"/>
  <c r="W838" i="12"/>
  <c r="W839" i="12"/>
  <c r="W840" i="12"/>
  <c r="W841" i="12"/>
  <c r="W842" i="12"/>
  <c r="W843" i="12"/>
  <c r="W844" i="12"/>
  <c r="W845" i="12"/>
  <c r="W846" i="12"/>
  <c r="W847" i="12"/>
  <c r="W848" i="12"/>
  <c r="W849" i="12"/>
  <c r="W850" i="12"/>
  <c r="W851" i="12"/>
  <c r="W852" i="12"/>
  <c r="W853" i="12"/>
  <c r="W854" i="12"/>
  <c r="W855" i="12"/>
  <c r="W856" i="12"/>
  <c r="W857" i="12"/>
  <c r="W858" i="12"/>
  <c r="W859" i="12"/>
  <c r="W860" i="12"/>
  <c r="W861" i="12"/>
  <c r="W862" i="12"/>
  <c r="W863" i="12"/>
  <c r="W864" i="12"/>
  <c r="W865" i="12"/>
  <c r="W866" i="12"/>
  <c r="W867" i="12"/>
  <c r="W868" i="12"/>
  <c r="W869" i="12"/>
  <c r="W870" i="12"/>
  <c r="W871" i="12"/>
  <c r="W872" i="12"/>
  <c r="W873" i="12"/>
  <c r="W874" i="12"/>
  <c r="W875" i="12"/>
  <c r="W876" i="12"/>
  <c r="W877" i="12"/>
  <c r="W878" i="12"/>
  <c r="W879" i="12"/>
  <c r="W880" i="12"/>
  <c r="W881" i="12"/>
  <c r="W882" i="12"/>
  <c r="W883" i="12"/>
  <c r="W884" i="12"/>
  <c r="W885" i="12"/>
  <c r="W886" i="12"/>
  <c r="W887" i="12"/>
  <c r="W888" i="12"/>
  <c r="W889" i="12"/>
  <c r="W890" i="12"/>
  <c r="W891" i="12"/>
  <c r="W892" i="12"/>
  <c r="W893" i="12"/>
  <c r="W894" i="12"/>
  <c r="W895" i="12"/>
  <c r="W896" i="12"/>
  <c r="W897" i="12"/>
  <c r="W898" i="12"/>
  <c r="W899" i="12"/>
  <c r="W900" i="12"/>
  <c r="W901" i="12"/>
  <c r="W902" i="12"/>
  <c r="W903" i="12"/>
  <c r="W904" i="12"/>
  <c r="W905" i="12"/>
  <c r="W906" i="12"/>
  <c r="W907" i="12"/>
  <c r="W908" i="12"/>
  <c r="W909" i="12"/>
  <c r="W910" i="12"/>
  <c r="W911" i="12"/>
  <c r="W912" i="12"/>
  <c r="W913" i="12"/>
  <c r="W914" i="12"/>
  <c r="W915" i="12"/>
  <c r="W916" i="12"/>
  <c r="W917" i="12"/>
  <c r="W918" i="12"/>
  <c r="W919" i="12"/>
  <c r="W920" i="12"/>
  <c r="W921" i="12"/>
  <c r="W922" i="12"/>
  <c r="W923" i="12"/>
  <c r="W924" i="12"/>
  <c r="W925" i="12"/>
  <c r="W926" i="12"/>
  <c r="W927" i="12"/>
  <c r="W928" i="12"/>
  <c r="W929" i="12"/>
  <c r="W930" i="12"/>
  <c r="W931" i="12"/>
  <c r="W932" i="12"/>
  <c r="W933" i="12"/>
  <c r="W934" i="12"/>
  <c r="W935" i="12"/>
  <c r="W936" i="12"/>
  <c r="W937" i="12"/>
  <c r="W938" i="12"/>
  <c r="W939" i="12"/>
  <c r="W940" i="12"/>
  <c r="W941" i="12"/>
  <c r="W942" i="12"/>
  <c r="W943" i="12"/>
  <c r="W944" i="12"/>
  <c r="W945" i="12"/>
  <c r="W946" i="12"/>
  <c r="W947" i="12"/>
  <c r="W948" i="12"/>
  <c r="W949" i="12"/>
  <c r="W950" i="12"/>
  <c r="W951" i="12"/>
  <c r="W952" i="12"/>
  <c r="W953" i="12"/>
  <c r="W954" i="12"/>
  <c r="W955" i="12"/>
  <c r="W956" i="12"/>
  <c r="W957" i="12"/>
  <c r="W958" i="12"/>
  <c r="W959" i="12"/>
  <c r="W960" i="12"/>
  <c r="W961" i="12"/>
  <c r="W962" i="12"/>
  <c r="W963" i="12"/>
  <c r="W964" i="12"/>
  <c r="W2054" i="12" s="1"/>
  <c r="W965" i="12"/>
  <c r="W966" i="12"/>
  <c r="W967" i="12"/>
  <c r="W968" i="12"/>
  <c r="W969" i="12"/>
  <c r="W970" i="12"/>
  <c r="W971" i="12"/>
  <c r="W972" i="12"/>
  <c r="W973" i="12"/>
  <c r="W974" i="12"/>
  <c r="W975" i="12"/>
  <c r="W976" i="12"/>
  <c r="W977" i="12"/>
  <c r="W978" i="12"/>
  <c r="W979" i="12"/>
  <c r="W980" i="12"/>
  <c r="W981" i="12"/>
  <c r="W982" i="12"/>
  <c r="W983" i="12"/>
  <c r="W984" i="12"/>
  <c r="W985" i="12"/>
  <c r="W986" i="12"/>
  <c r="W987" i="12"/>
  <c r="W988" i="12"/>
  <c r="W989" i="12"/>
  <c r="W990" i="12"/>
  <c r="W991" i="12"/>
  <c r="W992" i="12"/>
  <c r="W993" i="12"/>
  <c r="W994" i="12"/>
  <c r="W995" i="12"/>
  <c r="W996" i="12"/>
  <c r="W997" i="12"/>
  <c r="W998" i="12"/>
  <c r="W999" i="12"/>
  <c r="W1000" i="12"/>
  <c r="W1001" i="12"/>
  <c r="W1002" i="12"/>
  <c r="W1003" i="12"/>
  <c r="W1004" i="12"/>
  <c r="W1005" i="12"/>
  <c r="W1006" i="12"/>
  <c r="W1007" i="12"/>
  <c r="W1008" i="12"/>
  <c r="W1009" i="12"/>
  <c r="W1010" i="12"/>
  <c r="W1011" i="12"/>
  <c r="W1012" i="12"/>
  <c r="W1013" i="12"/>
  <c r="W1014" i="12"/>
  <c r="W1015" i="12"/>
  <c r="W1016" i="12"/>
  <c r="W1017" i="12"/>
  <c r="W1018" i="12"/>
  <c r="W1019" i="12"/>
  <c r="W1020" i="12"/>
  <c r="W1021" i="12"/>
  <c r="W1022" i="12"/>
  <c r="W1023" i="12"/>
  <c r="W1024" i="12"/>
  <c r="W1025" i="12"/>
  <c r="W1026" i="12"/>
  <c r="W1027" i="12"/>
  <c r="W1028" i="12"/>
  <c r="W1029" i="12"/>
  <c r="W1030" i="12"/>
  <c r="W1031" i="12"/>
  <c r="W1032" i="12"/>
  <c r="W1033" i="12"/>
  <c r="W1034" i="12"/>
  <c r="W1035" i="12"/>
  <c r="W1036" i="12"/>
  <c r="W1037" i="12"/>
  <c r="W1038" i="12"/>
  <c r="W1039" i="12"/>
  <c r="W1040" i="12"/>
  <c r="W1041" i="12"/>
  <c r="W1042" i="12"/>
  <c r="W1043" i="12"/>
  <c r="W1044" i="12"/>
  <c r="W1045" i="12"/>
  <c r="W1046" i="12"/>
  <c r="W1047" i="12"/>
  <c r="W1048" i="12"/>
  <c r="W1049" i="12"/>
  <c r="W1050" i="12"/>
  <c r="W1051" i="12"/>
  <c r="W1052" i="12"/>
  <c r="W1053" i="12"/>
  <c r="W1054" i="12"/>
  <c r="W1055" i="12"/>
  <c r="W1056" i="12"/>
  <c r="W1057" i="12"/>
  <c r="W1058" i="12"/>
  <c r="W1059" i="12"/>
  <c r="W1060" i="12"/>
  <c r="W1061" i="12"/>
  <c r="W1062" i="12"/>
  <c r="W1063" i="12"/>
  <c r="W1064" i="12"/>
  <c r="W1065" i="12"/>
  <c r="W1066" i="12"/>
  <c r="W1067" i="12"/>
  <c r="W1068" i="12"/>
  <c r="W1069" i="12"/>
  <c r="W1070" i="12"/>
  <c r="W1071" i="12"/>
  <c r="W1072" i="12"/>
  <c r="W1073" i="12"/>
  <c r="W1074" i="12"/>
  <c r="W1075" i="12"/>
  <c r="W1076" i="12"/>
  <c r="W1077" i="12"/>
  <c r="W1078" i="12"/>
  <c r="W1079" i="12"/>
  <c r="W1080" i="12"/>
  <c r="W1081" i="12"/>
  <c r="W1082" i="12"/>
  <c r="W1083" i="12"/>
  <c r="W1084" i="12"/>
  <c r="W1085" i="12"/>
  <c r="W1086" i="12"/>
  <c r="W1087" i="12"/>
  <c r="W1088" i="12"/>
  <c r="W1089" i="12"/>
  <c r="W1090" i="12"/>
  <c r="W1091" i="12"/>
  <c r="W1092" i="12"/>
  <c r="W1093" i="12"/>
  <c r="W1094" i="12"/>
  <c r="W1095" i="12"/>
  <c r="W1096" i="12"/>
  <c r="W1097" i="12"/>
  <c r="W1098" i="12"/>
  <c r="W1099" i="12"/>
  <c r="W1100" i="12"/>
  <c r="W1101" i="12"/>
  <c r="W1102" i="12"/>
  <c r="W1103" i="12"/>
  <c r="W1104" i="12"/>
  <c r="W1105" i="12"/>
  <c r="W1106" i="12"/>
  <c r="W1107" i="12"/>
  <c r="W1108" i="12"/>
  <c r="W1109" i="12"/>
  <c r="W1110" i="12"/>
  <c r="W1111" i="12"/>
  <c r="W1112" i="12"/>
  <c r="W1113" i="12"/>
  <c r="W1114" i="12"/>
  <c r="W1115" i="12"/>
  <c r="W1116" i="12"/>
  <c r="W1117" i="12"/>
  <c r="W1118" i="12"/>
  <c r="W1119" i="12"/>
  <c r="W1120" i="12"/>
  <c r="W1121" i="12"/>
  <c r="W1122" i="12"/>
  <c r="W1123" i="12"/>
  <c r="W1124" i="12"/>
  <c r="W1125" i="12"/>
  <c r="W1126" i="12"/>
  <c r="W1127" i="12"/>
  <c r="W1128" i="12"/>
  <c r="W1129" i="12"/>
  <c r="W1130" i="12"/>
  <c r="W1131" i="12"/>
  <c r="W1132" i="12"/>
  <c r="W1133" i="12"/>
  <c r="W1134" i="12"/>
  <c r="W1135" i="12"/>
  <c r="W1136" i="12"/>
  <c r="W1137" i="12"/>
  <c r="W1138" i="12"/>
  <c r="W1139" i="12"/>
  <c r="W1140" i="12"/>
  <c r="W1141" i="12"/>
  <c r="W1142" i="12"/>
  <c r="W1143" i="12"/>
  <c r="W1144" i="12"/>
  <c r="W1145" i="12"/>
  <c r="W1146" i="12"/>
  <c r="W1147" i="12"/>
  <c r="W1148" i="12"/>
  <c r="W1149" i="12"/>
  <c r="W1150" i="12"/>
  <c r="W1151" i="12"/>
  <c r="W1152" i="12"/>
  <c r="W1153" i="12"/>
  <c r="W1154" i="12"/>
  <c r="W1155" i="12"/>
  <c r="W1156" i="12"/>
  <c r="W1157" i="12"/>
  <c r="W1158" i="12"/>
  <c r="W1159" i="12"/>
  <c r="W1160" i="12"/>
  <c r="W1161" i="12"/>
  <c r="W1162" i="12"/>
  <c r="W1163" i="12"/>
  <c r="W1164" i="12"/>
  <c r="W1165" i="12"/>
  <c r="W1166" i="12"/>
  <c r="W1167" i="12"/>
  <c r="W1168" i="12"/>
  <c r="W1169" i="12"/>
  <c r="W1170" i="12"/>
  <c r="W1171" i="12"/>
  <c r="W1172" i="12"/>
  <c r="W1173" i="12"/>
  <c r="W1174" i="12"/>
  <c r="W1175" i="12"/>
  <c r="W1176" i="12"/>
  <c r="W1177" i="12"/>
  <c r="W1178" i="12"/>
  <c r="W1179" i="12"/>
  <c r="W1180" i="12"/>
  <c r="W1181" i="12"/>
  <c r="W1182" i="12"/>
  <c r="W1183" i="12"/>
  <c r="W1184" i="12"/>
  <c r="W1185" i="12"/>
  <c r="W1186" i="12"/>
  <c r="W1187" i="12"/>
  <c r="W1188" i="12"/>
  <c r="W1189" i="12"/>
  <c r="W1190" i="12"/>
  <c r="W1191" i="12"/>
  <c r="W1192" i="12"/>
  <c r="W1193" i="12"/>
  <c r="W1194" i="12"/>
  <c r="W1195" i="12"/>
  <c r="W1196" i="12"/>
  <c r="W1197" i="12"/>
  <c r="W1198" i="12"/>
  <c r="W1199" i="12"/>
  <c r="W1200" i="12"/>
  <c r="W1201" i="12"/>
  <c r="W1202" i="12"/>
  <c r="W1203" i="12"/>
  <c r="W1204" i="12"/>
  <c r="W1205" i="12"/>
  <c r="W1206" i="12"/>
  <c r="W1207" i="12"/>
  <c r="W1208" i="12"/>
  <c r="W1209" i="12"/>
  <c r="W1210" i="12"/>
  <c r="W1211" i="12"/>
  <c r="W1212" i="12"/>
  <c r="W1213" i="12"/>
  <c r="W1214" i="12"/>
  <c r="W1215" i="12"/>
  <c r="W1216" i="12"/>
  <c r="W1217" i="12"/>
  <c r="W1218" i="12"/>
  <c r="W1219" i="12"/>
  <c r="W1220" i="12"/>
  <c r="W1221" i="12"/>
  <c r="W1222" i="12"/>
  <c r="W1223" i="12"/>
  <c r="W1224" i="12"/>
  <c r="W1225" i="12"/>
  <c r="W1226" i="12"/>
  <c r="W1227" i="12"/>
  <c r="W1228" i="12"/>
  <c r="W1229" i="12"/>
  <c r="W1230" i="12"/>
  <c r="W1231" i="12"/>
  <c r="W1232" i="12"/>
  <c r="W1233" i="12"/>
  <c r="W1234" i="12"/>
  <c r="W1235" i="12"/>
  <c r="W1236" i="12"/>
  <c r="W1237" i="12"/>
  <c r="W1238" i="12"/>
  <c r="W1239" i="12"/>
  <c r="W1240" i="12"/>
  <c r="W1241" i="12"/>
  <c r="W1242" i="12"/>
  <c r="W1243" i="12"/>
  <c r="W1244" i="12"/>
  <c r="W1245" i="12"/>
  <c r="W1246" i="12"/>
  <c r="W1247" i="12"/>
  <c r="W1248" i="12"/>
  <c r="W1249" i="12"/>
  <c r="W1250" i="12"/>
  <c r="W1251" i="12"/>
  <c r="W1252" i="12"/>
  <c r="W1253" i="12"/>
  <c r="W1254" i="12"/>
  <c r="W1255" i="12"/>
  <c r="W1256" i="12"/>
  <c r="W1257" i="12"/>
  <c r="W1258" i="12"/>
  <c r="W1259" i="12"/>
  <c r="W1260" i="12"/>
  <c r="W1261" i="12"/>
  <c r="W1262" i="12"/>
  <c r="W1263" i="12"/>
  <c r="W1264" i="12"/>
  <c r="W1265" i="12"/>
  <c r="W1266" i="12"/>
  <c r="W1267" i="12"/>
  <c r="W1268" i="12"/>
  <c r="W1269" i="12"/>
  <c r="W1270" i="12"/>
  <c r="W1271" i="12"/>
  <c r="W1272" i="12"/>
  <c r="W1273" i="12"/>
  <c r="W1274" i="12"/>
  <c r="W1275" i="12"/>
  <c r="W1276" i="12"/>
  <c r="W1277" i="12"/>
  <c r="W1278" i="12"/>
  <c r="W1279" i="12"/>
  <c r="W1280" i="12"/>
  <c r="W1281" i="12"/>
  <c r="W1282" i="12"/>
  <c r="W1283" i="12"/>
  <c r="W1284" i="12"/>
  <c r="W1285" i="12"/>
  <c r="W1286" i="12"/>
  <c r="W1287" i="12"/>
  <c r="W1288" i="12"/>
  <c r="W1289" i="12"/>
  <c r="W1290" i="12"/>
  <c r="W1291" i="12"/>
  <c r="W1292" i="12"/>
  <c r="W1293" i="12"/>
  <c r="W1294" i="12"/>
  <c r="W1295" i="12"/>
  <c r="W1296" i="12"/>
  <c r="W1297" i="12"/>
  <c r="W1298" i="12"/>
  <c r="W1299" i="12"/>
  <c r="W1300" i="12"/>
  <c r="W1301" i="12"/>
  <c r="W1302" i="12"/>
  <c r="W1303" i="12"/>
  <c r="W1304" i="12"/>
  <c r="W1305" i="12"/>
  <c r="W1306" i="12"/>
  <c r="W1307" i="12"/>
  <c r="W1308" i="12"/>
  <c r="W1309" i="12"/>
  <c r="W1310" i="12"/>
  <c r="W1311" i="12"/>
  <c r="W1312" i="12"/>
  <c r="W1313" i="12"/>
  <c r="W1314" i="12"/>
  <c r="W1315" i="12"/>
  <c r="W1316" i="12"/>
  <c r="W1317" i="12"/>
  <c r="W1318" i="12"/>
  <c r="W1319" i="12"/>
  <c r="W1320" i="12"/>
  <c r="W1321" i="12"/>
  <c r="W1322" i="12"/>
  <c r="W1323" i="12"/>
  <c r="W1324" i="12"/>
  <c r="W1325" i="12"/>
  <c r="W1326" i="12"/>
  <c r="W1327" i="12"/>
  <c r="W1328" i="12"/>
  <c r="W1329" i="12"/>
  <c r="W1330" i="12"/>
  <c r="W1331" i="12"/>
  <c r="W1332" i="12"/>
  <c r="W1333" i="12"/>
  <c r="W1334" i="12"/>
  <c r="W1335" i="12"/>
  <c r="W1336" i="12"/>
  <c r="W1337" i="12"/>
  <c r="W1338" i="12"/>
  <c r="W1339" i="12"/>
  <c r="W1340" i="12"/>
  <c r="W1341" i="12"/>
  <c r="W1342" i="12"/>
  <c r="W1343" i="12"/>
  <c r="W1344" i="12"/>
  <c r="W1345" i="12"/>
  <c r="W1346" i="12"/>
  <c r="W1347" i="12"/>
  <c r="W1348" i="12"/>
  <c r="W1349" i="12"/>
  <c r="W1350" i="12"/>
  <c r="W1351" i="12"/>
  <c r="W1352" i="12"/>
  <c r="W1353" i="12"/>
  <c r="W1354" i="12"/>
  <c r="W1355" i="12"/>
  <c r="W1356" i="12"/>
  <c r="W1357" i="12"/>
  <c r="W1358" i="12"/>
  <c r="W1359" i="12"/>
  <c r="W1360" i="12"/>
  <c r="W1361" i="12"/>
  <c r="W1362" i="12"/>
  <c r="W1363" i="12"/>
  <c r="W1364" i="12"/>
  <c r="W1365" i="12"/>
  <c r="W1366" i="12"/>
  <c r="W1367" i="12"/>
  <c r="W1368" i="12"/>
  <c r="W1369" i="12"/>
  <c r="W1370" i="12"/>
  <c r="W1371" i="12"/>
  <c r="W1372" i="12"/>
  <c r="W1373" i="12"/>
  <c r="W1374" i="12"/>
  <c r="W1375" i="12"/>
  <c r="W1376" i="12"/>
  <c r="W1377" i="12"/>
  <c r="W1378" i="12"/>
  <c r="W1379" i="12"/>
  <c r="W1380" i="12"/>
  <c r="W1381" i="12"/>
  <c r="W1382" i="12"/>
  <c r="W1383" i="12"/>
  <c r="W1384" i="12"/>
  <c r="W1385" i="12"/>
  <c r="W1386" i="12"/>
  <c r="W1387" i="12"/>
  <c r="W1388" i="12"/>
  <c r="W1389" i="12"/>
  <c r="W1390" i="12"/>
  <c r="W1391" i="12"/>
  <c r="W1392" i="12"/>
  <c r="W1393" i="12"/>
  <c r="W1394" i="12"/>
  <c r="W1395" i="12"/>
  <c r="W1396" i="12"/>
  <c r="W1397" i="12"/>
  <c r="W1398" i="12"/>
  <c r="W1399" i="12"/>
  <c r="W1400" i="12"/>
  <c r="W1401" i="12"/>
  <c r="W1402" i="12"/>
  <c r="W1403" i="12"/>
  <c r="W1404" i="12"/>
  <c r="W1405" i="12"/>
  <c r="W1406" i="12"/>
  <c r="W1407" i="12"/>
  <c r="W1408" i="12"/>
  <c r="W1409" i="12"/>
  <c r="W1410" i="12"/>
  <c r="W1411" i="12"/>
  <c r="W1412" i="12"/>
  <c r="W1413" i="12"/>
  <c r="W1414" i="12"/>
  <c r="W1415" i="12"/>
  <c r="W1416" i="12"/>
  <c r="W1417" i="12"/>
  <c r="W1418" i="12"/>
  <c r="W1419" i="12"/>
  <c r="W1420" i="12"/>
  <c r="W1421" i="12"/>
  <c r="W1422" i="12"/>
  <c r="W1423" i="12"/>
  <c r="W1424" i="12"/>
  <c r="W1425" i="12"/>
  <c r="W1426" i="12"/>
  <c r="W1427" i="12"/>
  <c r="W1428" i="12"/>
  <c r="W1429" i="12"/>
  <c r="W1430" i="12"/>
  <c r="W1431" i="12"/>
  <c r="W1432" i="12"/>
  <c r="W1433" i="12"/>
  <c r="W1434" i="12"/>
  <c r="W1435" i="12"/>
  <c r="W1436" i="12"/>
  <c r="W1437" i="12"/>
  <c r="W1438" i="12"/>
  <c r="W1439" i="12"/>
  <c r="W1440" i="12"/>
  <c r="W1441" i="12"/>
  <c r="W1442" i="12"/>
  <c r="W1443" i="12"/>
  <c r="W1444" i="12"/>
  <c r="W1445" i="12"/>
  <c r="W1446" i="12"/>
  <c r="W1447" i="12"/>
  <c r="W1448" i="12"/>
  <c r="W1449" i="12"/>
  <c r="W1450" i="12"/>
  <c r="W1451" i="12"/>
  <c r="W1452" i="12"/>
  <c r="W1453" i="12"/>
  <c r="W1454" i="12"/>
  <c r="W1455" i="12"/>
  <c r="W1456" i="12"/>
  <c r="W1457" i="12"/>
  <c r="W1458" i="12"/>
  <c r="W1459" i="12"/>
  <c r="W1460" i="12"/>
  <c r="W1461" i="12"/>
  <c r="W1462" i="12"/>
  <c r="W1463" i="12"/>
  <c r="W1464" i="12"/>
  <c r="W1465" i="12"/>
  <c r="W1466" i="12"/>
  <c r="W1467" i="12"/>
  <c r="W1468" i="12"/>
  <c r="W1469" i="12"/>
  <c r="W1470" i="12"/>
  <c r="W1471" i="12"/>
  <c r="W1472" i="12"/>
  <c r="W1473" i="12"/>
  <c r="W1474" i="12"/>
  <c r="W1475" i="12"/>
  <c r="W1476" i="12"/>
  <c r="W1477" i="12"/>
  <c r="W1478" i="12"/>
  <c r="W1479" i="12"/>
  <c r="W1480" i="12"/>
  <c r="W1481" i="12"/>
  <c r="W1482" i="12"/>
  <c r="W1483" i="12"/>
  <c r="W1484" i="12"/>
  <c r="W1485" i="12"/>
  <c r="W1486" i="12"/>
  <c r="W1487" i="12"/>
  <c r="W1488" i="12"/>
  <c r="W1489" i="12"/>
  <c r="W1490" i="12"/>
  <c r="W1491" i="12"/>
  <c r="W1492" i="12"/>
  <c r="W1493" i="12"/>
  <c r="W1494" i="12"/>
  <c r="W1495" i="12"/>
  <c r="W1496" i="12"/>
  <c r="W1497" i="12"/>
  <c r="W1498" i="12"/>
  <c r="W1499" i="12"/>
  <c r="W1500" i="12"/>
  <c r="W1501" i="12"/>
  <c r="W1502" i="12"/>
  <c r="W1503" i="12"/>
  <c r="W1504" i="12"/>
  <c r="W1505" i="12"/>
  <c r="W1506" i="12"/>
  <c r="W1507" i="12"/>
  <c r="W1508" i="12"/>
  <c r="W1509" i="12"/>
  <c r="W1510" i="12"/>
  <c r="W1511" i="12"/>
  <c r="W1512" i="12"/>
  <c r="W1513" i="12"/>
  <c r="W1514" i="12"/>
  <c r="W1515" i="12"/>
  <c r="W1516" i="12"/>
  <c r="W1517" i="12"/>
  <c r="W1518" i="12"/>
  <c r="W1519" i="12"/>
  <c r="W1520" i="12"/>
  <c r="W1521" i="12"/>
  <c r="W1522" i="12"/>
  <c r="W1523" i="12"/>
  <c r="W1524" i="12"/>
  <c r="W1525" i="12"/>
  <c r="W1526" i="12"/>
  <c r="W1527" i="12"/>
  <c r="W1528" i="12"/>
  <c r="W1529" i="12"/>
  <c r="W1530" i="12"/>
  <c r="W1531" i="12"/>
  <c r="W1532" i="12"/>
  <c r="W1533" i="12"/>
  <c r="W1534" i="12"/>
  <c r="W1535" i="12"/>
  <c r="W1536" i="12"/>
  <c r="W1537" i="12"/>
  <c r="W1538" i="12"/>
  <c r="W1539" i="12"/>
  <c r="W1540" i="12"/>
  <c r="W1541" i="12"/>
  <c r="W1542" i="12"/>
  <c r="W1543" i="12"/>
  <c r="W1544" i="12"/>
  <c r="W1545" i="12"/>
  <c r="W1546" i="12"/>
  <c r="W1547" i="12"/>
  <c r="W1548" i="12"/>
  <c r="W1549" i="12"/>
  <c r="W1550" i="12"/>
  <c r="W1551" i="12"/>
  <c r="W1552" i="12"/>
  <c r="W1553" i="12"/>
  <c r="W1554" i="12"/>
  <c r="W1555" i="12"/>
  <c r="W1556" i="12"/>
  <c r="W1557" i="12"/>
  <c r="W1558" i="12"/>
  <c r="W1559" i="12"/>
  <c r="W1560" i="12"/>
  <c r="W1561" i="12"/>
  <c r="W1562" i="12"/>
  <c r="W1563" i="12"/>
  <c r="W1564" i="12"/>
  <c r="W1565" i="12"/>
  <c r="W1566" i="12"/>
  <c r="W1567" i="12"/>
  <c r="W1568" i="12"/>
  <c r="W1569" i="12"/>
  <c r="W1570" i="12"/>
  <c r="W1571" i="12"/>
  <c r="W1572" i="12"/>
  <c r="W1573" i="12"/>
  <c r="W1574" i="12"/>
  <c r="W1575" i="12"/>
  <c r="W1576" i="12"/>
  <c r="W1577" i="12"/>
  <c r="W1578" i="12"/>
  <c r="W1579" i="12"/>
  <c r="W1580" i="12"/>
  <c r="W1581" i="12"/>
  <c r="W1582" i="12"/>
  <c r="W1583" i="12"/>
  <c r="W1584" i="12"/>
  <c r="W1585" i="12"/>
  <c r="W1586" i="12"/>
  <c r="W1587" i="12"/>
  <c r="W1588" i="12"/>
  <c r="W1589" i="12"/>
  <c r="W1590" i="12"/>
  <c r="W1591" i="12"/>
  <c r="W1592" i="12"/>
  <c r="W1593" i="12"/>
  <c r="W1594" i="12"/>
  <c r="W1595" i="12"/>
  <c r="W1596" i="12"/>
  <c r="W1597" i="12"/>
  <c r="W1598" i="12"/>
  <c r="W1599" i="12"/>
  <c r="W1600" i="12"/>
  <c r="W1601" i="12"/>
  <c r="W1602" i="12"/>
  <c r="W1603" i="12"/>
  <c r="W1604" i="12"/>
  <c r="W1605" i="12"/>
  <c r="W1606" i="12"/>
  <c r="W1607" i="12"/>
  <c r="W1608" i="12"/>
  <c r="W1609" i="12"/>
  <c r="W1610" i="12"/>
  <c r="W1611" i="12"/>
  <c r="W1612" i="12"/>
  <c r="W1613" i="12"/>
  <c r="W1614" i="12"/>
  <c r="W1615" i="12"/>
  <c r="W1616" i="12"/>
  <c r="W1617" i="12"/>
  <c r="W1618" i="12"/>
  <c r="W1619" i="12"/>
  <c r="W1620" i="12"/>
  <c r="W1621" i="12"/>
  <c r="W1622" i="12"/>
  <c r="W1623" i="12"/>
  <c r="W1624" i="12"/>
  <c r="W1625" i="12"/>
  <c r="W1626" i="12"/>
  <c r="W1627" i="12"/>
  <c r="W1628" i="12"/>
  <c r="W1629" i="12"/>
  <c r="W1630" i="12"/>
  <c r="W1631" i="12"/>
  <c r="W1632" i="12"/>
  <c r="W1633" i="12"/>
  <c r="W1634" i="12"/>
  <c r="W1635" i="12"/>
  <c r="W1636" i="12"/>
  <c r="W1637" i="12"/>
  <c r="W1638" i="12"/>
  <c r="W1639" i="12"/>
  <c r="W1640" i="12"/>
  <c r="W1641" i="12"/>
  <c r="W1642" i="12"/>
  <c r="W1643" i="12"/>
  <c r="W1644" i="12"/>
  <c r="W1645" i="12"/>
  <c r="W1646" i="12"/>
  <c r="W1647" i="12"/>
  <c r="W1648" i="12"/>
  <c r="W1649" i="12"/>
  <c r="W1650" i="12"/>
  <c r="W1651" i="12"/>
  <c r="W1652" i="12"/>
  <c r="W1653" i="12"/>
  <c r="W1654" i="12"/>
  <c r="W1655" i="12"/>
  <c r="W1656" i="12"/>
  <c r="W1657" i="12"/>
  <c r="W1658" i="12"/>
  <c r="W1659" i="12"/>
  <c r="W1660" i="12"/>
  <c r="W1661" i="12"/>
  <c r="W1662" i="12"/>
  <c r="W1663" i="12"/>
  <c r="W1664" i="12"/>
  <c r="W1665" i="12"/>
  <c r="W1666" i="12"/>
  <c r="W1667" i="12"/>
  <c r="W1668" i="12"/>
  <c r="W1669" i="12"/>
  <c r="W1670" i="12"/>
  <c r="W1671" i="12"/>
  <c r="W1672" i="12"/>
  <c r="W1673" i="12"/>
  <c r="W1674" i="12"/>
  <c r="W1675" i="12"/>
  <c r="W1676" i="12"/>
  <c r="W1677" i="12"/>
  <c r="W1678" i="12"/>
  <c r="W1679" i="12"/>
  <c r="W1680" i="12"/>
  <c r="W1681" i="12"/>
  <c r="W1682" i="12"/>
  <c r="W1683" i="12"/>
  <c r="W1684" i="12"/>
  <c r="W1685" i="12"/>
  <c r="W1686" i="12"/>
  <c r="W1687" i="12"/>
  <c r="W1688" i="12"/>
  <c r="W1689" i="12"/>
  <c r="W1690" i="12"/>
  <c r="W1691" i="12"/>
  <c r="W1692" i="12"/>
  <c r="W1693" i="12"/>
  <c r="W1694" i="12"/>
  <c r="W1695" i="12"/>
  <c r="W1696" i="12"/>
  <c r="W1697" i="12"/>
  <c r="W1698" i="12"/>
  <c r="W1699" i="12"/>
  <c r="W1700" i="12"/>
  <c r="W1701" i="12"/>
  <c r="W1702" i="12"/>
  <c r="W1703" i="12"/>
  <c r="W1704" i="12"/>
  <c r="W1705" i="12"/>
  <c r="W1706" i="12"/>
  <c r="W1707" i="12"/>
  <c r="W1708" i="12"/>
  <c r="W1709" i="12"/>
  <c r="W1710" i="12"/>
  <c r="W1711" i="12"/>
  <c r="W1712" i="12"/>
  <c r="W1713" i="12"/>
  <c r="W1714" i="12"/>
  <c r="W1715" i="12"/>
  <c r="W1716" i="12"/>
  <c r="W1717" i="12"/>
  <c r="W1718" i="12"/>
  <c r="W1719" i="12"/>
  <c r="W1720" i="12"/>
  <c r="W1721" i="12"/>
  <c r="W1722" i="12"/>
  <c r="W1723" i="12"/>
  <c r="W1724" i="12"/>
  <c r="W1725" i="12"/>
  <c r="W1726" i="12"/>
  <c r="W1727" i="12"/>
  <c r="W1728" i="12"/>
  <c r="W1729" i="12"/>
  <c r="W1730" i="12"/>
  <c r="W1731" i="12"/>
  <c r="W1732" i="12"/>
  <c r="W1733" i="12"/>
  <c r="W1734" i="12"/>
  <c r="W1735" i="12"/>
  <c r="W1736" i="12"/>
  <c r="W1737" i="12"/>
  <c r="W1738" i="12"/>
  <c r="W1739" i="12"/>
  <c r="W1740" i="12"/>
  <c r="W1741" i="12"/>
  <c r="W1742" i="12"/>
  <c r="W1743" i="12"/>
  <c r="W1744" i="12"/>
  <c r="W1745" i="12"/>
  <c r="W1746" i="12"/>
  <c r="W1747" i="12"/>
  <c r="W1748" i="12"/>
  <c r="W1749" i="12"/>
  <c r="W1750" i="12"/>
  <c r="W1751" i="12"/>
  <c r="W1752" i="12"/>
  <c r="W1753" i="12"/>
  <c r="W1754" i="12"/>
  <c r="W1755" i="12"/>
  <c r="W1756" i="12"/>
  <c r="W1757" i="12"/>
  <c r="W1758" i="12"/>
  <c r="W1759" i="12"/>
  <c r="W1760" i="12"/>
  <c r="W1761" i="12"/>
  <c r="W1762" i="12"/>
  <c r="W1763" i="12"/>
  <c r="W1764" i="12"/>
  <c r="W1765" i="12"/>
  <c r="W1766" i="12"/>
  <c r="W1767" i="12"/>
  <c r="W1768" i="12"/>
  <c r="W1769" i="12"/>
  <c r="W1770" i="12"/>
  <c r="W1771" i="12"/>
  <c r="W1772" i="12"/>
  <c r="W1773" i="12"/>
  <c r="W1774" i="12"/>
  <c r="W1775" i="12"/>
  <c r="W1776" i="12"/>
  <c r="W1777" i="12"/>
  <c r="W1778" i="12"/>
  <c r="W1779" i="12"/>
  <c r="W1780" i="12"/>
  <c r="W1781" i="12"/>
  <c r="W1782" i="12"/>
  <c r="W1783" i="12"/>
  <c r="W1784" i="12"/>
  <c r="W1785" i="12"/>
  <c r="W1786" i="12"/>
  <c r="W1787" i="12"/>
  <c r="W1788" i="12"/>
  <c r="W1789" i="12"/>
  <c r="W1790" i="12"/>
  <c r="W1791" i="12"/>
  <c r="W1792" i="12"/>
  <c r="W1793" i="12"/>
  <c r="W1794" i="12"/>
  <c r="W1795" i="12"/>
  <c r="W1796" i="12"/>
  <c r="W1797" i="12"/>
  <c r="W1798" i="12"/>
  <c r="W1799" i="12"/>
  <c r="W1800" i="12"/>
  <c r="W1801" i="12"/>
  <c r="W1802" i="12"/>
  <c r="W1803" i="12"/>
  <c r="W1804" i="12"/>
  <c r="W1805" i="12"/>
  <c r="W1806" i="12"/>
  <c r="W1807" i="12"/>
  <c r="W1808" i="12"/>
  <c r="W1809" i="12"/>
  <c r="W1810" i="12"/>
  <c r="W1811" i="12"/>
  <c r="W1812" i="12"/>
  <c r="W1813" i="12"/>
  <c r="W1814" i="12"/>
  <c r="W1815" i="12"/>
  <c r="W1816" i="12"/>
  <c r="W1817" i="12"/>
  <c r="W1818" i="12"/>
  <c r="W1819" i="12"/>
  <c r="W1820" i="12"/>
  <c r="W1821" i="12"/>
  <c r="W1822" i="12"/>
  <c r="W1823" i="12"/>
  <c r="W1824" i="12"/>
  <c r="W1825" i="12"/>
  <c r="W1826" i="12"/>
  <c r="W1827" i="12"/>
  <c r="W1828" i="12"/>
  <c r="W1829" i="12"/>
  <c r="W1830" i="12"/>
  <c r="W1831" i="12"/>
  <c r="W1832" i="12"/>
  <c r="W1833" i="12"/>
  <c r="W1834" i="12"/>
  <c r="W1835" i="12"/>
  <c r="W1836" i="12"/>
  <c r="W1837" i="12"/>
  <c r="W1838" i="12"/>
  <c r="W1839" i="12"/>
  <c r="W1840" i="12"/>
  <c r="W1841" i="12"/>
  <c r="W1842" i="12"/>
  <c r="W1843" i="12"/>
  <c r="W1844" i="12"/>
  <c r="W1845" i="12"/>
  <c r="W1846" i="12"/>
  <c r="W1847" i="12"/>
  <c r="W1848" i="12"/>
  <c r="W1849" i="12"/>
  <c r="W1850" i="12"/>
  <c r="W1851" i="12"/>
  <c r="W1852" i="12"/>
  <c r="W1853" i="12"/>
  <c r="W1854" i="12"/>
  <c r="W1855" i="12"/>
  <c r="W1856" i="12"/>
  <c r="W1857" i="12"/>
  <c r="W1858" i="12"/>
  <c r="W1859" i="12"/>
  <c r="W1860" i="12"/>
  <c r="W1861" i="12"/>
  <c r="W1862" i="12"/>
  <c r="W1863" i="12"/>
  <c r="W1864" i="12"/>
  <c r="W1865" i="12"/>
  <c r="W1866" i="12"/>
  <c r="W1867" i="12"/>
  <c r="W1868" i="12"/>
  <c r="W1869" i="12"/>
  <c r="W1870" i="12"/>
  <c r="W1871" i="12"/>
  <c r="W1872" i="12"/>
  <c r="W1873" i="12"/>
  <c r="W1874" i="12"/>
  <c r="W1875" i="12"/>
  <c r="W1876" i="12"/>
  <c r="W1877" i="12"/>
  <c r="W1878" i="12"/>
  <c r="W1879" i="12"/>
  <c r="W1880" i="12"/>
  <c r="W1881" i="12"/>
  <c r="W1882" i="12"/>
  <c r="W1883" i="12"/>
  <c r="W1884" i="12"/>
  <c r="W1885" i="12"/>
  <c r="W1886" i="12"/>
  <c r="W1887" i="12"/>
  <c r="W1888" i="12"/>
  <c r="W1889" i="12"/>
  <c r="W1890" i="12"/>
  <c r="W1891" i="12"/>
  <c r="W1892" i="12"/>
  <c r="W1893" i="12"/>
  <c r="W1894" i="12"/>
  <c r="W1895" i="12"/>
  <c r="W1896" i="12"/>
  <c r="W1897" i="12"/>
  <c r="W1898" i="12"/>
  <c r="W1899" i="12"/>
  <c r="W1900" i="12"/>
  <c r="W1901" i="12"/>
  <c r="W1902" i="12"/>
  <c r="W1903" i="12"/>
  <c r="W1904" i="12"/>
  <c r="W1905" i="12"/>
  <c r="W1906" i="12"/>
  <c r="W1907" i="12"/>
  <c r="W1908" i="12"/>
  <c r="W1909" i="12"/>
  <c r="W1910" i="12"/>
  <c r="W1911" i="12"/>
  <c r="W1912" i="12"/>
  <c r="W1913" i="12"/>
  <c r="W1914" i="12"/>
  <c r="W1915" i="12"/>
  <c r="W1916" i="12"/>
  <c r="W1917" i="12"/>
  <c r="W1918" i="12"/>
  <c r="W1919" i="12"/>
  <c r="W1920" i="12"/>
  <c r="W1921" i="12"/>
  <c r="W1922" i="12"/>
  <c r="W1923" i="12"/>
  <c r="W1924" i="12"/>
  <c r="W1925" i="12"/>
  <c r="W1926" i="12"/>
  <c r="W1927" i="12"/>
  <c r="W1928" i="12"/>
  <c r="W1929" i="12"/>
  <c r="W1930" i="12"/>
  <c r="W1931" i="12"/>
  <c r="W1932" i="12"/>
  <c r="W1933" i="12"/>
  <c r="W1934" i="12"/>
  <c r="W1935" i="12"/>
  <c r="W1936" i="12"/>
  <c r="W1937" i="12"/>
  <c r="W1938" i="12"/>
  <c r="W1939" i="12"/>
  <c r="W1940" i="12"/>
  <c r="W1941" i="12"/>
  <c r="W1942" i="12"/>
  <c r="W1943" i="12"/>
  <c r="W1944" i="12"/>
  <c r="W1945" i="12"/>
  <c r="W1946" i="12"/>
  <c r="W1947" i="12"/>
  <c r="W1948" i="12"/>
  <c r="W1949" i="12"/>
  <c r="W1950" i="12"/>
  <c r="W1951" i="12"/>
  <c r="W1952" i="12"/>
  <c r="W1953" i="12"/>
  <c r="W1954" i="12"/>
  <c r="W1955" i="12"/>
  <c r="W1956" i="12"/>
  <c r="W1957" i="12"/>
  <c r="W1958" i="12"/>
  <c r="W1959" i="12"/>
  <c r="W1960" i="12"/>
  <c r="W1961" i="12"/>
  <c r="W1962" i="12"/>
  <c r="W1963" i="12"/>
  <c r="W1964" i="12"/>
  <c r="W1965" i="12"/>
  <c r="W1966" i="12"/>
  <c r="W1967" i="12"/>
  <c r="W1968" i="12"/>
  <c r="W1969" i="12"/>
  <c r="W1970" i="12"/>
  <c r="W1971" i="12"/>
  <c r="W1972" i="12"/>
  <c r="W1973" i="12"/>
  <c r="W1974" i="12"/>
  <c r="W1975" i="12"/>
  <c r="W1976" i="12"/>
  <c r="W1977" i="12"/>
  <c r="W1978" i="12"/>
  <c r="W1979" i="12"/>
  <c r="W1980" i="12"/>
  <c r="W1981" i="12"/>
  <c r="W1982" i="12"/>
  <c r="W1983" i="12"/>
  <c r="W1984" i="12"/>
  <c r="W1985" i="12"/>
  <c r="W1986" i="12"/>
  <c r="W1987" i="12"/>
  <c r="W1988" i="12"/>
  <c r="W1989" i="12"/>
  <c r="W1990" i="12"/>
  <c r="W1991" i="12"/>
  <c r="W1992" i="12"/>
  <c r="W1993" i="12"/>
  <c r="W1994" i="12"/>
  <c r="W1995" i="12"/>
  <c r="W1996" i="12"/>
  <c r="W1997" i="12"/>
  <c r="W1998" i="12"/>
  <c r="W1999" i="12"/>
  <c r="W2000" i="12"/>
  <c r="W2001" i="12"/>
  <c r="W2002" i="12"/>
  <c r="W2003" i="12"/>
  <c r="W2004" i="12"/>
  <c r="W2005" i="12"/>
  <c r="W2006" i="12"/>
  <c r="W2007" i="12"/>
  <c r="W2008" i="12"/>
  <c r="W2009" i="12"/>
  <c r="W2010" i="12"/>
  <c r="W2011" i="12"/>
  <c r="W2012" i="12"/>
  <c r="W2013" i="12"/>
  <c r="W2014" i="12"/>
  <c r="W2015" i="12"/>
  <c r="W2016" i="12"/>
  <c r="W2017" i="12"/>
  <c r="W2018" i="12"/>
  <c r="W2019" i="12"/>
  <c r="W2020" i="12"/>
  <c r="W2021" i="12"/>
  <c r="W2022" i="12"/>
  <c r="W2023" i="12"/>
  <c r="W2024" i="12"/>
  <c r="W2025" i="12"/>
  <c r="W2026" i="12"/>
  <c r="W2027" i="12"/>
  <c r="W2028" i="12"/>
  <c r="W2029" i="12"/>
  <c r="W2030" i="12"/>
  <c r="W2031" i="12"/>
  <c r="W2032" i="12"/>
  <c r="W2033" i="12"/>
  <c r="W2034" i="12"/>
  <c r="W2035" i="12"/>
  <c r="W2036" i="12"/>
  <c r="W2037" i="12"/>
  <c r="W2038" i="12"/>
  <c r="W2039" i="12"/>
  <c r="W2040" i="12"/>
  <c r="W2041" i="12"/>
  <c r="W2042" i="12"/>
  <c r="W2043" i="12"/>
  <c r="W2044" i="12"/>
  <c r="W2045" i="12"/>
  <c r="W2046" i="12"/>
  <c r="W2047" i="12"/>
  <c r="W2048" i="12"/>
  <c r="W2049" i="12"/>
  <c r="W2050" i="12"/>
  <c r="W3" i="12"/>
  <c r="U2056" i="12" s="1" a="1"/>
  <c r="U2056" i="12" s="1"/>
  <c r="K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301" i="12"/>
  <c r="V302" i="12"/>
  <c r="V303" i="12"/>
  <c r="V304" i="12"/>
  <c r="V305" i="12"/>
  <c r="V306" i="12"/>
  <c r="V307" i="12"/>
  <c r="V308" i="12"/>
  <c r="V309" i="12"/>
  <c r="V310" i="12"/>
  <c r="V311" i="12"/>
  <c r="V312" i="12"/>
  <c r="V313" i="12"/>
  <c r="V314" i="12"/>
  <c r="V315" i="12"/>
  <c r="V316" i="12"/>
  <c r="V317" i="12"/>
  <c r="V318" i="12"/>
  <c r="V319" i="12"/>
  <c r="V320" i="12"/>
  <c r="V321" i="12"/>
  <c r="V322" i="12"/>
  <c r="V323" i="12"/>
  <c r="V324" i="12"/>
  <c r="V325" i="12"/>
  <c r="V326" i="12"/>
  <c r="V327" i="12"/>
  <c r="V328" i="12"/>
  <c r="V329" i="12"/>
  <c r="V330" i="12"/>
  <c r="V331" i="12"/>
  <c r="V332" i="12"/>
  <c r="V333" i="12"/>
  <c r="V334" i="12"/>
  <c r="V335" i="12"/>
  <c r="V336" i="12"/>
  <c r="V337" i="12"/>
  <c r="V338" i="12"/>
  <c r="V339" i="12"/>
  <c r="V340" i="12"/>
  <c r="V341" i="12"/>
  <c r="V342" i="12"/>
  <c r="V343" i="12"/>
  <c r="V344" i="12"/>
  <c r="V345" i="12"/>
  <c r="V346" i="12"/>
  <c r="V347" i="12"/>
  <c r="V348" i="12"/>
  <c r="V349" i="12"/>
  <c r="V350" i="12"/>
  <c r="V351" i="12"/>
  <c r="V352" i="12"/>
  <c r="V353" i="12"/>
  <c r="V354" i="12"/>
  <c r="V355" i="12"/>
  <c r="V356" i="12"/>
  <c r="V357" i="12"/>
  <c r="V358" i="12"/>
  <c r="V359" i="12"/>
  <c r="V360" i="12"/>
  <c r="V361" i="12"/>
  <c r="V362" i="12"/>
  <c r="V363" i="12"/>
  <c r="V364" i="12"/>
  <c r="V365" i="12"/>
  <c r="V366" i="12"/>
  <c r="V367" i="12"/>
  <c r="V368" i="12"/>
  <c r="V369" i="12"/>
  <c r="V370" i="12"/>
  <c r="V371" i="12"/>
  <c r="V372" i="12"/>
  <c r="V373" i="12"/>
  <c r="V374" i="12"/>
  <c r="V375" i="12"/>
  <c r="V376" i="12"/>
  <c r="V377" i="12"/>
  <c r="V378" i="12"/>
  <c r="V379" i="12"/>
  <c r="V380" i="12"/>
  <c r="V381" i="12"/>
  <c r="V382" i="12"/>
  <c r="V383" i="12"/>
  <c r="V384" i="12"/>
  <c r="V385" i="12"/>
  <c r="V386" i="12"/>
  <c r="V387" i="12"/>
  <c r="V388" i="12"/>
  <c r="V389" i="12"/>
  <c r="V390" i="12"/>
  <c r="V391" i="12"/>
  <c r="V392" i="12"/>
  <c r="V393" i="12"/>
  <c r="V394" i="12"/>
  <c r="V395" i="12"/>
  <c r="V396" i="12"/>
  <c r="V397" i="12"/>
  <c r="V398" i="12"/>
  <c r="V399" i="12"/>
  <c r="V400" i="12"/>
  <c r="V401" i="12"/>
  <c r="V402" i="12"/>
  <c r="V403" i="12"/>
  <c r="V404" i="12"/>
  <c r="V405" i="12"/>
  <c r="V406" i="12"/>
  <c r="V407" i="12"/>
  <c r="V408" i="12"/>
  <c r="V409" i="12"/>
  <c r="V410" i="12"/>
  <c r="V411" i="12"/>
  <c r="V412" i="12"/>
  <c r="V413" i="12"/>
  <c r="V414" i="12"/>
  <c r="V415" i="12"/>
  <c r="V416" i="12"/>
  <c r="V417" i="12"/>
  <c r="V418" i="12"/>
  <c r="V419" i="12"/>
  <c r="V420" i="12"/>
  <c r="V421" i="12"/>
  <c r="V422" i="12"/>
  <c r="V423" i="12"/>
  <c r="V424" i="12"/>
  <c r="V425" i="12"/>
  <c r="V426" i="12"/>
  <c r="V427" i="12"/>
  <c r="V428" i="12"/>
  <c r="V429" i="12"/>
  <c r="V430" i="12"/>
  <c r="V431" i="12"/>
  <c r="V432" i="12"/>
  <c r="V433" i="12"/>
  <c r="V434" i="12"/>
  <c r="V435" i="12"/>
  <c r="V436" i="12"/>
  <c r="V437" i="12"/>
  <c r="V438" i="12"/>
  <c r="V439" i="12"/>
  <c r="V440" i="12"/>
  <c r="V441" i="12"/>
  <c r="V442" i="12"/>
  <c r="V443" i="12"/>
  <c r="V444" i="12"/>
  <c r="V445" i="12"/>
  <c r="V446" i="12"/>
  <c r="V447" i="12"/>
  <c r="V448" i="12"/>
  <c r="V449" i="12"/>
  <c r="V450" i="12"/>
  <c r="V451" i="12"/>
  <c r="V452" i="12"/>
  <c r="V453" i="12"/>
  <c r="V454" i="12"/>
  <c r="V455" i="12"/>
  <c r="V456" i="12"/>
  <c r="V457" i="12"/>
  <c r="V458" i="12"/>
  <c r="V459" i="12"/>
  <c r="V460" i="12"/>
  <c r="V461" i="12"/>
  <c r="V462" i="12"/>
  <c r="V463" i="12"/>
  <c r="V464" i="12"/>
  <c r="V465" i="12"/>
  <c r="V466" i="12"/>
  <c r="V467" i="12"/>
  <c r="V468" i="12"/>
  <c r="V469" i="12"/>
  <c r="V470" i="12"/>
  <c r="V471" i="12"/>
  <c r="V472" i="12"/>
  <c r="V473" i="12"/>
  <c r="V474" i="12"/>
  <c r="V475" i="12"/>
  <c r="V476" i="12"/>
  <c r="V477" i="12"/>
  <c r="V478" i="12"/>
  <c r="V479" i="12"/>
  <c r="V480" i="12"/>
  <c r="V481" i="12"/>
  <c r="V482" i="12"/>
  <c r="V483" i="12"/>
  <c r="V484" i="12"/>
  <c r="V485" i="12"/>
  <c r="V486" i="12"/>
  <c r="V487" i="12"/>
  <c r="V488" i="12"/>
  <c r="V489" i="12"/>
  <c r="V490" i="12"/>
  <c r="V491" i="12"/>
  <c r="V492" i="12"/>
  <c r="V493" i="12"/>
  <c r="V494" i="12"/>
  <c r="V495" i="12"/>
  <c r="V496" i="12"/>
  <c r="V497" i="12"/>
  <c r="V498" i="12"/>
  <c r="V499" i="12"/>
  <c r="V500" i="12"/>
  <c r="V501" i="12"/>
  <c r="V502" i="12"/>
  <c r="V503" i="12"/>
  <c r="V504" i="12"/>
  <c r="V505" i="12"/>
  <c r="V506" i="12"/>
  <c r="V507" i="12"/>
  <c r="V508" i="12"/>
  <c r="V509" i="12"/>
  <c r="V510" i="12"/>
  <c r="V511" i="12"/>
  <c r="V512" i="12"/>
  <c r="V513" i="12"/>
  <c r="V514" i="12"/>
  <c r="V515" i="12"/>
  <c r="V516" i="12"/>
  <c r="V517" i="12"/>
  <c r="V518" i="12"/>
  <c r="V519" i="12"/>
  <c r="V520" i="12"/>
  <c r="V521" i="12"/>
  <c r="V522" i="12"/>
  <c r="V523" i="12"/>
  <c r="V524" i="12"/>
  <c r="V525" i="12"/>
  <c r="V526" i="12"/>
  <c r="V527" i="12"/>
  <c r="V528" i="12"/>
  <c r="V529" i="12"/>
  <c r="V530" i="12"/>
  <c r="V531" i="12"/>
  <c r="V532" i="12"/>
  <c r="V533" i="12"/>
  <c r="V534" i="12"/>
  <c r="V535" i="12"/>
  <c r="V536" i="12"/>
  <c r="V537" i="12"/>
  <c r="V538" i="12"/>
  <c r="V539" i="12"/>
  <c r="V540" i="12"/>
  <c r="V541" i="12"/>
  <c r="V542" i="12"/>
  <c r="V543" i="12"/>
  <c r="V544" i="12"/>
  <c r="V545" i="12"/>
  <c r="V546" i="12"/>
  <c r="V547" i="12"/>
  <c r="V548" i="12"/>
  <c r="V549" i="12"/>
  <c r="V550" i="12"/>
  <c r="V551" i="12"/>
  <c r="V552" i="12"/>
  <c r="V553" i="12"/>
  <c r="V554" i="12"/>
  <c r="V555" i="12"/>
  <c r="V556" i="12"/>
  <c r="V557" i="12"/>
  <c r="V558" i="12"/>
  <c r="V559" i="12"/>
  <c r="V560" i="12"/>
  <c r="V561" i="12"/>
  <c r="V562" i="12"/>
  <c r="V563" i="12"/>
  <c r="V564" i="12"/>
  <c r="V565" i="12"/>
  <c r="V566" i="12"/>
  <c r="V567" i="12"/>
  <c r="V568" i="12"/>
  <c r="V569" i="12"/>
  <c r="V570" i="12"/>
  <c r="V571" i="12"/>
  <c r="V572" i="12"/>
  <c r="V573" i="12"/>
  <c r="V574" i="12"/>
  <c r="V575" i="12"/>
  <c r="V576" i="12"/>
  <c r="V577" i="12"/>
  <c r="V578" i="12"/>
  <c r="V579" i="12"/>
  <c r="V580" i="12"/>
  <c r="V581" i="12"/>
  <c r="V582" i="12"/>
  <c r="V583" i="12"/>
  <c r="V584" i="12"/>
  <c r="V585" i="12"/>
  <c r="V586" i="12"/>
  <c r="V587" i="12"/>
  <c r="V588" i="12"/>
  <c r="V589" i="12"/>
  <c r="V590" i="12"/>
  <c r="V591" i="12"/>
  <c r="V592" i="12"/>
  <c r="V593" i="12"/>
  <c r="V594" i="12"/>
  <c r="V595" i="12"/>
  <c r="V596" i="12"/>
  <c r="V597" i="12"/>
  <c r="V598" i="12"/>
  <c r="V599" i="12"/>
  <c r="V600" i="12"/>
  <c r="V601" i="12"/>
  <c r="V602" i="12"/>
  <c r="V603" i="12"/>
  <c r="V604" i="12"/>
  <c r="V605" i="12"/>
  <c r="V606" i="12"/>
  <c r="V607" i="12"/>
  <c r="V608" i="12"/>
  <c r="V609" i="12"/>
  <c r="V610" i="12"/>
  <c r="V611" i="12"/>
  <c r="V612" i="12"/>
  <c r="V613" i="12"/>
  <c r="V614" i="12"/>
  <c r="V615" i="12"/>
  <c r="V616" i="12"/>
  <c r="V617" i="12"/>
  <c r="V618" i="12"/>
  <c r="V619" i="12"/>
  <c r="V620" i="12"/>
  <c r="V621" i="12"/>
  <c r="V622" i="12"/>
  <c r="V623" i="12"/>
  <c r="V624" i="12"/>
  <c r="V625" i="12"/>
  <c r="V626" i="12"/>
  <c r="V627" i="12"/>
  <c r="V628" i="12"/>
  <c r="V629" i="12"/>
  <c r="V630" i="12"/>
  <c r="V631" i="12"/>
  <c r="V632" i="12"/>
  <c r="V633" i="12"/>
  <c r="V634" i="12"/>
  <c r="V635" i="12"/>
  <c r="V636" i="12"/>
  <c r="V637" i="12"/>
  <c r="V638" i="12"/>
  <c r="V639" i="12"/>
  <c r="V640" i="12"/>
  <c r="V641" i="12"/>
  <c r="V642" i="12"/>
  <c r="V643" i="12"/>
  <c r="V644" i="12"/>
  <c r="V645" i="12"/>
  <c r="V646" i="12"/>
  <c r="V647" i="12"/>
  <c r="V648" i="12"/>
  <c r="V649" i="12"/>
  <c r="V650" i="12"/>
  <c r="V651" i="12"/>
  <c r="V652" i="12"/>
  <c r="V653" i="12"/>
  <c r="V654" i="12"/>
  <c r="V655" i="12"/>
  <c r="V656" i="12"/>
  <c r="V657" i="12"/>
  <c r="V658" i="12"/>
  <c r="V659" i="12"/>
  <c r="V660" i="12"/>
  <c r="V661" i="12"/>
  <c r="V662" i="12"/>
  <c r="V663" i="12"/>
  <c r="V664" i="12"/>
  <c r="V665" i="12"/>
  <c r="V666" i="12"/>
  <c r="V667" i="12"/>
  <c r="V668" i="12"/>
  <c r="V669" i="12"/>
  <c r="V670" i="12"/>
  <c r="V671" i="12"/>
  <c r="V672" i="12"/>
  <c r="V673" i="12"/>
  <c r="V674" i="12"/>
  <c r="V675" i="12"/>
  <c r="V676" i="12"/>
  <c r="V677" i="12"/>
  <c r="V678" i="12"/>
  <c r="V679" i="12"/>
  <c r="V680" i="12"/>
  <c r="V681" i="12"/>
  <c r="V682" i="12"/>
  <c r="V683" i="12"/>
  <c r="V684" i="12"/>
  <c r="V685" i="12"/>
  <c r="V686" i="12"/>
  <c r="V687" i="12"/>
  <c r="V688" i="12"/>
  <c r="V689" i="12"/>
  <c r="V690" i="12"/>
  <c r="V691" i="12"/>
  <c r="V692" i="12"/>
  <c r="V693" i="12"/>
  <c r="V694" i="12"/>
  <c r="V695" i="12"/>
  <c r="V696" i="12"/>
  <c r="V697" i="12"/>
  <c r="V698" i="12"/>
  <c r="V699" i="12"/>
  <c r="V700" i="12"/>
  <c r="V701" i="12"/>
  <c r="V702" i="12"/>
  <c r="V703" i="12"/>
  <c r="V704" i="12"/>
  <c r="V705" i="12"/>
  <c r="V706" i="12"/>
  <c r="V707" i="12"/>
  <c r="V708" i="12"/>
  <c r="V709" i="12"/>
  <c r="V710" i="12"/>
  <c r="V711" i="12"/>
  <c r="V712" i="12"/>
  <c r="V713" i="12"/>
  <c r="V714" i="12"/>
  <c r="V715" i="12"/>
  <c r="V716" i="12"/>
  <c r="V717" i="12"/>
  <c r="V718" i="12"/>
  <c r="V719" i="12"/>
  <c r="V720" i="12"/>
  <c r="V721" i="12"/>
  <c r="V722" i="12"/>
  <c r="V723" i="12"/>
  <c r="V724" i="12"/>
  <c r="V725" i="12"/>
  <c r="V726" i="12"/>
  <c r="V727" i="12"/>
  <c r="V728" i="12"/>
  <c r="V729" i="12"/>
  <c r="V730" i="12"/>
  <c r="V731" i="12"/>
  <c r="V732" i="12"/>
  <c r="V733" i="12"/>
  <c r="V734" i="12"/>
  <c r="V735" i="12"/>
  <c r="V736" i="12"/>
  <c r="V737" i="12"/>
  <c r="V738" i="12"/>
  <c r="V739" i="12"/>
  <c r="V740" i="12"/>
  <c r="V741" i="12"/>
  <c r="V742" i="12"/>
  <c r="V743" i="12"/>
  <c r="V744" i="12"/>
  <c r="V745" i="12"/>
  <c r="V746" i="12"/>
  <c r="V747" i="12"/>
  <c r="V748" i="12"/>
  <c r="V749" i="12"/>
  <c r="V750" i="12"/>
  <c r="V751" i="12"/>
  <c r="V752" i="12"/>
  <c r="V753" i="12"/>
  <c r="V754" i="12"/>
  <c r="V755" i="12"/>
  <c r="V756" i="12"/>
  <c r="V757" i="12"/>
  <c r="V758" i="12"/>
  <c r="V759" i="12"/>
  <c r="V760" i="12"/>
  <c r="V761" i="12"/>
  <c r="V762" i="12"/>
  <c r="V763" i="12"/>
  <c r="V764" i="12"/>
  <c r="V765" i="12"/>
  <c r="V766" i="12"/>
  <c r="V767" i="12"/>
  <c r="V768" i="12"/>
  <c r="V769" i="12"/>
  <c r="V770" i="12"/>
  <c r="V771" i="12"/>
  <c r="V772" i="12"/>
  <c r="V773" i="12"/>
  <c r="V774" i="12"/>
  <c r="V775" i="12"/>
  <c r="V776" i="12"/>
  <c r="V777" i="12"/>
  <c r="V778" i="12"/>
  <c r="V779" i="12"/>
  <c r="V780" i="12"/>
  <c r="V781" i="12"/>
  <c r="V782" i="12"/>
  <c r="V783" i="12"/>
  <c r="V784" i="12"/>
  <c r="V785" i="12"/>
  <c r="V786" i="12"/>
  <c r="V787" i="12"/>
  <c r="V788" i="12"/>
  <c r="V789" i="12"/>
  <c r="V790" i="12"/>
  <c r="V791" i="12"/>
  <c r="V792" i="12"/>
  <c r="V793" i="12"/>
  <c r="V794" i="12"/>
  <c r="V795" i="12"/>
  <c r="V796" i="12"/>
  <c r="V797" i="12"/>
  <c r="V798" i="12"/>
  <c r="V799" i="12"/>
  <c r="V800" i="12"/>
  <c r="V801" i="12"/>
  <c r="V802" i="12"/>
  <c r="V803" i="12"/>
  <c r="V804" i="12"/>
  <c r="V805" i="12"/>
  <c r="V806" i="12"/>
  <c r="V807" i="12"/>
  <c r="V808" i="12"/>
  <c r="V809" i="12"/>
  <c r="V810" i="12"/>
  <c r="V811" i="12"/>
  <c r="V812" i="12"/>
  <c r="V813" i="12"/>
  <c r="V814" i="12"/>
  <c r="V815" i="12"/>
  <c r="V816" i="12"/>
  <c r="V817" i="12"/>
  <c r="V818" i="12"/>
  <c r="V819" i="12"/>
  <c r="V820" i="12"/>
  <c r="V821" i="12"/>
  <c r="V822" i="12"/>
  <c r="V823" i="12"/>
  <c r="V824" i="12"/>
  <c r="V825" i="12"/>
  <c r="V826" i="12"/>
  <c r="V827" i="12"/>
  <c r="V828" i="12"/>
  <c r="V829" i="12"/>
  <c r="V830" i="12"/>
  <c r="V831" i="12"/>
  <c r="V832" i="12"/>
  <c r="V833" i="12"/>
  <c r="V834" i="12"/>
  <c r="V835" i="12"/>
  <c r="V836" i="12"/>
  <c r="V837" i="12"/>
  <c r="V838" i="12"/>
  <c r="V839" i="12"/>
  <c r="V840" i="12"/>
  <c r="V841" i="12"/>
  <c r="V842" i="12"/>
  <c r="V843" i="12"/>
  <c r="V844" i="12"/>
  <c r="V845" i="12"/>
  <c r="V846" i="12"/>
  <c r="V847" i="12"/>
  <c r="V848" i="12"/>
  <c r="V849" i="12"/>
  <c r="V850" i="12"/>
  <c r="V851" i="12"/>
  <c r="V852" i="12"/>
  <c r="V853" i="12"/>
  <c r="V854" i="12"/>
  <c r="V855" i="12"/>
  <c r="V856" i="12"/>
  <c r="V857" i="12"/>
  <c r="V858" i="12"/>
  <c r="V859" i="12"/>
  <c r="V860" i="12"/>
  <c r="V861" i="12"/>
  <c r="V862" i="12"/>
  <c r="V863" i="12"/>
  <c r="V864" i="12"/>
  <c r="V865" i="12"/>
  <c r="V866" i="12"/>
  <c r="V867" i="12"/>
  <c r="V868" i="12"/>
  <c r="V869" i="12"/>
  <c r="V870" i="12"/>
  <c r="V871" i="12"/>
  <c r="V872" i="12"/>
  <c r="V873" i="12"/>
  <c r="V874" i="12"/>
  <c r="V875" i="12"/>
  <c r="V876" i="12"/>
  <c r="V877" i="12"/>
  <c r="V878" i="12"/>
  <c r="V879" i="12"/>
  <c r="V880" i="12"/>
  <c r="V881" i="12"/>
  <c r="V882" i="12"/>
  <c r="V883" i="12"/>
  <c r="V884" i="12"/>
  <c r="V885" i="12"/>
  <c r="V886" i="12"/>
  <c r="V887" i="12"/>
  <c r="V888" i="12"/>
  <c r="V889" i="12"/>
  <c r="V890" i="12"/>
  <c r="V891" i="12"/>
  <c r="V892" i="12"/>
  <c r="V893" i="12"/>
  <c r="V894" i="12"/>
  <c r="V895" i="12"/>
  <c r="V896" i="12"/>
  <c r="V897" i="12"/>
  <c r="V898" i="12"/>
  <c r="V899" i="12"/>
  <c r="V900" i="12"/>
  <c r="V901" i="12"/>
  <c r="V902" i="12"/>
  <c r="V903" i="12"/>
  <c r="V904" i="12"/>
  <c r="V905" i="12"/>
  <c r="V906" i="12"/>
  <c r="V907" i="12"/>
  <c r="V908" i="12"/>
  <c r="V909" i="12"/>
  <c r="V910" i="12"/>
  <c r="V911" i="12"/>
  <c r="V912" i="12"/>
  <c r="V913" i="12"/>
  <c r="V914" i="12"/>
  <c r="V915" i="12"/>
  <c r="V916" i="12"/>
  <c r="V917" i="12"/>
  <c r="V918" i="12"/>
  <c r="V919" i="12"/>
  <c r="V920" i="12"/>
  <c r="V921" i="12"/>
  <c r="V922" i="12"/>
  <c r="V923" i="12"/>
  <c r="V924" i="12"/>
  <c r="V925" i="12"/>
  <c r="V926" i="12"/>
  <c r="V927" i="12"/>
  <c r="V928" i="12"/>
  <c r="V929" i="12"/>
  <c r="V930" i="12"/>
  <c r="V931" i="12"/>
  <c r="V932" i="12"/>
  <c r="V933" i="12"/>
  <c r="V934" i="12"/>
  <c r="V935" i="12"/>
  <c r="V936" i="12"/>
  <c r="V937" i="12"/>
  <c r="V938" i="12"/>
  <c r="V939" i="12"/>
  <c r="V940" i="12"/>
  <c r="V941" i="12"/>
  <c r="V942" i="12"/>
  <c r="V943" i="12"/>
  <c r="V944" i="12"/>
  <c r="V945" i="12"/>
  <c r="V946" i="12"/>
  <c r="V947" i="12"/>
  <c r="V948" i="12"/>
  <c r="V949" i="12"/>
  <c r="V950" i="12"/>
  <c r="V951" i="12"/>
  <c r="V952" i="12"/>
  <c r="V953" i="12"/>
  <c r="V954" i="12"/>
  <c r="V955" i="12"/>
  <c r="V956" i="12"/>
  <c r="V957" i="12"/>
  <c r="V958" i="12"/>
  <c r="V959" i="12"/>
  <c r="V960" i="12"/>
  <c r="V961" i="12"/>
  <c r="V962" i="12"/>
  <c r="V963" i="12"/>
  <c r="V964" i="12"/>
  <c r="V965" i="12"/>
  <c r="V966" i="12"/>
  <c r="V967" i="12"/>
  <c r="V968" i="12"/>
  <c r="V969" i="12"/>
  <c r="V970" i="12"/>
  <c r="V971" i="12"/>
  <c r="V972" i="12"/>
  <c r="V973" i="12"/>
  <c r="V974" i="12"/>
  <c r="V975" i="12"/>
  <c r="V976" i="12"/>
  <c r="V977" i="12"/>
  <c r="V978" i="12"/>
  <c r="V979" i="12"/>
  <c r="V980" i="12"/>
  <c r="V981" i="12"/>
  <c r="V982" i="12"/>
  <c r="V983" i="12"/>
  <c r="V984" i="12"/>
  <c r="V985" i="12"/>
  <c r="V986" i="12"/>
  <c r="V987" i="12"/>
  <c r="V988" i="12"/>
  <c r="V989" i="12"/>
  <c r="V990" i="12"/>
  <c r="V991" i="12"/>
  <c r="V992" i="12"/>
  <c r="V993" i="12"/>
  <c r="V994" i="12"/>
  <c r="V995" i="12"/>
  <c r="V996" i="12"/>
  <c r="V997" i="12"/>
  <c r="V998" i="12"/>
  <c r="V999" i="12"/>
  <c r="V1000" i="12"/>
  <c r="V1001" i="12"/>
  <c r="V1002" i="12"/>
  <c r="V1003" i="12"/>
  <c r="V1004" i="12"/>
  <c r="V1005" i="12"/>
  <c r="V1006" i="12"/>
  <c r="V1007" i="12"/>
  <c r="V1008" i="12"/>
  <c r="V1009" i="12"/>
  <c r="V1010" i="12"/>
  <c r="V1011" i="12"/>
  <c r="V1012" i="12"/>
  <c r="V1013" i="12"/>
  <c r="V1014" i="12"/>
  <c r="V1015" i="12"/>
  <c r="V1016" i="12"/>
  <c r="V1017" i="12"/>
  <c r="V1018" i="12"/>
  <c r="V1019" i="12"/>
  <c r="V1020" i="12"/>
  <c r="V1021" i="12"/>
  <c r="V1022" i="12"/>
  <c r="V1023" i="12"/>
  <c r="V1024" i="12"/>
  <c r="V1025" i="12"/>
  <c r="V1026" i="12"/>
  <c r="V1027" i="12"/>
  <c r="V1028" i="12"/>
  <c r="V1029" i="12"/>
  <c r="V1030" i="12"/>
  <c r="V1031" i="12"/>
  <c r="V1032" i="12"/>
  <c r="V1033" i="12"/>
  <c r="V1034" i="12"/>
  <c r="V1035" i="12"/>
  <c r="V1036" i="12"/>
  <c r="V1037" i="12"/>
  <c r="V1038" i="12"/>
  <c r="V1039" i="12"/>
  <c r="V1040" i="12"/>
  <c r="V1041" i="12"/>
  <c r="V1042" i="12"/>
  <c r="V1043" i="12"/>
  <c r="V1044" i="12"/>
  <c r="V1045" i="12"/>
  <c r="V1046" i="12"/>
  <c r="V1047" i="12"/>
  <c r="V1048" i="12"/>
  <c r="V1049" i="12"/>
  <c r="V1050" i="12"/>
  <c r="V1051" i="12"/>
  <c r="V1052" i="12"/>
  <c r="V1053" i="12"/>
  <c r="V1054" i="12"/>
  <c r="V1055" i="12"/>
  <c r="V1056" i="12"/>
  <c r="V1057" i="12"/>
  <c r="V1058" i="12"/>
  <c r="V1059" i="12"/>
  <c r="V1060" i="12"/>
  <c r="V1061" i="12"/>
  <c r="V1062" i="12"/>
  <c r="V1063" i="12"/>
  <c r="V1064" i="12"/>
  <c r="V1065" i="12"/>
  <c r="V1066" i="12"/>
  <c r="V1067" i="12"/>
  <c r="V1068" i="12"/>
  <c r="V1069" i="12"/>
  <c r="V1070" i="12"/>
  <c r="V1071" i="12"/>
  <c r="V1072" i="12"/>
  <c r="V1073" i="12"/>
  <c r="V1074" i="12"/>
  <c r="V1075" i="12"/>
  <c r="V1076" i="12"/>
  <c r="V1077" i="12"/>
  <c r="V1078" i="12"/>
  <c r="V1079" i="12"/>
  <c r="V1080" i="12"/>
  <c r="V1081" i="12"/>
  <c r="V1082" i="12"/>
  <c r="V1083" i="12"/>
  <c r="V1084" i="12"/>
  <c r="V1085" i="12"/>
  <c r="V1086" i="12"/>
  <c r="V1087" i="12"/>
  <c r="V1088" i="12"/>
  <c r="V1089" i="12"/>
  <c r="V1090" i="12"/>
  <c r="V1091" i="12"/>
  <c r="V1092" i="12"/>
  <c r="V1093" i="12"/>
  <c r="V1094" i="12"/>
  <c r="V1095" i="12"/>
  <c r="V1096" i="12"/>
  <c r="V1097" i="12"/>
  <c r="V1098" i="12"/>
  <c r="V1099" i="12"/>
  <c r="V1100" i="12"/>
  <c r="V1101" i="12"/>
  <c r="V1102" i="12"/>
  <c r="V1103" i="12"/>
  <c r="V1104" i="12"/>
  <c r="V1105" i="12"/>
  <c r="V1106" i="12"/>
  <c r="V1107" i="12"/>
  <c r="V1108" i="12"/>
  <c r="V1109" i="12"/>
  <c r="V1110" i="12"/>
  <c r="V1111" i="12"/>
  <c r="V1112" i="12"/>
  <c r="V1113" i="12"/>
  <c r="V1114" i="12"/>
  <c r="V1115" i="12"/>
  <c r="V1116" i="12"/>
  <c r="V1117" i="12"/>
  <c r="V1118" i="12"/>
  <c r="V1119" i="12"/>
  <c r="V1120" i="12"/>
  <c r="V1121" i="12"/>
  <c r="V1122" i="12"/>
  <c r="V1123" i="12"/>
  <c r="V1124" i="12"/>
  <c r="V1125" i="12"/>
  <c r="V1126" i="12"/>
  <c r="V1127" i="12"/>
  <c r="V1128" i="12"/>
  <c r="V1129" i="12"/>
  <c r="V1130" i="12"/>
  <c r="V1131" i="12"/>
  <c r="V1132" i="12"/>
  <c r="V1133" i="12"/>
  <c r="V1134" i="12"/>
  <c r="V1135" i="12"/>
  <c r="V1136" i="12"/>
  <c r="V1137" i="12"/>
  <c r="V1138" i="12"/>
  <c r="V1139" i="12"/>
  <c r="V1140" i="12"/>
  <c r="V1141" i="12"/>
  <c r="V1142" i="12"/>
  <c r="V1143" i="12"/>
  <c r="V1144" i="12"/>
  <c r="V1145" i="12"/>
  <c r="V1146" i="12"/>
  <c r="V1147" i="12"/>
  <c r="V1148" i="12"/>
  <c r="V1149" i="12"/>
  <c r="V1150" i="12"/>
  <c r="V1151" i="12"/>
  <c r="V1152" i="12"/>
  <c r="V1153" i="12"/>
  <c r="V1154" i="12"/>
  <c r="V1155" i="12"/>
  <c r="V1156" i="12"/>
  <c r="V1157" i="12"/>
  <c r="V1158" i="12"/>
  <c r="V1159" i="12"/>
  <c r="V1160" i="12"/>
  <c r="V1161" i="12"/>
  <c r="V1162" i="12"/>
  <c r="V1163" i="12"/>
  <c r="V1164" i="12"/>
  <c r="V1165" i="12"/>
  <c r="V1166" i="12"/>
  <c r="V1167" i="12"/>
  <c r="V1168" i="12"/>
  <c r="V1169" i="12"/>
  <c r="V1170" i="12"/>
  <c r="V1171" i="12"/>
  <c r="V1172" i="12"/>
  <c r="V1173" i="12"/>
  <c r="V1174" i="12"/>
  <c r="V1175" i="12"/>
  <c r="V1176" i="12"/>
  <c r="V1177" i="12"/>
  <c r="V1178" i="12"/>
  <c r="V1179" i="12"/>
  <c r="V1180" i="12"/>
  <c r="V1181" i="12"/>
  <c r="V1182" i="12"/>
  <c r="V1183" i="12"/>
  <c r="V1184" i="12"/>
  <c r="V1185" i="12"/>
  <c r="V1186" i="12"/>
  <c r="V1187" i="12"/>
  <c r="V1188" i="12"/>
  <c r="V1189" i="12"/>
  <c r="V1190" i="12"/>
  <c r="V1191" i="12"/>
  <c r="V1192" i="12"/>
  <c r="V1193" i="12"/>
  <c r="V1194" i="12"/>
  <c r="V1195" i="12"/>
  <c r="V1196" i="12"/>
  <c r="V1197" i="12"/>
  <c r="V1198" i="12"/>
  <c r="V1199" i="12"/>
  <c r="V1200" i="12"/>
  <c r="V1201" i="12"/>
  <c r="V1202" i="12"/>
  <c r="V1203" i="12"/>
  <c r="V1204" i="12"/>
  <c r="V1205" i="12"/>
  <c r="V1206" i="12"/>
  <c r="V1207" i="12"/>
  <c r="V1208" i="12"/>
  <c r="V1209" i="12"/>
  <c r="V1210" i="12"/>
  <c r="V1211" i="12"/>
  <c r="V1212" i="12"/>
  <c r="V1213" i="12"/>
  <c r="V1214" i="12"/>
  <c r="V1215" i="12"/>
  <c r="V1216" i="12"/>
  <c r="V1217" i="12"/>
  <c r="V1218" i="12"/>
  <c r="V1219" i="12"/>
  <c r="V1220" i="12"/>
  <c r="V1221" i="12"/>
  <c r="V1222" i="12"/>
  <c r="V1223" i="12"/>
  <c r="V1224" i="12"/>
  <c r="V1225" i="12"/>
  <c r="V1226" i="12"/>
  <c r="V1227" i="12"/>
  <c r="V1228" i="12"/>
  <c r="V1229" i="12"/>
  <c r="V1230" i="12"/>
  <c r="V1231" i="12"/>
  <c r="V1232" i="12"/>
  <c r="V1233" i="12"/>
  <c r="V1234" i="12"/>
  <c r="V1235" i="12"/>
  <c r="V1236" i="12"/>
  <c r="V1237" i="12"/>
  <c r="V1238" i="12"/>
  <c r="V1239" i="12"/>
  <c r="V1240" i="12"/>
  <c r="V1241" i="12"/>
  <c r="V1242" i="12"/>
  <c r="V1243" i="12"/>
  <c r="V1244" i="12"/>
  <c r="V1245" i="12"/>
  <c r="V1246" i="12"/>
  <c r="V1247" i="12"/>
  <c r="V1248" i="12"/>
  <c r="V1249" i="12"/>
  <c r="V1250" i="12"/>
  <c r="V1251" i="12"/>
  <c r="V1252" i="12"/>
  <c r="V1253" i="12"/>
  <c r="V1254" i="12"/>
  <c r="V1255" i="12"/>
  <c r="V1256" i="12"/>
  <c r="V1257" i="12"/>
  <c r="V1258" i="12"/>
  <c r="V1259" i="12"/>
  <c r="V1260" i="12"/>
  <c r="V1261" i="12"/>
  <c r="V1262" i="12"/>
  <c r="V1263" i="12"/>
  <c r="V1264" i="12"/>
  <c r="V1265" i="12"/>
  <c r="V1266" i="12"/>
  <c r="V1267" i="12"/>
  <c r="V1268" i="12"/>
  <c r="V1269" i="12"/>
  <c r="V1270" i="12"/>
  <c r="V1271" i="12"/>
  <c r="V1272" i="12"/>
  <c r="V1273" i="12"/>
  <c r="V1274" i="12"/>
  <c r="V1275" i="12"/>
  <c r="V1276" i="12"/>
  <c r="V1277" i="12"/>
  <c r="V1278" i="12"/>
  <c r="V1279" i="12"/>
  <c r="V1280" i="12"/>
  <c r="V1281" i="12"/>
  <c r="V1282" i="12"/>
  <c r="V1283" i="12"/>
  <c r="V1284" i="12"/>
  <c r="V1285" i="12"/>
  <c r="V1286" i="12"/>
  <c r="V1287" i="12"/>
  <c r="V1288" i="12"/>
  <c r="V1289" i="12"/>
  <c r="V1290" i="12"/>
  <c r="V1291" i="12"/>
  <c r="V1292" i="12"/>
  <c r="V1293" i="12"/>
  <c r="V1294" i="12"/>
  <c r="V1295" i="12"/>
  <c r="V1296" i="12"/>
  <c r="V1297" i="12"/>
  <c r="V1298" i="12"/>
  <c r="V1299" i="12"/>
  <c r="V1300" i="12"/>
  <c r="V1301" i="12"/>
  <c r="V1302" i="12"/>
  <c r="V1303" i="12"/>
  <c r="V1304" i="12"/>
  <c r="V1305" i="12"/>
  <c r="V1306" i="12"/>
  <c r="V1307" i="12"/>
  <c r="V1308" i="12"/>
  <c r="V1309" i="12"/>
  <c r="V1310" i="12"/>
  <c r="V1311" i="12"/>
  <c r="V1312" i="12"/>
  <c r="V1313" i="12"/>
  <c r="V1314" i="12"/>
  <c r="V1315" i="12"/>
  <c r="V1316" i="12"/>
  <c r="V1317" i="12"/>
  <c r="V1318" i="12"/>
  <c r="V1319" i="12"/>
  <c r="V1320" i="12"/>
  <c r="V1321" i="12"/>
  <c r="V1322" i="12"/>
  <c r="V1323" i="12"/>
  <c r="V1324" i="12"/>
  <c r="V1325" i="12"/>
  <c r="V1326" i="12"/>
  <c r="V1327" i="12"/>
  <c r="V1328" i="12"/>
  <c r="V1329" i="12"/>
  <c r="V1330" i="12"/>
  <c r="V1331" i="12"/>
  <c r="V1332" i="12"/>
  <c r="V1333" i="12"/>
  <c r="V1334" i="12"/>
  <c r="V1335" i="12"/>
  <c r="V1336" i="12"/>
  <c r="V1337" i="12"/>
  <c r="V1338" i="12"/>
  <c r="V1339" i="12"/>
  <c r="V1340" i="12"/>
  <c r="V1341" i="12"/>
  <c r="V1342" i="12"/>
  <c r="V1343" i="12"/>
  <c r="V1344" i="12"/>
  <c r="V1345" i="12"/>
  <c r="V1346" i="12"/>
  <c r="V1347" i="12"/>
  <c r="V1348" i="12"/>
  <c r="V1349" i="12"/>
  <c r="V1350" i="12"/>
  <c r="V1351" i="12"/>
  <c r="V1352" i="12"/>
  <c r="V1353" i="12"/>
  <c r="V1354" i="12"/>
  <c r="V1355" i="12"/>
  <c r="V1356" i="12"/>
  <c r="V1357" i="12"/>
  <c r="V1358" i="12"/>
  <c r="V1359" i="12"/>
  <c r="V1360" i="12"/>
  <c r="V1361" i="12"/>
  <c r="V1362" i="12"/>
  <c r="V1363" i="12"/>
  <c r="V1364" i="12"/>
  <c r="V1365" i="12"/>
  <c r="V1366" i="12"/>
  <c r="V1367" i="12"/>
  <c r="V1368" i="12"/>
  <c r="V1369" i="12"/>
  <c r="V1370" i="12"/>
  <c r="V1371" i="12"/>
  <c r="V1372" i="12"/>
  <c r="V1373" i="12"/>
  <c r="V1374" i="12"/>
  <c r="V1375" i="12"/>
  <c r="V1376" i="12"/>
  <c r="V1377" i="12"/>
  <c r="V1378" i="12"/>
  <c r="V1379" i="12"/>
  <c r="V1380" i="12"/>
  <c r="V1381" i="12"/>
  <c r="V1382" i="12"/>
  <c r="V1383" i="12"/>
  <c r="V1384" i="12"/>
  <c r="V1385" i="12"/>
  <c r="V1386" i="12"/>
  <c r="V1387" i="12"/>
  <c r="V1388" i="12"/>
  <c r="V1389" i="12"/>
  <c r="V1390" i="12"/>
  <c r="V1391" i="12"/>
  <c r="V1392" i="12"/>
  <c r="V1393" i="12"/>
  <c r="V1394" i="12"/>
  <c r="V1395" i="12"/>
  <c r="V1396" i="12"/>
  <c r="V1397" i="12"/>
  <c r="V1398" i="12"/>
  <c r="V1399" i="12"/>
  <c r="V1400" i="12"/>
  <c r="V1401" i="12"/>
  <c r="V1402" i="12"/>
  <c r="V1403" i="12"/>
  <c r="V1404" i="12"/>
  <c r="V1405" i="12"/>
  <c r="V1406" i="12"/>
  <c r="V1407" i="12"/>
  <c r="V1408" i="12"/>
  <c r="V1409" i="12"/>
  <c r="V1410" i="12"/>
  <c r="V1411" i="12"/>
  <c r="V1412" i="12"/>
  <c r="V1413" i="12"/>
  <c r="V1414" i="12"/>
  <c r="V1415" i="12"/>
  <c r="V1416" i="12"/>
  <c r="V1417" i="12"/>
  <c r="V1418" i="12"/>
  <c r="V1419" i="12"/>
  <c r="V1420" i="12"/>
  <c r="V1421" i="12"/>
  <c r="V1422" i="12"/>
  <c r="V1423" i="12"/>
  <c r="V1424" i="12"/>
  <c r="V1425" i="12"/>
  <c r="V1426" i="12"/>
  <c r="V1427" i="12"/>
  <c r="V1428" i="12"/>
  <c r="V1429" i="12"/>
  <c r="V1430" i="12"/>
  <c r="V1431" i="12"/>
  <c r="V1432" i="12"/>
  <c r="V1433" i="12"/>
  <c r="V1434" i="12"/>
  <c r="V1435" i="12"/>
  <c r="V1436" i="12"/>
  <c r="V1437" i="12"/>
  <c r="V1438" i="12"/>
  <c r="V1439" i="12"/>
  <c r="V1440" i="12"/>
  <c r="V1441" i="12"/>
  <c r="V1442" i="12"/>
  <c r="V1443" i="12"/>
  <c r="V1444" i="12"/>
  <c r="V1445" i="12"/>
  <c r="V1446" i="12"/>
  <c r="V1447" i="12"/>
  <c r="V1448" i="12"/>
  <c r="V1449" i="12"/>
  <c r="V1450" i="12"/>
  <c r="V1451" i="12"/>
  <c r="V1452" i="12"/>
  <c r="V1453" i="12"/>
  <c r="V1454" i="12"/>
  <c r="V1455" i="12"/>
  <c r="V1456" i="12"/>
  <c r="V1457" i="12"/>
  <c r="V1458" i="12"/>
  <c r="V1459" i="12"/>
  <c r="V1460" i="12"/>
  <c r="V1461" i="12"/>
  <c r="V1462" i="12"/>
  <c r="V1463" i="12"/>
  <c r="V1464" i="12"/>
  <c r="V1465" i="12"/>
  <c r="V1466" i="12"/>
  <c r="V1467" i="12"/>
  <c r="V1468" i="12"/>
  <c r="V1469" i="12"/>
  <c r="V1470" i="12"/>
  <c r="V1471" i="12"/>
  <c r="V1472" i="12"/>
  <c r="V1473" i="12"/>
  <c r="V1474" i="12"/>
  <c r="V1475" i="12"/>
  <c r="V1476" i="12"/>
  <c r="V1477" i="12"/>
  <c r="V1478" i="12"/>
  <c r="V1479" i="12"/>
  <c r="V1480" i="12"/>
  <c r="V1481" i="12"/>
  <c r="V1482" i="12"/>
  <c r="V1483" i="12"/>
  <c r="V1484" i="12"/>
  <c r="V1485" i="12"/>
  <c r="V1486" i="12"/>
  <c r="V1487" i="12"/>
  <c r="V1488" i="12"/>
  <c r="V1489" i="12"/>
  <c r="V1490" i="12"/>
  <c r="V1491" i="12"/>
  <c r="V1492" i="12"/>
  <c r="V1493" i="12"/>
  <c r="V1494" i="12"/>
  <c r="V1495" i="12"/>
  <c r="V1496" i="12"/>
  <c r="V1497" i="12"/>
  <c r="V1498" i="12"/>
  <c r="V1499" i="12"/>
  <c r="V1500" i="12"/>
  <c r="V1501" i="12"/>
  <c r="V1502" i="12"/>
  <c r="V1503" i="12"/>
  <c r="V1504" i="12"/>
  <c r="V1505" i="12"/>
  <c r="V1506" i="12"/>
  <c r="V1507" i="12"/>
  <c r="V1508" i="12"/>
  <c r="V1509" i="12"/>
  <c r="V1510" i="12"/>
  <c r="V1511" i="12"/>
  <c r="V1512" i="12"/>
  <c r="V1513" i="12"/>
  <c r="V1514" i="12"/>
  <c r="V1515" i="12"/>
  <c r="V1516" i="12"/>
  <c r="V1517" i="12"/>
  <c r="V1518" i="12"/>
  <c r="V1519" i="12"/>
  <c r="V1520" i="12"/>
  <c r="V1521" i="12"/>
  <c r="V1522" i="12"/>
  <c r="V1523" i="12"/>
  <c r="V1524" i="12"/>
  <c r="V1525" i="12"/>
  <c r="V1526" i="12"/>
  <c r="V1527" i="12"/>
  <c r="V1528" i="12"/>
  <c r="V1529" i="12"/>
  <c r="V1530" i="12"/>
  <c r="V1531" i="12"/>
  <c r="V1532" i="12"/>
  <c r="V1533" i="12"/>
  <c r="V1534" i="12"/>
  <c r="V1535" i="12"/>
  <c r="V1536" i="12"/>
  <c r="V1537" i="12"/>
  <c r="V1538" i="12"/>
  <c r="V1539" i="12"/>
  <c r="V1540" i="12"/>
  <c r="V1541" i="12"/>
  <c r="V1542" i="12"/>
  <c r="V1543" i="12"/>
  <c r="V1544" i="12"/>
  <c r="V1545" i="12"/>
  <c r="V1546" i="12"/>
  <c r="V1547" i="12"/>
  <c r="V1548" i="12"/>
  <c r="V1549" i="12"/>
  <c r="V1550" i="12"/>
  <c r="V1551" i="12"/>
  <c r="V1552" i="12"/>
  <c r="V1553" i="12"/>
  <c r="V1554" i="12"/>
  <c r="V1555" i="12"/>
  <c r="V1556" i="12"/>
  <c r="V1557" i="12"/>
  <c r="V1558" i="12"/>
  <c r="V1559" i="12"/>
  <c r="V1560" i="12"/>
  <c r="V1561" i="12"/>
  <c r="V1562" i="12"/>
  <c r="V1563" i="12"/>
  <c r="V1564" i="12"/>
  <c r="V1565" i="12"/>
  <c r="V1566" i="12"/>
  <c r="V1567" i="12"/>
  <c r="V1568" i="12"/>
  <c r="V1569" i="12"/>
  <c r="V1570" i="12"/>
  <c r="V1571" i="12"/>
  <c r="V1572" i="12"/>
  <c r="V1573" i="12"/>
  <c r="V1574" i="12"/>
  <c r="V1575" i="12"/>
  <c r="V1576" i="12"/>
  <c r="V1577" i="12"/>
  <c r="V1578" i="12"/>
  <c r="V1579" i="12"/>
  <c r="V1580" i="12"/>
  <c r="V1581" i="12"/>
  <c r="V1582" i="12"/>
  <c r="V1583" i="12"/>
  <c r="V1584" i="12"/>
  <c r="V1585" i="12"/>
  <c r="V1586" i="12"/>
  <c r="V1587" i="12"/>
  <c r="V1588" i="12"/>
  <c r="V1589" i="12"/>
  <c r="V1590" i="12"/>
  <c r="V1591" i="12"/>
  <c r="V1592" i="12"/>
  <c r="V1593" i="12"/>
  <c r="V1594" i="12"/>
  <c r="V1595" i="12"/>
  <c r="V1596" i="12"/>
  <c r="V1597" i="12"/>
  <c r="V1598" i="12"/>
  <c r="V1599" i="12"/>
  <c r="V1600" i="12"/>
  <c r="V1601" i="12"/>
  <c r="V1602" i="12"/>
  <c r="V1603" i="12"/>
  <c r="V1604" i="12"/>
  <c r="V1605" i="12"/>
  <c r="V1606" i="12"/>
  <c r="V1607" i="12"/>
  <c r="V1608" i="12"/>
  <c r="V1609" i="12"/>
  <c r="V1610" i="12"/>
  <c r="V1611" i="12"/>
  <c r="V1612" i="12"/>
  <c r="V1613" i="12"/>
  <c r="V1614" i="12"/>
  <c r="V1615" i="12"/>
  <c r="V1616" i="12"/>
  <c r="V1617" i="12"/>
  <c r="V1618" i="12"/>
  <c r="V1619" i="12"/>
  <c r="V1620" i="12"/>
  <c r="V1621" i="12"/>
  <c r="V1622" i="12"/>
  <c r="V1623" i="12"/>
  <c r="V1624" i="12"/>
  <c r="V1625" i="12"/>
  <c r="V1626" i="12"/>
  <c r="V1627" i="12"/>
  <c r="V1628" i="12"/>
  <c r="V1629" i="12"/>
  <c r="V1630" i="12"/>
  <c r="V1631" i="12"/>
  <c r="V1632" i="12"/>
  <c r="V1633" i="12"/>
  <c r="V1634" i="12"/>
  <c r="V1635" i="12"/>
  <c r="V1636" i="12"/>
  <c r="V1637" i="12"/>
  <c r="V1638" i="12"/>
  <c r="V1639" i="12"/>
  <c r="V1640" i="12"/>
  <c r="V1641" i="12"/>
  <c r="V1642" i="12"/>
  <c r="V1643" i="12"/>
  <c r="V1644" i="12"/>
  <c r="V1645" i="12"/>
  <c r="V1646" i="12"/>
  <c r="V1647" i="12"/>
  <c r="V1648" i="12"/>
  <c r="V1649" i="12"/>
  <c r="V1650" i="12"/>
  <c r="V1651" i="12"/>
  <c r="V1652" i="12"/>
  <c r="V1653" i="12"/>
  <c r="V1654" i="12"/>
  <c r="V1655" i="12"/>
  <c r="V1656" i="12"/>
  <c r="V1657" i="12"/>
  <c r="V1658" i="12"/>
  <c r="V1659" i="12"/>
  <c r="V1660" i="12"/>
  <c r="V1661" i="12"/>
  <c r="V1662" i="12"/>
  <c r="V1663" i="12"/>
  <c r="V1664" i="12"/>
  <c r="V1665" i="12"/>
  <c r="V1666" i="12"/>
  <c r="V1667" i="12"/>
  <c r="V1668" i="12"/>
  <c r="V1669" i="12"/>
  <c r="V1670" i="12"/>
  <c r="V1671" i="12"/>
  <c r="V1672" i="12"/>
  <c r="V1673" i="12"/>
  <c r="V1674" i="12"/>
  <c r="V1675" i="12"/>
  <c r="V1676" i="12"/>
  <c r="V1677" i="12"/>
  <c r="V1678" i="12"/>
  <c r="V1679" i="12"/>
  <c r="V1680" i="12"/>
  <c r="V1681" i="12"/>
  <c r="V1682" i="12"/>
  <c r="V1683" i="12"/>
  <c r="V1684" i="12"/>
  <c r="V1685" i="12"/>
  <c r="V1686" i="12"/>
  <c r="V1687" i="12"/>
  <c r="V1688" i="12"/>
  <c r="V1689" i="12"/>
  <c r="V1690" i="12"/>
  <c r="V1691" i="12"/>
  <c r="V1692" i="12"/>
  <c r="V1693" i="12"/>
  <c r="V1694" i="12"/>
  <c r="V1695" i="12"/>
  <c r="V1696" i="12"/>
  <c r="V1697" i="12"/>
  <c r="V1698" i="12"/>
  <c r="V1699" i="12"/>
  <c r="V1700" i="12"/>
  <c r="V1701" i="12"/>
  <c r="V1702" i="12"/>
  <c r="V1703" i="12"/>
  <c r="V1704" i="12"/>
  <c r="V1705" i="12"/>
  <c r="V1706" i="12"/>
  <c r="V1707" i="12"/>
  <c r="V1708" i="12"/>
  <c r="V1709" i="12"/>
  <c r="V1710" i="12"/>
  <c r="V1711" i="12"/>
  <c r="V1712" i="12"/>
  <c r="V1713" i="12"/>
  <c r="V1714" i="12"/>
  <c r="V1715" i="12"/>
  <c r="V1716" i="12"/>
  <c r="V1717" i="12"/>
  <c r="V1718" i="12"/>
  <c r="V1719" i="12"/>
  <c r="V1720" i="12"/>
  <c r="V1721" i="12"/>
  <c r="V1722" i="12"/>
  <c r="V1723" i="12"/>
  <c r="V1724" i="12"/>
  <c r="V1725" i="12"/>
  <c r="V1726" i="12"/>
  <c r="V1727" i="12"/>
  <c r="V1728" i="12"/>
  <c r="V1729" i="12"/>
  <c r="V1730" i="12"/>
  <c r="V1731" i="12"/>
  <c r="V1732" i="12"/>
  <c r="V1733" i="12"/>
  <c r="V1734" i="12"/>
  <c r="V1735" i="12"/>
  <c r="V1736" i="12"/>
  <c r="V1737" i="12"/>
  <c r="V1738" i="12"/>
  <c r="V1739" i="12"/>
  <c r="V1740" i="12"/>
  <c r="V1741" i="12"/>
  <c r="V1742" i="12"/>
  <c r="V1743" i="12"/>
  <c r="V1744" i="12"/>
  <c r="V1745" i="12"/>
  <c r="V1746" i="12"/>
  <c r="V1747" i="12"/>
  <c r="V1748" i="12"/>
  <c r="V1749" i="12"/>
  <c r="V1750" i="12"/>
  <c r="V1751" i="12"/>
  <c r="V1752" i="12"/>
  <c r="V1753" i="12"/>
  <c r="V1754" i="12"/>
  <c r="V1755" i="12"/>
  <c r="V1756" i="12"/>
  <c r="V1757" i="12"/>
  <c r="V1758" i="12"/>
  <c r="V1759" i="12"/>
  <c r="V1760" i="12"/>
  <c r="V1761" i="12"/>
  <c r="V1762" i="12"/>
  <c r="V1763" i="12"/>
  <c r="V1764" i="12"/>
  <c r="V1765" i="12"/>
  <c r="V1766" i="12"/>
  <c r="V1767" i="12"/>
  <c r="V1768" i="12"/>
  <c r="V1769" i="12"/>
  <c r="V1770" i="12"/>
  <c r="V1771" i="12"/>
  <c r="V1772" i="12"/>
  <c r="V1773" i="12"/>
  <c r="V1774" i="12"/>
  <c r="V1775" i="12"/>
  <c r="V1776" i="12"/>
  <c r="V1777" i="12"/>
  <c r="V1778" i="12"/>
  <c r="V1779" i="12"/>
  <c r="V1780" i="12"/>
  <c r="V1781" i="12"/>
  <c r="V1782" i="12"/>
  <c r="V1783" i="12"/>
  <c r="V1784" i="12"/>
  <c r="V1785" i="12"/>
  <c r="V1786" i="12"/>
  <c r="V1787" i="12"/>
  <c r="V1788" i="12"/>
  <c r="V1789" i="12"/>
  <c r="V1790" i="12"/>
  <c r="V1791" i="12"/>
  <c r="V1792" i="12"/>
  <c r="V1793" i="12"/>
  <c r="V1794" i="12"/>
  <c r="V1795" i="12"/>
  <c r="V1796" i="12"/>
  <c r="V1797" i="12"/>
  <c r="V1798" i="12"/>
  <c r="V1799" i="12"/>
  <c r="V1800" i="12"/>
  <c r="V1801" i="12"/>
  <c r="V1802" i="12"/>
  <c r="V1803" i="12"/>
  <c r="V1804" i="12"/>
  <c r="V1805" i="12"/>
  <c r="V1806" i="12"/>
  <c r="V1807" i="12"/>
  <c r="V1808" i="12"/>
  <c r="V1809" i="12"/>
  <c r="V1810" i="12"/>
  <c r="V1811" i="12"/>
  <c r="V1812" i="12"/>
  <c r="V1813" i="12"/>
  <c r="V1814" i="12"/>
  <c r="V1815" i="12"/>
  <c r="V1816" i="12"/>
  <c r="V1817" i="12"/>
  <c r="V1818" i="12"/>
  <c r="V1819" i="12"/>
  <c r="V1820" i="12"/>
  <c r="V1821" i="12"/>
  <c r="V1822" i="12"/>
  <c r="V1823" i="12"/>
  <c r="V1824" i="12"/>
  <c r="V1825" i="12"/>
  <c r="V1826" i="12"/>
  <c r="V1827" i="12"/>
  <c r="V1828" i="12"/>
  <c r="V1829" i="12"/>
  <c r="V1830" i="12"/>
  <c r="V1831" i="12"/>
  <c r="V1832" i="12"/>
  <c r="V1833" i="12"/>
  <c r="V1834" i="12"/>
  <c r="V1835" i="12"/>
  <c r="V1836" i="12"/>
  <c r="V1837" i="12"/>
  <c r="V1838" i="12"/>
  <c r="V1839" i="12"/>
  <c r="V1840" i="12"/>
  <c r="V1841" i="12"/>
  <c r="V1842" i="12"/>
  <c r="V1843" i="12"/>
  <c r="V1844" i="12"/>
  <c r="V1845" i="12"/>
  <c r="V1846" i="12"/>
  <c r="V1847" i="12"/>
  <c r="V1848" i="12"/>
  <c r="V1849" i="12"/>
  <c r="V1850" i="12"/>
  <c r="V1851" i="12"/>
  <c r="V1852" i="12"/>
  <c r="V1853" i="12"/>
  <c r="V1854" i="12"/>
  <c r="V1855" i="12"/>
  <c r="V1856" i="12"/>
  <c r="V1857" i="12"/>
  <c r="V1858" i="12"/>
  <c r="V1859" i="12"/>
  <c r="V1860" i="12"/>
  <c r="V1861" i="12"/>
  <c r="V1862" i="12"/>
  <c r="V1863" i="12"/>
  <c r="V1864" i="12"/>
  <c r="V1865" i="12"/>
  <c r="V1866" i="12"/>
  <c r="V1867" i="12"/>
  <c r="V1868" i="12"/>
  <c r="V1869" i="12"/>
  <c r="V1870" i="12"/>
  <c r="V1871" i="12"/>
  <c r="V1872" i="12"/>
  <c r="V1873" i="12"/>
  <c r="V1874" i="12"/>
  <c r="V1875" i="12"/>
  <c r="V1876" i="12"/>
  <c r="V1877" i="12"/>
  <c r="V1878" i="12"/>
  <c r="V1879" i="12"/>
  <c r="V1880" i="12"/>
  <c r="V1881" i="12"/>
  <c r="V1882" i="12"/>
  <c r="V1883" i="12"/>
  <c r="V1884" i="12"/>
  <c r="V1885" i="12"/>
  <c r="V1886" i="12"/>
  <c r="V1887" i="12"/>
  <c r="V1888" i="12"/>
  <c r="V1889" i="12"/>
  <c r="V1890" i="12"/>
  <c r="V1891" i="12"/>
  <c r="V1892" i="12"/>
  <c r="V1893" i="12"/>
  <c r="V1894" i="12"/>
  <c r="V1895" i="12"/>
  <c r="V1896" i="12"/>
  <c r="V1897" i="12"/>
  <c r="V1898" i="12"/>
  <c r="V1899" i="12"/>
  <c r="V1900" i="12"/>
  <c r="V1901" i="12"/>
  <c r="V1902" i="12"/>
  <c r="V1903" i="12"/>
  <c r="V1904" i="12"/>
  <c r="V1905" i="12"/>
  <c r="V1906" i="12"/>
  <c r="V1907" i="12"/>
  <c r="V1908" i="12"/>
  <c r="V1909" i="12"/>
  <c r="V1910" i="12"/>
  <c r="V1911" i="12"/>
  <c r="V1912" i="12"/>
  <c r="V1913" i="12"/>
  <c r="V1914" i="12"/>
  <c r="V1915" i="12"/>
  <c r="V1916" i="12"/>
  <c r="V1917" i="12"/>
  <c r="V1918" i="12"/>
  <c r="V1919" i="12"/>
  <c r="V1920" i="12"/>
  <c r="V1921" i="12"/>
  <c r="V1922" i="12"/>
  <c r="V1923" i="12"/>
  <c r="V1924" i="12"/>
  <c r="V1925" i="12"/>
  <c r="V1926" i="12"/>
  <c r="V1927" i="12"/>
  <c r="V1928" i="12"/>
  <c r="V1929" i="12"/>
  <c r="V1930" i="12"/>
  <c r="V1931" i="12"/>
  <c r="V1932" i="12"/>
  <c r="V1933" i="12"/>
  <c r="V1934" i="12"/>
  <c r="V1935" i="12"/>
  <c r="V1936" i="12"/>
  <c r="V1937" i="12"/>
  <c r="V1938" i="12"/>
  <c r="V1939" i="12"/>
  <c r="V1940" i="12"/>
  <c r="V1941" i="12"/>
  <c r="V1942" i="12"/>
  <c r="V1943" i="12"/>
  <c r="V1944" i="12"/>
  <c r="V1945" i="12"/>
  <c r="V1946" i="12"/>
  <c r="V1947" i="12"/>
  <c r="V1948" i="12"/>
  <c r="V1949" i="12"/>
  <c r="V1950" i="12"/>
  <c r="V1951" i="12"/>
  <c r="V1952" i="12"/>
  <c r="V1953" i="12"/>
  <c r="V1954" i="12"/>
  <c r="V1955" i="12"/>
  <c r="V1956" i="12"/>
  <c r="V1957" i="12"/>
  <c r="V1958" i="12"/>
  <c r="V1959" i="12"/>
  <c r="V1960" i="12"/>
  <c r="V1961" i="12"/>
  <c r="V1962" i="12"/>
  <c r="V1963" i="12"/>
  <c r="V1964" i="12"/>
  <c r="V1965" i="12"/>
  <c r="V1966" i="12"/>
  <c r="V1967" i="12"/>
  <c r="V1968" i="12"/>
  <c r="V1969" i="12"/>
  <c r="V1970" i="12"/>
  <c r="V1971" i="12"/>
  <c r="V1972" i="12"/>
  <c r="V1973" i="12"/>
  <c r="V1974" i="12"/>
  <c r="V1975" i="12"/>
  <c r="V1976" i="12"/>
  <c r="V1977" i="12"/>
  <c r="V1978" i="12"/>
  <c r="V1979" i="12"/>
  <c r="V1980" i="12"/>
  <c r="V1981" i="12"/>
  <c r="V1982" i="12"/>
  <c r="V1983" i="12"/>
  <c r="V1984" i="12"/>
  <c r="V1985" i="12"/>
  <c r="V1986" i="12"/>
  <c r="V1987" i="12"/>
  <c r="V1988" i="12"/>
  <c r="V1989" i="12"/>
  <c r="V1990" i="12"/>
  <c r="V1991" i="12"/>
  <c r="V1992" i="12"/>
  <c r="V1993" i="12"/>
  <c r="V1994" i="12"/>
  <c r="V1995" i="12"/>
  <c r="V1996" i="12"/>
  <c r="V1997" i="12"/>
  <c r="V1998" i="12"/>
  <c r="V1999" i="12"/>
  <c r="V2000" i="12"/>
  <c r="V2001" i="12"/>
  <c r="V2002" i="12"/>
  <c r="V2003" i="12"/>
  <c r="V2004" i="12"/>
  <c r="V2005" i="12"/>
  <c r="V2006" i="12"/>
  <c r="V2007" i="12"/>
  <c r="V2008" i="12"/>
  <c r="V2009" i="12"/>
  <c r="V2010" i="12"/>
  <c r="V2011" i="12"/>
  <c r="V2012" i="12"/>
  <c r="V2013" i="12"/>
  <c r="V2014" i="12"/>
  <c r="V2015" i="12"/>
  <c r="V2016" i="12"/>
  <c r="V2017" i="12"/>
  <c r="V2018" i="12"/>
  <c r="V2019" i="12"/>
  <c r="V2020" i="12"/>
  <c r="V2021" i="12"/>
  <c r="V2022" i="12"/>
  <c r="V2023" i="12"/>
  <c r="V2024" i="12"/>
  <c r="V2025" i="12"/>
  <c r="V2026" i="12"/>
  <c r="V2027" i="12"/>
  <c r="V2028" i="12"/>
  <c r="V2029" i="12"/>
  <c r="V2030" i="12"/>
  <c r="V2031" i="12"/>
  <c r="V2032" i="12"/>
  <c r="V2033" i="12"/>
  <c r="V2034" i="12"/>
  <c r="V2035" i="12"/>
  <c r="V2036" i="12"/>
  <c r="V2037" i="12"/>
  <c r="V2038" i="12"/>
  <c r="V2039" i="12"/>
  <c r="V2040" i="12"/>
  <c r="V2041" i="12"/>
  <c r="V2042" i="12"/>
  <c r="V2043" i="12"/>
  <c r="V2044" i="12"/>
  <c r="V2045" i="12"/>
  <c r="V2046" i="12"/>
  <c r="V2047" i="12"/>
  <c r="V2048" i="12"/>
  <c r="V2049" i="12"/>
  <c r="V2050" i="12"/>
  <c r="V3" i="12"/>
  <c r="J3" i="12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09" i="12"/>
  <c r="K109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8" i="12"/>
  <c r="K138" i="12" s="1"/>
  <c r="J139" i="12"/>
  <c r="K139" i="12" s="1"/>
  <c r="J140" i="12"/>
  <c r="K140" i="12" s="1"/>
  <c r="J141" i="12"/>
  <c r="K141" i="12" s="1"/>
  <c r="J142" i="12"/>
  <c r="K142" i="12" s="1"/>
  <c r="J143" i="12"/>
  <c r="K143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J177" i="12"/>
  <c r="K177" i="12" s="1"/>
  <c r="J178" i="12"/>
  <c r="K178" i="12" s="1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1" i="12"/>
  <c r="K211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5" i="12"/>
  <c r="K245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79" i="12"/>
  <c r="K279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3" i="12"/>
  <c r="K313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7" i="12"/>
  <c r="K347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1" i="12"/>
  <c r="K381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5" i="12"/>
  <c r="K415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49" i="12"/>
  <c r="K449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K465" i="12" s="1"/>
  <c r="J466" i="12"/>
  <c r="K466" i="12" s="1"/>
  <c r="J467" i="12"/>
  <c r="K467" i="12" s="1"/>
  <c r="J468" i="12"/>
  <c r="K468" i="12" s="1"/>
  <c r="J469" i="12"/>
  <c r="K469" i="12" s="1"/>
  <c r="J470" i="12"/>
  <c r="K470" i="12" s="1"/>
  <c r="J471" i="12"/>
  <c r="K471" i="12" s="1"/>
  <c r="J472" i="12"/>
  <c r="K472" i="12" s="1"/>
  <c r="J473" i="12"/>
  <c r="K473" i="12" s="1"/>
  <c r="J474" i="12"/>
  <c r="K474" i="12" s="1"/>
  <c r="J475" i="12"/>
  <c r="K475" i="12" s="1"/>
  <c r="J476" i="12"/>
  <c r="K476" i="12" s="1"/>
  <c r="J477" i="12"/>
  <c r="K477" i="12" s="1"/>
  <c r="J478" i="12"/>
  <c r="K478" i="12" s="1"/>
  <c r="J479" i="12"/>
  <c r="K479" i="12" s="1"/>
  <c r="J480" i="12"/>
  <c r="K480" i="12" s="1"/>
  <c r="J481" i="12"/>
  <c r="K481" i="12" s="1"/>
  <c r="J482" i="12"/>
  <c r="K482" i="12" s="1"/>
  <c r="J483" i="12"/>
  <c r="K483" i="12" s="1"/>
  <c r="J484" i="12"/>
  <c r="K484" i="12" s="1"/>
  <c r="J485" i="12"/>
  <c r="K485" i="12" s="1"/>
  <c r="J486" i="12"/>
  <c r="K486" i="12" s="1"/>
  <c r="J487" i="12"/>
  <c r="K487" i="12" s="1"/>
  <c r="J488" i="12"/>
  <c r="K488" i="12" s="1"/>
  <c r="J489" i="12"/>
  <c r="K489" i="12" s="1"/>
  <c r="J490" i="12"/>
  <c r="K490" i="12" s="1"/>
  <c r="J491" i="12"/>
  <c r="K491" i="12" s="1"/>
  <c r="J492" i="12"/>
  <c r="K492" i="12" s="1"/>
  <c r="J493" i="12"/>
  <c r="K493" i="12" s="1"/>
  <c r="J494" i="12"/>
  <c r="K494" i="12" s="1"/>
  <c r="J495" i="12"/>
  <c r="K495" i="12" s="1"/>
  <c r="J496" i="12"/>
  <c r="K496" i="12" s="1"/>
  <c r="J497" i="12"/>
  <c r="K497" i="12" s="1"/>
  <c r="J498" i="12"/>
  <c r="K498" i="12" s="1"/>
  <c r="J499" i="12"/>
  <c r="K499" i="12" s="1"/>
  <c r="J500" i="12"/>
  <c r="K500" i="12" s="1"/>
  <c r="J501" i="12"/>
  <c r="K501" i="12" s="1"/>
  <c r="J502" i="12"/>
  <c r="K502" i="12" s="1"/>
  <c r="J503" i="12"/>
  <c r="K503" i="12" s="1"/>
  <c r="J504" i="12"/>
  <c r="K504" i="12" s="1"/>
  <c r="J505" i="12"/>
  <c r="K505" i="12" s="1"/>
  <c r="J506" i="12"/>
  <c r="K506" i="12" s="1"/>
  <c r="J507" i="12"/>
  <c r="K507" i="12" s="1"/>
  <c r="J508" i="12"/>
  <c r="K508" i="12" s="1"/>
  <c r="J509" i="12"/>
  <c r="K509" i="12" s="1"/>
  <c r="J510" i="12"/>
  <c r="K510" i="12" s="1"/>
  <c r="J511" i="12"/>
  <c r="K511" i="12" s="1"/>
  <c r="J512" i="12"/>
  <c r="K512" i="12" s="1"/>
  <c r="J513" i="12"/>
  <c r="K513" i="12" s="1"/>
  <c r="J514" i="12"/>
  <c r="K514" i="12" s="1"/>
  <c r="J515" i="12"/>
  <c r="K515" i="12" s="1"/>
  <c r="J516" i="12"/>
  <c r="K516" i="12" s="1"/>
  <c r="J517" i="12"/>
  <c r="K517" i="12" s="1"/>
  <c r="J518" i="12"/>
  <c r="K518" i="12" s="1"/>
  <c r="J519" i="12"/>
  <c r="K519" i="12" s="1"/>
  <c r="J520" i="12"/>
  <c r="K520" i="12" s="1"/>
  <c r="J521" i="12"/>
  <c r="K521" i="12" s="1"/>
  <c r="J522" i="12"/>
  <c r="K522" i="12" s="1"/>
  <c r="J523" i="12"/>
  <c r="K523" i="12" s="1"/>
  <c r="J524" i="12"/>
  <c r="K524" i="12" s="1"/>
  <c r="J525" i="12"/>
  <c r="K525" i="12" s="1"/>
  <c r="J526" i="12"/>
  <c r="K526" i="12" s="1"/>
  <c r="J527" i="12"/>
  <c r="K527" i="12" s="1"/>
  <c r="J528" i="12"/>
  <c r="K528" i="12" s="1"/>
  <c r="J529" i="12"/>
  <c r="K529" i="12" s="1"/>
  <c r="J530" i="12"/>
  <c r="K530" i="12" s="1"/>
  <c r="J531" i="12"/>
  <c r="K531" i="12" s="1"/>
  <c r="J532" i="12"/>
  <c r="K532" i="12" s="1"/>
  <c r="J533" i="12"/>
  <c r="K533" i="12" s="1"/>
  <c r="J534" i="12"/>
  <c r="K534" i="12" s="1"/>
  <c r="J535" i="12"/>
  <c r="K535" i="12" s="1"/>
  <c r="J536" i="12"/>
  <c r="K536" i="12" s="1"/>
  <c r="J537" i="12"/>
  <c r="K537" i="12" s="1"/>
  <c r="J538" i="12"/>
  <c r="K538" i="12" s="1"/>
  <c r="J539" i="12"/>
  <c r="K539" i="12" s="1"/>
  <c r="J540" i="12"/>
  <c r="K540" i="12" s="1"/>
  <c r="J541" i="12"/>
  <c r="K541" i="12" s="1"/>
  <c r="J542" i="12"/>
  <c r="K542" i="12" s="1"/>
  <c r="J543" i="12"/>
  <c r="K543" i="12" s="1"/>
  <c r="J544" i="12"/>
  <c r="K544" i="12" s="1"/>
  <c r="J545" i="12"/>
  <c r="K545" i="12" s="1"/>
  <c r="J546" i="12"/>
  <c r="K546" i="12" s="1"/>
  <c r="J547" i="12"/>
  <c r="K547" i="12" s="1"/>
  <c r="J548" i="12"/>
  <c r="K548" i="12" s="1"/>
  <c r="J549" i="12"/>
  <c r="K549" i="12" s="1"/>
  <c r="J550" i="12"/>
  <c r="K550" i="12" s="1"/>
  <c r="J551" i="12"/>
  <c r="K551" i="12" s="1"/>
  <c r="J552" i="12"/>
  <c r="K552" i="12" s="1"/>
  <c r="J553" i="12"/>
  <c r="K553" i="12" s="1"/>
  <c r="J554" i="12"/>
  <c r="K554" i="12" s="1"/>
  <c r="J555" i="12"/>
  <c r="K555" i="12" s="1"/>
  <c r="J556" i="12"/>
  <c r="K556" i="12" s="1"/>
  <c r="J557" i="12"/>
  <c r="K557" i="12" s="1"/>
  <c r="J558" i="12"/>
  <c r="K558" i="12" s="1"/>
  <c r="J559" i="12"/>
  <c r="K559" i="12" s="1"/>
  <c r="J560" i="12"/>
  <c r="K560" i="12" s="1"/>
  <c r="J561" i="12"/>
  <c r="K561" i="12" s="1"/>
  <c r="J562" i="12"/>
  <c r="K562" i="12" s="1"/>
  <c r="J563" i="12"/>
  <c r="K563" i="12" s="1"/>
  <c r="J564" i="12"/>
  <c r="K564" i="12" s="1"/>
  <c r="J565" i="12"/>
  <c r="K565" i="12" s="1"/>
  <c r="J566" i="12"/>
  <c r="K566" i="12" s="1"/>
  <c r="J567" i="12"/>
  <c r="K567" i="12" s="1"/>
  <c r="J568" i="12"/>
  <c r="K568" i="12" s="1"/>
  <c r="J569" i="12"/>
  <c r="K569" i="12" s="1"/>
  <c r="J570" i="12"/>
  <c r="K570" i="12" s="1"/>
  <c r="J571" i="12"/>
  <c r="K571" i="12" s="1"/>
  <c r="J572" i="12"/>
  <c r="K572" i="12" s="1"/>
  <c r="J573" i="12"/>
  <c r="K573" i="12" s="1"/>
  <c r="J574" i="12"/>
  <c r="K574" i="12" s="1"/>
  <c r="J575" i="12"/>
  <c r="K575" i="12" s="1"/>
  <c r="J576" i="12"/>
  <c r="K576" i="12" s="1"/>
  <c r="J577" i="12"/>
  <c r="K577" i="12" s="1"/>
  <c r="J578" i="12"/>
  <c r="K578" i="12" s="1"/>
  <c r="J579" i="12"/>
  <c r="K579" i="12" s="1"/>
  <c r="J580" i="12"/>
  <c r="K580" i="12" s="1"/>
  <c r="J581" i="12"/>
  <c r="K581" i="12" s="1"/>
  <c r="J582" i="12"/>
  <c r="K582" i="12" s="1"/>
  <c r="J583" i="12"/>
  <c r="K583" i="12" s="1"/>
  <c r="J584" i="12"/>
  <c r="K584" i="12" s="1"/>
  <c r="J585" i="12"/>
  <c r="K585" i="12" s="1"/>
  <c r="J586" i="12"/>
  <c r="K586" i="12" s="1"/>
  <c r="J587" i="12"/>
  <c r="K587" i="12" s="1"/>
  <c r="J588" i="12"/>
  <c r="K588" i="12" s="1"/>
  <c r="J589" i="12"/>
  <c r="K589" i="12" s="1"/>
  <c r="J590" i="12"/>
  <c r="K590" i="12" s="1"/>
  <c r="J591" i="12"/>
  <c r="K591" i="12" s="1"/>
  <c r="J592" i="12"/>
  <c r="K592" i="12" s="1"/>
  <c r="J593" i="12"/>
  <c r="K593" i="12" s="1"/>
  <c r="J594" i="12"/>
  <c r="K594" i="12" s="1"/>
  <c r="J595" i="12"/>
  <c r="K595" i="12" s="1"/>
  <c r="J596" i="12"/>
  <c r="K596" i="12" s="1"/>
  <c r="J597" i="12"/>
  <c r="K597" i="12" s="1"/>
  <c r="J598" i="12"/>
  <c r="K598" i="12" s="1"/>
  <c r="J599" i="12"/>
  <c r="K599" i="12" s="1"/>
  <c r="J600" i="12"/>
  <c r="K600" i="12" s="1"/>
  <c r="J601" i="12"/>
  <c r="K601" i="12" s="1"/>
  <c r="J602" i="12"/>
  <c r="K602" i="12" s="1"/>
  <c r="J603" i="12"/>
  <c r="K603" i="12" s="1"/>
  <c r="J604" i="12"/>
  <c r="K604" i="12" s="1"/>
  <c r="J605" i="12"/>
  <c r="K605" i="12" s="1"/>
  <c r="J606" i="12"/>
  <c r="K606" i="12" s="1"/>
  <c r="J607" i="12"/>
  <c r="K607" i="12" s="1"/>
  <c r="J608" i="12"/>
  <c r="K608" i="12" s="1"/>
  <c r="J609" i="12"/>
  <c r="K609" i="12" s="1"/>
  <c r="J610" i="12"/>
  <c r="K610" i="12" s="1"/>
  <c r="J611" i="12"/>
  <c r="K611" i="12" s="1"/>
  <c r="J612" i="12"/>
  <c r="K612" i="12" s="1"/>
  <c r="J613" i="12"/>
  <c r="K613" i="12" s="1"/>
  <c r="J614" i="12"/>
  <c r="K614" i="12" s="1"/>
  <c r="J615" i="12"/>
  <c r="K615" i="12" s="1"/>
  <c r="J616" i="12"/>
  <c r="K616" i="12" s="1"/>
  <c r="J617" i="12"/>
  <c r="K617" i="12" s="1"/>
  <c r="J618" i="12"/>
  <c r="K618" i="12" s="1"/>
  <c r="J619" i="12"/>
  <c r="K619" i="12" s="1"/>
  <c r="J620" i="12"/>
  <c r="K620" i="12" s="1"/>
  <c r="J621" i="12"/>
  <c r="K621" i="12" s="1"/>
  <c r="J622" i="12"/>
  <c r="K622" i="12" s="1"/>
  <c r="J623" i="12"/>
  <c r="K623" i="12" s="1"/>
  <c r="J624" i="12"/>
  <c r="K624" i="12" s="1"/>
  <c r="J625" i="12"/>
  <c r="K625" i="12" s="1"/>
  <c r="J626" i="12"/>
  <c r="K626" i="12" s="1"/>
  <c r="J627" i="12"/>
  <c r="K627" i="12" s="1"/>
  <c r="J628" i="12"/>
  <c r="K628" i="12" s="1"/>
  <c r="J629" i="12"/>
  <c r="K629" i="12" s="1"/>
  <c r="J630" i="12"/>
  <c r="K630" i="12" s="1"/>
  <c r="J631" i="12"/>
  <c r="K631" i="12" s="1"/>
  <c r="J632" i="12"/>
  <c r="K632" i="12" s="1"/>
  <c r="J633" i="12"/>
  <c r="K633" i="12" s="1"/>
  <c r="J634" i="12"/>
  <c r="K634" i="12" s="1"/>
  <c r="J635" i="12"/>
  <c r="K635" i="12" s="1"/>
  <c r="J636" i="12"/>
  <c r="K636" i="12" s="1"/>
  <c r="J637" i="12"/>
  <c r="K637" i="12" s="1"/>
  <c r="J638" i="12"/>
  <c r="K638" i="12" s="1"/>
  <c r="J639" i="12"/>
  <c r="K639" i="12" s="1"/>
  <c r="J640" i="12"/>
  <c r="K640" i="12" s="1"/>
  <c r="J641" i="12"/>
  <c r="K641" i="12" s="1"/>
  <c r="J642" i="12"/>
  <c r="K642" i="12" s="1"/>
  <c r="J643" i="12"/>
  <c r="K643" i="12" s="1"/>
  <c r="J644" i="12"/>
  <c r="K644" i="12" s="1"/>
  <c r="J645" i="12"/>
  <c r="K645" i="12" s="1"/>
  <c r="J646" i="12"/>
  <c r="K646" i="12" s="1"/>
  <c r="J647" i="12"/>
  <c r="K647" i="12" s="1"/>
  <c r="J648" i="12"/>
  <c r="K648" i="12" s="1"/>
  <c r="J649" i="12"/>
  <c r="K649" i="12" s="1"/>
  <c r="J650" i="12"/>
  <c r="K650" i="12" s="1"/>
  <c r="J651" i="12"/>
  <c r="K651" i="12" s="1"/>
  <c r="J652" i="12"/>
  <c r="K652" i="12" s="1"/>
  <c r="J653" i="12"/>
  <c r="K653" i="12" s="1"/>
  <c r="J654" i="12"/>
  <c r="K654" i="12" s="1"/>
  <c r="J655" i="12"/>
  <c r="K655" i="12" s="1"/>
  <c r="J656" i="12"/>
  <c r="K656" i="12" s="1"/>
  <c r="J657" i="12"/>
  <c r="K657" i="12" s="1"/>
  <c r="J658" i="12"/>
  <c r="K658" i="12" s="1"/>
  <c r="J659" i="12"/>
  <c r="K659" i="12" s="1"/>
  <c r="J660" i="12"/>
  <c r="K660" i="12" s="1"/>
  <c r="J661" i="12"/>
  <c r="K661" i="12" s="1"/>
  <c r="J662" i="12"/>
  <c r="K662" i="12" s="1"/>
  <c r="J663" i="12"/>
  <c r="K663" i="12" s="1"/>
  <c r="J664" i="12"/>
  <c r="K664" i="12" s="1"/>
  <c r="J665" i="12"/>
  <c r="K665" i="12" s="1"/>
  <c r="J666" i="12"/>
  <c r="K666" i="12" s="1"/>
  <c r="J667" i="12"/>
  <c r="K667" i="12" s="1"/>
  <c r="J668" i="12"/>
  <c r="K668" i="12" s="1"/>
  <c r="J669" i="12"/>
  <c r="K669" i="12" s="1"/>
  <c r="J670" i="12"/>
  <c r="K670" i="12" s="1"/>
  <c r="J671" i="12"/>
  <c r="K671" i="12" s="1"/>
  <c r="J672" i="12"/>
  <c r="K672" i="12" s="1"/>
  <c r="J673" i="12"/>
  <c r="K673" i="12" s="1"/>
  <c r="J674" i="12"/>
  <c r="K674" i="12" s="1"/>
  <c r="J675" i="12"/>
  <c r="K675" i="12" s="1"/>
  <c r="J676" i="12"/>
  <c r="K676" i="12" s="1"/>
  <c r="J677" i="12"/>
  <c r="K677" i="12" s="1"/>
  <c r="J678" i="12"/>
  <c r="K678" i="12" s="1"/>
  <c r="J679" i="12"/>
  <c r="K679" i="12" s="1"/>
  <c r="J680" i="12"/>
  <c r="K680" i="12" s="1"/>
  <c r="J681" i="12"/>
  <c r="K681" i="12" s="1"/>
  <c r="J682" i="12"/>
  <c r="K682" i="12" s="1"/>
  <c r="J683" i="12"/>
  <c r="K683" i="12" s="1"/>
  <c r="J684" i="12"/>
  <c r="K684" i="12" s="1"/>
  <c r="J685" i="12"/>
  <c r="K685" i="12" s="1"/>
  <c r="J686" i="12"/>
  <c r="K686" i="12" s="1"/>
  <c r="J687" i="12"/>
  <c r="K687" i="12" s="1"/>
  <c r="J688" i="12"/>
  <c r="K688" i="12" s="1"/>
  <c r="J689" i="12"/>
  <c r="K689" i="12" s="1"/>
  <c r="J690" i="12"/>
  <c r="K690" i="12" s="1"/>
  <c r="J691" i="12"/>
  <c r="K691" i="12" s="1"/>
  <c r="J692" i="12"/>
  <c r="K692" i="12" s="1"/>
  <c r="J693" i="12"/>
  <c r="K693" i="12" s="1"/>
  <c r="J694" i="12"/>
  <c r="K694" i="12" s="1"/>
  <c r="J695" i="12"/>
  <c r="K695" i="12" s="1"/>
  <c r="J696" i="12"/>
  <c r="K696" i="12" s="1"/>
  <c r="J697" i="12"/>
  <c r="K697" i="12" s="1"/>
  <c r="J698" i="12"/>
  <c r="K698" i="12" s="1"/>
  <c r="J699" i="12"/>
  <c r="K699" i="12" s="1"/>
  <c r="J700" i="12"/>
  <c r="K700" i="12" s="1"/>
  <c r="J701" i="12"/>
  <c r="K701" i="12" s="1"/>
  <c r="J702" i="12"/>
  <c r="K702" i="12" s="1"/>
  <c r="J703" i="12"/>
  <c r="K703" i="12" s="1"/>
  <c r="J704" i="12"/>
  <c r="K704" i="12" s="1"/>
  <c r="J705" i="12"/>
  <c r="K705" i="12" s="1"/>
  <c r="J706" i="12"/>
  <c r="K706" i="12" s="1"/>
  <c r="J707" i="12"/>
  <c r="K707" i="12" s="1"/>
  <c r="J708" i="12"/>
  <c r="K708" i="12" s="1"/>
  <c r="J709" i="12"/>
  <c r="K709" i="12" s="1"/>
  <c r="J710" i="12"/>
  <c r="K710" i="12" s="1"/>
  <c r="J711" i="12"/>
  <c r="K711" i="12" s="1"/>
  <c r="J712" i="12"/>
  <c r="K712" i="12" s="1"/>
  <c r="J713" i="12"/>
  <c r="K713" i="12" s="1"/>
  <c r="J714" i="12"/>
  <c r="K714" i="12" s="1"/>
  <c r="J715" i="12"/>
  <c r="K715" i="12" s="1"/>
  <c r="J716" i="12"/>
  <c r="K716" i="12" s="1"/>
  <c r="J717" i="12"/>
  <c r="K717" i="12" s="1"/>
  <c r="J718" i="12"/>
  <c r="K718" i="12" s="1"/>
  <c r="J719" i="12"/>
  <c r="K719" i="12" s="1"/>
  <c r="J720" i="12"/>
  <c r="K720" i="12" s="1"/>
  <c r="J721" i="12"/>
  <c r="K721" i="12" s="1"/>
  <c r="J722" i="12"/>
  <c r="K722" i="12" s="1"/>
  <c r="J723" i="12"/>
  <c r="K723" i="12" s="1"/>
  <c r="J724" i="12"/>
  <c r="K724" i="12" s="1"/>
  <c r="J725" i="12"/>
  <c r="K725" i="12" s="1"/>
  <c r="J726" i="12"/>
  <c r="K726" i="12" s="1"/>
  <c r="J727" i="12"/>
  <c r="K727" i="12" s="1"/>
  <c r="J728" i="12"/>
  <c r="K728" i="12" s="1"/>
  <c r="J729" i="12"/>
  <c r="K729" i="12" s="1"/>
  <c r="J730" i="12"/>
  <c r="K730" i="12" s="1"/>
  <c r="J731" i="12"/>
  <c r="K731" i="12" s="1"/>
  <c r="J732" i="12"/>
  <c r="K732" i="12" s="1"/>
  <c r="J733" i="12"/>
  <c r="K733" i="12" s="1"/>
  <c r="J734" i="12"/>
  <c r="K734" i="12" s="1"/>
  <c r="J735" i="12"/>
  <c r="K735" i="12" s="1"/>
  <c r="J736" i="12"/>
  <c r="K736" i="12" s="1"/>
  <c r="J737" i="12"/>
  <c r="K737" i="12" s="1"/>
  <c r="J738" i="12"/>
  <c r="K738" i="12" s="1"/>
  <c r="J739" i="12"/>
  <c r="K739" i="12" s="1"/>
  <c r="J740" i="12"/>
  <c r="K740" i="12" s="1"/>
  <c r="J741" i="12"/>
  <c r="K741" i="12" s="1"/>
  <c r="J742" i="12"/>
  <c r="K742" i="12" s="1"/>
  <c r="J743" i="12"/>
  <c r="K743" i="12" s="1"/>
  <c r="J744" i="12"/>
  <c r="K744" i="12" s="1"/>
  <c r="J745" i="12"/>
  <c r="K745" i="12" s="1"/>
  <c r="J746" i="12"/>
  <c r="K746" i="12" s="1"/>
  <c r="J747" i="12"/>
  <c r="K747" i="12" s="1"/>
  <c r="J748" i="12"/>
  <c r="K748" i="12" s="1"/>
  <c r="J749" i="12"/>
  <c r="K749" i="12" s="1"/>
  <c r="J750" i="12"/>
  <c r="K750" i="12" s="1"/>
  <c r="J751" i="12"/>
  <c r="K751" i="12" s="1"/>
  <c r="J752" i="12"/>
  <c r="K752" i="12" s="1"/>
  <c r="J753" i="12"/>
  <c r="K753" i="12" s="1"/>
  <c r="J754" i="12"/>
  <c r="K754" i="12" s="1"/>
  <c r="J755" i="12"/>
  <c r="K755" i="12" s="1"/>
  <c r="J756" i="12"/>
  <c r="K756" i="12" s="1"/>
  <c r="J757" i="12"/>
  <c r="K757" i="12" s="1"/>
  <c r="J758" i="12"/>
  <c r="K758" i="12" s="1"/>
  <c r="J759" i="12"/>
  <c r="K759" i="12" s="1"/>
  <c r="J760" i="12"/>
  <c r="K760" i="12" s="1"/>
  <c r="J761" i="12"/>
  <c r="K761" i="12" s="1"/>
  <c r="J762" i="12"/>
  <c r="K762" i="12" s="1"/>
  <c r="J763" i="12"/>
  <c r="K763" i="12" s="1"/>
  <c r="J764" i="12"/>
  <c r="K764" i="12" s="1"/>
  <c r="J765" i="12"/>
  <c r="K765" i="12" s="1"/>
  <c r="J766" i="12"/>
  <c r="K766" i="12" s="1"/>
  <c r="J767" i="12"/>
  <c r="K767" i="12" s="1"/>
  <c r="J768" i="12"/>
  <c r="K768" i="12" s="1"/>
  <c r="J769" i="12"/>
  <c r="K769" i="12" s="1"/>
  <c r="J770" i="12"/>
  <c r="K770" i="12" s="1"/>
  <c r="J771" i="12"/>
  <c r="K771" i="12" s="1"/>
  <c r="J772" i="12"/>
  <c r="K772" i="12" s="1"/>
  <c r="J773" i="12"/>
  <c r="K773" i="12" s="1"/>
  <c r="J774" i="12"/>
  <c r="K774" i="12" s="1"/>
  <c r="J775" i="12"/>
  <c r="K775" i="12" s="1"/>
  <c r="J776" i="12"/>
  <c r="K776" i="12" s="1"/>
  <c r="J777" i="12"/>
  <c r="K777" i="12" s="1"/>
  <c r="J778" i="12"/>
  <c r="K778" i="12" s="1"/>
  <c r="J779" i="12"/>
  <c r="K779" i="12" s="1"/>
  <c r="J780" i="12"/>
  <c r="K780" i="12" s="1"/>
  <c r="J781" i="12"/>
  <c r="K781" i="12" s="1"/>
  <c r="J782" i="12"/>
  <c r="K782" i="12" s="1"/>
  <c r="J783" i="12"/>
  <c r="K783" i="12" s="1"/>
  <c r="J784" i="12"/>
  <c r="K784" i="12" s="1"/>
  <c r="J785" i="12"/>
  <c r="K785" i="12" s="1"/>
  <c r="J786" i="12"/>
  <c r="K786" i="12" s="1"/>
  <c r="J787" i="12"/>
  <c r="K787" i="12" s="1"/>
  <c r="J788" i="12"/>
  <c r="K788" i="12" s="1"/>
  <c r="J789" i="12"/>
  <c r="K789" i="12" s="1"/>
  <c r="J790" i="12"/>
  <c r="K790" i="12" s="1"/>
  <c r="J791" i="12"/>
  <c r="K791" i="12" s="1"/>
  <c r="J792" i="12"/>
  <c r="K792" i="12" s="1"/>
  <c r="J793" i="12"/>
  <c r="K793" i="12" s="1"/>
  <c r="J794" i="12"/>
  <c r="K794" i="12" s="1"/>
  <c r="J795" i="12"/>
  <c r="K795" i="12" s="1"/>
  <c r="J796" i="12"/>
  <c r="K796" i="12" s="1"/>
  <c r="J797" i="12"/>
  <c r="K797" i="12" s="1"/>
  <c r="J798" i="12"/>
  <c r="K798" i="12" s="1"/>
  <c r="J799" i="12"/>
  <c r="K799" i="12" s="1"/>
  <c r="J800" i="12"/>
  <c r="K800" i="12" s="1"/>
  <c r="J801" i="12"/>
  <c r="K801" i="12" s="1"/>
  <c r="J802" i="12"/>
  <c r="K802" i="12" s="1"/>
  <c r="J803" i="12"/>
  <c r="K803" i="12" s="1"/>
  <c r="J804" i="12"/>
  <c r="K804" i="12" s="1"/>
  <c r="J805" i="12"/>
  <c r="K805" i="12" s="1"/>
  <c r="J806" i="12"/>
  <c r="K806" i="12" s="1"/>
  <c r="J807" i="12"/>
  <c r="K807" i="12" s="1"/>
  <c r="J808" i="12"/>
  <c r="K808" i="12" s="1"/>
  <c r="J809" i="12"/>
  <c r="K809" i="12" s="1"/>
  <c r="J810" i="12"/>
  <c r="K810" i="12" s="1"/>
  <c r="J811" i="12"/>
  <c r="K811" i="12" s="1"/>
  <c r="J812" i="12"/>
  <c r="K812" i="12" s="1"/>
  <c r="J813" i="12"/>
  <c r="K813" i="12" s="1"/>
  <c r="J814" i="12"/>
  <c r="K814" i="12" s="1"/>
  <c r="J815" i="12"/>
  <c r="K815" i="12" s="1"/>
  <c r="J816" i="12"/>
  <c r="K816" i="12" s="1"/>
  <c r="J817" i="12"/>
  <c r="K817" i="12" s="1"/>
  <c r="J818" i="12"/>
  <c r="K818" i="12" s="1"/>
  <c r="J819" i="12"/>
  <c r="K819" i="12" s="1"/>
  <c r="J820" i="12"/>
  <c r="K820" i="12" s="1"/>
  <c r="J821" i="12"/>
  <c r="K821" i="12" s="1"/>
  <c r="J822" i="12"/>
  <c r="K822" i="12" s="1"/>
  <c r="J823" i="12"/>
  <c r="K823" i="12" s="1"/>
  <c r="J824" i="12"/>
  <c r="K824" i="12" s="1"/>
  <c r="J825" i="12"/>
  <c r="K825" i="12" s="1"/>
  <c r="J826" i="12"/>
  <c r="K826" i="12" s="1"/>
  <c r="J827" i="12"/>
  <c r="K827" i="12" s="1"/>
  <c r="J828" i="12"/>
  <c r="K828" i="12" s="1"/>
  <c r="J829" i="12"/>
  <c r="K829" i="12" s="1"/>
  <c r="J830" i="12"/>
  <c r="K830" i="12" s="1"/>
  <c r="J831" i="12"/>
  <c r="K831" i="12" s="1"/>
  <c r="J832" i="12"/>
  <c r="K832" i="12" s="1"/>
  <c r="J833" i="12"/>
  <c r="K833" i="12" s="1"/>
  <c r="J834" i="12"/>
  <c r="K834" i="12" s="1"/>
  <c r="J835" i="12"/>
  <c r="K835" i="12" s="1"/>
  <c r="J836" i="12"/>
  <c r="K836" i="12" s="1"/>
  <c r="J837" i="12"/>
  <c r="K837" i="12" s="1"/>
  <c r="J838" i="12"/>
  <c r="K838" i="12" s="1"/>
  <c r="J839" i="12"/>
  <c r="K839" i="12" s="1"/>
  <c r="J840" i="12"/>
  <c r="K840" i="12" s="1"/>
  <c r="J841" i="12"/>
  <c r="K841" i="12" s="1"/>
  <c r="J842" i="12"/>
  <c r="K842" i="12" s="1"/>
  <c r="J843" i="12"/>
  <c r="K843" i="12" s="1"/>
  <c r="J844" i="12"/>
  <c r="K844" i="12" s="1"/>
  <c r="J845" i="12"/>
  <c r="K845" i="12" s="1"/>
  <c r="J846" i="12"/>
  <c r="K846" i="12" s="1"/>
  <c r="J847" i="12"/>
  <c r="K847" i="12" s="1"/>
  <c r="J848" i="12"/>
  <c r="K848" i="12" s="1"/>
  <c r="J849" i="12"/>
  <c r="K849" i="12" s="1"/>
  <c r="J850" i="12"/>
  <c r="K850" i="12" s="1"/>
  <c r="J851" i="12"/>
  <c r="K851" i="12" s="1"/>
  <c r="J852" i="12"/>
  <c r="K852" i="12" s="1"/>
  <c r="J853" i="12"/>
  <c r="K853" i="12" s="1"/>
  <c r="J854" i="12"/>
  <c r="K854" i="12" s="1"/>
  <c r="J855" i="12"/>
  <c r="K855" i="12" s="1"/>
  <c r="J856" i="12"/>
  <c r="K856" i="12" s="1"/>
  <c r="J857" i="12"/>
  <c r="K857" i="12" s="1"/>
  <c r="J858" i="12"/>
  <c r="K858" i="12" s="1"/>
  <c r="J859" i="12"/>
  <c r="K859" i="12" s="1"/>
  <c r="J860" i="12"/>
  <c r="K860" i="12" s="1"/>
  <c r="J861" i="12"/>
  <c r="K861" i="12" s="1"/>
  <c r="J862" i="12"/>
  <c r="K862" i="12" s="1"/>
  <c r="J863" i="12"/>
  <c r="K863" i="12" s="1"/>
  <c r="J864" i="12"/>
  <c r="K864" i="12" s="1"/>
  <c r="J865" i="12"/>
  <c r="K865" i="12" s="1"/>
  <c r="J866" i="12"/>
  <c r="K866" i="12" s="1"/>
  <c r="J867" i="12"/>
  <c r="K867" i="12" s="1"/>
  <c r="J868" i="12"/>
  <c r="K868" i="12" s="1"/>
  <c r="J869" i="12"/>
  <c r="K869" i="12" s="1"/>
  <c r="J870" i="12"/>
  <c r="K870" i="12" s="1"/>
  <c r="J871" i="12"/>
  <c r="K871" i="12" s="1"/>
  <c r="J872" i="12"/>
  <c r="K872" i="12" s="1"/>
  <c r="J873" i="12"/>
  <c r="K873" i="12" s="1"/>
  <c r="J874" i="12"/>
  <c r="K874" i="12" s="1"/>
  <c r="J875" i="12"/>
  <c r="K875" i="12" s="1"/>
  <c r="J876" i="12"/>
  <c r="K876" i="12" s="1"/>
  <c r="J877" i="12"/>
  <c r="K877" i="12" s="1"/>
  <c r="J878" i="12"/>
  <c r="K878" i="12" s="1"/>
  <c r="J879" i="12"/>
  <c r="K879" i="12" s="1"/>
  <c r="J880" i="12"/>
  <c r="K880" i="12" s="1"/>
  <c r="J881" i="12"/>
  <c r="K881" i="12" s="1"/>
  <c r="J882" i="12"/>
  <c r="K882" i="12" s="1"/>
  <c r="J883" i="12"/>
  <c r="K883" i="12" s="1"/>
  <c r="J884" i="12"/>
  <c r="K884" i="12" s="1"/>
  <c r="J885" i="12"/>
  <c r="K885" i="12" s="1"/>
  <c r="J886" i="12"/>
  <c r="K886" i="12" s="1"/>
  <c r="J887" i="12"/>
  <c r="K887" i="12" s="1"/>
  <c r="J888" i="12"/>
  <c r="K888" i="12" s="1"/>
  <c r="J889" i="12"/>
  <c r="K889" i="12" s="1"/>
  <c r="J890" i="12"/>
  <c r="K890" i="12" s="1"/>
  <c r="J891" i="12"/>
  <c r="K891" i="12" s="1"/>
  <c r="J892" i="12"/>
  <c r="K892" i="12" s="1"/>
  <c r="J893" i="12"/>
  <c r="K893" i="12" s="1"/>
  <c r="J894" i="12"/>
  <c r="K894" i="12" s="1"/>
  <c r="J895" i="12"/>
  <c r="K895" i="12" s="1"/>
  <c r="J896" i="12"/>
  <c r="K896" i="12" s="1"/>
  <c r="J897" i="12"/>
  <c r="K897" i="12" s="1"/>
  <c r="J898" i="12"/>
  <c r="K898" i="12" s="1"/>
  <c r="J899" i="12"/>
  <c r="K899" i="12" s="1"/>
  <c r="J900" i="12"/>
  <c r="K900" i="12" s="1"/>
  <c r="J901" i="12"/>
  <c r="K901" i="12" s="1"/>
  <c r="J902" i="12"/>
  <c r="K902" i="12" s="1"/>
  <c r="J903" i="12"/>
  <c r="K903" i="12" s="1"/>
  <c r="J904" i="12"/>
  <c r="K904" i="12" s="1"/>
  <c r="J905" i="12"/>
  <c r="K905" i="12" s="1"/>
  <c r="J906" i="12"/>
  <c r="K906" i="12" s="1"/>
  <c r="J907" i="12"/>
  <c r="K907" i="12" s="1"/>
  <c r="J908" i="12"/>
  <c r="K908" i="12" s="1"/>
  <c r="J909" i="12"/>
  <c r="K909" i="12" s="1"/>
  <c r="J910" i="12"/>
  <c r="K910" i="12" s="1"/>
  <c r="J911" i="12"/>
  <c r="K911" i="12" s="1"/>
  <c r="J912" i="12"/>
  <c r="K912" i="12" s="1"/>
  <c r="J913" i="12"/>
  <c r="K913" i="12" s="1"/>
  <c r="J914" i="12"/>
  <c r="K914" i="12" s="1"/>
  <c r="J915" i="12"/>
  <c r="K915" i="12" s="1"/>
  <c r="J916" i="12"/>
  <c r="K916" i="12" s="1"/>
  <c r="J917" i="12"/>
  <c r="K917" i="12" s="1"/>
  <c r="J918" i="12"/>
  <c r="K918" i="12" s="1"/>
  <c r="J919" i="12"/>
  <c r="K919" i="12" s="1"/>
  <c r="J920" i="12"/>
  <c r="K920" i="12" s="1"/>
  <c r="J921" i="12"/>
  <c r="K921" i="12" s="1"/>
  <c r="J922" i="12"/>
  <c r="K922" i="12" s="1"/>
  <c r="J923" i="12"/>
  <c r="K923" i="12" s="1"/>
  <c r="J924" i="12"/>
  <c r="K924" i="12" s="1"/>
  <c r="J925" i="12"/>
  <c r="K925" i="12" s="1"/>
  <c r="J926" i="12"/>
  <c r="K926" i="12" s="1"/>
  <c r="J927" i="12"/>
  <c r="K927" i="12" s="1"/>
  <c r="J928" i="12"/>
  <c r="K928" i="12" s="1"/>
  <c r="J929" i="12"/>
  <c r="K929" i="12" s="1"/>
  <c r="J930" i="12"/>
  <c r="K930" i="12" s="1"/>
  <c r="J931" i="12"/>
  <c r="K931" i="12" s="1"/>
  <c r="J932" i="12"/>
  <c r="K932" i="12" s="1"/>
  <c r="J933" i="12"/>
  <c r="K933" i="12" s="1"/>
  <c r="J934" i="12"/>
  <c r="K934" i="12" s="1"/>
  <c r="J935" i="12"/>
  <c r="K935" i="12" s="1"/>
  <c r="J936" i="12"/>
  <c r="K936" i="12" s="1"/>
  <c r="J937" i="12"/>
  <c r="K937" i="12" s="1"/>
  <c r="J938" i="12"/>
  <c r="K938" i="12" s="1"/>
  <c r="J939" i="12"/>
  <c r="K939" i="12" s="1"/>
  <c r="J940" i="12"/>
  <c r="K940" i="12" s="1"/>
  <c r="J941" i="12"/>
  <c r="K941" i="12" s="1"/>
  <c r="J942" i="12"/>
  <c r="K942" i="12" s="1"/>
  <c r="J943" i="12"/>
  <c r="K943" i="12" s="1"/>
  <c r="J944" i="12"/>
  <c r="K944" i="12" s="1"/>
  <c r="J945" i="12"/>
  <c r="K945" i="12" s="1"/>
  <c r="J946" i="12"/>
  <c r="K946" i="12" s="1"/>
  <c r="J947" i="12"/>
  <c r="K947" i="12" s="1"/>
  <c r="J948" i="12"/>
  <c r="K948" i="12" s="1"/>
  <c r="J949" i="12"/>
  <c r="K949" i="12" s="1"/>
  <c r="J950" i="12"/>
  <c r="K950" i="12" s="1"/>
  <c r="J951" i="12"/>
  <c r="K951" i="12" s="1"/>
  <c r="J952" i="12"/>
  <c r="K952" i="12" s="1"/>
  <c r="J953" i="12"/>
  <c r="K953" i="12" s="1"/>
  <c r="J954" i="12"/>
  <c r="K954" i="12" s="1"/>
  <c r="J955" i="12"/>
  <c r="K955" i="12" s="1"/>
  <c r="J956" i="12"/>
  <c r="K956" i="12" s="1"/>
  <c r="J957" i="12"/>
  <c r="K957" i="12" s="1"/>
  <c r="J958" i="12"/>
  <c r="K958" i="12" s="1"/>
  <c r="J959" i="12"/>
  <c r="K959" i="12" s="1"/>
  <c r="J960" i="12"/>
  <c r="K960" i="12" s="1"/>
  <c r="J961" i="12"/>
  <c r="K961" i="12" s="1"/>
  <c r="J962" i="12"/>
  <c r="K962" i="12" s="1"/>
  <c r="J963" i="12"/>
  <c r="K963" i="12" s="1"/>
  <c r="J964" i="12"/>
  <c r="K964" i="12" s="1"/>
  <c r="J965" i="12"/>
  <c r="K965" i="12" s="1"/>
  <c r="J966" i="12"/>
  <c r="K966" i="12" s="1"/>
  <c r="J967" i="12"/>
  <c r="K967" i="12" s="1"/>
  <c r="J968" i="12"/>
  <c r="K968" i="12" s="1"/>
  <c r="J969" i="12"/>
  <c r="K969" i="12" s="1"/>
  <c r="J970" i="12"/>
  <c r="K970" i="12" s="1"/>
  <c r="J971" i="12"/>
  <c r="K971" i="12" s="1"/>
  <c r="J972" i="12"/>
  <c r="K972" i="12" s="1"/>
  <c r="J973" i="12"/>
  <c r="K973" i="12" s="1"/>
  <c r="J974" i="12"/>
  <c r="K974" i="12" s="1"/>
  <c r="J975" i="12"/>
  <c r="K975" i="12" s="1"/>
  <c r="J976" i="12"/>
  <c r="K976" i="12" s="1"/>
  <c r="J977" i="12"/>
  <c r="K977" i="12" s="1"/>
  <c r="J978" i="12"/>
  <c r="K978" i="12" s="1"/>
  <c r="J979" i="12"/>
  <c r="K979" i="12" s="1"/>
  <c r="J980" i="12"/>
  <c r="K980" i="12" s="1"/>
  <c r="J981" i="12"/>
  <c r="K981" i="12" s="1"/>
  <c r="J982" i="12"/>
  <c r="K982" i="12" s="1"/>
  <c r="J983" i="12"/>
  <c r="K983" i="12" s="1"/>
  <c r="J984" i="12"/>
  <c r="K984" i="12" s="1"/>
  <c r="J985" i="12"/>
  <c r="K985" i="12" s="1"/>
  <c r="J986" i="12"/>
  <c r="K986" i="12" s="1"/>
  <c r="J987" i="12"/>
  <c r="K987" i="12" s="1"/>
  <c r="J988" i="12"/>
  <c r="K988" i="12" s="1"/>
  <c r="J989" i="12"/>
  <c r="K989" i="12" s="1"/>
  <c r="J990" i="12"/>
  <c r="K990" i="12" s="1"/>
  <c r="J991" i="12"/>
  <c r="K991" i="12" s="1"/>
  <c r="J992" i="12"/>
  <c r="K992" i="12" s="1"/>
  <c r="J993" i="12"/>
  <c r="K993" i="12" s="1"/>
  <c r="J994" i="12"/>
  <c r="K994" i="12" s="1"/>
  <c r="J995" i="12"/>
  <c r="K995" i="12" s="1"/>
  <c r="J996" i="12"/>
  <c r="K996" i="12" s="1"/>
  <c r="J997" i="12"/>
  <c r="K997" i="12" s="1"/>
  <c r="J998" i="12"/>
  <c r="K998" i="12" s="1"/>
  <c r="J999" i="12"/>
  <c r="K999" i="12" s="1"/>
  <c r="J1000" i="12"/>
  <c r="K1000" i="12" s="1"/>
  <c r="J1001" i="12"/>
  <c r="K1001" i="12" s="1"/>
  <c r="J1002" i="12"/>
  <c r="K1002" i="12" s="1"/>
  <c r="J1003" i="12"/>
  <c r="K1003" i="12" s="1"/>
  <c r="J1004" i="12"/>
  <c r="K1004" i="12" s="1"/>
  <c r="J1005" i="12"/>
  <c r="K1005" i="12" s="1"/>
  <c r="J1006" i="12"/>
  <c r="K1006" i="12" s="1"/>
  <c r="J1007" i="12"/>
  <c r="K1007" i="12" s="1"/>
  <c r="J1008" i="12"/>
  <c r="K1008" i="12" s="1"/>
  <c r="J1009" i="12"/>
  <c r="K1009" i="12" s="1"/>
  <c r="J1010" i="12"/>
  <c r="K1010" i="12" s="1"/>
  <c r="J1011" i="12"/>
  <c r="K1011" i="12" s="1"/>
  <c r="J1012" i="12"/>
  <c r="K1012" i="12" s="1"/>
  <c r="J1013" i="12"/>
  <c r="K1013" i="12" s="1"/>
  <c r="J1014" i="12"/>
  <c r="K1014" i="12" s="1"/>
  <c r="J1015" i="12"/>
  <c r="K1015" i="12" s="1"/>
  <c r="J1016" i="12"/>
  <c r="K1016" i="12" s="1"/>
  <c r="J1017" i="12"/>
  <c r="K1017" i="12" s="1"/>
  <c r="J1018" i="12"/>
  <c r="K1018" i="12" s="1"/>
  <c r="J1019" i="12"/>
  <c r="K1019" i="12" s="1"/>
  <c r="J1020" i="12"/>
  <c r="K1020" i="12" s="1"/>
  <c r="J1021" i="12"/>
  <c r="K1021" i="12" s="1"/>
  <c r="J1022" i="12"/>
  <c r="K1022" i="12" s="1"/>
  <c r="J1023" i="12"/>
  <c r="K1023" i="12" s="1"/>
  <c r="J1024" i="12"/>
  <c r="K1024" i="12" s="1"/>
  <c r="J1025" i="12"/>
  <c r="K1025" i="12" s="1"/>
  <c r="J1026" i="12"/>
  <c r="K1026" i="12" s="1"/>
  <c r="J1027" i="12"/>
  <c r="K1027" i="12" s="1"/>
  <c r="J1028" i="12"/>
  <c r="K1028" i="12" s="1"/>
  <c r="J1029" i="12"/>
  <c r="K1029" i="12" s="1"/>
  <c r="J1030" i="12"/>
  <c r="K1030" i="12" s="1"/>
  <c r="J1031" i="12"/>
  <c r="K1031" i="12" s="1"/>
  <c r="J1032" i="12"/>
  <c r="K1032" i="12" s="1"/>
  <c r="J1033" i="12"/>
  <c r="K1033" i="12" s="1"/>
  <c r="J1034" i="12"/>
  <c r="K1034" i="12" s="1"/>
  <c r="J1035" i="12"/>
  <c r="K1035" i="12" s="1"/>
  <c r="J1036" i="12"/>
  <c r="K1036" i="12" s="1"/>
  <c r="J1037" i="12"/>
  <c r="K1037" i="12" s="1"/>
  <c r="J1038" i="12"/>
  <c r="K1038" i="12" s="1"/>
  <c r="J1039" i="12"/>
  <c r="K1039" i="12" s="1"/>
  <c r="J1040" i="12"/>
  <c r="K1040" i="12" s="1"/>
  <c r="J1041" i="12"/>
  <c r="K1041" i="12" s="1"/>
  <c r="J1042" i="12"/>
  <c r="K1042" i="12" s="1"/>
  <c r="J1043" i="12"/>
  <c r="K1043" i="12" s="1"/>
  <c r="J1044" i="12"/>
  <c r="K1044" i="12" s="1"/>
  <c r="J1045" i="12"/>
  <c r="K1045" i="12" s="1"/>
  <c r="J1046" i="12"/>
  <c r="K1046" i="12" s="1"/>
  <c r="J1047" i="12"/>
  <c r="K1047" i="12" s="1"/>
  <c r="J1048" i="12"/>
  <c r="K1048" i="12" s="1"/>
  <c r="J1049" i="12"/>
  <c r="K1049" i="12" s="1"/>
  <c r="J1050" i="12"/>
  <c r="K1050" i="12" s="1"/>
  <c r="J1051" i="12"/>
  <c r="K1051" i="12" s="1"/>
  <c r="J1052" i="12"/>
  <c r="K1052" i="12" s="1"/>
  <c r="J1053" i="12"/>
  <c r="K1053" i="12" s="1"/>
  <c r="J1054" i="12"/>
  <c r="K1054" i="12" s="1"/>
  <c r="J1055" i="12"/>
  <c r="K1055" i="12" s="1"/>
  <c r="J1056" i="12"/>
  <c r="K1056" i="12" s="1"/>
  <c r="J1057" i="12"/>
  <c r="K1057" i="12" s="1"/>
  <c r="J1058" i="12"/>
  <c r="K1058" i="12" s="1"/>
  <c r="J1059" i="12"/>
  <c r="K1059" i="12" s="1"/>
  <c r="J1060" i="12"/>
  <c r="K1060" i="12" s="1"/>
  <c r="J1061" i="12"/>
  <c r="K1061" i="12" s="1"/>
  <c r="J1062" i="12"/>
  <c r="K1062" i="12" s="1"/>
  <c r="J1063" i="12"/>
  <c r="K1063" i="12" s="1"/>
  <c r="J1064" i="12"/>
  <c r="K1064" i="12" s="1"/>
  <c r="J1065" i="12"/>
  <c r="K1065" i="12" s="1"/>
  <c r="J1066" i="12"/>
  <c r="K1066" i="12" s="1"/>
  <c r="J1067" i="12"/>
  <c r="K1067" i="12" s="1"/>
  <c r="J1068" i="12"/>
  <c r="K1068" i="12" s="1"/>
  <c r="J1069" i="12"/>
  <c r="K1069" i="12" s="1"/>
  <c r="J1070" i="12"/>
  <c r="K1070" i="12" s="1"/>
  <c r="J1071" i="12"/>
  <c r="K1071" i="12" s="1"/>
  <c r="J1072" i="12"/>
  <c r="K1072" i="12" s="1"/>
  <c r="J1073" i="12"/>
  <c r="K1073" i="12" s="1"/>
  <c r="J1074" i="12"/>
  <c r="K1074" i="12" s="1"/>
  <c r="J1075" i="12"/>
  <c r="K1075" i="12" s="1"/>
  <c r="J1076" i="12"/>
  <c r="K1076" i="12" s="1"/>
  <c r="J1077" i="12"/>
  <c r="K1077" i="12" s="1"/>
  <c r="J1078" i="12"/>
  <c r="K1078" i="12" s="1"/>
  <c r="J1079" i="12"/>
  <c r="K1079" i="12" s="1"/>
  <c r="J1080" i="12"/>
  <c r="K1080" i="12" s="1"/>
  <c r="J1081" i="12"/>
  <c r="K1081" i="12" s="1"/>
  <c r="J1082" i="12"/>
  <c r="K1082" i="12" s="1"/>
  <c r="J1083" i="12"/>
  <c r="K1083" i="12" s="1"/>
  <c r="J1084" i="12"/>
  <c r="K1084" i="12" s="1"/>
  <c r="J1085" i="12"/>
  <c r="K1085" i="12" s="1"/>
  <c r="J1086" i="12"/>
  <c r="K1086" i="12" s="1"/>
  <c r="J1087" i="12"/>
  <c r="K1087" i="12" s="1"/>
  <c r="J1088" i="12"/>
  <c r="K1088" i="12" s="1"/>
  <c r="J1089" i="12"/>
  <c r="K1089" i="12" s="1"/>
  <c r="J1090" i="12"/>
  <c r="K1090" i="12" s="1"/>
  <c r="J1091" i="12"/>
  <c r="K1091" i="12" s="1"/>
  <c r="J1092" i="12"/>
  <c r="K1092" i="12" s="1"/>
  <c r="J1093" i="12"/>
  <c r="K1093" i="12" s="1"/>
  <c r="J1094" i="12"/>
  <c r="K1094" i="12" s="1"/>
  <c r="J1095" i="12"/>
  <c r="K1095" i="12" s="1"/>
  <c r="J1096" i="12"/>
  <c r="K1096" i="12" s="1"/>
  <c r="J1097" i="12"/>
  <c r="K1097" i="12" s="1"/>
  <c r="J1098" i="12"/>
  <c r="K1098" i="12" s="1"/>
  <c r="J1099" i="12"/>
  <c r="K1099" i="12" s="1"/>
  <c r="J1100" i="12"/>
  <c r="K1100" i="12" s="1"/>
  <c r="J1101" i="12"/>
  <c r="K1101" i="12" s="1"/>
  <c r="J1102" i="12"/>
  <c r="K1102" i="12" s="1"/>
  <c r="J1103" i="12"/>
  <c r="K1103" i="12" s="1"/>
  <c r="J1104" i="12"/>
  <c r="K1104" i="12" s="1"/>
  <c r="J1105" i="12"/>
  <c r="K1105" i="12" s="1"/>
  <c r="J1106" i="12"/>
  <c r="K1106" i="12" s="1"/>
  <c r="J1107" i="12"/>
  <c r="K1107" i="12" s="1"/>
  <c r="J1108" i="12"/>
  <c r="K1108" i="12" s="1"/>
  <c r="J1109" i="12"/>
  <c r="K1109" i="12" s="1"/>
  <c r="J1110" i="12"/>
  <c r="K1110" i="12" s="1"/>
  <c r="J1111" i="12"/>
  <c r="K1111" i="12" s="1"/>
  <c r="J1112" i="12"/>
  <c r="K1112" i="12" s="1"/>
  <c r="J1113" i="12"/>
  <c r="K1113" i="12" s="1"/>
  <c r="J1114" i="12"/>
  <c r="K1114" i="12" s="1"/>
  <c r="J1115" i="12"/>
  <c r="K1115" i="12" s="1"/>
  <c r="J1116" i="12"/>
  <c r="K1116" i="12" s="1"/>
  <c r="J1117" i="12"/>
  <c r="K1117" i="12" s="1"/>
  <c r="J1118" i="12"/>
  <c r="K1118" i="12" s="1"/>
  <c r="J1119" i="12"/>
  <c r="K1119" i="12" s="1"/>
  <c r="J1120" i="12"/>
  <c r="K1120" i="12" s="1"/>
  <c r="J1121" i="12"/>
  <c r="K1121" i="12" s="1"/>
  <c r="J1122" i="12"/>
  <c r="K1122" i="12" s="1"/>
  <c r="J1123" i="12"/>
  <c r="K1123" i="12" s="1"/>
  <c r="J1124" i="12"/>
  <c r="K1124" i="12" s="1"/>
  <c r="J1125" i="12"/>
  <c r="K1125" i="12" s="1"/>
  <c r="J1126" i="12"/>
  <c r="K1126" i="12" s="1"/>
  <c r="J1127" i="12"/>
  <c r="K1127" i="12" s="1"/>
  <c r="J1128" i="12"/>
  <c r="K1128" i="12" s="1"/>
  <c r="J1129" i="12"/>
  <c r="K1129" i="12" s="1"/>
  <c r="J1130" i="12"/>
  <c r="K1130" i="12" s="1"/>
  <c r="J1131" i="12"/>
  <c r="K1131" i="12" s="1"/>
  <c r="J1132" i="12"/>
  <c r="K1132" i="12" s="1"/>
  <c r="J1133" i="12"/>
  <c r="K1133" i="12" s="1"/>
  <c r="J1134" i="12"/>
  <c r="K1134" i="12" s="1"/>
  <c r="J1135" i="12"/>
  <c r="K1135" i="12" s="1"/>
  <c r="J1136" i="12"/>
  <c r="K1136" i="12" s="1"/>
  <c r="J1137" i="12"/>
  <c r="K1137" i="12" s="1"/>
  <c r="J1138" i="12"/>
  <c r="K1138" i="12" s="1"/>
  <c r="J1139" i="12"/>
  <c r="K1139" i="12" s="1"/>
  <c r="J1140" i="12"/>
  <c r="K1140" i="12" s="1"/>
  <c r="J1141" i="12"/>
  <c r="K1141" i="12" s="1"/>
  <c r="J1142" i="12"/>
  <c r="K1142" i="12" s="1"/>
  <c r="J1143" i="12"/>
  <c r="K1143" i="12" s="1"/>
  <c r="J1144" i="12"/>
  <c r="K1144" i="12" s="1"/>
  <c r="J1145" i="12"/>
  <c r="K1145" i="12" s="1"/>
  <c r="J1146" i="12"/>
  <c r="K1146" i="12" s="1"/>
  <c r="J1147" i="12"/>
  <c r="K1147" i="12" s="1"/>
  <c r="J1148" i="12"/>
  <c r="K1148" i="12" s="1"/>
  <c r="J1149" i="12"/>
  <c r="K1149" i="12" s="1"/>
  <c r="J1150" i="12"/>
  <c r="K1150" i="12" s="1"/>
  <c r="J1151" i="12"/>
  <c r="K1151" i="12" s="1"/>
  <c r="J1152" i="12"/>
  <c r="K1152" i="12" s="1"/>
  <c r="J1153" i="12"/>
  <c r="K1153" i="12" s="1"/>
  <c r="J1154" i="12"/>
  <c r="K1154" i="12" s="1"/>
  <c r="J1155" i="12"/>
  <c r="K1155" i="12" s="1"/>
  <c r="J1156" i="12"/>
  <c r="K1156" i="12" s="1"/>
  <c r="J1157" i="12"/>
  <c r="K1157" i="12" s="1"/>
  <c r="J1158" i="12"/>
  <c r="K1158" i="12" s="1"/>
  <c r="J1159" i="12"/>
  <c r="K1159" i="12" s="1"/>
  <c r="J1160" i="12"/>
  <c r="K1160" i="12" s="1"/>
  <c r="J1161" i="12"/>
  <c r="K1161" i="12" s="1"/>
  <c r="J1162" i="12"/>
  <c r="K1162" i="12" s="1"/>
  <c r="J1163" i="12"/>
  <c r="K1163" i="12" s="1"/>
  <c r="J1164" i="12"/>
  <c r="K1164" i="12" s="1"/>
  <c r="J1165" i="12"/>
  <c r="K1165" i="12" s="1"/>
  <c r="J1166" i="12"/>
  <c r="K1166" i="12" s="1"/>
  <c r="J1167" i="12"/>
  <c r="K1167" i="12" s="1"/>
  <c r="J1168" i="12"/>
  <c r="K1168" i="12" s="1"/>
  <c r="J1169" i="12"/>
  <c r="K1169" i="12" s="1"/>
  <c r="J1170" i="12"/>
  <c r="K1170" i="12" s="1"/>
  <c r="J1171" i="12"/>
  <c r="K1171" i="12" s="1"/>
  <c r="J1172" i="12"/>
  <c r="K1172" i="12" s="1"/>
  <c r="J1173" i="12"/>
  <c r="K1173" i="12" s="1"/>
  <c r="J1174" i="12"/>
  <c r="K1174" i="12" s="1"/>
  <c r="J1175" i="12"/>
  <c r="K1175" i="12" s="1"/>
  <c r="J1176" i="12"/>
  <c r="K1176" i="12" s="1"/>
  <c r="J1177" i="12"/>
  <c r="K1177" i="12" s="1"/>
  <c r="J1178" i="12"/>
  <c r="K1178" i="12" s="1"/>
  <c r="J1179" i="12"/>
  <c r="K1179" i="12" s="1"/>
  <c r="J1180" i="12"/>
  <c r="K1180" i="12" s="1"/>
  <c r="J1181" i="12"/>
  <c r="K1181" i="12" s="1"/>
  <c r="J1182" i="12"/>
  <c r="K1182" i="12" s="1"/>
  <c r="J1183" i="12"/>
  <c r="K1183" i="12" s="1"/>
  <c r="J1184" i="12"/>
  <c r="K1184" i="12" s="1"/>
  <c r="J1185" i="12"/>
  <c r="K1185" i="12" s="1"/>
  <c r="J1186" i="12"/>
  <c r="K1186" i="12" s="1"/>
  <c r="J1187" i="12"/>
  <c r="K1187" i="12" s="1"/>
  <c r="J1188" i="12"/>
  <c r="K1188" i="12" s="1"/>
  <c r="J1189" i="12"/>
  <c r="K1189" i="12" s="1"/>
  <c r="J1190" i="12"/>
  <c r="K1190" i="12" s="1"/>
  <c r="J1191" i="12"/>
  <c r="K1191" i="12" s="1"/>
  <c r="J1192" i="12"/>
  <c r="K1192" i="12" s="1"/>
  <c r="J1193" i="12"/>
  <c r="K1193" i="12" s="1"/>
  <c r="J1194" i="12"/>
  <c r="K1194" i="12" s="1"/>
  <c r="J1195" i="12"/>
  <c r="K1195" i="12" s="1"/>
  <c r="J1196" i="12"/>
  <c r="K1196" i="12" s="1"/>
  <c r="J1197" i="12"/>
  <c r="K1197" i="12" s="1"/>
  <c r="J1198" i="12"/>
  <c r="K1198" i="12" s="1"/>
  <c r="J1199" i="12"/>
  <c r="K1199" i="12" s="1"/>
  <c r="J1200" i="12"/>
  <c r="K1200" i="12" s="1"/>
  <c r="J1201" i="12"/>
  <c r="K1201" i="12" s="1"/>
  <c r="J1202" i="12"/>
  <c r="K1202" i="12" s="1"/>
  <c r="J1203" i="12"/>
  <c r="K1203" i="12" s="1"/>
  <c r="J1204" i="12"/>
  <c r="K1204" i="12" s="1"/>
  <c r="J1205" i="12"/>
  <c r="K1205" i="12" s="1"/>
  <c r="J1206" i="12"/>
  <c r="K1206" i="12" s="1"/>
  <c r="J1207" i="12"/>
  <c r="K1207" i="12" s="1"/>
  <c r="J1208" i="12"/>
  <c r="K1208" i="12" s="1"/>
  <c r="J1209" i="12"/>
  <c r="K1209" i="12" s="1"/>
  <c r="J1210" i="12"/>
  <c r="K1210" i="12" s="1"/>
  <c r="J1211" i="12"/>
  <c r="K1211" i="12" s="1"/>
  <c r="J1212" i="12"/>
  <c r="K1212" i="12" s="1"/>
  <c r="J1213" i="12"/>
  <c r="K1213" i="12" s="1"/>
  <c r="J1214" i="12"/>
  <c r="K1214" i="12" s="1"/>
  <c r="J1215" i="12"/>
  <c r="K1215" i="12" s="1"/>
  <c r="J1216" i="12"/>
  <c r="K1216" i="12" s="1"/>
  <c r="J1217" i="12"/>
  <c r="K1217" i="12" s="1"/>
  <c r="J1218" i="12"/>
  <c r="K1218" i="12" s="1"/>
  <c r="J1219" i="12"/>
  <c r="K1219" i="12" s="1"/>
  <c r="J1220" i="12"/>
  <c r="K1220" i="12" s="1"/>
  <c r="J1221" i="12"/>
  <c r="K1221" i="12" s="1"/>
  <c r="J1222" i="12"/>
  <c r="K1222" i="12" s="1"/>
  <c r="J1223" i="12"/>
  <c r="K1223" i="12" s="1"/>
  <c r="J1224" i="12"/>
  <c r="K1224" i="12" s="1"/>
  <c r="J1225" i="12"/>
  <c r="K1225" i="12" s="1"/>
  <c r="J1226" i="12"/>
  <c r="K1226" i="12" s="1"/>
  <c r="J1227" i="12"/>
  <c r="K1227" i="12" s="1"/>
  <c r="J1228" i="12"/>
  <c r="K1228" i="12" s="1"/>
  <c r="J1229" i="12"/>
  <c r="K1229" i="12" s="1"/>
  <c r="J1230" i="12"/>
  <c r="K1230" i="12" s="1"/>
  <c r="J1231" i="12"/>
  <c r="K1231" i="12" s="1"/>
  <c r="J1232" i="12"/>
  <c r="K1232" i="12" s="1"/>
  <c r="J1233" i="12"/>
  <c r="K1233" i="12" s="1"/>
  <c r="J1234" i="12"/>
  <c r="K1234" i="12" s="1"/>
  <c r="J1235" i="12"/>
  <c r="K1235" i="12" s="1"/>
  <c r="J1236" i="12"/>
  <c r="K1236" i="12" s="1"/>
  <c r="J1237" i="12"/>
  <c r="K1237" i="12" s="1"/>
  <c r="J1238" i="12"/>
  <c r="K1238" i="12" s="1"/>
  <c r="J1239" i="12"/>
  <c r="K1239" i="12" s="1"/>
  <c r="J1240" i="12"/>
  <c r="K1240" i="12" s="1"/>
  <c r="J1241" i="12"/>
  <c r="K1241" i="12" s="1"/>
  <c r="J1242" i="12"/>
  <c r="K1242" i="12" s="1"/>
  <c r="J1243" i="12"/>
  <c r="K1243" i="12" s="1"/>
  <c r="J1244" i="12"/>
  <c r="K1244" i="12" s="1"/>
  <c r="J1245" i="12"/>
  <c r="K1245" i="12" s="1"/>
  <c r="J1246" i="12"/>
  <c r="K1246" i="12" s="1"/>
  <c r="J1247" i="12"/>
  <c r="K1247" i="12" s="1"/>
  <c r="J1248" i="12"/>
  <c r="K1248" i="12" s="1"/>
  <c r="J1249" i="12"/>
  <c r="K1249" i="12" s="1"/>
  <c r="J1250" i="12"/>
  <c r="K1250" i="12" s="1"/>
  <c r="J1251" i="12"/>
  <c r="K1251" i="12" s="1"/>
  <c r="J1252" i="12"/>
  <c r="K1252" i="12" s="1"/>
  <c r="J1253" i="12"/>
  <c r="K1253" i="12" s="1"/>
  <c r="J1254" i="12"/>
  <c r="K1254" i="12" s="1"/>
  <c r="J1255" i="12"/>
  <c r="K1255" i="12" s="1"/>
  <c r="J1256" i="12"/>
  <c r="K1256" i="12" s="1"/>
  <c r="J1257" i="12"/>
  <c r="K1257" i="12" s="1"/>
  <c r="J1258" i="12"/>
  <c r="K1258" i="12" s="1"/>
  <c r="J1259" i="12"/>
  <c r="K1259" i="12" s="1"/>
  <c r="J1260" i="12"/>
  <c r="K1260" i="12" s="1"/>
  <c r="J1261" i="12"/>
  <c r="K1261" i="12" s="1"/>
  <c r="J1262" i="12"/>
  <c r="K1262" i="12" s="1"/>
  <c r="J1263" i="12"/>
  <c r="K1263" i="12" s="1"/>
  <c r="J1264" i="12"/>
  <c r="K1264" i="12" s="1"/>
  <c r="J1265" i="12"/>
  <c r="K1265" i="12" s="1"/>
  <c r="J1266" i="12"/>
  <c r="K1266" i="12" s="1"/>
  <c r="J1267" i="12"/>
  <c r="K1267" i="12" s="1"/>
  <c r="J1268" i="12"/>
  <c r="K1268" i="12" s="1"/>
  <c r="J1269" i="12"/>
  <c r="K1269" i="12" s="1"/>
  <c r="J1270" i="12"/>
  <c r="K1270" i="12" s="1"/>
  <c r="J1271" i="12"/>
  <c r="K1271" i="12" s="1"/>
  <c r="J1272" i="12"/>
  <c r="K1272" i="12" s="1"/>
  <c r="J1273" i="12"/>
  <c r="K1273" i="12" s="1"/>
  <c r="J1274" i="12"/>
  <c r="K1274" i="12" s="1"/>
  <c r="J1275" i="12"/>
  <c r="K1275" i="12" s="1"/>
  <c r="J1276" i="12"/>
  <c r="K1276" i="12" s="1"/>
  <c r="J1277" i="12"/>
  <c r="K1277" i="12" s="1"/>
  <c r="J1278" i="12"/>
  <c r="K1278" i="12" s="1"/>
  <c r="J1279" i="12"/>
  <c r="K1279" i="12" s="1"/>
  <c r="J1280" i="12"/>
  <c r="K1280" i="12" s="1"/>
  <c r="J1281" i="12"/>
  <c r="K1281" i="12" s="1"/>
  <c r="J1282" i="12"/>
  <c r="K1282" i="12" s="1"/>
  <c r="J1283" i="12"/>
  <c r="K1283" i="12" s="1"/>
  <c r="J1284" i="12"/>
  <c r="K1284" i="12" s="1"/>
  <c r="J1285" i="12"/>
  <c r="K1285" i="12" s="1"/>
  <c r="J1286" i="12"/>
  <c r="K1286" i="12" s="1"/>
  <c r="J1287" i="12"/>
  <c r="K1287" i="12" s="1"/>
  <c r="J1288" i="12"/>
  <c r="K1288" i="12" s="1"/>
  <c r="J1289" i="12"/>
  <c r="K1289" i="12" s="1"/>
  <c r="J1290" i="12"/>
  <c r="K1290" i="12" s="1"/>
  <c r="J1291" i="12"/>
  <c r="K1291" i="12" s="1"/>
  <c r="J1292" i="12"/>
  <c r="K1292" i="12" s="1"/>
  <c r="J1293" i="12"/>
  <c r="K1293" i="12" s="1"/>
  <c r="J1294" i="12"/>
  <c r="K1294" i="12" s="1"/>
  <c r="J1295" i="12"/>
  <c r="K1295" i="12" s="1"/>
  <c r="J1296" i="12"/>
  <c r="K1296" i="12" s="1"/>
  <c r="J1297" i="12"/>
  <c r="K1297" i="12" s="1"/>
  <c r="J1298" i="12"/>
  <c r="K1298" i="12" s="1"/>
  <c r="J1299" i="12"/>
  <c r="K1299" i="12" s="1"/>
  <c r="J1300" i="12"/>
  <c r="K1300" i="12" s="1"/>
  <c r="J1301" i="12"/>
  <c r="K1301" i="12" s="1"/>
  <c r="J1302" i="12"/>
  <c r="K1302" i="12" s="1"/>
  <c r="J1303" i="12"/>
  <c r="K1303" i="12" s="1"/>
  <c r="J1304" i="12"/>
  <c r="K1304" i="12" s="1"/>
  <c r="J1305" i="12"/>
  <c r="K1305" i="12" s="1"/>
  <c r="J1306" i="12"/>
  <c r="K1306" i="12" s="1"/>
  <c r="J1307" i="12"/>
  <c r="K1307" i="12" s="1"/>
  <c r="J1308" i="12"/>
  <c r="K1308" i="12" s="1"/>
  <c r="J1309" i="12"/>
  <c r="K1309" i="12" s="1"/>
  <c r="J1310" i="12"/>
  <c r="K1310" i="12" s="1"/>
  <c r="J1311" i="12"/>
  <c r="K1311" i="12" s="1"/>
  <c r="J1312" i="12"/>
  <c r="K1312" i="12" s="1"/>
  <c r="J1313" i="12"/>
  <c r="K1313" i="12" s="1"/>
  <c r="J1314" i="12"/>
  <c r="K1314" i="12" s="1"/>
  <c r="J1315" i="12"/>
  <c r="K1315" i="12" s="1"/>
  <c r="J1316" i="12"/>
  <c r="K1316" i="12" s="1"/>
  <c r="J1317" i="12"/>
  <c r="K1317" i="12" s="1"/>
  <c r="J1318" i="12"/>
  <c r="K1318" i="12" s="1"/>
  <c r="J1319" i="12"/>
  <c r="K1319" i="12" s="1"/>
  <c r="J1320" i="12"/>
  <c r="K1320" i="12" s="1"/>
  <c r="J1321" i="12"/>
  <c r="K1321" i="12" s="1"/>
  <c r="J1322" i="12"/>
  <c r="K1322" i="12" s="1"/>
  <c r="J1323" i="12"/>
  <c r="K1323" i="12" s="1"/>
  <c r="J1324" i="12"/>
  <c r="K1324" i="12" s="1"/>
  <c r="J1325" i="12"/>
  <c r="K1325" i="12" s="1"/>
  <c r="J1326" i="12"/>
  <c r="K1326" i="12" s="1"/>
  <c r="J1327" i="12"/>
  <c r="K1327" i="12" s="1"/>
  <c r="J1328" i="12"/>
  <c r="K1328" i="12" s="1"/>
  <c r="J1329" i="12"/>
  <c r="K1329" i="12" s="1"/>
  <c r="J1330" i="12"/>
  <c r="K1330" i="12" s="1"/>
  <c r="J1331" i="12"/>
  <c r="K1331" i="12" s="1"/>
  <c r="J1332" i="12"/>
  <c r="K1332" i="12" s="1"/>
  <c r="J1333" i="12"/>
  <c r="K1333" i="12" s="1"/>
  <c r="J1334" i="12"/>
  <c r="K1334" i="12" s="1"/>
  <c r="J1335" i="12"/>
  <c r="K1335" i="12" s="1"/>
  <c r="J1336" i="12"/>
  <c r="K1336" i="12" s="1"/>
  <c r="J1337" i="12"/>
  <c r="K1337" i="12" s="1"/>
  <c r="J1338" i="12"/>
  <c r="K1338" i="12" s="1"/>
  <c r="J1339" i="12"/>
  <c r="K1339" i="12" s="1"/>
  <c r="J1340" i="12"/>
  <c r="K1340" i="12" s="1"/>
  <c r="J1341" i="12"/>
  <c r="K1341" i="12" s="1"/>
  <c r="J1342" i="12"/>
  <c r="K1342" i="12" s="1"/>
  <c r="J1343" i="12"/>
  <c r="K1343" i="12" s="1"/>
  <c r="J1344" i="12"/>
  <c r="K1344" i="12" s="1"/>
  <c r="J1345" i="12"/>
  <c r="K1345" i="12" s="1"/>
  <c r="J1346" i="12"/>
  <c r="K1346" i="12" s="1"/>
  <c r="J1347" i="12"/>
  <c r="K1347" i="12" s="1"/>
  <c r="J1348" i="12"/>
  <c r="K1348" i="12" s="1"/>
  <c r="J1349" i="12"/>
  <c r="K1349" i="12" s="1"/>
  <c r="J1350" i="12"/>
  <c r="K1350" i="12" s="1"/>
  <c r="J1351" i="12"/>
  <c r="K1351" i="12" s="1"/>
  <c r="J1352" i="12"/>
  <c r="K1352" i="12" s="1"/>
  <c r="J1353" i="12"/>
  <c r="K1353" i="12" s="1"/>
  <c r="J1354" i="12"/>
  <c r="K1354" i="12" s="1"/>
  <c r="J1355" i="12"/>
  <c r="K1355" i="12" s="1"/>
  <c r="J1356" i="12"/>
  <c r="K1356" i="12" s="1"/>
  <c r="J1357" i="12"/>
  <c r="K1357" i="12" s="1"/>
  <c r="J1358" i="12"/>
  <c r="K1358" i="12" s="1"/>
  <c r="J1359" i="12"/>
  <c r="K1359" i="12" s="1"/>
  <c r="J1360" i="12"/>
  <c r="K1360" i="12" s="1"/>
  <c r="J1361" i="12"/>
  <c r="K1361" i="12" s="1"/>
  <c r="J1362" i="12"/>
  <c r="K1362" i="12" s="1"/>
  <c r="J1363" i="12"/>
  <c r="K1363" i="12" s="1"/>
  <c r="J1364" i="12"/>
  <c r="K1364" i="12" s="1"/>
  <c r="J1365" i="12"/>
  <c r="K1365" i="12" s="1"/>
  <c r="J1366" i="12"/>
  <c r="K1366" i="12" s="1"/>
  <c r="J1367" i="12"/>
  <c r="K1367" i="12" s="1"/>
  <c r="J1368" i="12"/>
  <c r="K1368" i="12" s="1"/>
  <c r="J1369" i="12"/>
  <c r="K1369" i="12" s="1"/>
  <c r="J1370" i="12"/>
  <c r="K1370" i="12" s="1"/>
  <c r="J1371" i="12"/>
  <c r="K1371" i="12" s="1"/>
  <c r="J1372" i="12"/>
  <c r="K1372" i="12" s="1"/>
  <c r="J1373" i="12"/>
  <c r="K1373" i="12" s="1"/>
  <c r="J1374" i="12"/>
  <c r="K1374" i="12" s="1"/>
  <c r="J1375" i="12"/>
  <c r="K1375" i="12" s="1"/>
  <c r="J1376" i="12"/>
  <c r="K1376" i="12" s="1"/>
  <c r="J1377" i="12"/>
  <c r="K1377" i="12" s="1"/>
  <c r="J1378" i="12"/>
  <c r="K1378" i="12" s="1"/>
  <c r="J1379" i="12"/>
  <c r="K1379" i="12" s="1"/>
  <c r="J1380" i="12"/>
  <c r="K1380" i="12" s="1"/>
  <c r="J1381" i="12"/>
  <c r="K1381" i="12" s="1"/>
  <c r="J1382" i="12"/>
  <c r="K1382" i="12" s="1"/>
  <c r="J1383" i="12"/>
  <c r="K1383" i="12" s="1"/>
  <c r="J1384" i="12"/>
  <c r="K1384" i="12" s="1"/>
  <c r="J1385" i="12"/>
  <c r="K1385" i="12" s="1"/>
  <c r="J1386" i="12"/>
  <c r="K1386" i="12" s="1"/>
  <c r="J1387" i="12"/>
  <c r="K1387" i="12" s="1"/>
  <c r="J1388" i="12"/>
  <c r="K1388" i="12" s="1"/>
  <c r="J1389" i="12"/>
  <c r="K1389" i="12" s="1"/>
  <c r="J1390" i="12"/>
  <c r="K1390" i="12" s="1"/>
  <c r="J1391" i="12"/>
  <c r="K1391" i="12" s="1"/>
  <c r="J1392" i="12"/>
  <c r="K1392" i="12" s="1"/>
  <c r="J1393" i="12"/>
  <c r="K1393" i="12" s="1"/>
  <c r="J1394" i="12"/>
  <c r="K1394" i="12" s="1"/>
  <c r="J1395" i="12"/>
  <c r="K1395" i="12" s="1"/>
  <c r="J1396" i="12"/>
  <c r="K1396" i="12" s="1"/>
  <c r="J1397" i="12"/>
  <c r="K1397" i="12" s="1"/>
  <c r="J1398" i="12"/>
  <c r="K1398" i="12" s="1"/>
  <c r="J1399" i="12"/>
  <c r="K1399" i="12" s="1"/>
  <c r="J1400" i="12"/>
  <c r="K1400" i="12" s="1"/>
  <c r="J1401" i="12"/>
  <c r="K1401" i="12" s="1"/>
  <c r="J1402" i="12"/>
  <c r="K1402" i="12" s="1"/>
  <c r="J1403" i="12"/>
  <c r="K1403" i="12" s="1"/>
  <c r="J1404" i="12"/>
  <c r="K1404" i="12" s="1"/>
  <c r="J1405" i="12"/>
  <c r="K1405" i="12" s="1"/>
  <c r="J1406" i="12"/>
  <c r="K1406" i="12" s="1"/>
  <c r="J1407" i="12"/>
  <c r="K1407" i="12" s="1"/>
  <c r="J1408" i="12"/>
  <c r="K1408" i="12" s="1"/>
  <c r="J1409" i="12"/>
  <c r="K1409" i="12" s="1"/>
  <c r="J1410" i="12"/>
  <c r="K1410" i="12" s="1"/>
  <c r="J1411" i="12"/>
  <c r="K1411" i="12" s="1"/>
  <c r="J1412" i="12"/>
  <c r="K1412" i="12" s="1"/>
  <c r="J1413" i="12"/>
  <c r="K1413" i="12" s="1"/>
  <c r="J1414" i="12"/>
  <c r="K1414" i="12" s="1"/>
  <c r="J1415" i="12"/>
  <c r="K1415" i="12" s="1"/>
  <c r="J1416" i="12"/>
  <c r="K1416" i="12" s="1"/>
  <c r="J1417" i="12"/>
  <c r="K1417" i="12" s="1"/>
  <c r="J1418" i="12"/>
  <c r="K1418" i="12" s="1"/>
  <c r="J1419" i="12"/>
  <c r="K1419" i="12" s="1"/>
  <c r="J1420" i="12"/>
  <c r="K1420" i="12" s="1"/>
  <c r="J1421" i="12"/>
  <c r="K1421" i="12" s="1"/>
  <c r="J1422" i="12"/>
  <c r="K1422" i="12" s="1"/>
  <c r="J1423" i="12"/>
  <c r="K1423" i="12" s="1"/>
  <c r="J1424" i="12"/>
  <c r="K1424" i="12" s="1"/>
  <c r="J1425" i="12"/>
  <c r="K1425" i="12" s="1"/>
  <c r="J1426" i="12"/>
  <c r="K1426" i="12" s="1"/>
  <c r="J1427" i="12"/>
  <c r="K1427" i="12" s="1"/>
  <c r="J1428" i="12"/>
  <c r="K1428" i="12" s="1"/>
  <c r="J1429" i="12"/>
  <c r="K1429" i="12" s="1"/>
  <c r="J1430" i="12"/>
  <c r="K1430" i="12" s="1"/>
  <c r="J1431" i="12"/>
  <c r="K1431" i="12" s="1"/>
  <c r="J1432" i="12"/>
  <c r="K1432" i="12" s="1"/>
  <c r="J1433" i="12"/>
  <c r="K1433" i="12" s="1"/>
  <c r="J1434" i="12"/>
  <c r="K1434" i="12" s="1"/>
  <c r="J1435" i="12"/>
  <c r="K1435" i="12" s="1"/>
  <c r="J1436" i="12"/>
  <c r="K1436" i="12" s="1"/>
  <c r="J1437" i="12"/>
  <c r="K1437" i="12" s="1"/>
  <c r="J1438" i="12"/>
  <c r="K1438" i="12" s="1"/>
  <c r="J1439" i="12"/>
  <c r="K1439" i="12" s="1"/>
  <c r="J1440" i="12"/>
  <c r="K1440" i="12" s="1"/>
  <c r="J1441" i="12"/>
  <c r="K1441" i="12" s="1"/>
  <c r="J1442" i="12"/>
  <c r="K1442" i="12" s="1"/>
  <c r="J1443" i="12"/>
  <c r="K1443" i="12" s="1"/>
  <c r="J1444" i="12"/>
  <c r="K1444" i="12" s="1"/>
  <c r="J1445" i="12"/>
  <c r="K1445" i="12" s="1"/>
  <c r="J1446" i="12"/>
  <c r="K1446" i="12" s="1"/>
  <c r="J1447" i="12"/>
  <c r="K1447" i="12" s="1"/>
  <c r="J1448" i="12"/>
  <c r="K1448" i="12" s="1"/>
  <c r="J1449" i="12"/>
  <c r="K1449" i="12" s="1"/>
  <c r="J1450" i="12"/>
  <c r="K1450" i="12" s="1"/>
  <c r="J1451" i="12"/>
  <c r="K1451" i="12" s="1"/>
  <c r="J1452" i="12"/>
  <c r="K1452" i="12" s="1"/>
  <c r="J1453" i="12"/>
  <c r="K1453" i="12" s="1"/>
  <c r="J1454" i="12"/>
  <c r="K1454" i="12" s="1"/>
  <c r="J1455" i="12"/>
  <c r="K1455" i="12" s="1"/>
  <c r="J1456" i="12"/>
  <c r="K1456" i="12" s="1"/>
  <c r="J1457" i="12"/>
  <c r="K1457" i="12" s="1"/>
  <c r="J1458" i="12"/>
  <c r="K1458" i="12" s="1"/>
  <c r="J1459" i="12"/>
  <c r="K1459" i="12" s="1"/>
  <c r="J1460" i="12"/>
  <c r="K1460" i="12" s="1"/>
  <c r="J1461" i="12"/>
  <c r="K1461" i="12" s="1"/>
  <c r="J1462" i="12"/>
  <c r="K1462" i="12" s="1"/>
  <c r="J1463" i="12"/>
  <c r="K1463" i="12" s="1"/>
  <c r="J1464" i="12"/>
  <c r="K1464" i="12" s="1"/>
  <c r="J1465" i="12"/>
  <c r="K1465" i="12" s="1"/>
  <c r="J1466" i="12"/>
  <c r="K1466" i="12" s="1"/>
  <c r="J1467" i="12"/>
  <c r="K1467" i="12" s="1"/>
  <c r="J1468" i="12"/>
  <c r="K1468" i="12" s="1"/>
  <c r="J1469" i="12"/>
  <c r="K1469" i="12" s="1"/>
  <c r="J1470" i="12"/>
  <c r="K1470" i="12" s="1"/>
  <c r="J1471" i="12"/>
  <c r="K1471" i="12" s="1"/>
  <c r="J1472" i="12"/>
  <c r="K1472" i="12" s="1"/>
  <c r="J1473" i="12"/>
  <c r="K1473" i="12" s="1"/>
  <c r="J1474" i="12"/>
  <c r="K1474" i="12" s="1"/>
  <c r="J1475" i="12"/>
  <c r="K1475" i="12" s="1"/>
  <c r="J1476" i="12"/>
  <c r="K1476" i="12" s="1"/>
  <c r="J1477" i="12"/>
  <c r="K1477" i="12" s="1"/>
  <c r="J1478" i="12"/>
  <c r="K1478" i="12" s="1"/>
  <c r="J1479" i="12"/>
  <c r="K1479" i="12" s="1"/>
  <c r="J1480" i="12"/>
  <c r="K1480" i="12" s="1"/>
  <c r="J1481" i="12"/>
  <c r="K1481" i="12" s="1"/>
  <c r="J1482" i="12"/>
  <c r="K1482" i="12" s="1"/>
  <c r="J1483" i="12"/>
  <c r="K1483" i="12" s="1"/>
  <c r="J1484" i="12"/>
  <c r="K1484" i="12" s="1"/>
  <c r="J1485" i="12"/>
  <c r="K1485" i="12" s="1"/>
  <c r="J1486" i="12"/>
  <c r="K1486" i="12" s="1"/>
  <c r="J1487" i="12"/>
  <c r="K1487" i="12" s="1"/>
  <c r="J1488" i="12"/>
  <c r="K1488" i="12" s="1"/>
  <c r="J1489" i="12"/>
  <c r="K1489" i="12" s="1"/>
  <c r="J1490" i="12"/>
  <c r="K1490" i="12" s="1"/>
  <c r="J1491" i="12"/>
  <c r="K1491" i="12" s="1"/>
  <c r="J1492" i="12"/>
  <c r="K1492" i="12" s="1"/>
  <c r="J1493" i="12"/>
  <c r="K1493" i="12" s="1"/>
  <c r="J1494" i="12"/>
  <c r="K1494" i="12" s="1"/>
  <c r="J1495" i="12"/>
  <c r="K1495" i="12" s="1"/>
  <c r="J1496" i="12"/>
  <c r="K1496" i="12" s="1"/>
  <c r="J1497" i="12"/>
  <c r="K1497" i="12" s="1"/>
  <c r="J1498" i="12"/>
  <c r="K1498" i="12" s="1"/>
  <c r="J1499" i="12"/>
  <c r="K1499" i="12" s="1"/>
  <c r="J1500" i="12"/>
  <c r="K1500" i="12" s="1"/>
  <c r="J1501" i="12"/>
  <c r="K1501" i="12" s="1"/>
  <c r="J1502" i="12"/>
  <c r="K1502" i="12" s="1"/>
  <c r="J1503" i="12"/>
  <c r="K1503" i="12" s="1"/>
  <c r="J1504" i="12"/>
  <c r="K1504" i="12" s="1"/>
  <c r="J1505" i="12"/>
  <c r="K1505" i="12" s="1"/>
  <c r="J1506" i="12"/>
  <c r="K1506" i="12" s="1"/>
  <c r="J1507" i="12"/>
  <c r="K1507" i="12" s="1"/>
  <c r="J1508" i="12"/>
  <c r="K1508" i="12" s="1"/>
  <c r="J1509" i="12"/>
  <c r="K1509" i="12" s="1"/>
  <c r="J1510" i="12"/>
  <c r="K1510" i="12" s="1"/>
  <c r="J1511" i="12"/>
  <c r="K1511" i="12" s="1"/>
  <c r="J1512" i="12"/>
  <c r="K1512" i="12" s="1"/>
  <c r="J1513" i="12"/>
  <c r="K1513" i="12" s="1"/>
  <c r="J1514" i="12"/>
  <c r="K1514" i="12" s="1"/>
  <c r="J1515" i="12"/>
  <c r="K1515" i="12" s="1"/>
  <c r="J1516" i="12"/>
  <c r="K1516" i="12" s="1"/>
  <c r="J1517" i="12"/>
  <c r="K1517" i="12" s="1"/>
  <c r="J1518" i="12"/>
  <c r="K1518" i="12" s="1"/>
  <c r="J1519" i="12"/>
  <c r="K1519" i="12" s="1"/>
  <c r="J1520" i="12"/>
  <c r="K1520" i="12" s="1"/>
  <c r="J1521" i="12"/>
  <c r="K1521" i="12" s="1"/>
  <c r="J1522" i="12"/>
  <c r="K1522" i="12" s="1"/>
  <c r="J1523" i="12"/>
  <c r="K1523" i="12" s="1"/>
  <c r="J1524" i="12"/>
  <c r="K1524" i="12" s="1"/>
  <c r="J1525" i="12"/>
  <c r="K1525" i="12" s="1"/>
  <c r="J1526" i="12"/>
  <c r="K1526" i="12" s="1"/>
  <c r="J1527" i="12"/>
  <c r="K1527" i="12" s="1"/>
  <c r="J1528" i="12"/>
  <c r="K1528" i="12" s="1"/>
  <c r="J1529" i="12"/>
  <c r="K1529" i="12" s="1"/>
  <c r="J1530" i="12"/>
  <c r="K1530" i="12" s="1"/>
  <c r="J1531" i="12"/>
  <c r="K1531" i="12" s="1"/>
  <c r="J1532" i="12"/>
  <c r="K1532" i="12" s="1"/>
  <c r="J1533" i="12"/>
  <c r="K1533" i="12" s="1"/>
  <c r="J1534" i="12"/>
  <c r="K1534" i="12" s="1"/>
  <c r="J1535" i="12"/>
  <c r="K1535" i="12" s="1"/>
  <c r="J1536" i="12"/>
  <c r="K1536" i="12" s="1"/>
  <c r="J1537" i="12"/>
  <c r="K1537" i="12" s="1"/>
  <c r="J1538" i="12"/>
  <c r="K1538" i="12" s="1"/>
  <c r="J1539" i="12"/>
  <c r="K1539" i="12" s="1"/>
  <c r="J1540" i="12"/>
  <c r="K1540" i="12" s="1"/>
  <c r="J1541" i="12"/>
  <c r="K1541" i="12" s="1"/>
  <c r="J1542" i="12"/>
  <c r="K1542" i="12" s="1"/>
  <c r="J1543" i="12"/>
  <c r="K1543" i="12" s="1"/>
  <c r="J1544" i="12"/>
  <c r="K1544" i="12" s="1"/>
  <c r="J1545" i="12"/>
  <c r="K1545" i="12" s="1"/>
  <c r="J1546" i="12"/>
  <c r="K1546" i="12" s="1"/>
  <c r="J1547" i="12"/>
  <c r="K1547" i="12" s="1"/>
  <c r="J1548" i="12"/>
  <c r="K1548" i="12" s="1"/>
  <c r="J1549" i="12"/>
  <c r="K1549" i="12" s="1"/>
  <c r="J1550" i="12"/>
  <c r="K1550" i="12" s="1"/>
  <c r="J1551" i="12"/>
  <c r="K1551" i="12" s="1"/>
  <c r="J1552" i="12"/>
  <c r="K1552" i="12" s="1"/>
  <c r="J1553" i="12"/>
  <c r="K1553" i="12" s="1"/>
  <c r="J1554" i="12"/>
  <c r="K1554" i="12" s="1"/>
  <c r="J1555" i="12"/>
  <c r="K1555" i="12" s="1"/>
  <c r="J1556" i="12"/>
  <c r="K1556" i="12" s="1"/>
  <c r="J1557" i="12"/>
  <c r="K1557" i="12" s="1"/>
  <c r="J1558" i="12"/>
  <c r="K1558" i="12" s="1"/>
  <c r="J1559" i="12"/>
  <c r="K1559" i="12" s="1"/>
  <c r="J1560" i="12"/>
  <c r="K1560" i="12" s="1"/>
  <c r="J1561" i="12"/>
  <c r="K1561" i="12" s="1"/>
  <c r="J1562" i="12"/>
  <c r="K1562" i="12" s="1"/>
  <c r="J1563" i="12"/>
  <c r="K1563" i="12" s="1"/>
  <c r="J1564" i="12"/>
  <c r="K1564" i="12" s="1"/>
  <c r="J1565" i="12"/>
  <c r="K1565" i="12" s="1"/>
  <c r="J1566" i="12"/>
  <c r="K1566" i="12" s="1"/>
  <c r="J1567" i="12"/>
  <c r="K1567" i="12" s="1"/>
  <c r="J1568" i="12"/>
  <c r="K1568" i="12" s="1"/>
  <c r="J1569" i="12"/>
  <c r="K1569" i="12" s="1"/>
  <c r="J1570" i="12"/>
  <c r="K1570" i="12" s="1"/>
  <c r="J1571" i="12"/>
  <c r="K1571" i="12" s="1"/>
  <c r="J1572" i="12"/>
  <c r="K1572" i="12" s="1"/>
  <c r="J1573" i="12"/>
  <c r="K1573" i="12" s="1"/>
  <c r="J1574" i="12"/>
  <c r="K1574" i="12" s="1"/>
  <c r="J1575" i="12"/>
  <c r="K1575" i="12" s="1"/>
  <c r="J1576" i="12"/>
  <c r="K1576" i="12" s="1"/>
  <c r="J1577" i="12"/>
  <c r="K1577" i="12" s="1"/>
  <c r="J1578" i="12"/>
  <c r="K1578" i="12" s="1"/>
  <c r="J1579" i="12"/>
  <c r="K1579" i="12" s="1"/>
  <c r="J1580" i="12"/>
  <c r="K1580" i="12" s="1"/>
  <c r="J1581" i="12"/>
  <c r="K1581" i="12" s="1"/>
  <c r="J1582" i="12"/>
  <c r="K1582" i="12" s="1"/>
  <c r="J1583" i="12"/>
  <c r="K1583" i="12" s="1"/>
  <c r="J1584" i="12"/>
  <c r="K1584" i="12" s="1"/>
  <c r="J1585" i="12"/>
  <c r="K1585" i="12" s="1"/>
  <c r="J1586" i="12"/>
  <c r="K1586" i="12" s="1"/>
  <c r="J1587" i="12"/>
  <c r="K1587" i="12" s="1"/>
  <c r="J1588" i="12"/>
  <c r="K1588" i="12" s="1"/>
  <c r="J1589" i="12"/>
  <c r="K1589" i="12" s="1"/>
  <c r="J1590" i="12"/>
  <c r="K1590" i="12" s="1"/>
  <c r="J1591" i="12"/>
  <c r="K1591" i="12" s="1"/>
  <c r="J1592" i="12"/>
  <c r="K1592" i="12" s="1"/>
  <c r="J1593" i="12"/>
  <c r="K1593" i="12" s="1"/>
  <c r="J1594" i="12"/>
  <c r="K1594" i="12" s="1"/>
  <c r="J1595" i="12"/>
  <c r="K1595" i="12" s="1"/>
  <c r="J1596" i="12"/>
  <c r="K1596" i="12" s="1"/>
  <c r="J1597" i="12"/>
  <c r="K1597" i="12" s="1"/>
  <c r="J1598" i="12"/>
  <c r="K1598" i="12" s="1"/>
  <c r="J1599" i="12"/>
  <c r="K1599" i="12" s="1"/>
  <c r="J1600" i="12"/>
  <c r="K1600" i="12" s="1"/>
  <c r="J1601" i="12"/>
  <c r="K1601" i="12" s="1"/>
  <c r="J1602" i="12"/>
  <c r="K1602" i="12" s="1"/>
  <c r="J1603" i="12"/>
  <c r="K1603" i="12" s="1"/>
  <c r="J1604" i="12"/>
  <c r="K1604" i="12" s="1"/>
  <c r="J1605" i="12"/>
  <c r="K1605" i="12" s="1"/>
  <c r="J1606" i="12"/>
  <c r="K1606" i="12" s="1"/>
  <c r="J1607" i="12"/>
  <c r="K1607" i="12" s="1"/>
  <c r="J1608" i="12"/>
  <c r="K1608" i="12" s="1"/>
  <c r="J1609" i="12"/>
  <c r="K1609" i="12" s="1"/>
  <c r="J1610" i="12"/>
  <c r="K1610" i="12" s="1"/>
  <c r="J1611" i="12"/>
  <c r="K1611" i="12" s="1"/>
  <c r="J1612" i="12"/>
  <c r="K1612" i="12" s="1"/>
  <c r="J1613" i="12"/>
  <c r="K1613" i="12" s="1"/>
  <c r="J1614" i="12"/>
  <c r="K1614" i="12" s="1"/>
  <c r="J1615" i="12"/>
  <c r="K1615" i="12" s="1"/>
  <c r="J1616" i="12"/>
  <c r="K1616" i="12" s="1"/>
  <c r="J1617" i="12"/>
  <c r="K1617" i="12" s="1"/>
  <c r="J1618" i="12"/>
  <c r="K1618" i="12" s="1"/>
  <c r="J1619" i="12"/>
  <c r="K1619" i="12" s="1"/>
  <c r="J1620" i="12"/>
  <c r="K1620" i="12" s="1"/>
  <c r="J1621" i="12"/>
  <c r="K1621" i="12" s="1"/>
  <c r="J1622" i="12"/>
  <c r="K1622" i="12" s="1"/>
  <c r="J1623" i="12"/>
  <c r="K1623" i="12" s="1"/>
  <c r="J1624" i="12"/>
  <c r="K1624" i="12" s="1"/>
  <c r="J1625" i="12"/>
  <c r="K1625" i="12" s="1"/>
  <c r="J1626" i="12"/>
  <c r="K1626" i="12" s="1"/>
  <c r="J1627" i="12"/>
  <c r="K1627" i="12" s="1"/>
  <c r="J1628" i="12"/>
  <c r="K1628" i="12" s="1"/>
  <c r="J1629" i="12"/>
  <c r="K1629" i="12" s="1"/>
  <c r="J1630" i="12"/>
  <c r="K1630" i="12" s="1"/>
  <c r="J1631" i="12"/>
  <c r="K1631" i="12" s="1"/>
  <c r="J1632" i="12"/>
  <c r="K1632" i="12" s="1"/>
  <c r="J1633" i="12"/>
  <c r="K1633" i="12" s="1"/>
  <c r="J1634" i="12"/>
  <c r="K1634" i="12" s="1"/>
  <c r="J1635" i="12"/>
  <c r="K1635" i="12" s="1"/>
  <c r="J1636" i="12"/>
  <c r="K1636" i="12" s="1"/>
  <c r="J1637" i="12"/>
  <c r="K1637" i="12" s="1"/>
  <c r="J1638" i="12"/>
  <c r="K1638" i="12" s="1"/>
  <c r="J1639" i="12"/>
  <c r="K1639" i="12" s="1"/>
  <c r="J1640" i="12"/>
  <c r="K1640" i="12" s="1"/>
  <c r="J1641" i="12"/>
  <c r="K1641" i="12" s="1"/>
  <c r="J1642" i="12"/>
  <c r="K1642" i="12" s="1"/>
  <c r="J1643" i="12"/>
  <c r="K1643" i="12" s="1"/>
  <c r="J1644" i="12"/>
  <c r="K1644" i="12" s="1"/>
  <c r="J1645" i="12"/>
  <c r="K1645" i="12" s="1"/>
  <c r="J1646" i="12"/>
  <c r="K1646" i="12" s="1"/>
  <c r="J1647" i="12"/>
  <c r="K1647" i="12" s="1"/>
  <c r="J1648" i="12"/>
  <c r="K1648" i="12" s="1"/>
  <c r="J1649" i="12"/>
  <c r="K1649" i="12" s="1"/>
  <c r="J1650" i="12"/>
  <c r="K1650" i="12" s="1"/>
  <c r="J1651" i="12"/>
  <c r="K1651" i="12" s="1"/>
  <c r="J1652" i="12"/>
  <c r="K1652" i="12" s="1"/>
  <c r="J1653" i="12"/>
  <c r="K1653" i="12" s="1"/>
  <c r="J1654" i="12"/>
  <c r="K1654" i="12" s="1"/>
  <c r="J1655" i="12"/>
  <c r="K1655" i="12" s="1"/>
  <c r="J1656" i="12"/>
  <c r="K1656" i="12" s="1"/>
  <c r="J1657" i="12"/>
  <c r="K1657" i="12" s="1"/>
  <c r="J1658" i="12"/>
  <c r="K1658" i="12" s="1"/>
  <c r="J1659" i="12"/>
  <c r="K1659" i="12" s="1"/>
  <c r="J1660" i="12"/>
  <c r="K1660" i="12" s="1"/>
  <c r="J1661" i="12"/>
  <c r="K1661" i="12" s="1"/>
  <c r="J1662" i="12"/>
  <c r="K1662" i="12" s="1"/>
  <c r="J1663" i="12"/>
  <c r="K1663" i="12" s="1"/>
  <c r="J1664" i="12"/>
  <c r="K1664" i="12" s="1"/>
  <c r="J1665" i="12"/>
  <c r="K1665" i="12" s="1"/>
  <c r="J1666" i="12"/>
  <c r="K1666" i="12" s="1"/>
  <c r="J1667" i="12"/>
  <c r="K1667" i="12" s="1"/>
  <c r="J1668" i="12"/>
  <c r="K1668" i="12" s="1"/>
  <c r="J1669" i="12"/>
  <c r="K1669" i="12" s="1"/>
  <c r="J1670" i="12"/>
  <c r="K1670" i="12" s="1"/>
  <c r="J1671" i="12"/>
  <c r="K1671" i="12" s="1"/>
  <c r="J1672" i="12"/>
  <c r="K1672" i="12" s="1"/>
  <c r="J1673" i="12"/>
  <c r="K1673" i="12" s="1"/>
  <c r="J1674" i="12"/>
  <c r="K1674" i="12" s="1"/>
  <c r="J1675" i="12"/>
  <c r="K1675" i="12" s="1"/>
  <c r="J1676" i="12"/>
  <c r="K1676" i="12" s="1"/>
  <c r="J1677" i="12"/>
  <c r="K1677" i="12" s="1"/>
  <c r="J1678" i="12"/>
  <c r="K1678" i="12" s="1"/>
  <c r="J1679" i="12"/>
  <c r="K1679" i="12" s="1"/>
  <c r="J1680" i="12"/>
  <c r="K1680" i="12" s="1"/>
  <c r="J1681" i="12"/>
  <c r="K1681" i="12" s="1"/>
  <c r="J1682" i="12"/>
  <c r="K1682" i="12" s="1"/>
  <c r="J1683" i="12"/>
  <c r="K1683" i="12" s="1"/>
  <c r="J1684" i="12"/>
  <c r="K1684" i="12" s="1"/>
  <c r="J1685" i="12"/>
  <c r="K1685" i="12" s="1"/>
  <c r="J1686" i="12"/>
  <c r="K1686" i="12" s="1"/>
  <c r="J1687" i="12"/>
  <c r="K1687" i="12" s="1"/>
  <c r="J1688" i="12"/>
  <c r="K1688" i="12" s="1"/>
  <c r="J1689" i="12"/>
  <c r="K1689" i="12" s="1"/>
  <c r="J1690" i="12"/>
  <c r="K1690" i="12" s="1"/>
  <c r="J1691" i="12"/>
  <c r="K1691" i="12" s="1"/>
  <c r="J1692" i="12"/>
  <c r="K1692" i="12" s="1"/>
  <c r="J1693" i="12"/>
  <c r="K1693" i="12" s="1"/>
  <c r="J1694" i="12"/>
  <c r="K1694" i="12" s="1"/>
  <c r="J1695" i="12"/>
  <c r="K1695" i="12" s="1"/>
  <c r="J1696" i="12"/>
  <c r="K1696" i="12" s="1"/>
  <c r="J1697" i="12"/>
  <c r="K1697" i="12" s="1"/>
  <c r="J1698" i="12"/>
  <c r="K1698" i="12" s="1"/>
  <c r="J1699" i="12"/>
  <c r="K1699" i="12" s="1"/>
  <c r="J1700" i="12"/>
  <c r="K1700" i="12" s="1"/>
  <c r="J1701" i="12"/>
  <c r="K1701" i="12" s="1"/>
  <c r="J1702" i="12"/>
  <c r="K1702" i="12" s="1"/>
  <c r="J1703" i="12"/>
  <c r="K1703" i="12" s="1"/>
  <c r="J1704" i="12"/>
  <c r="K1704" i="12" s="1"/>
  <c r="J1705" i="12"/>
  <c r="K1705" i="12" s="1"/>
  <c r="J1706" i="12"/>
  <c r="K1706" i="12" s="1"/>
  <c r="J1707" i="12"/>
  <c r="K1707" i="12" s="1"/>
  <c r="J1708" i="12"/>
  <c r="K1708" i="12" s="1"/>
  <c r="J1709" i="12"/>
  <c r="K1709" i="12" s="1"/>
  <c r="J1710" i="12"/>
  <c r="K1710" i="12" s="1"/>
  <c r="J1711" i="12"/>
  <c r="K1711" i="12" s="1"/>
  <c r="J1712" i="12"/>
  <c r="K1712" i="12" s="1"/>
  <c r="J1713" i="12"/>
  <c r="K1713" i="12" s="1"/>
  <c r="J1714" i="12"/>
  <c r="K1714" i="12" s="1"/>
  <c r="J1715" i="12"/>
  <c r="K1715" i="12" s="1"/>
  <c r="J1716" i="12"/>
  <c r="K1716" i="12" s="1"/>
  <c r="J1717" i="12"/>
  <c r="K1717" i="12" s="1"/>
  <c r="J1718" i="12"/>
  <c r="K1718" i="12" s="1"/>
  <c r="J1719" i="12"/>
  <c r="K1719" i="12" s="1"/>
  <c r="J1720" i="12"/>
  <c r="K1720" i="12" s="1"/>
  <c r="J1721" i="12"/>
  <c r="K1721" i="12" s="1"/>
  <c r="J1722" i="12"/>
  <c r="K1722" i="12" s="1"/>
  <c r="J1723" i="12"/>
  <c r="K1723" i="12" s="1"/>
  <c r="J1724" i="12"/>
  <c r="K1724" i="12" s="1"/>
  <c r="J1725" i="12"/>
  <c r="K1725" i="12" s="1"/>
  <c r="J1726" i="12"/>
  <c r="K1726" i="12" s="1"/>
  <c r="J1727" i="12"/>
  <c r="K1727" i="12" s="1"/>
  <c r="J1728" i="12"/>
  <c r="K1728" i="12" s="1"/>
  <c r="J1729" i="12"/>
  <c r="K1729" i="12" s="1"/>
  <c r="J1730" i="12"/>
  <c r="K1730" i="12" s="1"/>
  <c r="J1731" i="12"/>
  <c r="K1731" i="12" s="1"/>
  <c r="J1732" i="12"/>
  <c r="K1732" i="12" s="1"/>
  <c r="J1733" i="12"/>
  <c r="K1733" i="12" s="1"/>
  <c r="J1734" i="12"/>
  <c r="K1734" i="12" s="1"/>
  <c r="J1735" i="12"/>
  <c r="K1735" i="12" s="1"/>
  <c r="J1736" i="12"/>
  <c r="K1736" i="12" s="1"/>
  <c r="J1737" i="12"/>
  <c r="K1737" i="12" s="1"/>
  <c r="J1738" i="12"/>
  <c r="K1738" i="12" s="1"/>
  <c r="J1739" i="12"/>
  <c r="K1739" i="12" s="1"/>
  <c r="J1740" i="12"/>
  <c r="K1740" i="12" s="1"/>
  <c r="J1741" i="12"/>
  <c r="K1741" i="12" s="1"/>
  <c r="J1742" i="12"/>
  <c r="K1742" i="12" s="1"/>
  <c r="J1743" i="12"/>
  <c r="K1743" i="12" s="1"/>
  <c r="J1744" i="12"/>
  <c r="K1744" i="12" s="1"/>
  <c r="J1745" i="12"/>
  <c r="K1745" i="12" s="1"/>
  <c r="J1746" i="12"/>
  <c r="K1746" i="12" s="1"/>
  <c r="J1747" i="12"/>
  <c r="K1747" i="12" s="1"/>
  <c r="J1748" i="12"/>
  <c r="K1748" i="12" s="1"/>
  <c r="J1749" i="12"/>
  <c r="K1749" i="12" s="1"/>
  <c r="J1750" i="12"/>
  <c r="K1750" i="12" s="1"/>
  <c r="J1751" i="12"/>
  <c r="K1751" i="12" s="1"/>
  <c r="J1752" i="12"/>
  <c r="K1752" i="12" s="1"/>
  <c r="J1753" i="12"/>
  <c r="K1753" i="12" s="1"/>
  <c r="J1754" i="12"/>
  <c r="K1754" i="12" s="1"/>
  <c r="J1755" i="12"/>
  <c r="K1755" i="12" s="1"/>
  <c r="J1756" i="12"/>
  <c r="K1756" i="12" s="1"/>
  <c r="J1757" i="12"/>
  <c r="K1757" i="12" s="1"/>
  <c r="J1758" i="12"/>
  <c r="K1758" i="12" s="1"/>
  <c r="J1759" i="12"/>
  <c r="K1759" i="12" s="1"/>
  <c r="J1760" i="12"/>
  <c r="K1760" i="12" s="1"/>
  <c r="J1761" i="12"/>
  <c r="K1761" i="12" s="1"/>
  <c r="J1762" i="12"/>
  <c r="K1762" i="12" s="1"/>
  <c r="J1763" i="12"/>
  <c r="K1763" i="12" s="1"/>
  <c r="J1764" i="12"/>
  <c r="K1764" i="12" s="1"/>
  <c r="J1765" i="12"/>
  <c r="K1765" i="12" s="1"/>
  <c r="J1766" i="12"/>
  <c r="K1766" i="12" s="1"/>
  <c r="J1767" i="12"/>
  <c r="K1767" i="12" s="1"/>
  <c r="J1768" i="12"/>
  <c r="K1768" i="12" s="1"/>
  <c r="J1769" i="12"/>
  <c r="K1769" i="12" s="1"/>
  <c r="J1770" i="12"/>
  <c r="K1770" i="12" s="1"/>
  <c r="J1771" i="12"/>
  <c r="K1771" i="12" s="1"/>
  <c r="J1772" i="12"/>
  <c r="K1772" i="12" s="1"/>
  <c r="J1773" i="12"/>
  <c r="K1773" i="12" s="1"/>
  <c r="J1774" i="12"/>
  <c r="K1774" i="12" s="1"/>
  <c r="J1775" i="12"/>
  <c r="K1775" i="12" s="1"/>
  <c r="J1776" i="12"/>
  <c r="K1776" i="12" s="1"/>
  <c r="J1777" i="12"/>
  <c r="K1777" i="12" s="1"/>
  <c r="J1778" i="12"/>
  <c r="K1778" i="12" s="1"/>
  <c r="J1779" i="12"/>
  <c r="K1779" i="12" s="1"/>
  <c r="J1780" i="12"/>
  <c r="K1780" i="12" s="1"/>
  <c r="J1781" i="12"/>
  <c r="K1781" i="12" s="1"/>
  <c r="J1782" i="12"/>
  <c r="K1782" i="12" s="1"/>
  <c r="J1783" i="12"/>
  <c r="K1783" i="12" s="1"/>
  <c r="J1784" i="12"/>
  <c r="K1784" i="12" s="1"/>
  <c r="J1785" i="12"/>
  <c r="K1785" i="12" s="1"/>
  <c r="J1786" i="12"/>
  <c r="K1786" i="12" s="1"/>
  <c r="J1787" i="12"/>
  <c r="K1787" i="12" s="1"/>
  <c r="J1788" i="12"/>
  <c r="K1788" i="12" s="1"/>
  <c r="J1789" i="12"/>
  <c r="K1789" i="12" s="1"/>
  <c r="J1790" i="12"/>
  <c r="K1790" i="12" s="1"/>
  <c r="J1791" i="12"/>
  <c r="K1791" i="12" s="1"/>
  <c r="J1792" i="12"/>
  <c r="K1792" i="12" s="1"/>
  <c r="J1793" i="12"/>
  <c r="K1793" i="12" s="1"/>
  <c r="J1794" i="12"/>
  <c r="K1794" i="12" s="1"/>
  <c r="J1795" i="12"/>
  <c r="K1795" i="12" s="1"/>
  <c r="J1796" i="12"/>
  <c r="K1796" i="12" s="1"/>
  <c r="J1797" i="12"/>
  <c r="K1797" i="12" s="1"/>
  <c r="J1798" i="12"/>
  <c r="K1798" i="12" s="1"/>
  <c r="J1799" i="12"/>
  <c r="K1799" i="12" s="1"/>
  <c r="J1800" i="12"/>
  <c r="K1800" i="12" s="1"/>
  <c r="J1801" i="12"/>
  <c r="K1801" i="12" s="1"/>
  <c r="J1802" i="12"/>
  <c r="K1802" i="12" s="1"/>
  <c r="J1803" i="12"/>
  <c r="K1803" i="12" s="1"/>
  <c r="J1804" i="12"/>
  <c r="K1804" i="12" s="1"/>
  <c r="J1805" i="12"/>
  <c r="K1805" i="12" s="1"/>
  <c r="J1806" i="12"/>
  <c r="K1806" i="12" s="1"/>
  <c r="J1807" i="12"/>
  <c r="K1807" i="12" s="1"/>
  <c r="J1808" i="12"/>
  <c r="K1808" i="12" s="1"/>
  <c r="J1809" i="12"/>
  <c r="K1809" i="12" s="1"/>
  <c r="J1810" i="12"/>
  <c r="K1810" i="12" s="1"/>
  <c r="J1811" i="12"/>
  <c r="K1811" i="12" s="1"/>
  <c r="J1812" i="12"/>
  <c r="K1812" i="12" s="1"/>
  <c r="J1813" i="12"/>
  <c r="K1813" i="12" s="1"/>
  <c r="J1814" i="12"/>
  <c r="K1814" i="12" s="1"/>
  <c r="J1815" i="12"/>
  <c r="K1815" i="12" s="1"/>
  <c r="J1816" i="12"/>
  <c r="K1816" i="12" s="1"/>
  <c r="J1817" i="12"/>
  <c r="K1817" i="12" s="1"/>
  <c r="J1818" i="12"/>
  <c r="K1818" i="12" s="1"/>
  <c r="J1819" i="12"/>
  <c r="K1819" i="12" s="1"/>
  <c r="J1820" i="12"/>
  <c r="K1820" i="12" s="1"/>
  <c r="J1821" i="12"/>
  <c r="K1821" i="12" s="1"/>
  <c r="J1822" i="12"/>
  <c r="K1822" i="12" s="1"/>
  <c r="J1823" i="12"/>
  <c r="K1823" i="12" s="1"/>
  <c r="J1824" i="12"/>
  <c r="K1824" i="12" s="1"/>
  <c r="J1825" i="12"/>
  <c r="K1825" i="12" s="1"/>
  <c r="J1826" i="12"/>
  <c r="K1826" i="12" s="1"/>
  <c r="J1827" i="12"/>
  <c r="K1827" i="12" s="1"/>
  <c r="J1828" i="12"/>
  <c r="K1828" i="12" s="1"/>
  <c r="J1829" i="12"/>
  <c r="K1829" i="12" s="1"/>
  <c r="J1830" i="12"/>
  <c r="K1830" i="12" s="1"/>
  <c r="J1831" i="12"/>
  <c r="K1831" i="12" s="1"/>
  <c r="J1832" i="12"/>
  <c r="K1832" i="12" s="1"/>
  <c r="J1833" i="12"/>
  <c r="K1833" i="12" s="1"/>
  <c r="J1834" i="12"/>
  <c r="K1834" i="12" s="1"/>
  <c r="J1835" i="12"/>
  <c r="K1835" i="12" s="1"/>
  <c r="J1836" i="12"/>
  <c r="K1836" i="12" s="1"/>
  <c r="J1837" i="12"/>
  <c r="K1837" i="12" s="1"/>
  <c r="J1838" i="12"/>
  <c r="K1838" i="12" s="1"/>
  <c r="J1839" i="12"/>
  <c r="K1839" i="12" s="1"/>
  <c r="J1840" i="12"/>
  <c r="K1840" i="12" s="1"/>
  <c r="J1841" i="12"/>
  <c r="K1841" i="12" s="1"/>
  <c r="J1842" i="12"/>
  <c r="K1842" i="12" s="1"/>
  <c r="J1843" i="12"/>
  <c r="K1843" i="12" s="1"/>
  <c r="J1844" i="12"/>
  <c r="K1844" i="12" s="1"/>
  <c r="J1845" i="12"/>
  <c r="K1845" i="12" s="1"/>
  <c r="J1846" i="12"/>
  <c r="K1846" i="12" s="1"/>
  <c r="J1847" i="12"/>
  <c r="K1847" i="12" s="1"/>
  <c r="J1848" i="12"/>
  <c r="K1848" i="12" s="1"/>
  <c r="J1849" i="12"/>
  <c r="K1849" i="12" s="1"/>
  <c r="J1850" i="12"/>
  <c r="K1850" i="12" s="1"/>
  <c r="J1851" i="12"/>
  <c r="K1851" i="12" s="1"/>
  <c r="J1852" i="12"/>
  <c r="K1852" i="12" s="1"/>
  <c r="J1853" i="12"/>
  <c r="K1853" i="12" s="1"/>
  <c r="J1854" i="12"/>
  <c r="K1854" i="12" s="1"/>
  <c r="J1855" i="12"/>
  <c r="K1855" i="12" s="1"/>
  <c r="J1856" i="12"/>
  <c r="K1856" i="12" s="1"/>
  <c r="J1857" i="12"/>
  <c r="K1857" i="12" s="1"/>
  <c r="J1858" i="12"/>
  <c r="K1858" i="12" s="1"/>
  <c r="J1859" i="12"/>
  <c r="K1859" i="12" s="1"/>
  <c r="J1860" i="12"/>
  <c r="K1860" i="12" s="1"/>
  <c r="J1861" i="12"/>
  <c r="K1861" i="12" s="1"/>
  <c r="J1862" i="12"/>
  <c r="K1862" i="12" s="1"/>
  <c r="J1863" i="12"/>
  <c r="K1863" i="12" s="1"/>
  <c r="J1864" i="12"/>
  <c r="K1864" i="12" s="1"/>
  <c r="J1865" i="12"/>
  <c r="K1865" i="12" s="1"/>
  <c r="J1866" i="12"/>
  <c r="K1866" i="12" s="1"/>
  <c r="J1867" i="12"/>
  <c r="K1867" i="12" s="1"/>
  <c r="J1868" i="12"/>
  <c r="K1868" i="12" s="1"/>
  <c r="J1869" i="12"/>
  <c r="K1869" i="12" s="1"/>
  <c r="J1870" i="12"/>
  <c r="K1870" i="12" s="1"/>
  <c r="J1871" i="12"/>
  <c r="K1871" i="12" s="1"/>
  <c r="J1872" i="12"/>
  <c r="K1872" i="12" s="1"/>
  <c r="J1873" i="12"/>
  <c r="K1873" i="12" s="1"/>
  <c r="J1874" i="12"/>
  <c r="K1874" i="12" s="1"/>
  <c r="J1875" i="12"/>
  <c r="K1875" i="12" s="1"/>
  <c r="J1876" i="12"/>
  <c r="K1876" i="12" s="1"/>
  <c r="J1877" i="12"/>
  <c r="K1877" i="12" s="1"/>
  <c r="J1878" i="12"/>
  <c r="K1878" i="12" s="1"/>
  <c r="J1879" i="12"/>
  <c r="K1879" i="12" s="1"/>
  <c r="J1880" i="12"/>
  <c r="K1880" i="12" s="1"/>
  <c r="J1881" i="12"/>
  <c r="K1881" i="12" s="1"/>
  <c r="J1882" i="12"/>
  <c r="K1882" i="12" s="1"/>
  <c r="J1883" i="12"/>
  <c r="K1883" i="12" s="1"/>
  <c r="J1884" i="12"/>
  <c r="K1884" i="12" s="1"/>
  <c r="J1885" i="12"/>
  <c r="K1885" i="12" s="1"/>
  <c r="J1886" i="12"/>
  <c r="K1886" i="12" s="1"/>
  <c r="J1887" i="12"/>
  <c r="K1887" i="12" s="1"/>
  <c r="J1888" i="12"/>
  <c r="K1888" i="12" s="1"/>
  <c r="J1889" i="12"/>
  <c r="K1889" i="12" s="1"/>
  <c r="J1890" i="12"/>
  <c r="K1890" i="12" s="1"/>
  <c r="J1891" i="12"/>
  <c r="K1891" i="12" s="1"/>
  <c r="J1892" i="12"/>
  <c r="K1892" i="12" s="1"/>
  <c r="J1893" i="12"/>
  <c r="K1893" i="12" s="1"/>
  <c r="J1894" i="12"/>
  <c r="K1894" i="12" s="1"/>
  <c r="J1895" i="12"/>
  <c r="K1895" i="12" s="1"/>
  <c r="J1896" i="12"/>
  <c r="K1896" i="12" s="1"/>
  <c r="J1897" i="12"/>
  <c r="K1897" i="12" s="1"/>
  <c r="J1898" i="12"/>
  <c r="K1898" i="12" s="1"/>
  <c r="J1899" i="12"/>
  <c r="K1899" i="12" s="1"/>
  <c r="J1900" i="12"/>
  <c r="K1900" i="12" s="1"/>
  <c r="J1901" i="12"/>
  <c r="K1901" i="12" s="1"/>
  <c r="J1902" i="12"/>
  <c r="K1902" i="12" s="1"/>
  <c r="J1903" i="12"/>
  <c r="K1903" i="12" s="1"/>
  <c r="J1904" i="12"/>
  <c r="K1904" i="12" s="1"/>
  <c r="J1905" i="12"/>
  <c r="K1905" i="12" s="1"/>
  <c r="J1906" i="12"/>
  <c r="K1906" i="12" s="1"/>
  <c r="J1907" i="12"/>
  <c r="K1907" i="12" s="1"/>
  <c r="J1908" i="12"/>
  <c r="K1908" i="12" s="1"/>
  <c r="J1909" i="12"/>
  <c r="K1909" i="12" s="1"/>
  <c r="J1910" i="12"/>
  <c r="K1910" i="12" s="1"/>
  <c r="J1911" i="12"/>
  <c r="K1911" i="12" s="1"/>
  <c r="J1912" i="12"/>
  <c r="K1912" i="12" s="1"/>
  <c r="J1913" i="12"/>
  <c r="K1913" i="12" s="1"/>
  <c r="J1914" i="12"/>
  <c r="K1914" i="12" s="1"/>
  <c r="J1915" i="12"/>
  <c r="K1915" i="12" s="1"/>
  <c r="J1916" i="12"/>
  <c r="K1916" i="12" s="1"/>
  <c r="J1917" i="12"/>
  <c r="K1917" i="12" s="1"/>
  <c r="J1918" i="12"/>
  <c r="K1918" i="12" s="1"/>
  <c r="J1919" i="12"/>
  <c r="K1919" i="12" s="1"/>
  <c r="J1920" i="12"/>
  <c r="K1920" i="12" s="1"/>
  <c r="J1921" i="12"/>
  <c r="K1921" i="12" s="1"/>
  <c r="J1922" i="12"/>
  <c r="K1922" i="12" s="1"/>
  <c r="J1923" i="12"/>
  <c r="K1923" i="12" s="1"/>
  <c r="J1924" i="12"/>
  <c r="K1924" i="12" s="1"/>
  <c r="J1925" i="12"/>
  <c r="K1925" i="12" s="1"/>
  <c r="J1926" i="12"/>
  <c r="K1926" i="12" s="1"/>
  <c r="J1927" i="12"/>
  <c r="K1927" i="12" s="1"/>
  <c r="J1928" i="12"/>
  <c r="K1928" i="12" s="1"/>
  <c r="J1929" i="12"/>
  <c r="K1929" i="12" s="1"/>
  <c r="J1930" i="12"/>
  <c r="K1930" i="12" s="1"/>
  <c r="J1931" i="12"/>
  <c r="K1931" i="12" s="1"/>
  <c r="J1932" i="12"/>
  <c r="K1932" i="12" s="1"/>
  <c r="J1933" i="12"/>
  <c r="K1933" i="12" s="1"/>
  <c r="J1934" i="12"/>
  <c r="K1934" i="12" s="1"/>
  <c r="J1935" i="12"/>
  <c r="K1935" i="12" s="1"/>
  <c r="J1936" i="12"/>
  <c r="K1936" i="12" s="1"/>
  <c r="J1937" i="12"/>
  <c r="K1937" i="12" s="1"/>
  <c r="J1938" i="12"/>
  <c r="K1938" i="12" s="1"/>
  <c r="J1939" i="12"/>
  <c r="K1939" i="12" s="1"/>
  <c r="J1940" i="12"/>
  <c r="K1940" i="12" s="1"/>
  <c r="J1941" i="12"/>
  <c r="K1941" i="12" s="1"/>
  <c r="J1942" i="12"/>
  <c r="K1942" i="12" s="1"/>
  <c r="J1943" i="12"/>
  <c r="K1943" i="12" s="1"/>
  <c r="J1944" i="12"/>
  <c r="K1944" i="12" s="1"/>
  <c r="J1945" i="12"/>
  <c r="K1945" i="12" s="1"/>
  <c r="J1946" i="12"/>
  <c r="K1946" i="12" s="1"/>
  <c r="J1947" i="12"/>
  <c r="K1947" i="12" s="1"/>
  <c r="J1948" i="12"/>
  <c r="K1948" i="12" s="1"/>
  <c r="J1949" i="12"/>
  <c r="K1949" i="12" s="1"/>
  <c r="J1950" i="12"/>
  <c r="K1950" i="12" s="1"/>
  <c r="J1951" i="12"/>
  <c r="K1951" i="12" s="1"/>
  <c r="J1952" i="12"/>
  <c r="K1952" i="12" s="1"/>
  <c r="J1953" i="12"/>
  <c r="K1953" i="12" s="1"/>
  <c r="J1954" i="12"/>
  <c r="K1954" i="12" s="1"/>
  <c r="J1955" i="12"/>
  <c r="K1955" i="12" s="1"/>
  <c r="J1956" i="12"/>
  <c r="K1956" i="12" s="1"/>
  <c r="J1957" i="12"/>
  <c r="K1957" i="12" s="1"/>
  <c r="J1958" i="12"/>
  <c r="K1958" i="12" s="1"/>
  <c r="J1959" i="12"/>
  <c r="K1959" i="12" s="1"/>
  <c r="J1960" i="12"/>
  <c r="K1960" i="12" s="1"/>
  <c r="J1961" i="12"/>
  <c r="K1961" i="12" s="1"/>
  <c r="J1962" i="12"/>
  <c r="K1962" i="12" s="1"/>
  <c r="J1963" i="12"/>
  <c r="K1963" i="12" s="1"/>
  <c r="J1964" i="12"/>
  <c r="K1964" i="12" s="1"/>
  <c r="J1965" i="12"/>
  <c r="K1965" i="12" s="1"/>
  <c r="J1966" i="12"/>
  <c r="K1966" i="12" s="1"/>
  <c r="J1967" i="12"/>
  <c r="K1967" i="12" s="1"/>
  <c r="J1968" i="12"/>
  <c r="K1968" i="12" s="1"/>
  <c r="J1969" i="12"/>
  <c r="K1969" i="12" s="1"/>
  <c r="J1970" i="12"/>
  <c r="K1970" i="12" s="1"/>
  <c r="J1971" i="12"/>
  <c r="K1971" i="12" s="1"/>
  <c r="J1972" i="12"/>
  <c r="K1972" i="12" s="1"/>
  <c r="J1973" i="12"/>
  <c r="K1973" i="12" s="1"/>
  <c r="J1974" i="12"/>
  <c r="K1974" i="12" s="1"/>
  <c r="J1975" i="12"/>
  <c r="K1975" i="12" s="1"/>
  <c r="J1976" i="12"/>
  <c r="K1976" i="12" s="1"/>
  <c r="J1977" i="12"/>
  <c r="K1977" i="12" s="1"/>
  <c r="J1978" i="12"/>
  <c r="K1978" i="12" s="1"/>
  <c r="J1979" i="12"/>
  <c r="K1979" i="12" s="1"/>
  <c r="J1980" i="12"/>
  <c r="K1980" i="12" s="1"/>
  <c r="J1981" i="12"/>
  <c r="K1981" i="12" s="1"/>
  <c r="J1982" i="12"/>
  <c r="K1982" i="12" s="1"/>
  <c r="J1983" i="12"/>
  <c r="K1983" i="12" s="1"/>
  <c r="J1984" i="12"/>
  <c r="K1984" i="12" s="1"/>
  <c r="J1985" i="12"/>
  <c r="K1985" i="12" s="1"/>
  <c r="J1986" i="12"/>
  <c r="K1986" i="12" s="1"/>
  <c r="J1987" i="12"/>
  <c r="K1987" i="12" s="1"/>
  <c r="J1988" i="12"/>
  <c r="K1988" i="12" s="1"/>
  <c r="J1989" i="12"/>
  <c r="K1989" i="12" s="1"/>
  <c r="J1990" i="12"/>
  <c r="K1990" i="12" s="1"/>
  <c r="J1991" i="12"/>
  <c r="K1991" i="12" s="1"/>
  <c r="J1992" i="12"/>
  <c r="K1992" i="12" s="1"/>
  <c r="J1993" i="12"/>
  <c r="K1993" i="12" s="1"/>
  <c r="J1994" i="12"/>
  <c r="K1994" i="12" s="1"/>
  <c r="J1995" i="12"/>
  <c r="K1995" i="12" s="1"/>
  <c r="J1996" i="12"/>
  <c r="K1996" i="12" s="1"/>
  <c r="J1997" i="12"/>
  <c r="K1997" i="12" s="1"/>
  <c r="J1998" i="12"/>
  <c r="K1998" i="12" s="1"/>
  <c r="J1999" i="12"/>
  <c r="K1999" i="12" s="1"/>
  <c r="J2000" i="12"/>
  <c r="K2000" i="12" s="1"/>
  <c r="J2001" i="12"/>
  <c r="K2001" i="12" s="1"/>
  <c r="J2002" i="12"/>
  <c r="K2002" i="12" s="1"/>
  <c r="J2003" i="12"/>
  <c r="K2003" i="12" s="1"/>
  <c r="J2004" i="12"/>
  <c r="K2004" i="12" s="1"/>
  <c r="J2005" i="12"/>
  <c r="K2005" i="12" s="1"/>
  <c r="J2006" i="12"/>
  <c r="K2006" i="12" s="1"/>
  <c r="J2007" i="12"/>
  <c r="K2007" i="12" s="1"/>
  <c r="J2008" i="12"/>
  <c r="K2008" i="12" s="1"/>
  <c r="J2009" i="12"/>
  <c r="K2009" i="12" s="1"/>
  <c r="J2010" i="12"/>
  <c r="K2010" i="12" s="1"/>
  <c r="J2011" i="12"/>
  <c r="K2011" i="12" s="1"/>
  <c r="J2012" i="12"/>
  <c r="K2012" i="12" s="1"/>
  <c r="J2013" i="12"/>
  <c r="K2013" i="12" s="1"/>
  <c r="J2014" i="12"/>
  <c r="K2014" i="12" s="1"/>
  <c r="J2015" i="12"/>
  <c r="K2015" i="12" s="1"/>
  <c r="J2016" i="12"/>
  <c r="K2016" i="12" s="1"/>
  <c r="J2017" i="12"/>
  <c r="K2017" i="12" s="1"/>
  <c r="J2018" i="12"/>
  <c r="K2018" i="12" s="1"/>
  <c r="J2019" i="12"/>
  <c r="K2019" i="12" s="1"/>
  <c r="J2020" i="12"/>
  <c r="K2020" i="12" s="1"/>
  <c r="J2021" i="12"/>
  <c r="K2021" i="12" s="1"/>
  <c r="J2022" i="12"/>
  <c r="K2022" i="12" s="1"/>
  <c r="J2023" i="12"/>
  <c r="K2023" i="12" s="1"/>
  <c r="J2024" i="12"/>
  <c r="K2024" i="12" s="1"/>
  <c r="J2025" i="12"/>
  <c r="K2025" i="12" s="1"/>
  <c r="J2026" i="12"/>
  <c r="K2026" i="12" s="1"/>
  <c r="J2027" i="12"/>
  <c r="K2027" i="12" s="1"/>
  <c r="J2028" i="12"/>
  <c r="K2028" i="12" s="1"/>
  <c r="J2029" i="12"/>
  <c r="K2029" i="12" s="1"/>
  <c r="J2030" i="12"/>
  <c r="K2030" i="12" s="1"/>
  <c r="J2031" i="12"/>
  <c r="K2031" i="12" s="1"/>
  <c r="J2032" i="12"/>
  <c r="K2032" i="12" s="1"/>
  <c r="J2033" i="12"/>
  <c r="K2033" i="12" s="1"/>
  <c r="J2034" i="12"/>
  <c r="K2034" i="12" s="1"/>
  <c r="J2035" i="12"/>
  <c r="K2035" i="12" s="1"/>
  <c r="J2036" i="12"/>
  <c r="K2036" i="12" s="1"/>
  <c r="J2037" i="12"/>
  <c r="K2037" i="12" s="1"/>
  <c r="J2038" i="12"/>
  <c r="K2038" i="12" s="1"/>
  <c r="J2039" i="12"/>
  <c r="K2039" i="12" s="1"/>
  <c r="J2040" i="12"/>
  <c r="K2040" i="12" s="1"/>
  <c r="J2041" i="12"/>
  <c r="K2041" i="12" s="1"/>
  <c r="J2042" i="12"/>
  <c r="K2042" i="12" s="1"/>
  <c r="J2043" i="12"/>
  <c r="K2043" i="12" s="1"/>
  <c r="J2044" i="12"/>
  <c r="K2044" i="12" s="1"/>
  <c r="J2045" i="12"/>
  <c r="K2045" i="12" s="1"/>
  <c r="J2046" i="12"/>
  <c r="K2046" i="12" s="1"/>
  <c r="J2047" i="12"/>
  <c r="K2047" i="12" s="1"/>
  <c r="J2048" i="12"/>
  <c r="K2048" i="12" s="1"/>
  <c r="J2049" i="12"/>
  <c r="K2049" i="12" s="1"/>
  <c r="J2050" i="12"/>
  <c r="K2050" i="12" s="1"/>
  <c r="D102" i="10"/>
  <c r="E102" i="10"/>
  <c r="F102" i="10"/>
  <c r="H102" i="10"/>
  <c r="J102" i="10" s="1"/>
  <c r="I102" i="10"/>
  <c r="D70" i="10"/>
  <c r="E70" i="10"/>
  <c r="F70" i="10"/>
  <c r="H70" i="10"/>
  <c r="J70" i="10" s="1"/>
  <c r="I70" i="10"/>
  <c r="B132" i="10"/>
  <c r="D15" i="10"/>
  <c r="E15" i="10"/>
  <c r="F15" i="10"/>
  <c r="H15" i="10"/>
  <c r="J15" i="10" s="1"/>
  <c r="D16" i="10"/>
  <c r="E16" i="10"/>
  <c r="F16" i="10"/>
  <c r="H16" i="10"/>
  <c r="J16" i="10" s="1"/>
  <c r="D17" i="10"/>
  <c r="E17" i="10"/>
  <c r="F17" i="10"/>
  <c r="H17" i="10"/>
  <c r="J17" i="10" s="1"/>
  <c r="D18" i="10"/>
  <c r="E18" i="10"/>
  <c r="F18" i="10"/>
  <c r="H18" i="10"/>
  <c r="J18" i="10" s="1"/>
  <c r="D19" i="10"/>
  <c r="E19" i="10"/>
  <c r="F19" i="10"/>
  <c r="H19" i="10"/>
  <c r="J19" i="10" s="1"/>
  <c r="D20" i="10"/>
  <c r="E20" i="10"/>
  <c r="F20" i="10"/>
  <c r="H20" i="10"/>
  <c r="J20" i="10" s="1"/>
  <c r="D21" i="10"/>
  <c r="E21" i="10"/>
  <c r="F21" i="10"/>
  <c r="H21" i="10"/>
  <c r="J21" i="10" s="1"/>
  <c r="D22" i="10"/>
  <c r="E22" i="10"/>
  <c r="F22" i="10"/>
  <c r="H22" i="10"/>
  <c r="J22" i="10" s="1"/>
  <c r="D23" i="10"/>
  <c r="E23" i="10"/>
  <c r="F23" i="10"/>
  <c r="H23" i="10"/>
  <c r="J23" i="10" s="1"/>
  <c r="D24" i="10"/>
  <c r="E24" i="10"/>
  <c r="F24" i="10"/>
  <c r="H24" i="10"/>
  <c r="J24" i="10" s="1"/>
  <c r="D25" i="10"/>
  <c r="E25" i="10"/>
  <c r="F25" i="10"/>
  <c r="H25" i="10"/>
  <c r="J25" i="10" s="1"/>
  <c r="D26" i="10"/>
  <c r="E26" i="10"/>
  <c r="F26" i="10"/>
  <c r="H26" i="10"/>
  <c r="J26" i="10" s="1"/>
  <c r="D27" i="10"/>
  <c r="E27" i="10"/>
  <c r="F27" i="10"/>
  <c r="H27" i="10"/>
  <c r="J27" i="10" s="1"/>
  <c r="D28" i="10"/>
  <c r="E28" i="10"/>
  <c r="F28" i="10"/>
  <c r="H28" i="10"/>
  <c r="J28" i="10" s="1"/>
  <c r="D29" i="10"/>
  <c r="E29" i="10"/>
  <c r="F29" i="10"/>
  <c r="H29" i="10"/>
  <c r="J29" i="10" s="1"/>
  <c r="D30" i="10"/>
  <c r="E30" i="10"/>
  <c r="F30" i="10"/>
  <c r="H30" i="10"/>
  <c r="J30" i="10" s="1"/>
  <c r="D31" i="10"/>
  <c r="E31" i="10"/>
  <c r="F31" i="10"/>
  <c r="H31" i="10"/>
  <c r="J31" i="10" s="1"/>
  <c r="D32" i="10"/>
  <c r="E32" i="10"/>
  <c r="F32" i="10"/>
  <c r="H32" i="10"/>
  <c r="J32" i="10" s="1"/>
  <c r="D33" i="10"/>
  <c r="E33" i="10"/>
  <c r="F33" i="10"/>
  <c r="H33" i="10"/>
  <c r="J33" i="10" s="1"/>
  <c r="D34" i="10"/>
  <c r="E34" i="10"/>
  <c r="F34" i="10"/>
  <c r="H34" i="10"/>
  <c r="J34" i="10" s="1"/>
  <c r="D35" i="10"/>
  <c r="E35" i="10"/>
  <c r="F35" i="10"/>
  <c r="H35" i="10"/>
  <c r="J35" i="10" s="1"/>
  <c r="D36" i="10"/>
  <c r="E36" i="10"/>
  <c r="F36" i="10"/>
  <c r="H36" i="10"/>
  <c r="J36" i="10" s="1"/>
  <c r="D37" i="10"/>
  <c r="E37" i="10"/>
  <c r="F37" i="10"/>
  <c r="H37" i="10"/>
  <c r="J37" i="10" s="1"/>
  <c r="D38" i="10"/>
  <c r="E38" i="10"/>
  <c r="F38" i="10"/>
  <c r="H38" i="10"/>
  <c r="J38" i="10" s="1"/>
  <c r="D39" i="10"/>
  <c r="E39" i="10"/>
  <c r="F39" i="10"/>
  <c r="H39" i="10"/>
  <c r="J39" i="10" s="1"/>
  <c r="D40" i="10"/>
  <c r="E40" i="10"/>
  <c r="F40" i="10"/>
  <c r="H40" i="10"/>
  <c r="J40" i="10" s="1"/>
  <c r="D41" i="10"/>
  <c r="E41" i="10"/>
  <c r="F41" i="10"/>
  <c r="H41" i="10"/>
  <c r="J41" i="10" s="1"/>
  <c r="D42" i="10"/>
  <c r="E42" i="10"/>
  <c r="F42" i="10"/>
  <c r="H42" i="10"/>
  <c r="J42" i="10" s="1"/>
  <c r="D43" i="10"/>
  <c r="E43" i="10"/>
  <c r="F43" i="10"/>
  <c r="H43" i="10"/>
  <c r="J43" i="10" s="1"/>
  <c r="D44" i="10"/>
  <c r="E44" i="10"/>
  <c r="F44" i="10"/>
  <c r="H44" i="10"/>
  <c r="J44" i="10" s="1"/>
  <c r="D45" i="10"/>
  <c r="E45" i="10"/>
  <c r="F45" i="10"/>
  <c r="H45" i="10"/>
  <c r="J45" i="10" s="1"/>
  <c r="D46" i="10"/>
  <c r="E46" i="10"/>
  <c r="F46" i="10"/>
  <c r="H46" i="10"/>
  <c r="J46" i="10" s="1"/>
  <c r="D47" i="10"/>
  <c r="E47" i="10"/>
  <c r="F47" i="10"/>
  <c r="H47" i="10"/>
  <c r="J47" i="10" s="1"/>
  <c r="D48" i="10"/>
  <c r="E48" i="10"/>
  <c r="F48" i="10"/>
  <c r="H48" i="10"/>
  <c r="J48" i="10" s="1"/>
  <c r="D49" i="10"/>
  <c r="E49" i="10"/>
  <c r="F49" i="10"/>
  <c r="H49" i="10"/>
  <c r="J49" i="10" s="1"/>
  <c r="D50" i="10"/>
  <c r="E50" i="10"/>
  <c r="F50" i="10"/>
  <c r="H50" i="10"/>
  <c r="J50" i="10" s="1"/>
  <c r="D51" i="10"/>
  <c r="E51" i="10"/>
  <c r="F51" i="10"/>
  <c r="H51" i="10"/>
  <c r="J51" i="10" s="1"/>
  <c r="D52" i="10"/>
  <c r="E52" i="10"/>
  <c r="F52" i="10"/>
  <c r="H52" i="10"/>
  <c r="J52" i="10" s="1"/>
  <c r="D53" i="10"/>
  <c r="E53" i="10"/>
  <c r="F53" i="10"/>
  <c r="H53" i="10"/>
  <c r="J53" i="10" s="1"/>
  <c r="D54" i="10"/>
  <c r="E54" i="10"/>
  <c r="F54" i="10"/>
  <c r="H54" i="10"/>
  <c r="J54" i="10" s="1"/>
  <c r="D55" i="10"/>
  <c r="E55" i="10"/>
  <c r="F55" i="10"/>
  <c r="H55" i="10"/>
  <c r="J55" i="10" s="1"/>
  <c r="D56" i="10"/>
  <c r="E56" i="10"/>
  <c r="F56" i="10"/>
  <c r="H56" i="10"/>
  <c r="J56" i="10" s="1"/>
  <c r="D57" i="10"/>
  <c r="E57" i="10"/>
  <c r="F57" i="10"/>
  <c r="H57" i="10"/>
  <c r="J57" i="10" s="1"/>
  <c r="D58" i="10"/>
  <c r="E58" i="10"/>
  <c r="F58" i="10"/>
  <c r="H58" i="10"/>
  <c r="J58" i="10" s="1"/>
  <c r="D59" i="10"/>
  <c r="E59" i="10"/>
  <c r="F59" i="10"/>
  <c r="H59" i="10"/>
  <c r="J59" i="10" s="1"/>
  <c r="D60" i="10"/>
  <c r="E60" i="10"/>
  <c r="F60" i="10"/>
  <c r="H60" i="10"/>
  <c r="J60" i="10" s="1"/>
  <c r="D61" i="10"/>
  <c r="E61" i="10"/>
  <c r="F61" i="10"/>
  <c r="H61" i="10"/>
  <c r="J61" i="10" s="1"/>
  <c r="D62" i="10"/>
  <c r="E62" i="10"/>
  <c r="F62" i="10"/>
  <c r="H62" i="10"/>
  <c r="J62" i="10" s="1"/>
  <c r="C5" i="9"/>
  <c r="C4" i="9"/>
  <c r="C3" i="9"/>
  <c r="C2" i="9"/>
  <c r="B5" i="9"/>
  <c r="B4" i="9"/>
  <c r="B3" i="9"/>
  <c r="B2" i="9"/>
  <c r="H113" i="10"/>
  <c r="J113" i="10" s="1"/>
  <c r="H82" i="10"/>
  <c r="J82" i="10" s="1"/>
  <c r="H89" i="10"/>
  <c r="J89" i="10" s="1"/>
  <c r="H77" i="10"/>
  <c r="J77" i="10" s="1"/>
  <c r="H109" i="10"/>
  <c r="J109" i="10" s="1"/>
  <c r="H69" i="10"/>
  <c r="J69" i="10" s="1"/>
  <c r="H114" i="10"/>
  <c r="J114" i="10" s="1"/>
  <c r="H83" i="10"/>
  <c r="J83" i="10" s="1"/>
  <c r="H95" i="10"/>
  <c r="J95" i="10" s="1"/>
  <c r="H104" i="10"/>
  <c r="J104" i="10" s="1"/>
  <c r="H81" i="10"/>
  <c r="J81" i="10" s="1"/>
  <c r="H91" i="10"/>
  <c r="J91" i="10" s="1"/>
  <c r="H96" i="10"/>
  <c r="J96" i="10" s="1"/>
  <c r="H73" i="10"/>
  <c r="J73" i="10" s="1"/>
  <c r="H71" i="10"/>
  <c r="J71" i="10" s="1"/>
  <c r="H101" i="10"/>
  <c r="J101" i="10" s="1"/>
  <c r="H72" i="10"/>
  <c r="J72" i="10" s="1"/>
  <c r="H99" i="10"/>
  <c r="J99" i="10" s="1"/>
  <c r="H88" i="10"/>
  <c r="J88" i="10" s="1"/>
  <c r="D113" i="10"/>
  <c r="E113" i="10"/>
  <c r="F113" i="10"/>
  <c r="D82" i="10"/>
  <c r="E82" i="10"/>
  <c r="F82" i="10"/>
  <c r="D89" i="10"/>
  <c r="E89" i="10"/>
  <c r="F89" i="10"/>
  <c r="D77" i="10"/>
  <c r="E77" i="10"/>
  <c r="F77" i="10"/>
  <c r="D109" i="10"/>
  <c r="E109" i="10"/>
  <c r="F109" i="10"/>
  <c r="D69" i="10"/>
  <c r="E69" i="10"/>
  <c r="F69" i="10"/>
  <c r="D114" i="10"/>
  <c r="E114" i="10"/>
  <c r="F114" i="10"/>
  <c r="D83" i="10"/>
  <c r="E83" i="10"/>
  <c r="F83" i="10"/>
  <c r="D95" i="10"/>
  <c r="E95" i="10"/>
  <c r="F95" i="10"/>
  <c r="D104" i="10"/>
  <c r="E104" i="10"/>
  <c r="F104" i="10"/>
  <c r="D81" i="10"/>
  <c r="E81" i="10"/>
  <c r="F81" i="10"/>
  <c r="D91" i="10"/>
  <c r="E91" i="10"/>
  <c r="F91" i="10"/>
  <c r="D96" i="10"/>
  <c r="E96" i="10"/>
  <c r="F96" i="10"/>
  <c r="D73" i="10"/>
  <c r="E73" i="10"/>
  <c r="F73" i="10"/>
  <c r="D71" i="10"/>
  <c r="E71" i="10"/>
  <c r="F71" i="10"/>
  <c r="D101" i="10"/>
  <c r="E101" i="10"/>
  <c r="F101" i="10"/>
  <c r="D72" i="10"/>
  <c r="E72" i="10"/>
  <c r="F72" i="10"/>
  <c r="D99" i="10"/>
  <c r="E99" i="10"/>
  <c r="F99" i="10"/>
  <c r="D88" i="10"/>
  <c r="E88" i="10"/>
  <c r="F88" i="10"/>
  <c r="B120" i="10"/>
  <c r="I90" i="10"/>
  <c r="I103" i="10"/>
  <c r="I75" i="10"/>
  <c r="I66" i="10"/>
  <c r="I115" i="10"/>
  <c r="I105" i="10"/>
  <c r="D2" i="10"/>
  <c r="E2" i="10"/>
  <c r="F2" i="10"/>
  <c r="H2" i="10"/>
  <c r="J2" i="10" s="1"/>
  <c r="D3" i="10"/>
  <c r="E3" i="10"/>
  <c r="F3" i="10"/>
  <c r="H3" i="10"/>
  <c r="J3" i="10" s="1"/>
  <c r="D4" i="10"/>
  <c r="E4" i="10"/>
  <c r="F4" i="10"/>
  <c r="H4" i="10"/>
  <c r="J4" i="10" s="1"/>
  <c r="D5" i="10"/>
  <c r="E5" i="10"/>
  <c r="F5" i="10"/>
  <c r="H5" i="10"/>
  <c r="J5" i="10" s="1"/>
  <c r="D6" i="10"/>
  <c r="E6" i="10"/>
  <c r="F6" i="10"/>
  <c r="H6" i="10"/>
  <c r="J6" i="10" s="1"/>
  <c r="D7" i="10"/>
  <c r="E7" i="10"/>
  <c r="F7" i="10"/>
  <c r="H7" i="10"/>
  <c r="J7" i="10" s="1"/>
  <c r="D8" i="10"/>
  <c r="E8" i="10"/>
  <c r="F8" i="10"/>
  <c r="H8" i="10"/>
  <c r="J8" i="10" s="1"/>
  <c r="D9" i="10"/>
  <c r="E9" i="10"/>
  <c r="F9" i="10"/>
  <c r="H9" i="10"/>
  <c r="J9" i="10" s="1"/>
  <c r="D10" i="10"/>
  <c r="E10" i="10"/>
  <c r="F10" i="10"/>
  <c r="H10" i="10"/>
  <c r="J10" i="10" s="1"/>
  <c r="D11" i="10"/>
  <c r="E11" i="10"/>
  <c r="F11" i="10"/>
  <c r="H11" i="10"/>
  <c r="J11" i="10" s="1"/>
  <c r="D12" i="10"/>
  <c r="E12" i="10"/>
  <c r="F12" i="10"/>
  <c r="H12" i="10"/>
  <c r="J12" i="10" s="1"/>
  <c r="D13" i="10"/>
  <c r="E13" i="10"/>
  <c r="F13" i="10"/>
  <c r="H13" i="10"/>
  <c r="J13" i="10" s="1"/>
  <c r="D14" i="10"/>
  <c r="E14" i="10"/>
  <c r="F14" i="10"/>
  <c r="H14" i="10"/>
  <c r="J14" i="10" s="1"/>
  <c r="D90" i="10"/>
  <c r="E90" i="10"/>
  <c r="F90" i="10"/>
  <c r="H90" i="10"/>
  <c r="D103" i="10"/>
  <c r="E103" i="10"/>
  <c r="F103" i="10"/>
  <c r="H103" i="10"/>
  <c r="D64" i="10"/>
  <c r="E64" i="10"/>
  <c r="F64" i="10"/>
  <c r="H64" i="10"/>
  <c r="D87" i="10"/>
  <c r="E87" i="10"/>
  <c r="F87" i="10"/>
  <c r="H87" i="10"/>
  <c r="D68" i="10"/>
  <c r="E68" i="10"/>
  <c r="F68" i="10"/>
  <c r="H68" i="10"/>
  <c r="D75" i="10"/>
  <c r="E75" i="10"/>
  <c r="F75" i="10"/>
  <c r="H75" i="10"/>
  <c r="D112" i="10"/>
  <c r="E112" i="10"/>
  <c r="F112" i="10"/>
  <c r="H112" i="10"/>
  <c r="D86" i="10"/>
  <c r="E86" i="10"/>
  <c r="F86" i="10"/>
  <c r="H86" i="10"/>
  <c r="D111" i="10"/>
  <c r="E111" i="10"/>
  <c r="F111" i="10"/>
  <c r="H111" i="10"/>
  <c r="D76" i="10"/>
  <c r="E76" i="10"/>
  <c r="F76" i="10"/>
  <c r="H76" i="10"/>
  <c r="D108" i="10"/>
  <c r="E108" i="10"/>
  <c r="F108" i="10"/>
  <c r="H108" i="10"/>
  <c r="D93" i="10"/>
  <c r="E93" i="10"/>
  <c r="F93" i="10"/>
  <c r="H93" i="10"/>
  <c r="D80" i="10"/>
  <c r="E80" i="10"/>
  <c r="F80" i="10"/>
  <c r="H80" i="10"/>
  <c r="D74" i="10"/>
  <c r="E74" i="10"/>
  <c r="F74" i="10"/>
  <c r="H74" i="10"/>
  <c r="D110" i="10"/>
  <c r="E110" i="10"/>
  <c r="F110" i="10"/>
  <c r="H110" i="10"/>
  <c r="D65" i="10"/>
  <c r="E65" i="10"/>
  <c r="F65" i="10"/>
  <c r="H65" i="10"/>
  <c r="D106" i="10"/>
  <c r="E106" i="10"/>
  <c r="F106" i="10"/>
  <c r="H106" i="10"/>
  <c r="D67" i="10"/>
  <c r="E67" i="10"/>
  <c r="F67" i="10"/>
  <c r="H67" i="10"/>
  <c r="D66" i="10"/>
  <c r="E66" i="10"/>
  <c r="F66" i="10"/>
  <c r="H66" i="10"/>
  <c r="D85" i="10"/>
  <c r="E85" i="10"/>
  <c r="F85" i="10"/>
  <c r="H85" i="10"/>
  <c r="D100" i="10"/>
  <c r="E100" i="10"/>
  <c r="F100" i="10"/>
  <c r="H100" i="10"/>
  <c r="D84" i="10"/>
  <c r="E84" i="10"/>
  <c r="F84" i="10"/>
  <c r="H84" i="10"/>
  <c r="D115" i="10"/>
  <c r="E115" i="10"/>
  <c r="F115" i="10"/>
  <c r="H115" i="10"/>
  <c r="D97" i="10"/>
  <c r="E97" i="10"/>
  <c r="F97" i="10"/>
  <c r="H97" i="10"/>
  <c r="D107" i="10"/>
  <c r="E107" i="10"/>
  <c r="F107" i="10"/>
  <c r="H107" i="10"/>
  <c r="D105" i="10"/>
  <c r="E105" i="10"/>
  <c r="F105" i="10"/>
  <c r="H105" i="10"/>
  <c r="J105" i="10" s="1"/>
  <c r="D92" i="10"/>
  <c r="E92" i="10"/>
  <c r="F92" i="10"/>
  <c r="H92" i="10"/>
  <c r="D78" i="10"/>
  <c r="E78" i="10"/>
  <c r="F78" i="10"/>
  <c r="H78" i="10"/>
  <c r="D79" i="10"/>
  <c r="E79" i="10"/>
  <c r="F79" i="10"/>
  <c r="H79" i="10"/>
  <c r="D98" i="10"/>
  <c r="E98" i="10"/>
  <c r="F98" i="10"/>
  <c r="H98" i="10"/>
  <c r="I106" i="10"/>
  <c r="I86" i="10"/>
  <c r="I110" i="10"/>
  <c r="I107" i="10"/>
  <c r="I97" i="10"/>
  <c r="I100" i="10"/>
  <c r="I108" i="10"/>
  <c r="I98" i="10"/>
  <c r="I94" i="10"/>
  <c r="I92" i="10"/>
  <c r="I112" i="10"/>
  <c r="I87" i="10"/>
  <c r="I93" i="10"/>
  <c r="I111" i="10"/>
  <c r="I85" i="10"/>
  <c r="I84" i="10"/>
  <c r="I80" i="10"/>
  <c r="I79" i="10"/>
  <c r="I76" i="10"/>
  <c r="I78" i="10"/>
  <c r="I74" i="10"/>
  <c r="I68" i="10"/>
  <c r="I67" i="10"/>
  <c r="I65" i="10"/>
  <c r="I64" i="10"/>
  <c r="C2" i="11"/>
  <c r="H94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F94" i="10"/>
  <c r="E94" i="10"/>
  <c r="D94" i="10"/>
  <c r="AJ2055" i="12" l="1"/>
  <c r="AI2057" i="12"/>
  <c r="AG2054" i="12" a="1"/>
  <c r="AG2054" i="12" s="1"/>
  <c r="X2055" i="12"/>
  <c r="AG2055" i="12" a="1"/>
  <c r="AG2055" i="12" s="1"/>
  <c r="AG2056" i="12" a="1"/>
  <c r="AG2056" i="12" s="1"/>
  <c r="AH2056" i="12" s="1"/>
  <c r="W2056" i="12"/>
  <c r="X2056" i="12" s="1"/>
  <c r="X2057" i="12" s="1"/>
  <c r="U2054" i="12" a="1"/>
  <c r="U2054" i="12" s="1"/>
  <c r="V2056" i="12" s="1"/>
  <c r="U2055" i="12" a="1"/>
  <c r="U2055" i="12" s="1"/>
  <c r="B121" i="10"/>
  <c r="I2054" i="12" a="1"/>
  <c r="I2054" i="12" s="1"/>
  <c r="I2056" i="12" a="1"/>
  <c r="I2056" i="12" s="1"/>
  <c r="J2056" i="12" s="1"/>
  <c r="I2055" i="12" a="1"/>
  <c r="I2055" i="12" s="1"/>
  <c r="I2057" i="12" s="1"/>
  <c r="K2056" i="12"/>
  <c r="L2056" i="12" s="1"/>
  <c r="K2055" i="12"/>
  <c r="K2054" i="12"/>
  <c r="H155" i="10"/>
  <c r="H151" i="10"/>
  <c r="H152" i="10"/>
  <c r="H153" i="10"/>
  <c r="H154" i="10"/>
  <c r="H128" i="10"/>
  <c r="H129" i="10"/>
  <c r="H130" i="10"/>
  <c r="H131" i="10"/>
  <c r="H127" i="10"/>
  <c r="H132" i="10"/>
  <c r="H119" i="10"/>
  <c r="H120" i="10"/>
  <c r="H121" i="10"/>
  <c r="H122" i="10"/>
  <c r="H123" i="10"/>
  <c r="G70" i="10"/>
  <c r="H124" i="10"/>
  <c r="H148" i="10"/>
  <c r="H147" i="10"/>
  <c r="H146" i="10"/>
  <c r="H145" i="10"/>
  <c r="H144" i="10"/>
  <c r="H143" i="10"/>
  <c r="G102" i="10"/>
  <c r="D120" i="10"/>
  <c r="H156" i="10"/>
  <c r="H140" i="10"/>
  <c r="H139" i="10"/>
  <c r="H138" i="10"/>
  <c r="H137" i="10"/>
  <c r="H136" i="10"/>
  <c r="H135" i="10"/>
  <c r="G60" i="10"/>
  <c r="G62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59" i="10"/>
  <c r="G56" i="10"/>
  <c r="G53" i="10"/>
  <c r="G50" i="10"/>
  <c r="G47" i="10"/>
  <c r="G44" i="10"/>
  <c r="G41" i="10"/>
  <c r="G38" i="10"/>
  <c r="G35" i="10"/>
  <c r="G32" i="10"/>
  <c r="G29" i="10"/>
  <c r="G26" i="10"/>
  <c r="G23" i="10"/>
  <c r="G20" i="10"/>
  <c r="G17" i="10"/>
  <c r="G61" i="10"/>
  <c r="G58" i="10"/>
  <c r="G55" i="10"/>
  <c r="G52" i="10"/>
  <c r="G49" i="10"/>
  <c r="G46" i="10"/>
  <c r="G43" i="10"/>
  <c r="G40" i="10"/>
  <c r="G37" i="10"/>
  <c r="G34" i="10"/>
  <c r="G31" i="10"/>
  <c r="G28" i="10"/>
  <c r="G25" i="10"/>
  <c r="G22" i="10"/>
  <c r="G19" i="10"/>
  <c r="G16" i="10"/>
  <c r="J93" i="10"/>
  <c r="G82" i="10"/>
  <c r="G73" i="10"/>
  <c r="G101" i="10"/>
  <c r="G91" i="10"/>
  <c r="G77" i="10"/>
  <c r="G88" i="10"/>
  <c r="G71" i="10"/>
  <c r="G81" i="10"/>
  <c r="G114" i="10"/>
  <c r="G89" i="10"/>
  <c r="G99" i="10"/>
  <c r="G104" i="10"/>
  <c r="G69" i="10"/>
  <c r="J66" i="10"/>
  <c r="G72" i="10"/>
  <c r="G96" i="10"/>
  <c r="G95" i="10"/>
  <c r="G109" i="10"/>
  <c r="G113" i="10"/>
  <c r="G83" i="10"/>
  <c r="J90" i="10"/>
  <c r="J79" i="10"/>
  <c r="G3" i="10"/>
  <c r="J111" i="10"/>
  <c r="G107" i="10"/>
  <c r="G84" i="10"/>
  <c r="G66" i="10"/>
  <c r="J94" i="10"/>
  <c r="G92" i="10"/>
  <c r="J85" i="10"/>
  <c r="J106" i="10"/>
  <c r="J74" i="10"/>
  <c r="J108" i="10"/>
  <c r="J86" i="10"/>
  <c r="J68" i="10"/>
  <c r="J107" i="10"/>
  <c r="J98" i="10"/>
  <c r="G110" i="10"/>
  <c r="G14" i="10"/>
  <c r="G11" i="10"/>
  <c r="G8" i="10"/>
  <c r="G2" i="10"/>
  <c r="J78" i="10"/>
  <c r="G105" i="10"/>
  <c r="G74" i="10"/>
  <c r="G108" i="10"/>
  <c r="G86" i="10"/>
  <c r="G68" i="10"/>
  <c r="G7" i="10"/>
  <c r="J84" i="10"/>
  <c r="J65" i="10"/>
  <c r="J80" i="10"/>
  <c r="J76" i="10"/>
  <c r="J112" i="10"/>
  <c r="J87" i="10"/>
  <c r="G78" i="10"/>
  <c r="G90" i="10"/>
  <c r="G12" i="10"/>
  <c r="G9" i="10"/>
  <c r="J115" i="10"/>
  <c r="J92" i="10"/>
  <c r="G65" i="10"/>
  <c r="G87" i="10"/>
  <c r="J97" i="10"/>
  <c r="J100" i="10"/>
  <c r="J67" i="10"/>
  <c r="J110" i="10"/>
  <c r="J64" i="10"/>
  <c r="J103" i="10"/>
  <c r="G98" i="10"/>
  <c r="J75" i="10"/>
  <c r="G97" i="10"/>
  <c r="G100" i="10"/>
  <c r="G67" i="10"/>
  <c r="G6" i="10"/>
  <c r="G112" i="10"/>
  <c r="G79" i="10"/>
  <c r="G93" i="10"/>
  <c r="G111" i="10"/>
  <c r="G75" i="10"/>
  <c r="G80" i="10"/>
  <c r="G64" i="10"/>
  <c r="G106" i="10"/>
  <c r="G5" i="10"/>
  <c r="G76" i="10"/>
  <c r="G115" i="10"/>
  <c r="G85" i="10"/>
  <c r="G103" i="10"/>
  <c r="G4" i="10"/>
  <c r="G13" i="10"/>
  <c r="G10" i="10"/>
  <c r="G94" i="10"/>
  <c r="AJ2056" i="12" l="1"/>
  <c r="G135" i="10"/>
  <c r="U2057" i="12"/>
  <c r="V2055" i="12"/>
  <c r="V2057" i="12" s="1"/>
  <c r="AH2055" i="12"/>
  <c r="AH2057" i="12" s="1"/>
  <c r="AG2057" i="12"/>
  <c r="W2057" i="12"/>
  <c r="J2055" i="12"/>
  <c r="J2057" i="12" s="1"/>
  <c r="L2055" i="12"/>
  <c r="L2057" i="12" s="1"/>
  <c r="K2057" i="12"/>
  <c r="J127" i="10"/>
  <c r="J131" i="10"/>
  <c r="J128" i="10"/>
  <c r="J143" i="10"/>
  <c r="J129" i="10"/>
  <c r="J130" i="10"/>
  <c r="G127" i="10"/>
  <c r="J132" i="10"/>
  <c r="J147" i="10"/>
  <c r="J144" i="10"/>
  <c r="J145" i="10"/>
  <c r="J146" i="10"/>
  <c r="G146" i="10"/>
  <c r="G145" i="10"/>
  <c r="J148" i="10"/>
  <c r="G148" i="10"/>
  <c r="G147" i="10"/>
  <c r="G155" i="10"/>
  <c r="G154" i="10"/>
  <c r="G153" i="10"/>
  <c r="G152" i="10"/>
  <c r="G151" i="10"/>
  <c r="J153" i="10"/>
  <c r="G120" i="10"/>
  <c r="G119" i="10"/>
  <c r="J124" i="10"/>
  <c r="J156" i="10"/>
  <c r="J119" i="10"/>
  <c r="J154" i="10"/>
  <c r="J121" i="10"/>
  <c r="G124" i="10"/>
  <c r="J122" i="10"/>
  <c r="J151" i="10"/>
  <c r="G132" i="10"/>
  <c r="G156" i="10"/>
  <c r="G131" i="10"/>
  <c r="G130" i="10"/>
  <c r="G122" i="10"/>
  <c r="G129" i="10"/>
  <c r="G128" i="10"/>
  <c r="G123" i="10"/>
  <c r="J155" i="10"/>
  <c r="G144" i="10"/>
  <c r="G143" i="10"/>
  <c r="J123" i="10"/>
  <c r="G121" i="10"/>
  <c r="J152" i="10"/>
  <c r="J120" i="10"/>
  <c r="G140" i="10"/>
  <c r="G139" i="10"/>
  <c r="G138" i="10"/>
  <c r="G137" i="10"/>
  <c r="G136" i="10"/>
  <c r="C6" i="9"/>
  <c r="D121" i="10"/>
  <c r="D119" i="10"/>
  <c r="B6" i="9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<sst xmlns="http://schemas.openxmlformats.org/spreadsheetml/2006/main" count="17923" uniqueCount="2909">
  <si>
    <t>date</t>
  </si>
  <si>
    <t>open</t>
  </si>
  <si>
    <t>high</t>
  </si>
  <si>
    <t>low</t>
  </si>
  <si>
    <t>close</t>
  </si>
  <si>
    <t>move</t>
  </si>
  <si>
    <t>abs_move</t>
  </si>
  <si>
    <t>st_dev</t>
  </si>
  <si>
    <t>avg_move</t>
  </si>
  <si>
    <t>st_dev_move</t>
  </si>
  <si>
    <t>pct_move</t>
  </si>
  <si>
    <t>abs_pct_move</t>
  </si>
  <si>
    <t>st_dev_pct</t>
  </si>
  <si>
    <t>st_dev_pct_move</t>
  </si>
  <si>
    <t>diff</t>
  </si>
  <si>
    <t>avg_diff</t>
  </si>
  <si>
    <t>avg_diff_multiple</t>
  </si>
  <si>
    <t>2_st_dev_move</t>
  </si>
  <si>
    <t>3_st_dev_move</t>
  </si>
  <si>
    <t>2_st_dev_pct_move</t>
  </si>
  <si>
    <t>3_st_dev_pct_move</t>
  </si>
  <si>
    <t>2_mean_diff</t>
  </si>
  <si>
    <t>3_mean_diff</t>
  </si>
  <si>
    <t>2_st_dev_move_price</t>
  </si>
  <si>
    <t>3_st_dev_move_price</t>
  </si>
  <si>
    <t>2_st_dev_pct_move_price</t>
  </si>
  <si>
    <t>3_st_dev_pct_move_price</t>
  </si>
  <si>
    <t>2_mean_diff_move_price</t>
  </si>
  <si>
    <t>3_mean_diff_move_price</t>
  </si>
  <si>
    <t>event</t>
  </si>
  <si>
    <t>occurance</t>
  </si>
  <si>
    <t>pandemic</t>
  </si>
  <si>
    <t>ECB Press Conference + BOE Monetary Policy Report</t>
  </si>
  <si>
    <t>Central Banks</t>
  </si>
  <si>
    <t>Non-farm payrolls</t>
  </si>
  <si>
    <t>monthly</t>
  </si>
  <si>
    <t>JOLTS Job Openings</t>
  </si>
  <si>
    <t>US PPI + unemployment claims</t>
  </si>
  <si>
    <t>EU PMIs + BOE Gov Bailey Speaks</t>
  </si>
  <si>
    <t>monthly + Central Banks</t>
  </si>
  <si>
    <t>BOE Gov Bailey Speaks</t>
  </si>
  <si>
    <t>US CPI</t>
  </si>
  <si>
    <t>US and EU PMIs + Fed Chair Powell Speaks</t>
  </si>
  <si>
    <t>Fed Chair Powell Speaks</t>
  </si>
  <si>
    <t>UK GBP m/m + US Consumer Confidence</t>
  </si>
  <si>
    <t>BOE Monetary Policy Report</t>
  </si>
  <si>
    <t>US Unemployment Claims + FOMC Member Mester Speaks</t>
  </si>
  <si>
    <t>US CPI + unemployment claims</t>
  </si>
  <si>
    <t>UK GBP m/m</t>
  </si>
  <si>
    <t>volume</t>
  </si>
  <si>
    <t>profit</t>
  </si>
  <si>
    <t>symbol_name</t>
  </si>
  <si>
    <t>USDJPY</t>
  </si>
  <si>
    <t>EURUSD</t>
  </si>
  <si>
    <t>XAUUSD</t>
  </si>
  <si>
    <t>GBPUSD</t>
  </si>
  <si>
    <t>financial result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</si>
  <si>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</si>
  <si>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</si>
  <si>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</si>
  <si>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</si>
  <si>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</si>
  <si>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</si>
  <si>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</si>
  <si>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</si>
  <si>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</si>
  <si>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</si>
  <si>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</si>
  <si>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</si>
  <si>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</si>
  <si>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</si>
  <si>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</si>
  <si>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</si>
  <si>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</si>
  <si>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</si>
  <si>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</si>
  <si>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</si>
  <si>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</si>
  <si>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</si>
  <si>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</si>
  <si>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</si>
  <si>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</si>
  <si>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</si>
  <si>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</si>
  <si>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</si>
  <si>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</si>
  <si>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</si>
  <si>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</si>
  <si>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</si>
  <si>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</si>
  <si>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</si>
  <si>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</si>
  <si>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</si>
  <si>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</si>
  <si>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</si>
  <si>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</si>
  <si>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</si>
  <si>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</si>
  <si>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</si>
  <si>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</si>
  <si>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</si>
  <si>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</si>
  <si>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</si>
  <si>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</si>
  <si>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</si>
  <si>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</si>
  <si>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</si>
  <si>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</si>
  <si>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</si>
  <si>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</si>
  <si>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</si>
  <si>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</si>
  <si>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</si>
  <si>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FOMC Member Mester Speaks + US Unemployment claims</t>
  </si>
  <si>
    <t>FOMC Federal Funds Rate</t>
  </si>
  <si>
    <t>US Unemployment claims</t>
  </si>
  <si>
    <t>weekly</t>
  </si>
  <si>
    <t>no news, headlines about interest rate and recession fears</t>
  </si>
  <si>
    <t xml:space="preserve">BoE + SNB </t>
  </si>
  <si>
    <t>Empire State Manufacturing Index</t>
  </si>
  <si>
    <t>ISM Manufacturing PMI</t>
  </si>
  <si>
    <t>XAUUSD realized</t>
  </si>
  <si>
    <t>EURUSD realized</t>
  </si>
  <si>
    <t>GBPUSD realized</t>
  </si>
  <si>
    <t>TOTAL realized</t>
  </si>
  <si>
    <t>avg</t>
  </si>
  <si>
    <t>min</t>
  </si>
  <si>
    <t>max</t>
  </si>
  <si>
    <t>total</t>
  </si>
  <si>
    <t>below 0</t>
  </si>
  <si>
    <t>above 0</t>
  </si>
  <si>
    <t>War started</t>
  </si>
  <si>
    <t>unrealized_profit</t>
  </si>
  <si>
    <t>2021-04-22-00</t>
  </si>
  <si>
    <t>2021-04-23-00</t>
  </si>
  <si>
    <t>2021-04-24-00</t>
  </si>
  <si>
    <t>2021-04-25-00</t>
  </si>
  <si>
    <t>2021-04-26-00</t>
  </si>
  <si>
    <t>2021-04-27-00</t>
  </si>
  <si>
    <t>2021-04-28-00</t>
  </si>
  <si>
    <t>2021-04-29-00</t>
  </si>
  <si>
    <t>2021-04-30-00</t>
  </si>
  <si>
    <t>2021-05-01-00</t>
  </si>
  <si>
    <t>2021-05-02-00</t>
  </si>
  <si>
    <t>2021-05-03-00</t>
  </si>
  <si>
    <t>2021-05-04-00</t>
  </si>
  <si>
    <t>2021-05-05-00</t>
  </si>
  <si>
    <t>2021-05-06-00</t>
  </si>
  <si>
    <t>2021-05-07-00</t>
  </si>
  <si>
    <t>2021-05-08-00</t>
  </si>
  <si>
    <t>2021-05-09-00</t>
  </si>
  <si>
    <t>2021-05-10-00</t>
  </si>
  <si>
    <t>2021-05-11-00</t>
  </si>
  <si>
    <t>2021-05-12-00</t>
  </si>
  <si>
    <t>2021-05-14-00</t>
  </si>
  <si>
    <t>2021-05-15-00</t>
  </si>
  <si>
    <t>2021-05-16-00</t>
  </si>
  <si>
    <t>2021-05-17-00</t>
  </si>
  <si>
    <t>2021-05-18-00</t>
  </si>
  <si>
    <t>2021-05-19-00</t>
  </si>
  <si>
    <t>2021-05-20-00</t>
  </si>
  <si>
    <t>2021-05-21-00</t>
  </si>
  <si>
    <t>2021-05-22-00</t>
  </si>
  <si>
    <t>2021-05-23-00</t>
  </si>
  <si>
    <t>2021-05-24-00</t>
  </si>
  <si>
    <t>2021-05-25-00</t>
  </si>
  <si>
    <t>2021-05-26-00</t>
  </si>
  <si>
    <t>2021-05-27-00</t>
  </si>
  <si>
    <t>2021-05-28-00</t>
  </si>
  <si>
    <t>2021-05-29-00</t>
  </si>
  <si>
    <t>2021-05-30-00</t>
  </si>
  <si>
    <t>2021-05-31-00</t>
  </si>
  <si>
    <t>2021-06-01-00</t>
  </si>
  <si>
    <t>2021-06-02-00</t>
  </si>
  <si>
    <t>2021-06-03-00</t>
  </si>
  <si>
    <t>2021-06-04-00</t>
  </si>
  <si>
    <t>2021-06-05-00</t>
  </si>
  <si>
    <t>2021-06-06-00</t>
  </si>
  <si>
    <t>2021-06-07-00</t>
  </si>
  <si>
    <t>2021-06-08-00</t>
  </si>
  <si>
    <t>2021-06-09-00</t>
  </si>
  <si>
    <t>2021-06-10-00</t>
  </si>
  <si>
    <t>2021-06-11-00</t>
  </si>
  <si>
    <t>2021-06-12-00</t>
  </si>
  <si>
    <t>2021-06-13-00</t>
  </si>
  <si>
    <t>2021-06-14-00</t>
  </si>
  <si>
    <t>2021-06-15-00</t>
  </si>
  <si>
    <t>2021-06-16-00</t>
  </si>
  <si>
    <t>2021-06-17-00</t>
  </si>
  <si>
    <t>2021-06-18-00</t>
  </si>
  <si>
    <t>2021-06-19-00</t>
  </si>
  <si>
    <t>2021-06-20-00</t>
  </si>
  <si>
    <t>2021-06-21-00</t>
  </si>
  <si>
    <t>2021-06-22-00</t>
  </si>
  <si>
    <t>2021-06-23-00</t>
  </si>
  <si>
    <t>2021-06-24-00</t>
  </si>
  <si>
    <t>2021-06-25-00</t>
  </si>
  <si>
    <t>2021-06-26-00</t>
  </si>
  <si>
    <t>2021-06-27-00</t>
  </si>
  <si>
    <t>2021-06-28-00</t>
  </si>
  <si>
    <t>2021-06-30-00</t>
  </si>
  <si>
    <t>2021-07-01-00</t>
  </si>
  <si>
    <t>2021-07-02-00</t>
  </si>
  <si>
    <t>2021-07-03-00</t>
  </si>
  <si>
    <t>2021-07-04-00</t>
  </si>
  <si>
    <t>2021-07-05-00</t>
  </si>
  <si>
    <t>2021-07-06-00</t>
  </si>
  <si>
    <t>2021-07-07-00</t>
  </si>
  <si>
    <t>2021-07-08-00</t>
  </si>
  <si>
    <t>2021-07-09-00</t>
  </si>
  <si>
    <t>2021-07-10-00</t>
  </si>
  <si>
    <t>2021-07-11-00</t>
  </si>
  <si>
    <t>2021-07-12-00</t>
  </si>
  <si>
    <t>2021-07-13-00</t>
  </si>
  <si>
    <t>2021-07-14-00</t>
  </si>
  <si>
    <t>2021-07-15-00</t>
  </si>
  <si>
    <t>2021-07-16-00</t>
  </si>
  <si>
    <t>2021-07-17-00</t>
  </si>
  <si>
    <t>2021-07-18-00</t>
  </si>
  <si>
    <t>2021-07-19-00</t>
  </si>
  <si>
    <t>2021-07-20-00</t>
  </si>
  <si>
    <t>2021-07-21-00</t>
  </si>
  <si>
    <t>2021-07-22-00</t>
  </si>
  <si>
    <t>2021-07-23-00</t>
  </si>
  <si>
    <t>2021-07-24-00</t>
  </si>
  <si>
    <t>2021-07-25-00</t>
  </si>
  <si>
    <t>2021-07-26-00</t>
  </si>
  <si>
    <t>2021-07-27-00</t>
  </si>
  <si>
    <t>2021-07-28-00</t>
  </si>
  <si>
    <t>2021-07-29-00</t>
  </si>
  <si>
    <t>2021-07-30-00</t>
  </si>
  <si>
    <t>2021-07-31-00</t>
  </si>
  <si>
    <t>2021-08-01-00</t>
  </si>
  <si>
    <t>2021-08-02-00</t>
  </si>
  <si>
    <t>2021-08-03-00</t>
  </si>
  <si>
    <t>2021-08-04-00</t>
  </si>
  <si>
    <t>2021-08-05-00</t>
  </si>
  <si>
    <t>2021-08-06-00</t>
  </si>
  <si>
    <t>2021-08-07-00</t>
  </si>
  <si>
    <t>2021-08-08-00</t>
  </si>
  <si>
    <t>2021-08-09-00</t>
  </si>
  <si>
    <t>2021-08-10-00</t>
  </si>
  <si>
    <t>2021-08-11-00</t>
  </si>
  <si>
    <t>2021-08-13-00</t>
  </si>
  <si>
    <t>2021-08-14-00</t>
  </si>
  <si>
    <t>2021-08-15-00</t>
  </si>
  <si>
    <t>2021-08-16-00</t>
  </si>
  <si>
    <t>2021-08-17-00</t>
  </si>
  <si>
    <t>2021-08-18-00</t>
  </si>
  <si>
    <t>2021-08-19-00</t>
  </si>
  <si>
    <t>2021-08-20-00</t>
  </si>
  <si>
    <t>2021-08-21-00</t>
  </si>
  <si>
    <t>2021-08-22-00</t>
  </si>
  <si>
    <t>2021-08-23-00</t>
  </si>
  <si>
    <t>2021-08-24-00</t>
  </si>
  <si>
    <t>2021-08-25-00</t>
  </si>
  <si>
    <t>2021-08-26-00</t>
  </si>
  <si>
    <t>2021-08-27-00</t>
  </si>
  <si>
    <t>2021-08-28-00</t>
  </si>
  <si>
    <t>2021-08-29-00</t>
  </si>
  <si>
    <t>2021-08-30-00</t>
  </si>
  <si>
    <t>2021-08-31-00</t>
  </si>
  <si>
    <t>2021-09-01-00</t>
  </si>
  <si>
    <t>2021-09-02-00</t>
  </si>
  <si>
    <t>2021-09-03-00</t>
  </si>
  <si>
    <t>2021-09-04-00</t>
  </si>
  <si>
    <t>2021-09-05-00</t>
  </si>
  <si>
    <t>2021-09-06-00</t>
  </si>
  <si>
    <t>2021-09-07-00</t>
  </si>
  <si>
    <t>2021-09-08-00</t>
  </si>
  <si>
    <t>2021-09-09-00</t>
  </si>
  <si>
    <t>2021-09-10-00</t>
  </si>
  <si>
    <t>2021-09-11-00</t>
  </si>
  <si>
    <t>2021-09-12-00</t>
  </si>
  <si>
    <t>2021-09-13-00</t>
  </si>
  <si>
    <t>2021-09-14-00</t>
  </si>
  <si>
    <t>2021-09-15-00</t>
  </si>
  <si>
    <t>2021-09-16-00</t>
  </si>
  <si>
    <t>2021-09-17-00</t>
  </si>
  <si>
    <t>2021-09-18-00</t>
  </si>
  <si>
    <t>2021-09-19-00</t>
  </si>
  <si>
    <t>2021-09-20-00</t>
  </si>
  <si>
    <t>2021-09-21-00</t>
  </si>
  <si>
    <t>2021-09-22-00</t>
  </si>
  <si>
    <t>2021-09-23-00</t>
  </si>
  <si>
    <t>2021-09-24-00</t>
  </si>
  <si>
    <t>2021-09-25-00</t>
  </si>
  <si>
    <t>2021-09-26-00</t>
  </si>
  <si>
    <t>2021-09-27-00</t>
  </si>
  <si>
    <t>2021-09-28-00</t>
  </si>
  <si>
    <t>2021-09-29-00</t>
  </si>
  <si>
    <t>2021-09-30-00</t>
  </si>
  <si>
    <t>2021-10-01-00</t>
  </si>
  <si>
    <t>2021-10-02-00</t>
  </si>
  <si>
    <t>2021-10-03-00</t>
  </si>
  <si>
    <t>2021-10-04-00</t>
  </si>
  <si>
    <t>2021-10-05-00</t>
  </si>
  <si>
    <t>2021-10-06-00</t>
  </si>
  <si>
    <t>2021-10-07-00</t>
  </si>
  <si>
    <t>2021-10-08-00</t>
  </si>
  <si>
    <t>2021-10-09-00</t>
  </si>
  <si>
    <t>2021-10-10-00</t>
  </si>
  <si>
    <t>2021-10-11-00</t>
  </si>
  <si>
    <t>2021-10-12-00</t>
  </si>
  <si>
    <t>2021-10-13-00</t>
  </si>
  <si>
    <t>2021-10-14-00</t>
  </si>
  <si>
    <t>2021-10-15-00</t>
  </si>
  <si>
    <t>2021-10-16-00</t>
  </si>
  <si>
    <t>2021-10-17-00</t>
  </si>
  <si>
    <t>2021-10-18-00</t>
  </si>
  <si>
    <t>2021-10-19-00</t>
  </si>
  <si>
    <t>2021-10-20-00</t>
  </si>
  <si>
    <t>2021-10-21-00</t>
  </si>
  <si>
    <t>2021-10-22-00</t>
  </si>
  <si>
    <t>2021-10-23-00</t>
  </si>
  <si>
    <t>2021-10-24-00</t>
  </si>
  <si>
    <t>2021-10-25-00</t>
  </si>
  <si>
    <t>2021-10-26-00</t>
  </si>
  <si>
    <t>2021-10-27-00</t>
  </si>
  <si>
    <t>2021-10-28-00</t>
  </si>
  <si>
    <t>2021-10-29-00</t>
  </si>
  <si>
    <t>2021-10-30-00</t>
  </si>
  <si>
    <t>2021-10-31-00</t>
  </si>
  <si>
    <t>2021-11-01-00</t>
  </si>
  <si>
    <t>2021-11-02-00</t>
  </si>
  <si>
    <t>2021-11-03-00</t>
  </si>
  <si>
    <t>2021-11-04-00</t>
  </si>
  <si>
    <t>2021-11-05-00</t>
  </si>
  <si>
    <t>2021-11-06-00</t>
  </si>
  <si>
    <t>2021-11-07-00</t>
  </si>
  <si>
    <t>2021-11-09-00</t>
  </si>
  <si>
    <t>2021-11-10-00</t>
  </si>
  <si>
    <t>2021-11-11-00</t>
  </si>
  <si>
    <t>2021-11-12-00</t>
  </si>
  <si>
    <t>2021-11-13-00</t>
  </si>
  <si>
    <t>2021-11-14-00</t>
  </si>
  <si>
    <t>2021-11-15-00</t>
  </si>
  <si>
    <t>2021-11-16-00</t>
  </si>
  <si>
    <t>2021-11-17-00</t>
  </si>
  <si>
    <t>2021-11-18-00</t>
  </si>
  <si>
    <t>2021-11-19-00</t>
  </si>
  <si>
    <t>2021-11-20-00</t>
  </si>
  <si>
    <t>2021-11-21-00</t>
  </si>
  <si>
    <t>2021-11-22-00</t>
  </si>
  <si>
    <t>2021-11-23-00</t>
  </si>
  <si>
    <t>2021-11-24-00</t>
  </si>
  <si>
    <t>2021-11-25-00</t>
  </si>
  <si>
    <t>2021-11-26-00</t>
  </si>
  <si>
    <t>2021-11-27-00</t>
  </si>
  <si>
    <t>2021-11-28-00</t>
  </si>
  <si>
    <t>2021-11-29-00</t>
  </si>
  <si>
    <t>2021-11-30-00</t>
  </si>
  <si>
    <t>2021-12-01-00</t>
  </si>
  <si>
    <t>2021-12-02-00</t>
  </si>
  <si>
    <t>2021-12-03-00</t>
  </si>
  <si>
    <t>2021-12-04-00</t>
  </si>
  <si>
    <t>2021-12-05-00</t>
  </si>
  <si>
    <t>2021-12-06-00</t>
  </si>
  <si>
    <t>2021-12-07-00</t>
  </si>
  <si>
    <t>2021-12-08-00</t>
  </si>
  <si>
    <t>2021-12-09-00</t>
  </si>
  <si>
    <t>2021-12-10-00</t>
  </si>
  <si>
    <t>2021-12-11-00</t>
  </si>
  <si>
    <t>2021-12-12-00</t>
  </si>
  <si>
    <t>2021-12-13-00</t>
  </si>
  <si>
    <t>2021-12-14-00</t>
  </si>
  <si>
    <t>2021-12-15-00</t>
  </si>
  <si>
    <t>2021-12-16-00</t>
  </si>
  <si>
    <t>2021-12-17-00</t>
  </si>
  <si>
    <t>2021-12-18-00</t>
  </si>
  <si>
    <t>2021-12-19-00</t>
  </si>
  <si>
    <t>2021-12-20-00</t>
  </si>
  <si>
    <t>2021-12-21-00</t>
  </si>
  <si>
    <t>2021-12-22-00</t>
  </si>
  <si>
    <t>2021-12-23-00</t>
  </si>
  <si>
    <t>2021-12-24-00</t>
  </si>
  <si>
    <t>2021-12-25-00</t>
  </si>
  <si>
    <t>2021-12-26-00</t>
  </si>
  <si>
    <t>2021-12-27-00</t>
  </si>
  <si>
    <t>2021-12-28-00</t>
  </si>
  <si>
    <t>2021-12-29-00</t>
  </si>
  <si>
    <t>2021-12-30-00</t>
  </si>
  <si>
    <t>2021-12-31-00</t>
  </si>
  <si>
    <t>2022-01-01-00</t>
  </si>
  <si>
    <t>2022-01-02-00</t>
  </si>
  <si>
    <t>2022-01-03-00</t>
  </si>
  <si>
    <t>2022-01-04-00</t>
  </si>
  <si>
    <t>2022-01-05-00</t>
  </si>
  <si>
    <t>2022-01-06-00</t>
  </si>
  <si>
    <t>2022-01-07-00</t>
  </si>
  <si>
    <t>2022-01-08-00</t>
  </si>
  <si>
    <t>2022-01-09-00</t>
  </si>
  <si>
    <t>2022-01-10-00</t>
  </si>
  <si>
    <t>2022-01-11-00</t>
  </si>
  <si>
    <t>2022-01-12-00</t>
  </si>
  <si>
    <t>2022-01-14-00</t>
  </si>
  <si>
    <t>2022-01-15-00</t>
  </si>
  <si>
    <t>2022-01-16-00</t>
  </si>
  <si>
    <t>2022-01-17-00</t>
  </si>
  <si>
    <t>2022-01-18-00</t>
  </si>
  <si>
    <t>2022-01-19-00</t>
  </si>
  <si>
    <t>2022-01-20-00</t>
  </si>
  <si>
    <t>2022-01-21-00</t>
  </si>
  <si>
    <t>2022-01-22-00</t>
  </si>
  <si>
    <t>2022-01-23-00</t>
  </si>
  <si>
    <t>2022-01-24-00</t>
  </si>
  <si>
    <t>2022-01-25-00</t>
  </si>
  <si>
    <t>2022-01-26-00</t>
  </si>
  <si>
    <t>2022-01-27-00</t>
  </si>
  <si>
    <t>2022-01-28-00</t>
  </si>
  <si>
    <t>2022-01-29-00</t>
  </si>
  <si>
    <t>2022-01-30-00</t>
  </si>
  <si>
    <t>2022-01-31-00</t>
  </si>
  <si>
    <t>2022-02-01-00</t>
  </si>
  <si>
    <t>2022-02-02-00</t>
  </si>
  <si>
    <t>2022-02-03-00</t>
  </si>
  <si>
    <t>2022-02-04-00</t>
  </si>
  <si>
    <t>2022-02-05-00</t>
  </si>
  <si>
    <t>2022-02-06-00</t>
  </si>
  <si>
    <t>2022-02-07-00</t>
  </si>
  <si>
    <t>2022-02-08-00</t>
  </si>
  <si>
    <t>2022-02-09-00</t>
  </si>
  <si>
    <t>2022-02-10-00</t>
  </si>
  <si>
    <t>2022-02-11-00</t>
  </si>
  <si>
    <t>2022-02-12-00</t>
  </si>
  <si>
    <t>2022-02-13-00</t>
  </si>
  <si>
    <t>2022-02-14-00</t>
  </si>
  <si>
    <t>2022-02-15-00</t>
  </si>
  <si>
    <t>2022-02-16-00</t>
  </si>
  <si>
    <t>2022-02-17-00</t>
  </si>
  <si>
    <t>2022-02-18-00</t>
  </si>
  <si>
    <t>2022-02-19-00</t>
  </si>
  <si>
    <t>2022-02-20-00</t>
  </si>
  <si>
    <t>2022-02-21-00</t>
  </si>
  <si>
    <t>2022-02-22-00</t>
  </si>
  <si>
    <t>2022-02-23-00</t>
  </si>
  <si>
    <t>2022-02-24-00</t>
  </si>
  <si>
    <t>2022-02-25-00</t>
  </si>
  <si>
    <t>2022-02-26-00</t>
  </si>
  <si>
    <t>2022-02-27-00</t>
  </si>
  <si>
    <t>2022-02-28-00</t>
  </si>
  <si>
    <t>2022-03-01-00</t>
  </si>
  <si>
    <t>2022-03-02-00</t>
  </si>
  <si>
    <t>2022-03-03-00</t>
  </si>
  <si>
    <t>2022-03-04-00</t>
  </si>
  <si>
    <t>2022-03-05-00</t>
  </si>
  <si>
    <t>2022-03-06-00</t>
  </si>
  <si>
    <t>2022-03-07-00</t>
  </si>
  <si>
    <t>2022-03-08-00</t>
  </si>
  <si>
    <t>2022-03-09-00</t>
  </si>
  <si>
    <t>2022-03-10-00</t>
  </si>
  <si>
    <t>2022-03-11-00</t>
  </si>
  <si>
    <t>2022-03-12-00</t>
  </si>
  <si>
    <t>2022-03-13-00</t>
  </si>
  <si>
    <t>2022-03-14-00</t>
  </si>
  <si>
    <t>2022-03-15-00</t>
  </si>
  <si>
    <t>2022-03-16-00</t>
  </si>
  <si>
    <t>2022-03-17-00</t>
  </si>
  <si>
    <t>2022-03-18-00</t>
  </si>
  <si>
    <t>2022-03-19-00</t>
  </si>
  <si>
    <t>2022-03-20-00</t>
  </si>
  <si>
    <t>2022-03-21-00</t>
  </si>
  <si>
    <t>2022-03-22-00</t>
  </si>
  <si>
    <t>2022-03-23-00</t>
  </si>
  <si>
    <t>2022-03-24-00</t>
  </si>
  <si>
    <t>2022-03-25-00</t>
  </si>
  <si>
    <t>2022-03-26-00</t>
  </si>
  <si>
    <t>2022-03-27-00</t>
  </si>
  <si>
    <t>2022-03-28-00</t>
  </si>
  <si>
    <t>2022-03-29-00</t>
  </si>
  <si>
    <t>2022-03-30-00</t>
  </si>
  <si>
    <t>2022-03-31-00</t>
  </si>
  <si>
    <t>2022-04-01-00</t>
  </si>
  <si>
    <t>2022-04-02-00</t>
  </si>
  <si>
    <t>2022-04-03-00</t>
  </si>
  <si>
    <t>2022-04-04-00</t>
  </si>
  <si>
    <t>2022-04-05-00</t>
  </si>
  <si>
    <t>2022-04-06-00</t>
  </si>
  <si>
    <t>2022-04-07-00</t>
  </si>
  <si>
    <t>2022-04-08-00</t>
  </si>
  <si>
    <t>2022-04-09-00</t>
  </si>
  <si>
    <t>2022-04-10-00</t>
  </si>
  <si>
    <t>2022-04-11-00</t>
  </si>
  <si>
    <t>2022-04-12-00</t>
  </si>
  <si>
    <t>2022-04-13-00</t>
  </si>
  <si>
    <t>2022-04-14-00</t>
  </si>
  <si>
    <t>2022-04-15-00</t>
  </si>
  <si>
    <t>2022-04-16-00</t>
  </si>
  <si>
    <t>2022-04-17-00</t>
  </si>
  <si>
    <t>2022-04-19-00</t>
  </si>
  <si>
    <t>2022-04-20-00</t>
  </si>
  <si>
    <t>2022-04-21-00</t>
  </si>
  <si>
    <t>2022-04-22-00</t>
  </si>
  <si>
    <t>2022-04-24-00</t>
  </si>
  <si>
    <t>2022-04-25-00</t>
  </si>
  <si>
    <t>2022-04-26-00</t>
  </si>
  <si>
    <t>2022-04-27-00</t>
  </si>
  <si>
    <t>2022-04-28-00</t>
  </si>
  <si>
    <t>2022-04-29-00</t>
  </si>
  <si>
    <t>2022-04-30-00</t>
  </si>
  <si>
    <t>2022-05-01-00</t>
  </si>
  <si>
    <t>2022-05-02-00</t>
  </si>
  <si>
    <t>2022-05-03-00</t>
  </si>
  <si>
    <t>2022-05-04-00</t>
  </si>
  <si>
    <t>2022-05-05-00</t>
  </si>
  <si>
    <t>2022-05-06-00</t>
  </si>
  <si>
    <t>2022-05-08-00</t>
  </si>
  <si>
    <t>2022-05-09-00</t>
  </si>
  <si>
    <t>2022-05-10-00</t>
  </si>
  <si>
    <t>2022-05-11-00</t>
  </si>
  <si>
    <t>2022-05-12-00</t>
  </si>
  <si>
    <t>2022-05-13-00</t>
  </si>
  <si>
    <t>2022-05-14-00</t>
  </si>
  <si>
    <t>2022-05-15-00</t>
  </si>
  <si>
    <t>2022-05-16-00</t>
  </si>
  <si>
    <t>2022-05-17-00</t>
  </si>
  <si>
    <t>2022-05-18-00</t>
  </si>
  <si>
    <t>2022-05-19-00</t>
  </si>
  <si>
    <t>2022-05-20-00</t>
  </si>
  <si>
    <t>2022-05-22-00</t>
  </si>
  <si>
    <t>2022-05-23-00</t>
  </si>
  <si>
    <t>2022-05-24-00</t>
  </si>
  <si>
    <t>2022-05-25-00</t>
  </si>
  <si>
    <t>2022-05-26-00</t>
  </si>
  <si>
    <t>2022-05-27-00</t>
  </si>
  <si>
    <t>2022-05-28-00</t>
  </si>
  <si>
    <t>2022-05-29-00</t>
  </si>
  <si>
    <t>2022-05-30-00</t>
  </si>
  <si>
    <t>2022-05-31-00</t>
  </si>
  <si>
    <t>2022-06-01-00</t>
  </si>
  <si>
    <t>2022-06-02-00</t>
  </si>
  <si>
    <t>2022-06-03-00</t>
  </si>
  <si>
    <t>2022-06-04-00</t>
  </si>
  <si>
    <t>2022-06-05-00</t>
  </si>
  <si>
    <t>2022-06-06-00</t>
  </si>
  <si>
    <t>2022-06-07-00</t>
  </si>
  <si>
    <t>2022-06-08-00</t>
  </si>
  <si>
    <t>2022-06-09-00</t>
  </si>
  <si>
    <t>2022-06-10-00</t>
  </si>
  <si>
    <t>2022-06-12-00</t>
  </si>
  <si>
    <t>2022-06-13-00</t>
  </si>
  <si>
    <t>2022-06-14-00</t>
  </si>
  <si>
    <t>2022-06-15-00</t>
  </si>
  <si>
    <t>2022-06-16-00</t>
  </si>
  <si>
    <t>2022-06-17-00</t>
  </si>
  <si>
    <t>2022-06-18-00</t>
  </si>
  <si>
    <t>2022-06-19-00</t>
  </si>
  <si>
    <t>2022-06-20-00</t>
  </si>
  <si>
    <t>2022-06-21-00</t>
  </si>
  <si>
    <t>2022-06-22-00</t>
  </si>
  <si>
    <t>2022-06-23-00</t>
  </si>
  <si>
    <t>2022-06-24-00</t>
  </si>
  <si>
    <t>2022-06-25-00</t>
  </si>
  <si>
    <t>2022-06-26-00</t>
  </si>
  <si>
    <t>2022-06-27-00</t>
  </si>
  <si>
    <t>2022-06-28-00</t>
  </si>
  <si>
    <t>2022-06-29-00</t>
  </si>
  <si>
    <t>2022-06-30-00</t>
  </si>
  <si>
    <t>2022-07-01-00</t>
  </si>
  <si>
    <t>2022-07-02-00</t>
  </si>
  <si>
    <t>2022-07-03-00</t>
  </si>
  <si>
    <t>2022-07-04-00</t>
  </si>
  <si>
    <t>2022-07-05-00</t>
  </si>
  <si>
    <t>2022-07-06-00</t>
  </si>
  <si>
    <t>2022-07-07-00</t>
  </si>
  <si>
    <t>2022-07-08-00</t>
  </si>
  <si>
    <t>2022-07-09-00</t>
  </si>
  <si>
    <t>2022-07-10-00</t>
  </si>
  <si>
    <t>2022-07-11-00</t>
  </si>
  <si>
    <t>2022-07-12-00</t>
  </si>
  <si>
    <t>2022-07-13-00</t>
  </si>
  <si>
    <t>2022-07-14-00</t>
  </si>
  <si>
    <t>2022-07-15-00</t>
  </si>
  <si>
    <t>2022-07-16-00</t>
  </si>
  <si>
    <t>2022-07-17-00</t>
  </si>
  <si>
    <t>2022-07-18-00</t>
  </si>
  <si>
    <t>2022-07-19-00</t>
  </si>
  <si>
    <t>2022-07-20-00</t>
  </si>
  <si>
    <t>2022-07-21-00</t>
  </si>
  <si>
    <t>2022-07-22-00</t>
  </si>
  <si>
    <t>2022-07-23-00</t>
  </si>
  <si>
    <t>2022-07-24-00</t>
  </si>
  <si>
    <t>2022-07-25-00</t>
  </si>
  <si>
    <t>2022-07-26-00</t>
  </si>
  <si>
    <t>2022-07-27-00</t>
  </si>
  <si>
    <t>2022-07-28-00</t>
  </si>
  <si>
    <t>2022-07-29-00</t>
  </si>
  <si>
    <t>2022-07-30-00</t>
  </si>
  <si>
    <t>2022-07-31-00</t>
  </si>
  <si>
    <t>2022-08-01-00</t>
  </si>
  <si>
    <t>2022-08-03-00</t>
  </si>
  <si>
    <t>2022-08-04-00</t>
  </si>
  <si>
    <t>2022-08-05-00</t>
  </si>
  <si>
    <t>2022-08-06-00</t>
  </si>
  <si>
    <t>2022-08-07-00</t>
  </si>
  <si>
    <t>2022-08-08-00</t>
  </si>
  <si>
    <t>2022-08-09-00</t>
  </si>
  <si>
    <t>2022-08-10-00</t>
  </si>
  <si>
    <t>2022-08-11-00</t>
  </si>
  <si>
    <t>2022-08-12-00</t>
  </si>
  <si>
    <t>2022-08-13-00</t>
  </si>
  <si>
    <t>2022-08-14-00</t>
  </si>
  <si>
    <t>2022-08-15-00</t>
  </si>
  <si>
    <t>2022-08-16-00</t>
  </si>
  <si>
    <t>2022-08-17-00</t>
  </si>
  <si>
    <t>2022-08-18-00</t>
  </si>
  <si>
    <t>2022-08-20-00</t>
  </si>
  <si>
    <t>2022-08-21-00</t>
  </si>
  <si>
    <t>2022-08-22-00</t>
  </si>
  <si>
    <t>2022-08-23-00</t>
  </si>
  <si>
    <t>2022-08-24-00</t>
  </si>
  <si>
    <t>2022-08-25-00</t>
  </si>
  <si>
    <t>2022-08-26-00</t>
  </si>
  <si>
    <t>2022-08-27-00</t>
  </si>
  <si>
    <t>2022-08-28-00</t>
  </si>
  <si>
    <t>2022-08-29-00</t>
  </si>
  <si>
    <t>2022-08-30-00</t>
  </si>
  <si>
    <t>2022-08-31-00</t>
  </si>
  <si>
    <t>2022-09-01-00</t>
  </si>
  <si>
    <t>2022-09-02-00</t>
  </si>
  <si>
    <t>2022-09-03-00</t>
  </si>
  <si>
    <t>2022-09-04-00</t>
  </si>
  <si>
    <t>2022-09-05-00</t>
  </si>
  <si>
    <t>2022-09-06-00</t>
  </si>
  <si>
    <t>2022-09-07-00</t>
  </si>
  <si>
    <t>2022-09-08-00</t>
  </si>
  <si>
    <t>2022-09-09-00</t>
  </si>
  <si>
    <t>2022-09-10-00</t>
  </si>
  <si>
    <t>2022-09-11-00</t>
  </si>
  <si>
    <t>2022-09-12-00</t>
  </si>
  <si>
    <t>2022-09-13-00</t>
  </si>
  <si>
    <t>2022-09-15-00</t>
  </si>
  <si>
    <t>2022-09-16-00</t>
  </si>
  <si>
    <t>2022-09-17-00</t>
  </si>
  <si>
    <t>2022-09-18-00</t>
  </si>
  <si>
    <t>2022-09-19-00</t>
  </si>
  <si>
    <t>2022-09-20-00</t>
  </si>
  <si>
    <t>2022-09-21-00</t>
  </si>
  <si>
    <t>2022-09-22-00</t>
  </si>
  <si>
    <t>2022-09-23-00</t>
  </si>
  <si>
    <t>2022-09-24-00</t>
  </si>
  <si>
    <t>2022-09-25-00</t>
  </si>
  <si>
    <t>2022-09-26-00</t>
  </si>
  <si>
    <t>2022-09-27-00</t>
  </si>
  <si>
    <t>2022-09-28-00</t>
  </si>
  <si>
    <t>2022-09-29-00</t>
  </si>
  <si>
    <t>2022-09-30-00</t>
  </si>
  <si>
    <t>2022-10-01-00</t>
  </si>
  <si>
    <t>2022-10-02-00</t>
  </si>
  <si>
    <t>2022-10-03-00</t>
  </si>
  <si>
    <t>2022-10-04-00</t>
  </si>
  <si>
    <t>2022-10-05-00</t>
  </si>
  <si>
    <t>2022-10-06-00</t>
  </si>
  <si>
    <t>2022-10-07-00</t>
  </si>
  <si>
    <t>2022-10-08-00</t>
  </si>
  <si>
    <t>2022-10-09-00</t>
  </si>
  <si>
    <t>2022-10-10-00</t>
  </si>
  <si>
    <t>2022-10-11-00</t>
  </si>
  <si>
    <t>2022-10-12-00</t>
  </si>
  <si>
    <t>2022-10-13-00</t>
  </si>
  <si>
    <t>2022-10-14-00</t>
  </si>
  <si>
    <t>2022-10-15-00</t>
  </si>
  <si>
    <t>2022-10-16-00</t>
  </si>
  <si>
    <t>2022-10-17-00</t>
  </si>
  <si>
    <t>2022-10-18-00</t>
  </si>
  <si>
    <t>2022-10-19-00</t>
  </si>
  <si>
    <t>2022-10-20-00</t>
  </si>
  <si>
    <t>2022-10-21-00</t>
  </si>
  <si>
    <t>2022-10-22-00</t>
  </si>
  <si>
    <t>2022-10-23-00</t>
  </si>
  <si>
    <t>2022-10-24-00</t>
  </si>
  <si>
    <t>2022-10-25-00</t>
  </si>
  <si>
    <t>2022-10-26-00</t>
  </si>
  <si>
    <t>2022-10-27-00</t>
  </si>
  <si>
    <t>2022-10-28-00</t>
  </si>
  <si>
    <t>2022-10-29-00</t>
  </si>
  <si>
    <t>2022-10-30-00</t>
  </si>
  <si>
    <t>2022-10-31-00</t>
  </si>
  <si>
    <t>2022-11-01-00</t>
  </si>
  <si>
    <t>2022-11-02-00</t>
  </si>
  <si>
    <t>2022-11-03-00</t>
  </si>
  <si>
    <t>2022-11-04-00</t>
  </si>
  <si>
    <t>2022-11-05-00</t>
  </si>
  <si>
    <t>2022-11-06-00</t>
  </si>
  <si>
    <t>2022-11-07-00</t>
  </si>
  <si>
    <t>2022-11-08-00</t>
  </si>
  <si>
    <t>2022-11-09-00</t>
  </si>
  <si>
    <t>2022-11-10-00</t>
  </si>
  <si>
    <t>2022-11-11-00</t>
  </si>
  <si>
    <t>2022-11-12-00</t>
  </si>
  <si>
    <t>2022-11-13-00</t>
  </si>
  <si>
    <t>2022-11-14-00</t>
  </si>
  <si>
    <t>2022-11-15-00</t>
  </si>
  <si>
    <t>2022-11-16-00</t>
  </si>
  <si>
    <t>2022-11-17-00</t>
  </si>
  <si>
    <t>2022-11-18-00</t>
  </si>
  <si>
    <t>2022-11-19-00</t>
  </si>
  <si>
    <t>2022-11-20-00</t>
  </si>
  <si>
    <t>2022-11-21-00</t>
  </si>
  <si>
    <t>2022-11-22-00</t>
  </si>
  <si>
    <t>2022-11-23-00</t>
  </si>
  <si>
    <t>2022-11-24-00</t>
  </si>
  <si>
    <t>2022-11-25-00</t>
  </si>
  <si>
    <t>2022-11-26-00</t>
  </si>
  <si>
    <t>2022-11-27-00</t>
  </si>
  <si>
    <t>2022-11-28-00</t>
  </si>
  <si>
    <t>2022-11-29-00</t>
  </si>
  <si>
    <t>2022-11-30-00</t>
  </si>
  <si>
    <t>2022-12-01-00</t>
  </si>
  <si>
    <t>2022-12-02-00</t>
  </si>
  <si>
    <t>2022-12-03-00</t>
  </si>
  <si>
    <t>2022-12-04-00</t>
  </si>
  <si>
    <t>2022-12-05-00</t>
  </si>
  <si>
    <t>2022-12-06-00</t>
  </si>
  <si>
    <t>2022-12-07-00</t>
  </si>
  <si>
    <t>2022-12-08-00</t>
  </si>
  <si>
    <t>2022-12-09-00</t>
  </si>
  <si>
    <t>2022-12-10-00</t>
  </si>
  <si>
    <t>2022-12-11-00</t>
  </si>
  <si>
    <t>2022-12-12-00</t>
  </si>
  <si>
    <t>2022-12-13-00</t>
  </si>
  <si>
    <t>2022-12-14-00</t>
  </si>
  <si>
    <t>2022-12-15-00</t>
  </si>
  <si>
    <t>2022-12-16-00</t>
  </si>
  <si>
    <t>2022-12-17-00</t>
  </si>
  <si>
    <t>2022-12-18-00</t>
  </si>
  <si>
    <t>2022-12-19-00</t>
  </si>
  <si>
    <t>2022-12-20-00</t>
  </si>
  <si>
    <t>2022-12-21-00</t>
  </si>
  <si>
    <t>2022-12-22-00</t>
  </si>
  <si>
    <t>2022-12-23-00</t>
  </si>
  <si>
    <t>2022-12-24-00</t>
  </si>
  <si>
    <t>2022-12-25-00</t>
  </si>
  <si>
    <t>2022-12-26-00</t>
  </si>
  <si>
    <t>2022-12-27-00</t>
  </si>
  <si>
    <t>2022-12-28-00</t>
  </si>
  <si>
    <t>2022-12-29-00</t>
  </si>
  <si>
    <t>2022-12-30-00</t>
  </si>
  <si>
    <t>2022-12-31-00</t>
  </si>
  <si>
    <t>2023-01-01-00</t>
  </si>
  <si>
    <t>2023-01-02-00</t>
  </si>
  <si>
    <t>2023-01-03-00</t>
  </si>
  <si>
    <t>2023-01-04-00</t>
  </si>
  <si>
    <t>2023-01-05-00</t>
  </si>
  <si>
    <t>2023-01-06-00</t>
  </si>
  <si>
    <t>2023-01-07-00</t>
  </si>
  <si>
    <t>2023-01-08-00</t>
  </si>
  <si>
    <t>2023-01-09-00</t>
  </si>
  <si>
    <t>2023-01-10-00</t>
  </si>
  <si>
    <t>2023-01-11-00</t>
  </si>
  <si>
    <t>2023-01-12-00</t>
  </si>
  <si>
    <t>2023-01-13-00</t>
  </si>
  <si>
    <t>2023-01-14-00</t>
  </si>
  <si>
    <t>2023-01-15-00</t>
  </si>
  <si>
    <t>2023-01-16-00</t>
  </si>
  <si>
    <t>2023-01-17-00</t>
  </si>
  <si>
    <t>2023-01-18-00</t>
  </si>
  <si>
    <t>2023-01-19-00</t>
  </si>
  <si>
    <t>2023-01-20-00</t>
  </si>
  <si>
    <t>2023-01-21-00</t>
  </si>
  <si>
    <t>2023-01-22-00</t>
  </si>
  <si>
    <t>2023-01-23-00</t>
  </si>
  <si>
    <t>2023-01-24-00</t>
  </si>
  <si>
    <t>2023-01-25-00</t>
  </si>
  <si>
    <t>2023-01-26-00</t>
  </si>
  <si>
    <t>2023-01-27-00</t>
  </si>
  <si>
    <t>2023-01-28-00</t>
  </si>
  <si>
    <t>2023-01-29-00</t>
  </si>
  <si>
    <t>2023-01-30-00</t>
  </si>
  <si>
    <t>2023-01-31-00</t>
  </si>
  <si>
    <t>2023-02-01-00</t>
  </si>
  <si>
    <t>2023-02-02-00</t>
  </si>
  <si>
    <t>2023-02-03-00</t>
  </si>
  <si>
    <t>2023-02-04-00</t>
  </si>
  <si>
    <t>2023-02-05-00</t>
  </si>
  <si>
    <t>2023-02-06-00</t>
  </si>
  <si>
    <t>2023-02-07-00</t>
  </si>
  <si>
    <t>2023-02-08-00</t>
  </si>
  <si>
    <t>2023-02-09-00</t>
  </si>
  <si>
    <t>2023-02-10-00</t>
  </si>
  <si>
    <t>2023-02-11-00</t>
  </si>
  <si>
    <t>2023-02-12-00</t>
  </si>
  <si>
    <t>2023-02-13-00</t>
  </si>
  <si>
    <t>2023-02-14-00</t>
  </si>
  <si>
    <t>2023-02-15-00</t>
  </si>
  <si>
    <t>2023-02-16-00</t>
  </si>
  <si>
    <t>2023-02-17-00</t>
  </si>
  <si>
    <t>2023-02-18-00</t>
  </si>
  <si>
    <t>2023-02-19-00</t>
  </si>
  <si>
    <t>2023-02-20-00</t>
  </si>
  <si>
    <t>2023-02-21-00</t>
  </si>
  <si>
    <t>2023-02-22-00</t>
  </si>
  <si>
    <t>2023-02-23-00</t>
  </si>
  <si>
    <t>2023-02-24-00</t>
  </si>
  <si>
    <t>2023-02-25-00</t>
  </si>
  <si>
    <t>2023-02-26-00</t>
  </si>
  <si>
    <t>TOP 3 TOTAL realized</t>
  </si>
  <si>
    <t>TOTAL unrealized</t>
  </si>
  <si>
    <t>TOTAL</t>
  </si>
  <si>
    <t>FED report, considering scaling back on rate hikes</t>
  </si>
  <si>
    <t>US ADP Non-Farm Employment Change + Services PMI</t>
  </si>
  <si>
    <t>ECB President Lagarde Speaks and FOMC Member Mester Speaks</t>
  </si>
  <si>
    <t>U.S. bans Russian oil imports</t>
  </si>
  <si>
    <t>Biden Calls for More Stimulus</t>
  </si>
  <si>
    <t xml:space="preserve"> Congress confirmed the election of Joe Biden as president</t>
  </si>
  <si>
    <t>without war from 2021</t>
  </si>
  <si>
    <t>REALIZED</t>
  </si>
  <si>
    <t>2021</t>
  </si>
  <si>
    <t>on moves</t>
  </si>
  <si>
    <t>BOE comments on removing market support</t>
  </si>
  <si>
    <t>US Retail sales + unemployment claims</t>
  </si>
  <si>
    <t>SNB Policy Rate</t>
  </si>
  <si>
    <t>Fed Chair Powell Testifies</t>
  </si>
  <si>
    <t>ECB President Lagarde Speaks</t>
  </si>
  <si>
    <t>concerns about the resurgence of COVID-19 infections</t>
  </si>
  <si>
    <t>FOMC Statement</t>
  </si>
  <si>
    <t>relief that the Omicron variant of the coronavirus won't affect global economy growth</t>
  </si>
  <si>
    <t>US CPI y/y + FOMC Meeting Minutes</t>
  </si>
  <si>
    <t>no major headlines</t>
  </si>
  <si>
    <t>Protesters Storm the Capitol, Force Senate Closure</t>
  </si>
  <si>
    <t>CDC eased guidelines</t>
  </si>
  <si>
    <t>resurgence of Covid cases</t>
  </si>
  <si>
    <t>neither of the above</t>
  </si>
  <si>
    <t>average</t>
  </si>
  <si>
    <t>Non-Farm Employment Change</t>
  </si>
  <si>
    <t xml:space="preserve">2022 - </t>
  </si>
  <si>
    <t>from 2021</t>
  </si>
  <si>
    <t>2022-2023</t>
  </si>
  <si>
    <t>TR</t>
  </si>
  <si>
    <t>ATR</t>
  </si>
  <si>
    <t>CI</t>
  </si>
  <si>
    <t>trend</t>
  </si>
  <si>
    <t>2015.04.20</t>
  </si>
  <si>
    <t>2015.04.21</t>
  </si>
  <si>
    <t>2015.04.22</t>
  </si>
  <si>
    <t>2015.04.23</t>
  </si>
  <si>
    <t>2015.04.24</t>
  </si>
  <si>
    <t>2015.04.27</t>
  </si>
  <si>
    <t>2015.04.28</t>
  </si>
  <si>
    <t>2015.04.29</t>
  </si>
  <si>
    <t>2015.04.30</t>
  </si>
  <si>
    <t>2015.05.01</t>
  </si>
  <si>
    <t>2015.05.04</t>
  </si>
  <si>
    <t>2015.05.05</t>
  </si>
  <si>
    <t>2015.05.06</t>
  </si>
  <si>
    <t>2015.05.07</t>
  </si>
  <si>
    <t>2015.05.08</t>
  </si>
  <si>
    <t>2015.05.11</t>
  </si>
  <si>
    <t>2015.05.12</t>
  </si>
  <si>
    <t>2015.05.13</t>
  </si>
  <si>
    <t>2015.05.14</t>
  </si>
  <si>
    <t>2015.05.15</t>
  </si>
  <si>
    <t>2015.05.18</t>
  </si>
  <si>
    <t>2015.05.19</t>
  </si>
  <si>
    <t>2015.05.20</t>
  </si>
  <si>
    <t>2015.05.21</t>
  </si>
  <si>
    <t>2015.05.22</t>
  </si>
  <si>
    <t>2015.05.25</t>
  </si>
  <si>
    <t>2015.05.26</t>
  </si>
  <si>
    <t>2015.05.27</t>
  </si>
  <si>
    <t>2015.05.28</t>
  </si>
  <si>
    <t>2015.05.29</t>
  </si>
  <si>
    <t>2015.06.01</t>
  </si>
  <si>
    <t>2015.06.02</t>
  </si>
  <si>
    <t>2015.06.03</t>
  </si>
  <si>
    <t>2015.06.04</t>
  </si>
  <si>
    <t>2015.06.05</t>
  </si>
  <si>
    <t>2015.06.08</t>
  </si>
  <si>
    <t>2015.06.09</t>
  </si>
  <si>
    <t>2015.06.10</t>
  </si>
  <si>
    <t>2015.06.11</t>
  </si>
  <si>
    <t>2015.06.12</t>
  </si>
  <si>
    <t>2015.06.15</t>
  </si>
  <si>
    <t>2015.06.16</t>
  </si>
  <si>
    <t>2015.06.17</t>
  </si>
  <si>
    <t>2015.06.18</t>
  </si>
  <si>
    <t>2015.06.19</t>
  </si>
  <si>
    <t>2015.06.22</t>
  </si>
  <si>
    <t>2015.06.23</t>
  </si>
  <si>
    <t>2015.06.24</t>
  </si>
  <si>
    <t>2015.06.25</t>
  </si>
  <si>
    <t>2015.06.26</t>
  </si>
  <si>
    <t>2015.06.29</t>
  </si>
  <si>
    <t>2015.06.30</t>
  </si>
  <si>
    <t>2015.07.01</t>
  </si>
  <si>
    <t>2015.07.02</t>
  </si>
  <si>
    <t>2015.07.03</t>
  </si>
  <si>
    <t>2015.07.06</t>
  </si>
  <si>
    <t>2015.07.07</t>
  </si>
  <si>
    <t>2015.07.08</t>
  </si>
  <si>
    <t>2015.07.09</t>
  </si>
  <si>
    <t>2015.07.10</t>
  </si>
  <si>
    <t>2015.07.13</t>
  </si>
  <si>
    <t>2015.07.14</t>
  </si>
  <si>
    <t>2015.07.15</t>
  </si>
  <si>
    <t>2015.07.16</t>
  </si>
  <si>
    <t>2015.07.17</t>
  </si>
  <si>
    <t>2015.07.20</t>
  </si>
  <si>
    <t>2015.07.21</t>
  </si>
  <si>
    <t>2015.07.22</t>
  </si>
  <si>
    <t>2015.07.23</t>
  </si>
  <si>
    <t>2015.07.24</t>
  </si>
  <si>
    <t>2015.07.27</t>
  </si>
  <si>
    <t>2015.07.28</t>
  </si>
  <si>
    <t>2015.07.29</t>
  </si>
  <si>
    <t>2015.07.30</t>
  </si>
  <si>
    <t>2015.07.31</t>
  </si>
  <si>
    <t>2015.08.03</t>
  </si>
  <si>
    <t>2015.08.04</t>
  </si>
  <si>
    <t>2015.08.05</t>
  </si>
  <si>
    <t>2015.08.06</t>
  </si>
  <si>
    <t>2015.08.07</t>
  </si>
  <si>
    <t>2015.08.10</t>
  </si>
  <si>
    <t>2015.08.11</t>
  </si>
  <si>
    <t>2015.08.12</t>
  </si>
  <si>
    <t>2015.08.13</t>
  </si>
  <si>
    <t>2015.08.14</t>
  </si>
  <si>
    <t>2015.08.17</t>
  </si>
  <si>
    <t>2015.08.18</t>
  </si>
  <si>
    <t>2015.08.19</t>
  </si>
  <si>
    <t>2015.08.20</t>
  </si>
  <si>
    <t>2015.08.21</t>
  </si>
  <si>
    <t>2015.08.24</t>
  </si>
  <si>
    <t>2015.08.25</t>
  </si>
  <si>
    <t>2015.08.26</t>
  </si>
  <si>
    <t>2015.08.27</t>
  </si>
  <si>
    <t>2015.08.28</t>
  </si>
  <si>
    <t>2015.08.31</t>
  </si>
  <si>
    <t>2015.09.01</t>
  </si>
  <si>
    <t>2015.09.02</t>
  </si>
  <si>
    <t>2015.09.03</t>
  </si>
  <si>
    <t>2015.09.04</t>
  </si>
  <si>
    <t>2015.09.07</t>
  </si>
  <si>
    <t>2015.09.08</t>
  </si>
  <si>
    <t>2015.09.09</t>
  </si>
  <si>
    <t>2015.09.10</t>
  </si>
  <si>
    <t>2015.09.11</t>
  </si>
  <si>
    <t>2015.09.14</t>
  </si>
  <si>
    <t>2015.09.15</t>
  </si>
  <si>
    <t>2015.09.16</t>
  </si>
  <si>
    <t>2015.09.17</t>
  </si>
  <si>
    <t>2015.09.18</t>
  </si>
  <si>
    <t>2015.09.21</t>
  </si>
  <si>
    <t>2015.09.22</t>
  </si>
  <si>
    <t>2015.09.23</t>
  </si>
  <si>
    <t>2015.09.24</t>
  </si>
  <si>
    <t>2015.09.25</t>
  </si>
  <si>
    <t>2015.09.28</t>
  </si>
  <si>
    <t>2015.09.29</t>
  </si>
  <si>
    <t>2015.09.30</t>
  </si>
  <si>
    <t>2015.10.01</t>
  </si>
  <si>
    <t>2015.10.02</t>
  </si>
  <si>
    <t>2015.10.05</t>
  </si>
  <si>
    <t>2015.10.06</t>
  </si>
  <si>
    <t>2015.10.07</t>
  </si>
  <si>
    <t>2015.10.08</t>
  </si>
  <si>
    <t>2015.10.09</t>
  </si>
  <si>
    <t>2015.10.12</t>
  </si>
  <si>
    <t>2015.10.13</t>
  </si>
  <si>
    <t>2015.10.14</t>
  </si>
  <si>
    <t>2015.10.15</t>
  </si>
  <si>
    <t>2015.10.16</t>
  </si>
  <si>
    <t>2015.10.19</t>
  </si>
  <si>
    <t>2015.10.20</t>
  </si>
  <si>
    <t>2015.10.21</t>
  </si>
  <si>
    <t>2015.10.22</t>
  </si>
  <si>
    <t>2015.10.23</t>
  </si>
  <si>
    <t>2015.10.26</t>
  </si>
  <si>
    <t>2015.10.27</t>
  </si>
  <si>
    <t>2015.10.28</t>
  </si>
  <si>
    <t>2015.10.29</t>
  </si>
  <si>
    <t>2015.10.30</t>
  </si>
  <si>
    <t>2015.11.02</t>
  </si>
  <si>
    <t>2015.11.03</t>
  </si>
  <si>
    <t>2015.11.04</t>
  </si>
  <si>
    <t>2015.11.05</t>
  </si>
  <si>
    <t>2015.11.06</t>
  </si>
  <si>
    <t>2015.11.09</t>
  </si>
  <si>
    <t>2015.11.10</t>
  </si>
  <si>
    <t>2015.11.11</t>
  </si>
  <si>
    <t>2015.11.12</t>
  </si>
  <si>
    <t>2015.11.13</t>
  </si>
  <si>
    <t>2015.11.16</t>
  </si>
  <si>
    <t>2015.11.17</t>
  </si>
  <si>
    <t>2015.11.18</t>
  </si>
  <si>
    <t>2015.11.19</t>
  </si>
  <si>
    <t>2015.11.20</t>
  </si>
  <si>
    <t>2015.11.23</t>
  </si>
  <si>
    <t>2015.11.24</t>
  </si>
  <si>
    <t>2015.11.25</t>
  </si>
  <si>
    <t>2015.11.26</t>
  </si>
  <si>
    <t>2015.11.27</t>
  </si>
  <si>
    <t>2015.11.30</t>
  </si>
  <si>
    <t>2015.12.01</t>
  </si>
  <si>
    <t>2015.12.02</t>
  </si>
  <si>
    <t>2015.12.03</t>
  </si>
  <si>
    <t>2015.12.04</t>
  </si>
  <si>
    <t>2015.12.07</t>
  </si>
  <si>
    <t>2015.12.08</t>
  </si>
  <si>
    <t>2015.12.09</t>
  </si>
  <si>
    <t>2015.12.10</t>
  </si>
  <si>
    <t>2015.12.11</t>
  </si>
  <si>
    <t>2015.12.14</t>
  </si>
  <si>
    <t>2015.12.15</t>
  </si>
  <si>
    <t>2015.12.16</t>
  </si>
  <si>
    <t>2015.12.17</t>
  </si>
  <si>
    <t>2015.12.18</t>
  </si>
  <si>
    <t>2015.12.21</t>
  </si>
  <si>
    <t>2015.12.22</t>
  </si>
  <si>
    <t>2015.12.23</t>
  </si>
  <si>
    <t>2015.12.24</t>
  </si>
  <si>
    <t>2015.12.28</t>
  </si>
  <si>
    <t>2015.12.29</t>
  </si>
  <si>
    <t>2015.12.30</t>
  </si>
  <si>
    <t>2015.12.31</t>
  </si>
  <si>
    <t>2016.01.04</t>
  </si>
  <si>
    <t>2016.01.05</t>
  </si>
  <si>
    <t>2016.01.06</t>
  </si>
  <si>
    <t>2016.01.07</t>
  </si>
  <si>
    <t>2016.01.08</t>
  </si>
  <si>
    <t>2016.01.11</t>
  </si>
  <si>
    <t>2016.01.12</t>
  </si>
  <si>
    <t>2016.01.13</t>
  </si>
  <si>
    <t>2016.01.14</t>
  </si>
  <si>
    <t>2016.01.15</t>
  </si>
  <si>
    <t>2016.01.18</t>
  </si>
  <si>
    <t>2016.01.19</t>
  </si>
  <si>
    <t>2016.01.20</t>
  </si>
  <si>
    <t>2016.01.21</t>
  </si>
  <si>
    <t>2016.01.22</t>
  </si>
  <si>
    <t>2016.01.25</t>
  </si>
  <si>
    <t>2016.01.26</t>
  </si>
  <si>
    <t>2016.01.27</t>
  </si>
  <si>
    <t>2016.01.28</t>
  </si>
  <si>
    <t>2016.01.29</t>
  </si>
  <si>
    <t>2016.02.01</t>
  </si>
  <si>
    <t>2016.02.02</t>
  </si>
  <si>
    <t>2016.02.03</t>
  </si>
  <si>
    <t>2016.02.04</t>
  </si>
  <si>
    <t>2016.02.05</t>
  </si>
  <si>
    <t>2016.02.08</t>
  </si>
  <si>
    <t>2016.02.09</t>
  </si>
  <si>
    <t>2016.02.10</t>
  </si>
  <si>
    <t>2016.02.11</t>
  </si>
  <si>
    <t>2016.02.12</t>
  </si>
  <si>
    <t>2016.02.15</t>
  </si>
  <si>
    <t>2016.02.16</t>
  </si>
  <si>
    <t>2016.02.17</t>
  </si>
  <si>
    <t>2016.02.18</t>
  </si>
  <si>
    <t>2016.02.19</t>
  </si>
  <si>
    <t>2016.02.22</t>
  </si>
  <si>
    <t>2016.02.23</t>
  </si>
  <si>
    <t>2016.02.24</t>
  </si>
  <si>
    <t>2016.02.25</t>
  </si>
  <si>
    <t>2016.02.26</t>
  </si>
  <si>
    <t>2016.02.29</t>
  </si>
  <si>
    <t>2016.03.01</t>
  </si>
  <si>
    <t>2016.03.02</t>
  </si>
  <si>
    <t>2016.03.03</t>
  </si>
  <si>
    <t>2016.03.04</t>
  </si>
  <si>
    <t>2016.03.07</t>
  </si>
  <si>
    <t>2016.03.08</t>
  </si>
  <si>
    <t>2016.03.09</t>
  </si>
  <si>
    <t>2016.03.10</t>
  </si>
  <si>
    <t>2016.03.11</t>
  </si>
  <si>
    <t>2016.03.14</t>
  </si>
  <si>
    <t>2016.03.15</t>
  </si>
  <si>
    <t>2016.03.16</t>
  </si>
  <si>
    <t>2016.03.17</t>
  </si>
  <si>
    <t>2016.03.18</t>
  </si>
  <si>
    <t>2016.03.21</t>
  </si>
  <si>
    <t>2016.03.22</t>
  </si>
  <si>
    <t>2016.03.23</t>
  </si>
  <si>
    <t>2016.03.24</t>
  </si>
  <si>
    <t>2016.03.25</t>
  </si>
  <si>
    <t>2016.03.28</t>
  </si>
  <si>
    <t>2016.03.29</t>
  </si>
  <si>
    <t>2016.03.30</t>
  </si>
  <si>
    <t>2016.03.31</t>
  </si>
  <si>
    <t>2016.04.01</t>
  </si>
  <si>
    <t>2016.04.04</t>
  </si>
  <si>
    <t>2016.04.05</t>
  </si>
  <si>
    <t>2016.04.06</t>
  </si>
  <si>
    <t>2016.04.07</t>
  </si>
  <si>
    <t>2016.04.08</t>
  </si>
  <si>
    <t>2016.04.11</t>
  </si>
  <si>
    <t>2016.04.12</t>
  </si>
  <si>
    <t>2016.04.13</t>
  </si>
  <si>
    <t>2016.04.14</t>
  </si>
  <si>
    <t>2016.04.15</t>
  </si>
  <si>
    <t>2016.04.18</t>
  </si>
  <si>
    <t>2016.04.19</t>
  </si>
  <si>
    <t>2016.04.20</t>
  </si>
  <si>
    <t>2016.04.21</t>
  </si>
  <si>
    <t>2016.04.22</t>
  </si>
  <si>
    <t>2016.04.25</t>
  </si>
  <si>
    <t>2016.04.26</t>
  </si>
  <si>
    <t>2016.04.27</t>
  </si>
  <si>
    <t>2016.04.28</t>
  </si>
  <si>
    <t>2016.04.29</t>
  </si>
  <si>
    <t>2016.05.02</t>
  </si>
  <si>
    <t>2016.05.03</t>
  </si>
  <si>
    <t>2016.05.04</t>
  </si>
  <si>
    <t>2016.05.05</t>
  </si>
  <si>
    <t>2016.05.06</t>
  </si>
  <si>
    <t>2016.05.09</t>
  </si>
  <si>
    <t>2016.05.10</t>
  </si>
  <si>
    <t>2016.05.11</t>
  </si>
  <si>
    <t>2016.05.12</t>
  </si>
  <si>
    <t>2016.05.13</t>
  </si>
  <si>
    <t>2016.05.16</t>
  </si>
  <si>
    <t>2016.05.17</t>
  </si>
  <si>
    <t>2016.05.18</t>
  </si>
  <si>
    <t>2016.05.19</t>
  </si>
  <si>
    <t>2016.05.20</t>
  </si>
  <si>
    <t>2016.05.23</t>
  </si>
  <si>
    <t>2016.05.24</t>
  </si>
  <si>
    <t>2016.05.25</t>
  </si>
  <si>
    <t>2016.05.26</t>
  </si>
  <si>
    <t>2016.05.27</t>
  </si>
  <si>
    <t>2016.05.30</t>
  </si>
  <si>
    <t>2016.05.31</t>
  </si>
  <si>
    <t>2016.06.01</t>
  </si>
  <si>
    <t>2016.06.02</t>
  </si>
  <si>
    <t>2016.06.03</t>
  </si>
  <si>
    <t>2016.06.06</t>
  </si>
  <si>
    <t>2016.06.07</t>
  </si>
  <si>
    <t>2016.06.08</t>
  </si>
  <si>
    <t>2016.06.09</t>
  </si>
  <si>
    <t>2016.06.10</t>
  </si>
  <si>
    <t>2016.06.13</t>
  </si>
  <si>
    <t>2016.06.14</t>
  </si>
  <si>
    <t>2016.06.15</t>
  </si>
  <si>
    <t>2016.06.16</t>
  </si>
  <si>
    <t>2016.06.17</t>
  </si>
  <si>
    <t>2016.06.20</t>
  </si>
  <si>
    <t>2016.06.21</t>
  </si>
  <si>
    <t>2016.06.22</t>
  </si>
  <si>
    <t>2016.06.23</t>
  </si>
  <si>
    <t>2016.06.24</t>
  </si>
  <si>
    <t>2016.06.27</t>
  </si>
  <si>
    <t>2016.06.28</t>
  </si>
  <si>
    <t>2016.06.29</t>
  </si>
  <si>
    <t>2016.06.30</t>
  </si>
  <si>
    <t>2016.07.01</t>
  </si>
  <si>
    <t>2016.07.04</t>
  </si>
  <si>
    <t>2016.07.05</t>
  </si>
  <si>
    <t>2016.07.06</t>
  </si>
  <si>
    <t>2016.07.07</t>
  </si>
  <si>
    <t>2016.07.08</t>
  </si>
  <si>
    <t>2016.07.11</t>
  </si>
  <si>
    <t>2016.07.12</t>
  </si>
  <si>
    <t>2016.07.13</t>
  </si>
  <si>
    <t>2016.07.14</t>
  </si>
  <si>
    <t>2016.07.15</t>
  </si>
  <si>
    <t>2016.07.18</t>
  </si>
  <si>
    <t>2016.07.19</t>
  </si>
  <si>
    <t>2016.07.20</t>
  </si>
  <si>
    <t>2016.07.21</t>
  </si>
  <si>
    <t>2016.07.22</t>
  </si>
  <si>
    <t>2016.07.25</t>
  </si>
  <si>
    <t>2016.07.26</t>
  </si>
  <si>
    <t>2016.07.27</t>
  </si>
  <si>
    <t>2016.07.28</t>
  </si>
  <si>
    <t>2016.07.29</t>
  </si>
  <si>
    <t>2016.08.01</t>
  </si>
  <si>
    <t>2016.08.02</t>
  </si>
  <si>
    <t>2016.08.03</t>
  </si>
  <si>
    <t>2016.08.04</t>
  </si>
  <si>
    <t>2016.08.05</t>
  </si>
  <si>
    <t>2016.08.08</t>
  </si>
  <si>
    <t>2016.08.09</t>
  </si>
  <si>
    <t>2016.08.10</t>
  </si>
  <si>
    <t>2016.08.11</t>
  </si>
  <si>
    <t>2016.08.12</t>
  </si>
  <si>
    <t>2016.08.15</t>
  </si>
  <si>
    <t>2016.08.16</t>
  </si>
  <si>
    <t>2016.08.17</t>
  </si>
  <si>
    <t>2016.08.18</t>
  </si>
  <si>
    <t>2016.08.19</t>
  </si>
  <si>
    <t>2016.08.22</t>
  </si>
  <si>
    <t>2016.08.23</t>
  </si>
  <si>
    <t>2016.08.24</t>
  </si>
  <si>
    <t>2016.08.25</t>
  </si>
  <si>
    <t>2016.08.26</t>
  </si>
  <si>
    <t>2016.08.29</t>
  </si>
  <si>
    <t>2016.08.30</t>
  </si>
  <si>
    <t>2016.08.31</t>
  </si>
  <si>
    <t>2016.09.01</t>
  </si>
  <si>
    <t>2016.09.02</t>
  </si>
  <si>
    <t>2016.09.05</t>
  </si>
  <si>
    <t>2016.09.06</t>
  </si>
  <si>
    <t>2016.09.07</t>
  </si>
  <si>
    <t>2016.09.08</t>
  </si>
  <si>
    <t>2016.09.09</t>
  </si>
  <si>
    <t>2016.09.12</t>
  </si>
  <si>
    <t>2016.09.13</t>
  </si>
  <si>
    <t>2016.09.14</t>
  </si>
  <si>
    <t>2016.09.15</t>
  </si>
  <si>
    <t>2016.09.16</t>
  </si>
  <si>
    <t>2016.09.19</t>
  </si>
  <si>
    <t>2016.09.20</t>
  </si>
  <si>
    <t>2016.09.21</t>
  </si>
  <si>
    <t>2016.09.22</t>
  </si>
  <si>
    <t>2016.09.23</t>
  </si>
  <si>
    <t>2016.09.26</t>
  </si>
  <si>
    <t>2016.09.27</t>
  </si>
  <si>
    <t>2016.09.28</t>
  </si>
  <si>
    <t>2016.09.29</t>
  </si>
  <si>
    <t>2016.09.30</t>
  </si>
  <si>
    <t>2016.10.03</t>
  </si>
  <si>
    <t>2016.10.04</t>
  </si>
  <si>
    <t>2016.10.05</t>
  </si>
  <si>
    <t>2016.10.06</t>
  </si>
  <si>
    <t>2016.10.07</t>
  </si>
  <si>
    <t>2016.10.10</t>
  </si>
  <si>
    <t>2016.10.11</t>
  </si>
  <si>
    <t>2016.10.12</t>
  </si>
  <si>
    <t>2016.10.13</t>
  </si>
  <si>
    <t>2016.10.14</t>
  </si>
  <si>
    <t>2016.10.17</t>
  </si>
  <si>
    <t>2016.10.18</t>
  </si>
  <si>
    <t>2016.10.19</t>
  </si>
  <si>
    <t>2016.10.20</t>
  </si>
  <si>
    <t>2016.10.21</t>
  </si>
  <si>
    <t>2016.10.24</t>
  </si>
  <si>
    <t>2016.10.25</t>
  </si>
  <si>
    <t>2016.10.26</t>
  </si>
  <si>
    <t>2016.10.27</t>
  </si>
  <si>
    <t>2016.10.28</t>
  </si>
  <si>
    <t>2016.10.31</t>
  </si>
  <si>
    <t>2016.11.01</t>
  </si>
  <si>
    <t>2016.11.02</t>
  </si>
  <si>
    <t>2016.11.03</t>
  </si>
  <si>
    <t>2016.11.04</t>
  </si>
  <si>
    <t>2016.11.07</t>
  </si>
  <si>
    <t>2016.11.08</t>
  </si>
  <si>
    <t>2016.11.09</t>
  </si>
  <si>
    <t>2016.11.10</t>
  </si>
  <si>
    <t>2016.11.11</t>
  </si>
  <si>
    <t>2016.11.14</t>
  </si>
  <si>
    <t>2016.11.15</t>
  </si>
  <si>
    <t>2016.11.16</t>
  </si>
  <si>
    <t>2016.11.17</t>
  </si>
  <si>
    <t>2016.11.18</t>
  </si>
  <si>
    <t>2016.11.21</t>
  </si>
  <si>
    <t>2016.11.22</t>
  </si>
  <si>
    <t>2016.11.23</t>
  </si>
  <si>
    <t>2016.11.24</t>
  </si>
  <si>
    <t>2016.11.25</t>
  </si>
  <si>
    <t>2016.11.28</t>
  </si>
  <si>
    <t>2016.11.29</t>
  </si>
  <si>
    <t>2016.11.30</t>
  </si>
  <si>
    <t>2016.12.01</t>
  </si>
  <si>
    <t>2016.12.02</t>
  </si>
  <si>
    <t>2016.12.05</t>
  </si>
  <si>
    <t>2016.12.06</t>
  </si>
  <si>
    <t>2016.12.07</t>
  </si>
  <si>
    <t>2016.12.08</t>
  </si>
  <si>
    <t>2016.12.09</t>
  </si>
  <si>
    <t>2016.12.12</t>
  </si>
  <si>
    <t>2016.12.13</t>
  </si>
  <si>
    <t>2016.12.14</t>
  </si>
  <si>
    <t>2016.12.15</t>
  </si>
  <si>
    <t>2016.12.16</t>
  </si>
  <si>
    <t>2016.12.19</t>
  </si>
  <si>
    <t>2016.12.20</t>
  </si>
  <si>
    <t>2016.12.21</t>
  </si>
  <si>
    <t>2016.12.22</t>
  </si>
  <si>
    <t>2016.12.23</t>
  </si>
  <si>
    <t>2016.12.26</t>
  </si>
  <si>
    <t>2016.12.27</t>
  </si>
  <si>
    <t>2016.12.28</t>
  </si>
  <si>
    <t>2016.12.29</t>
  </si>
  <si>
    <t>2016.12.30</t>
  </si>
  <si>
    <t>2017.01.02</t>
  </si>
  <si>
    <t>2017.01.03</t>
  </si>
  <si>
    <t>2017.01.04</t>
  </si>
  <si>
    <t>2017.01.05</t>
  </si>
  <si>
    <t>2017.01.06</t>
  </si>
  <si>
    <t>2017.01.09</t>
  </si>
  <si>
    <t>2017.01.10</t>
  </si>
  <si>
    <t>2017.01.11</t>
  </si>
  <si>
    <t>2017.01.12</t>
  </si>
  <si>
    <t>2017.01.13</t>
  </si>
  <si>
    <t>2017.01.16</t>
  </si>
  <si>
    <t>2017.01.17</t>
  </si>
  <si>
    <t>2017.01.18</t>
  </si>
  <si>
    <t>2017.01.19</t>
  </si>
  <si>
    <t>2017.01.20</t>
  </si>
  <si>
    <t>2017.01.23</t>
  </si>
  <si>
    <t>2017.01.24</t>
  </si>
  <si>
    <t>2017.01.25</t>
  </si>
  <si>
    <t>2017.01.26</t>
  </si>
  <si>
    <t>2017.01.27</t>
  </si>
  <si>
    <t>2017.01.30</t>
  </si>
  <si>
    <t>2017.01.31</t>
  </si>
  <si>
    <t>2017.02.01</t>
  </si>
  <si>
    <t>2017.02.02</t>
  </si>
  <si>
    <t>2017.02.03</t>
  </si>
  <si>
    <t>2017.02.06</t>
  </si>
  <si>
    <t>2017.02.07</t>
  </si>
  <si>
    <t>2017.02.08</t>
  </si>
  <si>
    <t>2017.02.09</t>
  </si>
  <si>
    <t>2017.02.10</t>
  </si>
  <si>
    <t>2017.02.13</t>
  </si>
  <si>
    <t>2017.02.14</t>
  </si>
  <si>
    <t>2017.02.15</t>
  </si>
  <si>
    <t>2017.02.16</t>
  </si>
  <si>
    <t>2017.02.17</t>
  </si>
  <si>
    <t>2017.02.20</t>
  </si>
  <si>
    <t>2017.02.21</t>
  </si>
  <si>
    <t>2017.02.22</t>
  </si>
  <si>
    <t>2017.02.23</t>
  </si>
  <si>
    <t>2017.02.24</t>
  </si>
  <si>
    <t>2017.02.27</t>
  </si>
  <si>
    <t>2017.02.28</t>
  </si>
  <si>
    <t>2017.03.01</t>
  </si>
  <si>
    <t>2017.03.02</t>
  </si>
  <si>
    <t>2017.03.03</t>
  </si>
  <si>
    <t>2017.03.06</t>
  </si>
  <si>
    <t>2017.03.07</t>
  </si>
  <si>
    <t>2017.03.08</t>
  </si>
  <si>
    <t>2017.03.09</t>
  </si>
  <si>
    <t>2017.03.10</t>
  </si>
  <si>
    <t>2017.03.13</t>
  </si>
  <si>
    <t>2017.03.14</t>
  </si>
  <si>
    <t>2017.03.15</t>
  </si>
  <si>
    <t>2017.03.16</t>
  </si>
  <si>
    <t>2017.03.17</t>
  </si>
  <si>
    <t>2017.03.20</t>
  </si>
  <si>
    <t>2017.03.21</t>
  </si>
  <si>
    <t>2017.03.22</t>
  </si>
  <si>
    <t>2017.03.23</t>
  </si>
  <si>
    <t>2017.03.24</t>
  </si>
  <si>
    <t>2017.03.27</t>
  </si>
  <si>
    <t>2017.03.28</t>
  </si>
  <si>
    <t>2017.03.29</t>
  </si>
  <si>
    <t>2017.03.30</t>
  </si>
  <si>
    <t>2017.03.31</t>
  </si>
  <si>
    <t>2017.04.03</t>
  </si>
  <si>
    <t>2017.04.04</t>
  </si>
  <si>
    <t>2017.04.05</t>
  </si>
  <si>
    <t>2017.04.06</t>
  </si>
  <si>
    <t>2017.04.07</t>
  </si>
  <si>
    <t>2017.04.10</t>
  </si>
  <si>
    <t>2017.04.11</t>
  </si>
  <si>
    <t>2017.04.12</t>
  </si>
  <si>
    <t>2017.04.13</t>
  </si>
  <si>
    <t>2017.04.14</t>
  </si>
  <si>
    <t>2017.04.17</t>
  </si>
  <si>
    <t>2017.04.18</t>
  </si>
  <si>
    <t>2017.04.19</t>
  </si>
  <si>
    <t>2017.04.20</t>
  </si>
  <si>
    <t>2017.04.21</t>
  </si>
  <si>
    <t>2017.04.24</t>
  </si>
  <si>
    <t>2017.04.25</t>
  </si>
  <si>
    <t>2017.04.26</t>
  </si>
  <si>
    <t>2017.04.27</t>
  </si>
  <si>
    <t>2017.04.28</t>
  </si>
  <si>
    <t>2017.05.01</t>
  </si>
  <si>
    <t>2017.05.02</t>
  </si>
  <si>
    <t>2017.05.03</t>
  </si>
  <si>
    <t>2017.05.04</t>
  </si>
  <si>
    <t>2017.05.05</t>
  </si>
  <si>
    <t>2017.05.08</t>
  </si>
  <si>
    <t>2017.05.09</t>
  </si>
  <si>
    <t>2017.05.10</t>
  </si>
  <si>
    <t>2017.05.11</t>
  </si>
  <si>
    <t>2017.05.12</t>
  </si>
  <si>
    <t>2017.05.15</t>
  </si>
  <si>
    <t>2017.05.16</t>
  </si>
  <si>
    <t>2017.05.17</t>
  </si>
  <si>
    <t>2017.05.18</t>
  </si>
  <si>
    <t>2017.05.19</t>
  </si>
  <si>
    <t>2017.05.22</t>
  </si>
  <si>
    <t>2017.05.23</t>
  </si>
  <si>
    <t>2017.05.24</t>
  </si>
  <si>
    <t>2017.05.25</t>
  </si>
  <si>
    <t>2017.05.26</t>
  </si>
  <si>
    <t>2017.05.29</t>
  </si>
  <si>
    <t>2017.05.30</t>
  </si>
  <si>
    <t>2017.05.31</t>
  </si>
  <si>
    <t>2017.06.01</t>
  </si>
  <si>
    <t>2017.06.02</t>
  </si>
  <si>
    <t>2017.06.05</t>
  </si>
  <si>
    <t>2017.06.06</t>
  </si>
  <si>
    <t>2017.06.07</t>
  </si>
  <si>
    <t>2017.06.08</t>
  </si>
  <si>
    <t>2017.06.09</t>
  </si>
  <si>
    <t>2017.06.12</t>
  </si>
  <si>
    <t>2017.06.13</t>
  </si>
  <si>
    <t>2017.06.14</t>
  </si>
  <si>
    <t>2017.06.15</t>
  </si>
  <si>
    <t>2017.06.16</t>
  </si>
  <si>
    <t>2017.06.19</t>
  </si>
  <si>
    <t>2017.06.20</t>
  </si>
  <si>
    <t>2017.06.21</t>
  </si>
  <si>
    <t>2017.06.22</t>
  </si>
  <si>
    <t>2017.06.23</t>
  </si>
  <si>
    <t>2017.06.26</t>
  </si>
  <si>
    <t>2017.06.27</t>
  </si>
  <si>
    <t>2017.06.28</t>
  </si>
  <si>
    <t>2017.06.29</t>
  </si>
  <si>
    <t>2017.06.30</t>
  </si>
  <si>
    <t>2017.07.03</t>
  </si>
  <si>
    <t>2017.07.04</t>
  </si>
  <si>
    <t>2017.07.05</t>
  </si>
  <si>
    <t>2017.07.06</t>
  </si>
  <si>
    <t>2017.07.07</t>
  </si>
  <si>
    <t>2017.07.10</t>
  </si>
  <si>
    <t>2017.07.11</t>
  </si>
  <si>
    <t>2017.07.12</t>
  </si>
  <si>
    <t>2017.07.13</t>
  </si>
  <si>
    <t>2017.07.14</t>
  </si>
  <si>
    <t>2017.07.17</t>
  </si>
  <si>
    <t>2017.07.18</t>
  </si>
  <si>
    <t>2017.07.19</t>
  </si>
  <si>
    <t>2017.07.20</t>
  </si>
  <si>
    <t>2017.07.21</t>
  </si>
  <si>
    <t>2017.07.24</t>
  </si>
  <si>
    <t>2017.07.25</t>
  </si>
  <si>
    <t>2017.07.26</t>
  </si>
  <si>
    <t>2017.07.27</t>
  </si>
  <si>
    <t>2017.07.28</t>
  </si>
  <si>
    <t>2017.07.31</t>
  </si>
  <si>
    <t>2017.08.01</t>
  </si>
  <si>
    <t>2017.08.02</t>
  </si>
  <si>
    <t>2017.08.03</t>
  </si>
  <si>
    <t>2017.08.04</t>
  </si>
  <si>
    <t>2017.08.07</t>
  </si>
  <si>
    <t>2017.08.08</t>
  </si>
  <si>
    <t>2017.08.09</t>
  </si>
  <si>
    <t>2017.08.10</t>
  </si>
  <si>
    <t>2017.08.11</t>
  </si>
  <si>
    <t>2017.08.14</t>
  </si>
  <si>
    <t>2017.08.15</t>
  </si>
  <si>
    <t>2017.08.16</t>
  </si>
  <si>
    <t>2017.08.17</t>
  </si>
  <si>
    <t>2017.08.18</t>
  </si>
  <si>
    <t>2017.08.21</t>
  </si>
  <si>
    <t>2017.08.22</t>
  </si>
  <si>
    <t>2017.08.23</t>
  </si>
  <si>
    <t>2017.08.24</t>
  </si>
  <si>
    <t>2017.08.25</t>
  </si>
  <si>
    <t>2017.08.28</t>
  </si>
  <si>
    <t>2017.08.29</t>
  </si>
  <si>
    <t>2017.08.30</t>
  </si>
  <si>
    <t>2017.08.31</t>
  </si>
  <si>
    <t>2017.09.01</t>
  </si>
  <si>
    <t>2017.09.04</t>
  </si>
  <si>
    <t>2017.09.05</t>
  </si>
  <si>
    <t>2017.09.06</t>
  </si>
  <si>
    <t>2017.09.07</t>
  </si>
  <si>
    <t>2017.09.08</t>
  </si>
  <si>
    <t>2017.09.11</t>
  </si>
  <si>
    <t>2017.09.12</t>
  </si>
  <si>
    <t>2017.09.13</t>
  </si>
  <si>
    <t>2017.09.14</t>
  </si>
  <si>
    <t>2017.09.15</t>
  </si>
  <si>
    <t>2017.09.18</t>
  </si>
  <si>
    <t>2017.09.19</t>
  </si>
  <si>
    <t>2017.09.20</t>
  </si>
  <si>
    <t>2017.09.21</t>
  </si>
  <si>
    <t>2017.09.22</t>
  </si>
  <si>
    <t>2017.09.25</t>
  </si>
  <si>
    <t>2017.09.26</t>
  </si>
  <si>
    <t>2017.09.27</t>
  </si>
  <si>
    <t>2017.09.28</t>
  </si>
  <si>
    <t>2017.09.29</t>
  </si>
  <si>
    <t>2017.10.02</t>
  </si>
  <si>
    <t>2017.10.03</t>
  </si>
  <si>
    <t>2017.10.04</t>
  </si>
  <si>
    <t>2017.10.05</t>
  </si>
  <si>
    <t>2017.10.06</t>
  </si>
  <si>
    <t>2017.10.09</t>
  </si>
  <si>
    <t>2017.10.10</t>
  </si>
  <si>
    <t>2017.10.11</t>
  </si>
  <si>
    <t>2017.10.12</t>
  </si>
  <si>
    <t>2017.10.13</t>
  </si>
  <si>
    <t>2017.10.16</t>
  </si>
  <si>
    <t>2017.10.17</t>
  </si>
  <si>
    <t>2017.10.18</t>
  </si>
  <si>
    <t>2017.10.19</t>
  </si>
  <si>
    <t>2017.10.20</t>
  </si>
  <si>
    <t>2017.10.23</t>
  </si>
  <si>
    <t>2017.10.24</t>
  </si>
  <si>
    <t>2017.10.25</t>
  </si>
  <si>
    <t>2017.10.26</t>
  </si>
  <si>
    <t>2017.10.27</t>
  </si>
  <si>
    <t>2017.10.30</t>
  </si>
  <si>
    <t>2017.10.31</t>
  </si>
  <si>
    <t>2017.11.01</t>
  </si>
  <si>
    <t>2017.11.02</t>
  </si>
  <si>
    <t>2017.11.03</t>
  </si>
  <si>
    <t>2017.11.06</t>
  </si>
  <si>
    <t>2017.11.07</t>
  </si>
  <si>
    <t>2017.11.08</t>
  </si>
  <si>
    <t>2017.11.09</t>
  </si>
  <si>
    <t>2017.11.10</t>
  </si>
  <si>
    <t>2017.11.13</t>
  </si>
  <si>
    <t>2017.11.14</t>
  </si>
  <si>
    <t>2017.11.15</t>
  </si>
  <si>
    <t>2017.11.16</t>
  </si>
  <si>
    <t>2017.11.17</t>
  </si>
  <si>
    <t>2017.11.20</t>
  </si>
  <si>
    <t>2017.11.21</t>
  </si>
  <si>
    <t>2017.11.22</t>
  </si>
  <si>
    <t>2017.11.23</t>
  </si>
  <si>
    <t>2017.11.24</t>
  </si>
  <si>
    <t>2017.11.27</t>
  </si>
  <si>
    <t>2017.11.28</t>
  </si>
  <si>
    <t>2017.11.29</t>
  </si>
  <si>
    <t>2017.11.30</t>
  </si>
  <si>
    <t>2017.12.01</t>
  </si>
  <si>
    <t>2017.12.04</t>
  </si>
  <si>
    <t>2017.12.05</t>
  </si>
  <si>
    <t>2017.12.06</t>
  </si>
  <si>
    <t>2017.12.07</t>
  </si>
  <si>
    <t>2017.12.08</t>
  </si>
  <si>
    <t>2017.12.11</t>
  </si>
  <si>
    <t>2017.12.12</t>
  </si>
  <si>
    <t>2017.12.13</t>
  </si>
  <si>
    <t>2017.12.14</t>
  </si>
  <si>
    <t>2017.12.15</t>
  </si>
  <si>
    <t>2017.12.18</t>
  </si>
  <si>
    <t>2017.12.19</t>
  </si>
  <si>
    <t>2017.12.20</t>
  </si>
  <si>
    <t>2017.12.21</t>
  </si>
  <si>
    <t>2017.12.22</t>
  </si>
  <si>
    <t>2017.12.26</t>
  </si>
  <si>
    <t>2017.12.27</t>
  </si>
  <si>
    <t>2017.12.28</t>
  </si>
  <si>
    <t>2017.12.29</t>
  </si>
  <si>
    <t>2018.01.02</t>
  </si>
  <si>
    <t>2018.01.03</t>
  </si>
  <si>
    <t>2018.01.04</t>
  </si>
  <si>
    <t>2018.01.05</t>
  </si>
  <si>
    <t>2018.01.08</t>
  </si>
  <si>
    <t>2018.01.09</t>
  </si>
  <si>
    <t>2018.01.10</t>
  </si>
  <si>
    <t>2018.01.11</t>
  </si>
  <si>
    <t>2018.01.12</t>
  </si>
  <si>
    <t>2018.01.15</t>
  </si>
  <si>
    <t>2018.01.16</t>
  </si>
  <si>
    <t>2018.01.17</t>
  </si>
  <si>
    <t>2018.01.18</t>
  </si>
  <si>
    <t>2018.01.19</t>
  </si>
  <si>
    <t>2018.01.22</t>
  </si>
  <si>
    <t>2018.01.23</t>
  </si>
  <si>
    <t>2018.01.24</t>
  </si>
  <si>
    <t>2018.01.25</t>
  </si>
  <si>
    <t>2018.01.26</t>
  </si>
  <si>
    <t>2018.01.29</t>
  </si>
  <si>
    <t>2018.01.30</t>
  </si>
  <si>
    <t>2018.01.31</t>
  </si>
  <si>
    <t>2018.02.01</t>
  </si>
  <si>
    <t>2018.02.02</t>
  </si>
  <si>
    <t>2018.02.05</t>
  </si>
  <si>
    <t>2018.02.06</t>
  </si>
  <si>
    <t>2018.02.07</t>
  </si>
  <si>
    <t>2018.02.08</t>
  </si>
  <si>
    <t>2018.02.09</t>
  </si>
  <si>
    <t>2018.02.12</t>
  </si>
  <si>
    <t>2018.02.13</t>
  </si>
  <si>
    <t>2018.02.14</t>
  </si>
  <si>
    <t>2018.02.15</t>
  </si>
  <si>
    <t>2018.02.16</t>
  </si>
  <si>
    <t>2018.02.19</t>
  </si>
  <si>
    <t>2018.02.20</t>
  </si>
  <si>
    <t>2018.02.21</t>
  </si>
  <si>
    <t>2018.02.22</t>
  </si>
  <si>
    <t>2018.02.23</t>
  </si>
  <si>
    <t>2018.02.26</t>
  </si>
  <si>
    <t>2018.02.27</t>
  </si>
  <si>
    <t>2018.02.28</t>
  </si>
  <si>
    <t>2018.03.01</t>
  </si>
  <si>
    <t>2018.03.02</t>
  </si>
  <si>
    <t>2018.03.05</t>
  </si>
  <si>
    <t>2018.03.06</t>
  </si>
  <si>
    <t>2018.03.07</t>
  </si>
  <si>
    <t>2018.03.08</t>
  </si>
  <si>
    <t>2018.03.09</t>
  </si>
  <si>
    <t>2018.03.12</t>
  </si>
  <si>
    <t>2018.03.13</t>
  </si>
  <si>
    <t>2018.03.14</t>
  </si>
  <si>
    <t>2018.03.15</t>
  </si>
  <si>
    <t>2018.03.16</t>
  </si>
  <si>
    <t>2018.03.19</t>
  </si>
  <si>
    <t>2018.03.20</t>
  </si>
  <si>
    <t>2018.03.21</t>
  </si>
  <si>
    <t>2018.03.22</t>
  </si>
  <si>
    <t>2018.03.23</t>
  </si>
  <si>
    <t>2018.03.26</t>
  </si>
  <si>
    <t>2018.03.27</t>
  </si>
  <si>
    <t>2018.03.28</t>
  </si>
  <si>
    <t>2018.03.29</t>
  </si>
  <si>
    <t>2018.03.30</t>
  </si>
  <si>
    <t>2018.04.02</t>
  </si>
  <si>
    <t>2018.04.03</t>
  </si>
  <si>
    <t>2018.04.04</t>
  </si>
  <si>
    <t>2018.04.05</t>
  </si>
  <si>
    <t>2018.04.06</t>
  </si>
  <si>
    <t>2018.04.09</t>
  </si>
  <si>
    <t>2018.04.10</t>
  </si>
  <si>
    <t>2018.04.11</t>
  </si>
  <si>
    <t>2018.04.12</t>
  </si>
  <si>
    <t>2018.04.13</t>
  </si>
  <si>
    <t>2018.04.16</t>
  </si>
  <si>
    <t>2018.04.17</t>
  </si>
  <si>
    <t>2018.04.18</t>
  </si>
  <si>
    <t>2018.04.19</t>
  </si>
  <si>
    <t>2018.04.20</t>
  </si>
  <si>
    <t>2018.04.23</t>
  </si>
  <si>
    <t>2018.04.24</t>
  </si>
  <si>
    <t>2018.04.25</t>
  </si>
  <si>
    <t>2018.04.26</t>
  </si>
  <si>
    <t>2018.04.27</t>
  </si>
  <si>
    <t>2018.04.30</t>
  </si>
  <si>
    <t>2018.05.01</t>
  </si>
  <si>
    <t>2018.05.02</t>
  </si>
  <si>
    <t>2018.05.03</t>
  </si>
  <si>
    <t>2018.05.04</t>
  </si>
  <si>
    <t>2018.05.07</t>
  </si>
  <si>
    <t>2018.05.08</t>
  </si>
  <si>
    <t>2018.05.09</t>
  </si>
  <si>
    <t>2018.05.10</t>
  </si>
  <si>
    <t>2018.05.11</t>
  </si>
  <si>
    <t>2018.05.14</t>
  </si>
  <si>
    <t>2018.05.15</t>
  </si>
  <si>
    <t>2018.05.16</t>
  </si>
  <si>
    <t>2018.05.17</t>
  </si>
  <si>
    <t>2018.05.18</t>
  </si>
  <si>
    <t>2018.05.21</t>
  </si>
  <si>
    <t>2018.05.22</t>
  </si>
  <si>
    <t>2018.05.23</t>
  </si>
  <si>
    <t>2018.05.24</t>
  </si>
  <si>
    <t>2018.05.25</t>
  </si>
  <si>
    <t>2018.05.28</t>
  </si>
  <si>
    <t>2018.05.29</t>
  </si>
  <si>
    <t>2018.05.30</t>
  </si>
  <si>
    <t>2018.05.31</t>
  </si>
  <si>
    <t>2018.06.01</t>
  </si>
  <si>
    <t>2018.06.04</t>
  </si>
  <si>
    <t>2018.06.05</t>
  </si>
  <si>
    <t>2018.06.06</t>
  </si>
  <si>
    <t>2018.06.07</t>
  </si>
  <si>
    <t>2018.06.08</t>
  </si>
  <si>
    <t>2018.06.11</t>
  </si>
  <si>
    <t>2018.06.12</t>
  </si>
  <si>
    <t>2018.06.13</t>
  </si>
  <si>
    <t>2018.06.14</t>
  </si>
  <si>
    <t>2018.06.15</t>
  </si>
  <si>
    <t>2018.06.18</t>
  </si>
  <si>
    <t>2018.06.19</t>
  </si>
  <si>
    <t>2018.06.20</t>
  </si>
  <si>
    <t>2018.06.21</t>
  </si>
  <si>
    <t>2018.06.22</t>
  </si>
  <si>
    <t>2018.06.25</t>
  </si>
  <si>
    <t>2018.06.26</t>
  </si>
  <si>
    <t>2018.06.27</t>
  </si>
  <si>
    <t>2018.06.28</t>
  </si>
  <si>
    <t>2018.06.29</t>
  </si>
  <si>
    <t>2018.07.02</t>
  </si>
  <si>
    <t>2018.07.03</t>
  </si>
  <si>
    <t>2018.07.04</t>
  </si>
  <si>
    <t>2018.07.05</t>
  </si>
  <si>
    <t>2018.07.06</t>
  </si>
  <si>
    <t>2018.07.09</t>
  </si>
  <si>
    <t>2018.07.10</t>
  </si>
  <si>
    <t>2018.07.11</t>
  </si>
  <si>
    <t>2018.07.12</t>
  </si>
  <si>
    <t>2018.07.13</t>
  </si>
  <si>
    <t>2018.07.16</t>
  </si>
  <si>
    <t>2018.07.17</t>
  </si>
  <si>
    <t>2018.07.18</t>
  </si>
  <si>
    <t>2018.07.19</t>
  </si>
  <si>
    <t>2018.07.20</t>
  </si>
  <si>
    <t>2018.07.23</t>
  </si>
  <si>
    <t>2018.07.24</t>
  </si>
  <si>
    <t>2018.07.25</t>
  </si>
  <si>
    <t>2018.07.26</t>
  </si>
  <si>
    <t>2018.07.27</t>
  </si>
  <si>
    <t>2018.07.30</t>
  </si>
  <si>
    <t>2018.07.31</t>
  </si>
  <si>
    <t>2018.08.01</t>
  </si>
  <si>
    <t>2018.08.02</t>
  </si>
  <si>
    <t>2018.08.03</t>
  </si>
  <si>
    <t>2018.08.06</t>
  </si>
  <si>
    <t>2018.08.07</t>
  </si>
  <si>
    <t>2018.08.08</t>
  </si>
  <si>
    <t>2018.08.09</t>
  </si>
  <si>
    <t>2018.08.10</t>
  </si>
  <si>
    <t>2018.08.13</t>
  </si>
  <si>
    <t>2018.08.14</t>
  </si>
  <si>
    <t>2018.08.15</t>
  </si>
  <si>
    <t>2018.08.16</t>
  </si>
  <si>
    <t>2018.08.17</t>
  </si>
  <si>
    <t>2018.08.20</t>
  </si>
  <si>
    <t>2018.08.21</t>
  </si>
  <si>
    <t>2018.08.22</t>
  </si>
  <si>
    <t>2018.08.23</t>
  </si>
  <si>
    <t>2018.08.24</t>
  </si>
  <si>
    <t>2018.08.27</t>
  </si>
  <si>
    <t>2018.08.28</t>
  </si>
  <si>
    <t>2018.08.29</t>
  </si>
  <si>
    <t>2018.08.30</t>
  </si>
  <si>
    <t>2018.08.31</t>
  </si>
  <si>
    <t>2018.09.03</t>
  </si>
  <si>
    <t>2018.09.04</t>
  </si>
  <si>
    <t>2018.09.05</t>
  </si>
  <si>
    <t>2018.09.06</t>
  </si>
  <si>
    <t>2018.09.07</t>
  </si>
  <si>
    <t>2018.09.10</t>
  </si>
  <si>
    <t>2018.09.11</t>
  </si>
  <si>
    <t>2018.09.12</t>
  </si>
  <si>
    <t>2018.09.13</t>
  </si>
  <si>
    <t>2018.09.14</t>
  </si>
  <si>
    <t>2018.09.17</t>
  </si>
  <si>
    <t>2018.09.18</t>
  </si>
  <si>
    <t>2018.09.19</t>
  </si>
  <si>
    <t>2018.09.20</t>
  </si>
  <si>
    <t>2018.09.21</t>
  </si>
  <si>
    <t>2018.09.24</t>
  </si>
  <si>
    <t>2018.09.25</t>
  </si>
  <si>
    <t>2018.09.26</t>
  </si>
  <si>
    <t>2018.09.27</t>
  </si>
  <si>
    <t>2018.09.28</t>
  </si>
  <si>
    <t>2018.10.01</t>
  </si>
  <si>
    <t>2018.10.02</t>
  </si>
  <si>
    <t>2018.10.03</t>
  </si>
  <si>
    <t>2018.10.04</t>
  </si>
  <si>
    <t>2018.10.05</t>
  </si>
  <si>
    <t>2018.10.08</t>
  </si>
  <si>
    <t>2018.10.09</t>
  </si>
  <si>
    <t>2018.10.10</t>
  </si>
  <si>
    <t>2018.10.11</t>
  </si>
  <si>
    <t>2018.10.12</t>
  </si>
  <si>
    <t>2018.10.15</t>
  </si>
  <si>
    <t>2018.10.16</t>
  </si>
  <si>
    <t>2018.10.17</t>
  </si>
  <si>
    <t>2018.10.18</t>
  </si>
  <si>
    <t>2018.10.19</t>
  </si>
  <si>
    <t>2018.10.22</t>
  </si>
  <si>
    <t>2018.10.23</t>
  </si>
  <si>
    <t>2018.10.24</t>
  </si>
  <si>
    <t>2018.10.25</t>
  </si>
  <si>
    <t>2018.10.26</t>
  </si>
  <si>
    <t>2018.10.29</t>
  </si>
  <si>
    <t>2018.10.30</t>
  </si>
  <si>
    <t>2018.10.31</t>
  </si>
  <si>
    <t>2018.11.01</t>
  </si>
  <si>
    <t>2018.11.02</t>
  </si>
  <si>
    <t>2018.11.05</t>
  </si>
  <si>
    <t>2018.11.06</t>
  </si>
  <si>
    <t>2018.11.07</t>
  </si>
  <si>
    <t>2018.11.08</t>
  </si>
  <si>
    <t>2018.11.09</t>
  </si>
  <si>
    <t>2018.11.12</t>
  </si>
  <si>
    <t>2018.11.13</t>
  </si>
  <si>
    <t>2018.11.14</t>
  </si>
  <si>
    <t>2018.11.15</t>
  </si>
  <si>
    <t>2018.11.16</t>
  </si>
  <si>
    <t>2018.11.19</t>
  </si>
  <si>
    <t>2018.11.20</t>
  </si>
  <si>
    <t>2018.11.21</t>
  </si>
  <si>
    <t>2018.11.22</t>
  </si>
  <si>
    <t>2018.11.23</t>
  </si>
  <si>
    <t>2018.11.26</t>
  </si>
  <si>
    <t>2018.11.27</t>
  </si>
  <si>
    <t>2018.11.28</t>
  </si>
  <si>
    <t>2018.11.29</t>
  </si>
  <si>
    <t>2018.11.30</t>
  </si>
  <si>
    <t>2018.12.03</t>
  </si>
  <si>
    <t>2018.12.04</t>
  </si>
  <si>
    <t>2018.12.05</t>
  </si>
  <si>
    <t>2018.12.06</t>
  </si>
  <si>
    <t>2018.12.07</t>
  </si>
  <si>
    <t>2018.12.10</t>
  </si>
  <si>
    <t>2018.12.11</t>
  </si>
  <si>
    <t>2018.12.12</t>
  </si>
  <si>
    <t>2018.12.13</t>
  </si>
  <si>
    <t>2018.12.14</t>
  </si>
  <si>
    <t>2018.12.17</t>
  </si>
  <si>
    <t>2018.12.18</t>
  </si>
  <si>
    <t>2018.12.19</t>
  </si>
  <si>
    <t>2018.12.20</t>
  </si>
  <si>
    <t>2018.12.21</t>
  </si>
  <si>
    <t>2018.12.24</t>
  </si>
  <si>
    <t>2018.12.26</t>
  </si>
  <si>
    <t>2018.12.27</t>
  </si>
  <si>
    <t>2018.12.28</t>
  </si>
  <si>
    <t>2018.12.31</t>
  </si>
  <si>
    <t>2019.01.02</t>
  </si>
  <si>
    <t>2019.01.03</t>
  </si>
  <si>
    <t>2019.01.04</t>
  </si>
  <si>
    <t>2019.01.07</t>
  </si>
  <si>
    <t>2019.01.08</t>
  </si>
  <si>
    <t>2019.01.09</t>
  </si>
  <si>
    <t>2019.01.10</t>
  </si>
  <si>
    <t>2019.01.11</t>
  </si>
  <si>
    <t>2019.01.14</t>
  </si>
  <si>
    <t>2019.01.15</t>
  </si>
  <si>
    <t>2019.01.16</t>
  </si>
  <si>
    <t>2019.01.17</t>
  </si>
  <si>
    <t>2019.01.18</t>
  </si>
  <si>
    <t>2019.01.21</t>
  </si>
  <si>
    <t>2019.01.22</t>
  </si>
  <si>
    <t>2019.01.23</t>
  </si>
  <si>
    <t>2019.01.24</t>
  </si>
  <si>
    <t>2019.01.25</t>
  </si>
  <si>
    <t>2019.01.28</t>
  </si>
  <si>
    <t>2019.01.29</t>
  </si>
  <si>
    <t>2019.01.30</t>
  </si>
  <si>
    <t>2019.01.31</t>
  </si>
  <si>
    <t>2019.02.01</t>
  </si>
  <si>
    <t>2019.02.04</t>
  </si>
  <si>
    <t>2019.02.05</t>
  </si>
  <si>
    <t>2019.02.06</t>
  </si>
  <si>
    <t>2019.02.07</t>
  </si>
  <si>
    <t>2019.02.08</t>
  </si>
  <si>
    <t>2019.02.11</t>
  </si>
  <si>
    <t>2019.02.12</t>
  </si>
  <si>
    <t>2019.02.13</t>
  </si>
  <si>
    <t>2019.02.14</t>
  </si>
  <si>
    <t>2019.02.15</t>
  </si>
  <si>
    <t>2019.02.18</t>
  </si>
  <si>
    <t>2019.02.19</t>
  </si>
  <si>
    <t>2019.02.20</t>
  </si>
  <si>
    <t>2019.02.21</t>
  </si>
  <si>
    <t>2019.02.22</t>
  </si>
  <si>
    <t>2019.02.25</t>
  </si>
  <si>
    <t>2019.02.26</t>
  </si>
  <si>
    <t>2019.02.27</t>
  </si>
  <si>
    <t>2019.02.28</t>
  </si>
  <si>
    <t>2019.03.01</t>
  </si>
  <si>
    <t>2019.03.04</t>
  </si>
  <si>
    <t>2019.03.05</t>
  </si>
  <si>
    <t>2019.03.06</t>
  </si>
  <si>
    <t>2019.03.07</t>
  </si>
  <si>
    <t>2019.03.08</t>
  </si>
  <si>
    <t>2019.03.11</t>
  </si>
  <si>
    <t>2019.03.12</t>
  </si>
  <si>
    <t>2019.03.13</t>
  </si>
  <si>
    <t>2019.03.14</t>
  </si>
  <si>
    <t>2019.03.15</t>
  </si>
  <si>
    <t>2019.03.18</t>
  </si>
  <si>
    <t>2019.03.19</t>
  </si>
  <si>
    <t>2019.03.20</t>
  </si>
  <si>
    <t>2019.03.21</t>
  </si>
  <si>
    <t>2019.03.22</t>
  </si>
  <si>
    <t>2019.03.25</t>
  </si>
  <si>
    <t>2019.03.26</t>
  </si>
  <si>
    <t>2019.03.27</t>
  </si>
  <si>
    <t>2019.03.28</t>
  </si>
  <si>
    <t>2019.03.29</t>
  </si>
  <si>
    <t>2019.04.01</t>
  </si>
  <si>
    <t>2019.04.02</t>
  </si>
  <si>
    <t>2019.04.03</t>
  </si>
  <si>
    <t>2019.04.04</t>
  </si>
  <si>
    <t>2019.04.05</t>
  </si>
  <si>
    <t>2019.04.08</t>
  </si>
  <si>
    <t>2019.04.09</t>
  </si>
  <si>
    <t>2019.04.10</t>
  </si>
  <si>
    <t>2019.04.11</t>
  </si>
  <si>
    <t>2019.04.12</t>
  </si>
  <si>
    <t>2019.04.15</t>
  </si>
  <si>
    <t>2019.04.16</t>
  </si>
  <si>
    <t>2019.04.17</t>
  </si>
  <si>
    <t>2019.04.18</t>
  </si>
  <si>
    <t>2019.04.19</t>
  </si>
  <si>
    <t>2019.04.22</t>
  </si>
  <si>
    <t>2019.04.23</t>
  </si>
  <si>
    <t>2019.04.24</t>
  </si>
  <si>
    <t>2019.04.25</t>
  </si>
  <si>
    <t>2019.04.26</t>
  </si>
  <si>
    <t>2019.04.29</t>
  </si>
  <si>
    <t>2019.04.30</t>
  </si>
  <si>
    <t>2019.05.01</t>
  </si>
  <si>
    <t>2019.05.02</t>
  </si>
  <si>
    <t>2019.05.03</t>
  </si>
  <si>
    <t>2019.05.06</t>
  </si>
  <si>
    <t>2019.05.07</t>
  </si>
  <si>
    <t>2019.05.08</t>
  </si>
  <si>
    <t>2019.05.09</t>
  </si>
  <si>
    <t>2019.05.10</t>
  </si>
  <si>
    <t>2019.05.13</t>
  </si>
  <si>
    <t>2019.05.14</t>
  </si>
  <si>
    <t>2019.05.15</t>
  </si>
  <si>
    <t>2019.05.16</t>
  </si>
  <si>
    <t>2019.05.17</t>
  </si>
  <si>
    <t>2019.05.20</t>
  </si>
  <si>
    <t>2019.05.21</t>
  </si>
  <si>
    <t>2019.05.22</t>
  </si>
  <si>
    <t>2019.05.23</t>
  </si>
  <si>
    <t>2019.05.24</t>
  </si>
  <si>
    <t>2019.05.27</t>
  </si>
  <si>
    <t>2019.05.28</t>
  </si>
  <si>
    <t>2019.05.29</t>
  </si>
  <si>
    <t>2019.05.30</t>
  </si>
  <si>
    <t>2019.05.31</t>
  </si>
  <si>
    <t>2019.06.03</t>
  </si>
  <si>
    <t>2019.06.04</t>
  </si>
  <si>
    <t>2019.06.05</t>
  </si>
  <si>
    <t>2019.06.06</t>
  </si>
  <si>
    <t>2019.06.07</t>
  </si>
  <si>
    <t>2019.06.10</t>
  </si>
  <si>
    <t>2019.06.11</t>
  </si>
  <si>
    <t>2019.06.12</t>
  </si>
  <si>
    <t>2019.06.13</t>
  </si>
  <si>
    <t>2019.06.14</t>
  </si>
  <si>
    <t>2019.06.17</t>
  </si>
  <si>
    <t>2019.06.18</t>
  </si>
  <si>
    <t>2019.06.19</t>
  </si>
  <si>
    <t>2019.06.20</t>
  </si>
  <si>
    <t>2019.06.21</t>
  </si>
  <si>
    <t>2019.06.24</t>
  </si>
  <si>
    <t>2019.06.25</t>
  </si>
  <si>
    <t>2019.06.26</t>
  </si>
  <si>
    <t>2019.06.27</t>
  </si>
  <si>
    <t>2019.06.28</t>
  </si>
  <si>
    <t>2019.07.01</t>
  </si>
  <si>
    <t>2019.07.02</t>
  </si>
  <si>
    <t>2019.07.03</t>
  </si>
  <si>
    <t>2019.07.04</t>
  </si>
  <si>
    <t>2019.07.05</t>
  </si>
  <si>
    <t>2019.07.08</t>
  </si>
  <si>
    <t>2019.07.09</t>
  </si>
  <si>
    <t>2019.07.10</t>
  </si>
  <si>
    <t>2019.07.11</t>
  </si>
  <si>
    <t>2019.07.12</t>
  </si>
  <si>
    <t>2019.07.15</t>
  </si>
  <si>
    <t>2019.07.16</t>
  </si>
  <si>
    <t>2019.07.17</t>
  </si>
  <si>
    <t>2019.07.18</t>
  </si>
  <si>
    <t>2019.07.19</t>
  </si>
  <si>
    <t>2019.07.22</t>
  </si>
  <si>
    <t>2019.07.23</t>
  </si>
  <si>
    <t>2019.07.24</t>
  </si>
  <si>
    <t>2019.07.25</t>
  </si>
  <si>
    <t>2019.07.26</t>
  </si>
  <si>
    <t>2019.07.29</t>
  </si>
  <si>
    <t>2019.07.30</t>
  </si>
  <si>
    <t>2019.07.31</t>
  </si>
  <si>
    <t>2019.08.01</t>
  </si>
  <si>
    <t>2019.08.02</t>
  </si>
  <si>
    <t>2019.08.05</t>
  </si>
  <si>
    <t>2019.08.06</t>
  </si>
  <si>
    <t>2019.08.07</t>
  </si>
  <si>
    <t>2019.08.08</t>
  </si>
  <si>
    <t>2019.08.09</t>
  </si>
  <si>
    <t>2019.08.12</t>
  </si>
  <si>
    <t>2019.08.13</t>
  </si>
  <si>
    <t>2019.08.14</t>
  </si>
  <si>
    <t>2019.08.15</t>
  </si>
  <si>
    <t>2019.08.16</t>
  </si>
  <si>
    <t>2019.08.19</t>
  </si>
  <si>
    <t>2019.08.20</t>
  </si>
  <si>
    <t>2019.08.21</t>
  </si>
  <si>
    <t>2019.08.22</t>
  </si>
  <si>
    <t>2019.08.23</t>
  </si>
  <si>
    <t>2019.08.26</t>
  </si>
  <si>
    <t>2019.08.27</t>
  </si>
  <si>
    <t>2019.08.28</t>
  </si>
  <si>
    <t>2019.08.29</t>
  </si>
  <si>
    <t>2019.08.30</t>
  </si>
  <si>
    <t>2019.09.02</t>
  </si>
  <si>
    <t>2019.09.03</t>
  </si>
  <si>
    <t>2019.09.04</t>
  </si>
  <si>
    <t>2019.09.05</t>
  </si>
  <si>
    <t>2019.09.06</t>
  </si>
  <si>
    <t>2019.09.09</t>
  </si>
  <si>
    <t>2019.09.10</t>
  </si>
  <si>
    <t>2019.09.11</t>
  </si>
  <si>
    <t>2019.09.12</t>
  </si>
  <si>
    <t>2019.09.13</t>
  </si>
  <si>
    <t>2019.09.16</t>
  </si>
  <si>
    <t>2019.09.17</t>
  </si>
  <si>
    <t>2019.09.18</t>
  </si>
  <si>
    <t>2019.09.19</t>
  </si>
  <si>
    <t>2019.09.20</t>
  </si>
  <si>
    <t>2019.09.23</t>
  </si>
  <si>
    <t>2019.09.24</t>
  </si>
  <si>
    <t>2019.09.25</t>
  </si>
  <si>
    <t>2019.09.26</t>
  </si>
  <si>
    <t>2019.09.27</t>
  </si>
  <si>
    <t>2019.09.30</t>
  </si>
  <si>
    <t>2019.10.01</t>
  </si>
  <si>
    <t>2019.10.02</t>
  </si>
  <si>
    <t>2019.10.03</t>
  </si>
  <si>
    <t>2019.10.04</t>
  </si>
  <si>
    <t>2019.10.07</t>
  </si>
  <si>
    <t>2019.10.08</t>
  </si>
  <si>
    <t>2019.10.09</t>
  </si>
  <si>
    <t>2019.10.10</t>
  </si>
  <si>
    <t>2019.10.11</t>
  </si>
  <si>
    <t>2019.10.14</t>
  </si>
  <si>
    <t>2019.10.15</t>
  </si>
  <si>
    <t>2019.10.16</t>
  </si>
  <si>
    <t>2019.10.17</t>
  </si>
  <si>
    <t>2019.10.18</t>
  </si>
  <si>
    <t>2019.10.21</t>
  </si>
  <si>
    <t>2019.10.22</t>
  </si>
  <si>
    <t>2019.10.23</t>
  </si>
  <si>
    <t>2019.10.24</t>
  </si>
  <si>
    <t>2019.10.25</t>
  </si>
  <si>
    <t>2019.10.28</t>
  </si>
  <si>
    <t>2019.10.29</t>
  </si>
  <si>
    <t>2019.10.30</t>
  </si>
  <si>
    <t>2019.10.31</t>
  </si>
  <si>
    <t>2019.11.01</t>
  </si>
  <si>
    <t>2019.11.04</t>
  </si>
  <si>
    <t>2019.11.05</t>
  </si>
  <si>
    <t>2019.11.06</t>
  </si>
  <si>
    <t>2019.11.07</t>
  </si>
  <si>
    <t>2019.11.08</t>
  </si>
  <si>
    <t>2019.11.11</t>
  </si>
  <si>
    <t>2019.11.12</t>
  </si>
  <si>
    <t>2019.11.13</t>
  </si>
  <si>
    <t>2019.11.14</t>
  </si>
  <si>
    <t>2019.11.15</t>
  </si>
  <si>
    <t>2019.11.18</t>
  </si>
  <si>
    <t>2019.11.19</t>
  </si>
  <si>
    <t>2019.11.20</t>
  </si>
  <si>
    <t>2019.11.21</t>
  </si>
  <si>
    <t>2019.11.22</t>
  </si>
  <si>
    <t>2019.11.25</t>
  </si>
  <si>
    <t>2019.11.26</t>
  </si>
  <si>
    <t>2019.11.27</t>
  </si>
  <si>
    <t>2019.11.28</t>
  </si>
  <si>
    <t>2019.11.29</t>
  </si>
  <si>
    <t>2019.12.02</t>
  </si>
  <si>
    <t>2019.12.03</t>
  </si>
  <si>
    <t>2019.12.04</t>
  </si>
  <si>
    <t>2019.12.05</t>
  </si>
  <si>
    <t>2019.12.06</t>
  </si>
  <si>
    <t>2019.12.09</t>
  </si>
  <si>
    <t>2019.12.10</t>
  </si>
  <si>
    <t>2019.12.11</t>
  </si>
  <si>
    <t>2019.12.12</t>
  </si>
  <si>
    <t>2019.12.13</t>
  </si>
  <si>
    <t>2019.12.16</t>
  </si>
  <si>
    <t>2019.12.17</t>
  </si>
  <si>
    <t>2019.12.18</t>
  </si>
  <si>
    <t>2019.12.19</t>
  </si>
  <si>
    <t>2019.12.20</t>
  </si>
  <si>
    <t>2019.12.23</t>
  </si>
  <si>
    <t>2019.12.24</t>
  </si>
  <si>
    <t>2019.12.26</t>
  </si>
  <si>
    <t>2019.12.27</t>
  </si>
  <si>
    <t>2019.12.30</t>
  </si>
  <si>
    <t>2019.12.31</t>
  </si>
  <si>
    <t>2020.01.02</t>
  </si>
  <si>
    <t>2020.01.03</t>
  </si>
  <si>
    <t>2020.01.06</t>
  </si>
  <si>
    <t>2020.01.07</t>
  </si>
  <si>
    <t>2020.01.08</t>
  </si>
  <si>
    <t>2020.01.09</t>
  </si>
  <si>
    <t>2020.01.10</t>
  </si>
  <si>
    <t>2020.01.13</t>
  </si>
  <si>
    <t>2020.01.14</t>
  </si>
  <si>
    <t>2020.01.15</t>
  </si>
  <si>
    <t>2020.01.16</t>
  </si>
  <si>
    <t>2020.01.17</t>
  </si>
  <si>
    <t>2020.01.20</t>
  </si>
  <si>
    <t>2020.01.21</t>
  </si>
  <si>
    <t>2020.01.22</t>
  </si>
  <si>
    <t>2020.01.23</t>
  </si>
  <si>
    <t>2020.01.24</t>
  </si>
  <si>
    <t>2020.01.27</t>
  </si>
  <si>
    <t>2020.01.28</t>
  </si>
  <si>
    <t>2020.01.29</t>
  </si>
  <si>
    <t>2020.01.30</t>
  </si>
  <si>
    <t>2020.01.31</t>
  </si>
  <si>
    <t>2020.02.03</t>
  </si>
  <si>
    <t>2020.02.04</t>
  </si>
  <si>
    <t>2020.02.05</t>
  </si>
  <si>
    <t>2020.02.06</t>
  </si>
  <si>
    <t>2020.02.07</t>
  </si>
  <si>
    <t>2020.02.10</t>
  </si>
  <si>
    <t>2020.02.11</t>
  </si>
  <si>
    <t>2020.02.12</t>
  </si>
  <si>
    <t>2020.02.13</t>
  </si>
  <si>
    <t>2020.02.14</t>
  </si>
  <si>
    <t>2020.02.17</t>
  </si>
  <si>
    <t>2020.02.18</t>
  </si>
  <si>
    <t>2020.02.19</t>
  </si>
  <si>
    <t>2020.02.20</t>
  </si>
  <si>
    <t>2020.02.21</t>
  </si>
  <si>
    <t>2020.02.24</t>
  </si>
  <si>
    <t>2020.02.25</t>
  </si>
  <si>
    <t>2020.02.26</t>
  </si>
  <si>
    <t>2020.02.27</t>
  </si>
  <si>
    <t>2020.02.28</t>
  </si>
  <si>
    <t>2020.03.02</t>
  </si>
  <si>
    <t>2020.03.03</t>
  </si>
  <si>
    <t>2020.03.04</t>
  </si>
  <si>
    <t>2020.03.05</t>
  </si>
  <si>
    <t>2020.03.06</t>
  </si>
  <si>
    <t>2020.03.09</t>
  </si>
  <si>
    <t>2020.03.10</t>
  </si>
  <si>
    <t>2020.03.11</t>
  </si>
  <si>
    <t>2020.03.12</t>
  </si>
  <si>
    <t>2020.03.13</t>
  </si>
  <si>
    <t>2020.03.16</t>
  </si>
  <si>
    <t>2020.03.17</t>
  </si>
  <si>
    <t>2020.03.18</t>
  </si>
  <si>
    <t>2020.03.19</t>
  </si>
  <si>
    <t>2020.03.20</t>
  </si>
  <si>
    <t>2020.03.23</t>
  </si>
  <si>
    <t>2020.03.24</t>
  </si>
  <si>
    <t>2020.03.25</t>
  </si>
  <si>
    <t>2020.03.26</t>
  </si>
  <si>
    <t>2020.03.27</t>
  </si>
  <si>
    <t>2020.03.30</t>
  </si>
  <si>
    <t>2020.03.31</t>
  </si>
  <si>
    <t>2020.04.01</t>
  </si>
  <si>
    <t>2020.04.02</t>
  </si>
  <si>
    <t>2020.04.03</t>
  </si>
  <si>
    <t>2020.04.06</t>
  </si>
  <si>
    <t>2020.04.07</t>
  </si>
  <si>
    <t>2020.04.08</t>
  </si>
  <si>
    <t>2020.04.09</t>
  </si>
  <si>
    <t>2020.04.10</t>
  </si>
  <si>
    <t>2020.04.13</t>
  </si>
  <si>
    <t>2020.04.14</t>
  </si>
  <si>
    <t>2020.04.15</t>
  </si>
  <si>
    <t>2020.04.16</t>
  </si>
  <si>
    <t>2020.04.17</t>
  </si>
  <si>
    <t>2020.04.20</t>
  </si>
  <si>
    <t>2020.04.21</t>
  </si>
  <si>
    <t>2020.04.22</t>
  </si>
  <si>
    <t>2020.04.23</t>
  </si>
  <si>
    <t>2020.04.24</t>
  </si>
  <si>
    <t>2020.04.27</t>
  </si>
  <si>
    <t>2020.04.28</t>
  </si>
  <si>
    <t>2020.04.29</t>
  </si>
  <si>
    <t>2020.04.30</t>
  </si>
  <si>
    <t>2020.05.01</t>
  </si>
  <si>
    <t>2020.05.04</t>
  </si>
  <si>
    <t>2020.05.05</t>
  </si>
  <si>
    <t>2020.05.06</t>
  </si>
  <si>
    <t>2020.05.07</t>
  </si>
  <si>
    <t>2020.05.08</t>
  </si>
  <si>
    <t>2020.05.11</t>
  </si>
  <si>
    <t>2020.05.12</t>
  </si>
  <si>
    <t>2020.05.13</t>
  </si>
  <si>
    <t>2020.05.14</t>
  </si>
  <si>
    <t>2020.05.15</t>
  </si>
  <si>
    <t>2020.05.18</t>
  </si>
  <si>
    <t>2020.05.19</t>
  </si>
  <si>
    <t>2020.05.20</t>
  </si>
  <si>
    <t>2020.05.21</t>
  </si>
  <si>
    <t>2020.05.22</t>
  </si>
  <si>
    <t>2020.05.25</t>
  </si>
  <si>
    <t>2020.05.26</t>
  </si>
  <si>
    <t>2020.05.27</t>
  </si>
  <si>
    <t>2020.05.28</t>
  </si>
  <si>
    <t>2020.05.29</t>
  </si>
  <si>
    <t>2020.06.01</t>
  </si>
  <si>
    <t>2020.06.02</t>
  </si>
  <si>
    <t>2020.06.03</t>
  </si>
  <si>
    <t>2020.06.04</t>
  </si>
  <si>
    <t>2020.06.05</t>
  </si>
  <si>
    <t>2020.06.08</t>
  </si>
  <si>
    <t>2020.06.09</t>
  </si>
  <si>
    <t>2020.06.10</t>
  </si>
  <si>
    <t>2020.06.11</t>
  </si>
  <si>
    <t>2020.06.12</t>
  </si>
  <si>
    <t>2020.06.15</t>
  </si>
  <si>
    <t>2020.06.16</t>
  </si>
  <si>
    <t>2020.06.17</t>
  </si>
  <si>
    <t>2020.06.18</t>
  </si>
  <si>
    <t>2020.06.19</t>
  </si>
  <si>
    <t>2020.06.22</t>
  </si>
  <si>
    <t>2020.06.23</t>
  </si>
  <si>
    <t>2020.06.24</t>
  </si>
  <si>
    <t>2020.06.25</t>
  </si>
  <si>
    <t>2020.06.26</t>
  </si>
  <si>
    <t>2020.06.29</t>
  </si>
  <si>
    <t>2020.06.30</t>
  </si>
  <si>
    <t>2020.07.01</t>
  </si>
  <si>
    <t>2020.07.02</t>
  </si>
  <si>
    <t>2020.07.03</t>
  </si>
  <si>
    <t>2020.07.06</t>
  </si>
  <si>
    <t>2020.07.07</t>
  </si>
  <si>
    <t>2020.07.08</t>
  </si>
  <si>
    <t>2020.07.09</t>
  </si>
  <si>
    <t>2020.07.10</t>
  </si>
  <si>
    <t>2020.07.13</t>
  </si>
  <si>
    <t>2020.07.14</t>
  </si>
  <si>
    <t>2020.07.15</t>
  </si>
  <si>
    <t>2020.07.16</t>
  </si>
  <si>
    <t>2020.07.17</t>
  </si>
  <si>
    <t>2020.07.20</t>
  </si>
  <si>
    <t>2020.07.21</t>
  </si>
  <si>
    <t>2020.07.22</t>
  </si>
  <si>
    <t>2020.07.23</t>
  </si>
  <si>
    <t>2020.07.24</t>
  </si>
  <si>
    <t>2020.07.27</t>
  </si>
  <si>
    <t>2020.07.28</t>
  </si>
  <si>
    <t>2020.07.29</t>
  </si>
  <si>
    <t>2020.07.30</t>
  </si>
  <si>
    <t>2020.07.31</t>
  </si>
  <si>
    <t>2020.08.03</t>
  </si>
  <si>
    <t>2020.08.04</t>
  </si>
  <si>
    <t>2020.08.05</t>
  </si>
  <si>
    <t>2020.08.06</t>
  </si>
  <si>
    <t>2020.08.07</t>
  </si>
  <si>
    <t>2020.08.10</t>
  </si>
  <si>
    <t>2020.08.11</t>
  </si>
  <si>
    <t>2020.08.12</t>
  </si>
  <si>
    <t>2020.08.13</t>
  </si>
  <si>
    <t>2020.08.14</t>
  </si>
  <si>
    <t>2020.08.17</t>
  </si>
  <si>
    <t>2020.08.18</t>
  </si>
  <si>
    <t>2020.08.19</t>
  </si>
  <si>
    <t>2020.08.20</t>
  </si>
  <si>
    <t>2020.08.21</t>
  </si>
  <si>
    <t>2020.08.24</t>
  </si>
  <si>
    <t>2020.08.25</t>
  </si>
  <si>
    <t>2020.08.26</t>
  </si>
  <si>
    <t>2020.08.27</t>
  </si>
  <si>
    <t>2020.08.28</t>
  </si>
  <si>
    <t>2020.08.31</t>
  </si>
  <si>
    <t>2020.09.01</t>
  </si>
  <si>
    <t>2020.09.02</t>
  </si>
  <si>
    <t>2020.09.03</t>
  </si>
  <si>
    <t>2020.09.04</t>
  </si>
  <si>
    <t>2020.09.07</t>
  </si>
  <si>
    <t>2020.09.08</t>
  </si>
  <si>
    <t>2020.09.09</t>
  </si>
  <si>
    <t>2020.09.10</t>
  </si>
  <si>
    <t>2020.09.11</t>
  </si>
  <si>
    <t>2020.09.14</t>
  </si>
  <si>
    <t>2020.09.15</t>
  </si>
  <si>
    <t>2020.09.16</t>
  </si>
  <si>
    <t>2020.09.17</t>
  </si>
  <si>
    <t>2020.09.18</t>
  </si>
  <si>
    <t>2020.09.21</t>
  </si>
  <si>
    <t>2020.09.22</t>
  </si>
  <si>
    <t>2020.09.23</t>
  </si>
  <si>
    <t>2020.09.24</t>
  </si>
  <si>
    <t>2020.09.25</t>
  </si>
  <si>
    <t>2020.09.28</t>
  </si>
  <si>
    <t>2020.09.29</t>
  </si>
  <si>
    <t>2020.09.30</t>
  </si>
  <si>
    <t>2020.10.01</t>
  </si>
  <si>
    <t>2020.10.02</t>
  </si>
  <si>
    <t>2020.10.05</t>
  </si>
  <si>
    <t>2020.10.06</t>
  </si>
  <si>
    <t>2020.10.07</t>
  </si>
  <si>
    <t>2020.10.08</t>
  </si>
  <si>
    <t>2020.10.09</t>
  </si>
  <si>
    <t>2020.10.12</t>
  </si>
  <si>
    <t>2020.10.13</t>
  </si>
  <si>
    <t>2020.10.14</t>
  </si>
  <si>
    <t>2020.10.15</t>
  </si>
  <si>
    <t>2020.10.16</t>
  </si>
  <si>
    <t>2020.10.19</t>
  </si>
  <si>
    <t>2020.10.20</t>
  </si>
  <si>
    <t>2020.10.21</t>
  </si>
  <si>
    <t>2020.10.22</t>
  </si>
  <si>
    <t>2020.10.23</t>
  </si>
  <si>
    <t>2020.10.25</t>
  </si>
  <si>
    <t>2020.10.26</t>
  </si>
  <si>
    <t>2020.10.27</t>
  </si>
  <si>
    <t>2020.10.28</t>
  </si>
  <si>
    <t>2020.10.29</t>
  </si>
  <si>
    <t>2020.10.30</t>
  </si>
  <si>
    <t>2020.11.02</t>
  </si>
  <si>
    <t>2020.11.03</t>
  </si>
  <si>
    <t>2020.11.04</t>
  </si>
  <si>
    <t>2020.11.05</t>
  </si>
  <si>
    <t>2020.11.06</t>
  </si>
  <si>
    <t>2020.11.09</t>
  </si>
  <si>
    <t>2020.11.10</t>
  </si>
  <si>
    <t>2020.11.11</t>
  </si>
  <si>
    <t>2020.11.12</t>
  </si>
  <si>
    <t>2020.11.13</t>
  </si>
  <si>
    <t>2020.11.16</t>
  </si>
  <si>
    <t>2020.11.17</t>
  </si>
  <si>
    <t>2020.11.18</t>
  </si>
  <si>
    <t>2020.11.19</t>
  </si>
  <si>
    <t>2020.11.20</t>
  </si>
  <si>
    <t>2020.11.23</t>
  </si>
  <si>
    <t>2020.11.24</t>
  </si>
  <si>
    <t>2020.11.25</t>
  </si>
  <si>
    <t>2020.11.26</t>
  </si>
  <si>
    <t>2020.11.27</t>
  </si>
  <si>
    <t>2020.11.30</t>
  </si>
  <si>
    <t>2020.12.01</t>
  </si>
  <si>
    <t>2020.12.02</t>
  </si>
  <si>
    <t>2020.12.03</t>
  </si>
  <si>
    <t>2020.12.04</t>
  </si>
  <si>
    <t>2020.12.07</t>
  </si>
  <si>
    <t>2020.12.08</t>
  </si>
  <si>
    <t>2020.12.09</t>
  </si>
  <si>
    <t>2020.12.10</t>
  </si>
  <si>
    <t>2020.12.11</t>
  </si>
  <si>
    <t>2020.12.14</t>
  </si>
  <si>
    <t>2020.12.15</t>
  </si>
  <si>
    <t>2020.12.16</t>
  </si>
  <si>
    <t>2020.12.17</t>
  </si>
  <si>
    <t>2020.12.18</t>
  </si>
  <si>
    <t>2020.12.21</t>
  </si>
  <si>
    <t>2020.12.22</t>
  </si>
  <si>
    <t>2020.12.23</t>
  </si>
  <si>
    <t>2020.12.24</t>
  </si>
  <si>
    <t>2020.12.25</t>
  </si>
  <si>
    <t>2020.12.28</t>
  </si>
  <si>
    <t>2020.12.29</t>
  </si>
  <si>
    <t>2020.12.30</t>
  </si>
  <si>
    <t>2020.12.31</t>
  </si>
  <si>
    <t>2021.01.04</t>
  </si>
  <si>
    <t>2021.01.05</t>
  </si>
  <si>
    <t>2021.01.06</t>
  </si>
  <si>
    <t>2021.01.07</t>
  </si>
  <si>
    <t>2021.01.08</t>
  </si>
  <si>
    <t>2021.01.11</t>
  </si>
  <si>
    <t>2021.01.12</t>
  </si>
  <si>
    <t>2021.01.13</t>
  </si>
  <si>
    <t>2021.01.14</t>
  </si>
  <si>
    <t>2021.01.15</t>
  </si>
  <si>
    <t>2021.01.18</t>
  </si>
  <si>
    <t>2021.01.19</t>
  </si>
  <si>
    <t>2021.01.20</t>
  </si>
  <si>
    <t>2021.01.21</t>
  </si>
  <si>
    <t>2021.01.22</t>
  </si>
  <si>
    <t>2021.01.25</t>
  </si>
  <si>
    <t>2021.01.26</t>
  </si>
  <si>
    <t>2021.01.27</t>
  </si>
  <si>
    <t>2021.01.28</t>
  </si>
  <si>
    <t>2021.01.29</t>
  </si>
  <si>
    <t>2021.02.01</t>
  </si>
  <si>
    <t>2021.02.02</t>
  </si>
  <si>
    <t>2021.02.03</t>
  </si>
  <si>
    <t>2021.02.04</t>
  </si>
  <si>
    <t>2021.02.05</t>
  </si>
  <si>
    <t>2021.02.08</t>
  </si>
  <si>
    <t>2021.02.09</t>
  </si>
  <si>
    <t>2021.02.10</t>
  </si>
  <si>
    <t>2021.02.11</t>
  </si>
  <si>
    <t>2021.02.12</t>
  </si>
  <si>
    <t>2021.02.15</t>
  </si>
  <si>
    <t>2021.02.16</t>
  </si>
  <si>
    <t>2021.02.17</t>
  </si>
  <si>
    <t>2021.02.18</t>
  </si>
  <si>
    <t>2021.02.19</t>
  </si>
  <si>
    <t>2021.02.22</t>
  </si>
  <si>
    <t>2021.02.23</t>
  </si>
  <si>
    <t>2021.02.24</t>
  </si>
  <si>
    <t>2021.02.25</t>
  </si>
  <si>
    <t>2021.02.26</t>
  </si>
  <si>
    <t>2021.03.01</t>
  </si>
  <si>
    <t>2021.03.02</t>
  </si>
  <si>
    <t>2021.03.03</t>
  </si>
  <si>
    <t>2021.03.04</t>
  </si>
  <si>
    <t>2021.03.05</t>
  </si>
  <si>
    <t>2021.03.08</t>
  </si>
  <si>
    <t>2021.03.09</t>
  </si>
  <si>
    <t>2021.03.10</t>
  </si>
  <si>
    <t>2021.03.11</t>
  </si>
  <si>
    <t>2021.03.12</t>
  </si>
  <si>
    <t>2021.03.14</t>
  </si>
  <si>
    <t>2021.03.15</t>
  </si>
  <si>
    <t>2021.03.16</t>
  </si>
  <si>
    <t>2021.03.17</t>
  </si>
  <si>
    <t>2021.03.18</t>
  </si>
  <si>
    <t>2021.03.19</t>
  </si>
  <si>
    <t>2021.03.21</t>
  </si>
  <si>
    <t>2021.03.22</t>
  </si>
  <si>
    <t>2021.03.23</t>
  </si>
  <si>
    <t>2021.03.24</t>
  </si>
  <si>
    <t>2021.03.25</t>
  </si>
  <si>
    <t>2021.03.26</t>
  </si>
  <si>
    <t>2021.03.29</t>
  </si>
  <si>
    <t>2021.03.30</t>
  </si>
  <si>
    <t>2021.03.31</t>
  </si>
  <si>
    <t>2021.04.01</t>
  </si>
  <si>
    <t>2021.04.02</t>
  </si>
  <si>
    <t>2021.04.05</t>
  </si>
  <si>
    <t>2021.04.06</t>
  </si>
  <si>
    <t>2021.04.07</t>
  </si>
  <si>
    <t>2021.04.08</t>
  </si>
  <si>
    <t>2021.04.09</t>
  </si>
  <si>
    <t>2021.04.12</t>
  </si>
  <si>
    <t>2021.04.13</t>
  </si>
  <si>
    <t>2021.04.14</t>
  </si>
  <si>
    <t>2021.04.15</t>
  </si>
  <si>
    <t>2021.04.16</t>
  </si>
  <si>
    <t>2021.04.19</t>
  </si>
  <si>
    <t>2021.04.20</t>
  </si>
  <si>
    <t>2021.04.21</t>
  </si>
  <si>
    <t>2021.04.22</t>
  </si>
  <si>
    <t>2021.04.23</t>
  </si>
  <si>
    <t>2021.04.26</t>
  </si>
  <si>
    <t>2021.04.27</t>
  </si>
  <si>
    <t>2021.04.28</t>
  </si>
  <si>
    <t>2021.04.29</t>
  </si>
  <si>
    <t>2021.04.30</t>
  </si>
  <si>
    <t>2021.05.03</t>
  </si>
  <si>
    <t>2021.05.04</t>
  </si>
  <si>
    <t>2021.05.05</t>
  </si>
  <si>
    <t>2021.05.06</t>
  </si>
  <si>
    <t>2021.05.07</t>
  </si>
  <si>
    <t>2021.05.10</t>
  </si>
  <si>
    <t>2021.05.11</t>
  </si>
  <si>
    <t>2021.05.12</t>
  </si>
  <si>
    <t>2021.05.13</t>
  </si>
  <si>
    <t>2021.05.14</t>
  </si>
  <si>
    <t>2021.05.17</t>
  </si>
  <si>
    <t>2021.05.18</t>
  </si>
  <si>
    <t>2021.05.19</t>
  </si>
  <si>
    <t>2021.05.20</t>
  </si>
  <si>
    <t>2021.05.21</t>
  </si>
  <si>
    <t>2021.05.24</t>
  </si>
  <si>
    <t>2021.05.25</t>
  </si>
  <si>
    <t>2021.05.26</t>
  </si>
  <si>
    <t>2021.05.27</t>
  </si>
  <si>
    <t>2021.05.28</t>
  </si>
  <si>
    <t>2021.05.31</t>
  </si>
  <si>
    <t>2021.06.01</t>
  </si>
  <si>
    <t>2021.06.02</t>
  </si>
  <si>
    <t>2021.06.03</t>
  </si>
  <si>
    <t>2021.06.04</t>
  </si>
  <si>
    <t>2021.06.07</t>
  </si>
  <si>
    <t>2021.06.08</t>
  </si>
  <si>
    <t>2021.06.09</t>
  </si>
  <si>
    <t>2021.06.10</t>
  </si>
  <si>
    <t>2021.06.11</t>
  </si>
  <si>
    <t>2021.06.14</t>
  </si>
  <si>
    <t>2021.06.15</t>
  </si>
  <si>
    <t>2021.06.16</t>
  </si>
  <si>
    <t>2021.06.17</t>
  </si>
  <si>
    <t>2021.06.18</t>
  </si>
  <si>
    <t>2021.06.21</t>
  </si>
  <si>
    <t>2021.06.22</t>
  </si>
  <si>
    <t>2021.06.23</t>
  </si>
  <si>
    <t>2021.06.24</t>
  </si>
  <si>
    <t>2021.06.25</t>
  </si>
  <si>
    <t>2021.06.28</t>
  </si>
  <si>
    <t>2021.06.29</t>
  </si>
  <si>
    <t>2021.06.30</t>
  </si>
  <si>
    <t>2021.07.01</t>
  </si>
  <si>
    <t>2021.07.02</t>
  </si>
  <si>
    <t>2021.07.05</t>
  </si>
  <si>
    <t>2021.07.06</t>
  </si>
  <si>
    <t>2021.07.07</t>
  </si>
  <si>
    <t>2021.07.08</t>
  </si>
  <si>
    <t>2021.07.09</t>
  </si>
  <si>
    <t>2021.07.12</t>
  </si>
  <si>
    <t>2021.07.13</t>
  </si>
  <si>
    <t>2021.07.14</t>
  </si>
  <si>
    <t>2021.07.15</t>
  </si>
  <si>
    <t>2021.07.16</t>
  </si>
  <si>
    <t>2021.07.19</t>
  </si>
  <si>
    <t>2021.07.20</t>
  </si>
  <si>
    <t>2021.07.21</t>
  </si>
  <si>
    <t>2021.07.22</t>
  </si>
  <si>
    <t>2021.07.23</t>
  </si>
  <si>
    <t>2021.07.26</t>
  </si>
  <si>
    <t>2021.07.27</t>
  </si>
  <si>
    <t>2021.07.28</t>
  </si>
  <si>
    <t>2021.07.29</t>
  </si>
  <si>
    <t>2021.07.30</t>
  </si>
  <si>
    <t>2021.08.02</t>
  </si>
  <si>
    <t>2021.08.03</t>
  </si>
  <si>
    <t>2021.08.04</t>
  </si>
  <si>
    <t>2021.08.05</t>
  </si>
  <si>
    <t>2021.08.06</t>
  </si>
  <si>
    <t>2021.08.09</t>
  </si>
  <si>
    <t>2021.08.10</t>
  </si>
  <si>
    <t>2021.08.11</t>
  </si>
  <si>
    <t>2021.08.12</t>
  </si>
  <si>
    <t>2021.08.13</t>
  </si>
  <si>
    <t>2021.08.16</t>
  </si>
  <si>
    <t>2021.08.17</t>
  </si>
  <si>
    <t>2021.08.18</t>
  </si>
  <si>
    <t>2021.08.19</t>
  </si>
  <si>
    <t>2021.08.20</t>
  </si>
  <si>
    <t>2021.08.23</t>
  </si>
  <si>
    <t>2021.08.24</t>
  </si>
  <si>
    <t>2021.08.25</t>
  </si>
  <si>
    <t>2021.08.26</t>
  </si>
  <si>
    <t>2021.08.27</t>
  </si>
  <si>
    <t>2021.08.30</t>
  </si>
  <si>
    <t>2021.08.31</t>
  </si>
  <si>
    <t>2021.09.01</t>
  </si>
  <si>
    <t>2021.09.02</t>
  </si>
  <si>
    <t>2021.09.03</t>
  </si>
  <si>
    <t>2021.09.06</t>
  </si>
  <si>
    <t>2021.09.07</t>
  </si>
  <si>
    <t>2021.09.08</t>
  </si>
  <si>
    <t>2021.09.09</t>
  </si>
  <si>
    <t>2021.09.10</t>
  </si>
  <si>
    <t>2021.09.13</t>
  </si>
  <si>
    <t>2021.09.14</t>
  </si>
  <si>
    <t>2021.09.15</t>
  </si>
  <si>
    <t>2021.09.16</t>
  </si>
  <si>
    <t>2021.09.17</t>
  </si>
  <si>
    <t>2021.09.20</t>
  </si>
  <si>
    <t>2021.09.21</t>
  </si>
  <si>
    <t>2021.09.22</t>
  </si>
  <si>
    <t>2021.09.23</t>
  </si>
  <si>
    <t>2021.09.24</t>
  </si>
  <si>
    <t>2021.09.27</t>
  </si>
  <si>
    <t>2021.09.28</t>
  </si>
  <si>
    <t>2021.09.29</t>
  </si>
  <si>
    <t>2021.09.30</t>
  </si>
  <si>
    <t>2021.10.01</t>
  </si>
  <si>
    <t>2021.10.04</t>
  </si>
  <si>
    <t>2021.10.05</t>
  </si>
  <si>
    <t>2021.10.06</t>
  </si>
  <si>
    <t>2021.10.07</t>
  </si>
  <si>
    <t>2021.10.08</t>
  </si>
  <si>
    <t>2021.10.11</t>
  </si>
  <si>
    <t>2021.10.12</t>
  </si>
  <si>
    <t>2021.10.13</t>
  </si>
  <si>
    <t>2021.10.14</t>
  </si>
  <si>
    <t>2021.10.15</t>
  </si>
  <si>
    <t>2021.10.18</t>
  </si>
  <si>
    <t>2021.10.19</t>
  </si>
  <si>
    <t>2021.10.20</t>
  </si>
  <si>
    <t>2021.10.21</t>
  </si>
  <si>
    <t>2021.10.22</t>
  </si>
  <si>
    <t>2021.10.25</t>
  </si>
  <si>
    <t>2021.10.26</t>
  </si>
  <si>
    <t>2021.10.27</t>
  </si>
  <si>
    <t>2021.10.28</t>
  </si>
  <si>
    <t>2021.10.29</t>
  </si>
  <si>
    <t>2021.10.31</t>
  </si>
  <si>
    <t>2021.11.01</t>
  </si>
  <si>
    <t>2021.11.02</t>
  </si>
  <si>
    <t>2021.11.03</t>
  </si>
  <si>
    <t>2021.11.04</t>
  </si>
  <si>
    <t>2021.11.05</t>
  </si>
  <si>
    <t>2021.11.08</t>
  </si>
  <si>
    <t>2021.11.09</t>
  </si>
  <si>
    <t>2021.11.10</t>
  </si>
  <si>
    <t>2021.11.11</t>
  </si>
  <si>
    <t>2021.11.12</t>
  </si>
  <si>
    <t>2021.11.15</t>
  </si>
  <si>
    <t>2021.11.16</t>
  </si>
  <si>
    <t>2021.11.17</t>
  </si>
  <si>
    <t>2021.11.18</t>
  </si>
  <si>
    <t>2021.11.19</t>
  </si>
  <si>
    <t>2021.11.22</t>
  </si>
  <si>
    <t>2021.11.23</t>
  </si>
  <si>
    <t>2021.11.24</t>
  </si>
  <si>
    <t>2021.11.25</t>
  </si>
  <si>
    <t>2021.11.26</t>
  </si>
  <si>
    <t>2021.11.29</t>
  </si>
  <si>
    <t>2021.11.30</t>
  </si>
  <si>
    <t>2021.12.01</t>
  </si>
  <si>
    <t>2021.12.02</t>
  </si>
  <si>
    <t>2021.12.03</t>
  </si>
  <si>
    <t>2021.12.06</t>
  </si>
  <si>
    <t>2021.12.07</t>
  </si>
  <si>
    <t>2021.12.08</t>
  </si>
  <si>
    <t>2021.12.09</t>
  </si>
  <si>
    <t>2021.12.10</t>
  </si>
  <si>
    <t>2021.12.13</t>
  </si>
  <si>
    <t>2021.12.14</t>
  </si>
  <si>
    <t>2021.12.15</t>
  </si>
  <si>
    <t>2021.12.16</t>
  </si>
  <si>
    <t>2021.12.17</t>
  </si>
  <si>
    <t>2021.12.20</t>
  </si>
  <si>
    <t>2021.12.21</t>
  </si>
  <si>
    <t>2021.12.22</t>
  </si>
  <si>
    <t>2021.12.23</t>
  </si>
  <si>
    <t>2021.12.24</t>
  </si>
  <si>
    <t>2021.12.27</t>
  </si>
  <si>
    <t>2021.12.28</t>
  </si>
  <si>
    <t>2021.12.29</t>
  </si>
  <si>
    <t>2021.12.30</t>
  </si>
  <si>
    <t>2021.12.31</t>
  </si>
  <si>
    <t>2022.01.03</t>
  </si>
  <si>
    <t>2022.01.04</t>
  </si>
  <si>
    <t>2022.01.05</t>
  </si>
  <si>
    <t>2022.01.06</t>
  </si>
  <si>
    <t>2022.01.07</t>
  </si>
  <si>
    <t>2022.01.10</t>
  </si>
  <si>
    <t>2022.01.11</t>
  </si>
  <si>
    <t>2022.01.12</t>
  </si>
  <si>
    <t>2022.01.13</t>
  </si>
  <si>
    <t>2022.01.14</t>
  </si>
  <si>
    <t>2022.01.17</t>
  </si>
  <si>
    <t>2022.01.18</t>
  </si>
  <si>
    <t>2022.01.19</t>
  </si>
  <si>
    <t>2022.01.20</t>
  </si>
  <si>
    <t>2022.01.21</t>
  </si>
  <si>
    <t>2022.01.24</t>
  </si>
  <si>
    <t>2022.01.25</t>
  </si>
  <si>
    <t>2022.01.26</t>
  </si>
  <si>
    <t>2022.01.27</t>
  </si>
  <si>
    <t>2022.01.28</t>
  </si>
  <si>
    <t>2022.01.31</t>
  </si>
  <si>
    <t>2022.02.01</t>
  </si>
  <si>
    <t>2022.02.02</t>
  </si>
  <si>
    <t>2022.02.03</t>
  </si>
  <si>
    <t>2022.02.04</t>
  </si>
  <si>
    <t>2022.02.07</t>
  </si>
  <si>
    <t>2022.02.08</t>
  </si>
  <si>
    <t>2022.02.09</t>
  </si>
  <si>
    <t>2022.02.10</t>
  </si>
  <si>
    <t>2022.02.11</t>
  </si>
  <si>
    <t>2022.02.14</t>
  </si>
  <si>
    <t>2022.02.15</t>
  </si>
  <si>
    <t>2022.02.16</t>
  </si>
  <si>
    <t>2022.02.17</t>
  </si>
  <si>
    <t>2022.02.18</t>
  </si>
  <si>
    <t>2022.02.21</t>
  </si>
  <si>
    <t>2022.02.22</t>
  </si>
  <si>
    <t>2022.02.23</t>
  </si>
  <si>
    <t>2022.02.24</t>
  </si>
  <si>
    <t>2022.02.25</t>
  </si>
  <si>
    <t>2022.02.28</t>
  </si>
  <si>
    <t>2022.03.01</t>
  </si>
  <si>
    <t>2022.03.02</t>
  </si>
  <si>
    <t>2022.03.03</t>
  </si>
  <si>
    <t>2022.03.04</t>
  </si>
  <si>
    <t>2022.03.07</t>
  </si>
  <si>
    <t>2022.03.08</t>
  </si>
  <si>
    <t>2022.03.09</t>
  </si>
  <si>
    <t>2022.03.10</t>
  </si>
  <si>
    <t>2022.03.11</t>
  </si>
  <si>
    <t>2022.03.13</t>
  </si>
  <si>
    <t>2022.03.14</t>
  </si>
  <si>
    <t>2022.03.15</t>
  </si>
  <si>
    <t>2022.03.16</t>
  </si>
  <si>
    <t>2022.03.17</t>
  </si>
  <si>
    <t>2022.03.18</t>
  </si>
  <si>
    <t>2022.03.20</t>
  </si>
  <si>
    <t>2022.03.21</t>
  </si>
  <si>
    <t>2022.03.22</t>
  </si>
  <si>
    <t>2022.03.23</t>
  </si>
  <si>
    <t>2022.03.24</t>
  </si>
  <si>
    <t>2022.03.25</t>
  </si>
  <si>
    <t>2022.03.28</t>
  </si>
  <si>
    <t>2022.03.29</t>
  </si>
  <si>
    <t>2022.03.30</t>
  </si>
  <si>
    <t>2022.03.31</t>
  </si>
  <si>
    <t>2022.04.01</t>
  </si>
  <si>
    <t>2022.04.04</t>
  </si>
  <si>
    <t>2022.04.05</t>
  </si>
  <si>
    <t>2022.04.06</t>
  </si>
  <si>
    <t>2022.04.07</t>
  </si>
  <si>
    <t>2022.04.08</t>
  </si>
  <si>
    <t>2022.04.11</t>
  </si>
  <si>
    <t>2022.04.12</t>
  </si>
  <si>
    <t>2022.04.13</t>
  </si>
  <si>
    <t>2022.04.14</t>
  </si>
  <si>
    <t>2022.04.15</t>
  </si>
  <si>
    <t>2022.04.18</t>
  </si>
  <si>
    <t>2022.04.19</t>
  </si>
  <si>
    <t>2022.04.20</t>
  </si>
  <si>
    <t>2022.04.21</t>
  </si>
  <si>
    <t>2022.04.22</t>
  </si>
  <si>
    <t>2022.04.25</t>
  </si>
  <si>
    <t>2022.04.26</t>
  </si>
  <si>
    <t>2022.04.27</t>
  </si>
  <si>
    <t>2022.04.28</t>
  </si>
  <si>
    <t>2022.04.29</t>
  </si>
  <si>
    <t>2022.05.02</t>
  </si>
  <si>
    <t>2022.05.03</t>
  </si>
  <si>
    <t>2022.05.04</t>
  </si>
  <si>
    <t>2022.05.05</t>
  </si>
  <si>
    <t>2022.05.06</t>
  </si>
  <si>
    <t>2022.05.09</t>
  </si>
  <si>
    <t>2022.05.10</t>
  </si>
  <si>
    <t>2022.05.11</t>
  </si>
  <si>
    <t>2022.05.12</t>
  </si>
  <si>
    <t>2022.05.13</t>
  </si>
  <si>
    <t>2022.05.16</t>
  </si>
  <si>
    <t>2022.05.17</t>
  </si>
  <si>
    <t>2022.05.18</t>
  </si>
  <si>
    <t>2022.05.19</t>
  </si>
  <si>
    <t>2022.05.20</t>
  </si>
  <si>
    <t>2022.05.23</t>
  </si>
  <si>
    <t>2022.05.24</t>
  </si>
  <si>
    <t>2022.05.25</t>
  </si>
  <si>
    <t>2022.05.26</t>
  </si>
  <si>
    <t>2022.05.27</t>
  </si>
  <si>
    <t>2022.05.30</t>
  </si>
  <si>
    <t>2022.05.31</t>
  </si>
  <si>
    <t>2022.06.01</t>
  </si>
  <si>
    <t>2022.06.02</t>
  </si>
  <si>
    <t>2022.06.03</t>
  </si>
  <si>
    <t>2022.06.06</t>
  </si>
  <si>
    <t>2022.06.07</t>
  </si>
  <si>
    <t>2022.06.08</t>
  </si>
  <si>
    <t>2022.06.09</t>
  </si>
  <si>
    <t>2022.06.10</t>
  </si>
  <si>
    <t>2022.06.13</t>
  </si>
  <si>
    <t>2022.06.14</t>
  </si>
  <si>
    <t>2022.06.15</t>
  </si>
  <si>
    <t>2022.06.16</t>
  </si>
  <si>
    <t>2022.06.17</t>
  </si>
  <si>
    <t>2022.06.20</t>
  </si>
  <si>
    <t>2022.06.21</t>
  </si>
  <si>
    <t>2022.06.22</t>
  </si>
  <si>
    <t>2022.06.23</t>
  </si>
  <si>
    <t>2022.06.24</t>
  </si>
  <si>
    <t>2022.06.27</t>
  </si>
  <si>
    <t>2022.06.28</t>
  </si>
  <si>
    <t>2022.06.29</t>
  </si>
  <si>
    <t>2022.06.30</t>
  </si>
  <si>
    <t>2022.07.01</t>
  </si>
  <si>
    <t>2022.07.04</t>
  </si>
  <si>
    <t>2022.07.05</t>
  </si>
  <si>
    <t>2022.07.06</t>
  </si>
  <si>
    <t>2022.07.07</t>
  </si>
  <si>
    <t>2022.07.08</t>
  </si>
  <si>
    <t>2022.07.11</t>
  </si>
  <si>
    <t>2022.07.12</t>
  </si>
  <si>
    <t>2022.07.13</t>
  </si>
  <si>
    <t>2022.07.14</t>
  </si>
  <si>
    <t>2022.07.15</t>
  </si>
  <si>
    <t>2022.07.18</t>
  </si>
  <si>
    <t>2022.07.19</t>
  </si>
  <si>
    <t>2022.07.20</t>
  </si>
  <si>
    <t>2022.07.21</t>
  </si>
  <si>
    <t>2022.07.22</t>
  </si>
  <si>
    <t>2022.07.25</t>
  </si>
  <si>
    <t>2022.07.26</t>
  </si>
  <si>
    <t>2022.07.27</t>
  </si>
  <si>
    <t>2022.07.28</t>
  </si>
  <si>
    <t>2022.07.29</t>
  </si>
  <si>
    <t>2022.08.01</t>
  </si>
  <si>
    <t>2022.08.02</t>
  </si>
  <si>
    <t>2022.08.03</t>
  </si>
  <si>
    <t>2022.08.04</t>
  </si>
  <si>
    <t>2022.08.05</t>
  </si>
  <si>
    <t>2022.08.08</t>
  </si>
  <si>
    <t>2022.08.09</t>
  </si>
  <si>
    <t>2022.08.10</t>
  </si>
  <si>
    <t>2022.08.11</t>
  </si>
  <si>
    <t>2022.08.12</t>
  </si>
  <si>
    <t>2022.08.15</t>
  </si>
  <si>
    <t>2022.08.16</t>
  </si>
  <si>
    <t>2022.08.17</t>
  </si>
  <si>
    <t>2022.08.18</t>
  </si>
  <si>
    <t>2022.08.19</t>
  </si>
  <si>
    <t>2022.08.22</t>
  </si>
  <si>
    <t>2022.08.23</t>
  </si>
  <si>
    <t>2022.08.24</t>
  </si>
  <si>
    <t>2022.08.25</t>
  </si>
  <si>
    <t>2022.08.26</t>
  </si>
  <si>
    <t>2022.08.29</t>
  </si>
  <si>
    <t>2022.08.30</t>
  </si>
  <si>
    <t>2022.08.31</t>
  </si>
  <si>
    <t>2022.09.01</t>
  </si>
  <si>
    <t>2022.09.02</t>
  </si>
  <si>
    <t>2022.09.05</t>
  </si>
  <si>
    <t>2022.09.06</t>
  </si>
  <si>
    <t>2022.09.07</t>
  </si>
  <si>
    <t>2022.09.08</t>
  </si>
  <si>
    <t>2022.09.09</t>
  </si>
  <si>
    <t>2022.09.12</t>
  </si>
  <si>
    <t>2022.09.13</t>
  </si>
  <si>
    <t>2022.09.14</t>
  </si>
  <si>
    <t>2022.09.15</t>
  </si>
  <si>
    <t>2022.09.16</t>
  </si>
  <si>
    <t>2022.09.19</t>
  </si>
  <si>
    <t>2022.09.20</t>
  </si>
  <si>
    <t>2022.09.21</t>
  </si>
  <si>
    <t>2022.09.22</t>
  </si>
  <si>
    <t>2022.09.23</t>
  </si>
  <si>
    <t>2022.09.26</t>
  </si>
  <si>
    <t>2022.09.27</t>
  </si>
  <si>
    <t>2022.09.28</t>
  </si>
  <si>
    <t>2022.09.29</t>
  </si>
  <si>
    <t>2022.09.30</t>
  </si>
  <si>
    <t>2022.10.03</t>
  </si>
  <si>
    <t>2022.10.04</t>
  </si>
  <si>
    <t>2022.10.05</t>
  </si>
  <si>
    <t>2022.10.06</t>
  </si>
  <si>
    <t>2022.10.07</t>
  </si>
  <si>
    <t>2022.10.10</t>
  </si>
  <si>
    <t>2022.10.11</t>
  </si>
  <si>
    <t>2022.10.12</t>
  </si>
  <si>
    <t>2022.10.13</t>
  </si>
  <si>
    <t>2022.10.14</t>
  </si>
  <si>
    <t>2022.10.17</t>
  </si>
  <si>
    <t>2022.10.18</t>
  </si>
  <si>
    <t>2022.10.19</t>
  </si>
  <si>
    <t>2022.10.20</t>
  </si>
  <si>
    <t>2022.10.21</t>
  </si>
  <si>
    <t>2022.10.24</t>
  </si>
  <si>
    <t>2022.10.25</t>
  </si>
  <si>
    <t>2022.10.26</t>
  </si>
  <si>
    <t>2022.10.27</t>
  </si>
  <si>
    <t>2022.10.28</t>
  </si>
  <si>
    <t>2022.10.30</t>
  </si>
  <si>
    <t>2022.10.31</t>
  </si>
  <si>
    <t>2022.11.01</t>
  </si>
  <si>
    <t>2022.11.02</t>
  </si>
  <si>
    <t>2022.11.03</t>
  </si>
  <si>
    <t>2022.11.04</t>
  </si>
  <si>
    <t>2022.11.07</t>
  </si>
  <si>
    <t>2022.11.08</t>
  </si>
  <si>
    <t>2022.11.09</t>
  </si>
  <si>
    <t>2022.11.10</t>
  </si>
  <si>
    <t>2022.11.11</t>
  </si>
  <si>
    <t>2022.11.14</t>
  </si>
  <si>
    <t>2022.11.15</t>
  </si>
  <si>
    <t>2022.11.16</t>
  </si>
  <si>
    <t>2022.11.17</t>
  </si>
  <si>
    <t>2022.11.18</t>
  </si>
  <si>
    <t>2022.11.21</t>
  </si>
  <si>
    <t>2022.11.22</t>
  </si>
  <si>
    <t>2022.11.23</t>
  </si>
  <si>
    <t>2022.11.24</t>
  </si>
  <si>
    <t>2022.11.25</t>
  </si>
  <si>
    <t>2022.11.28</t>
  </si>
  <si>
    <t>2022.11.29</t>
  </si>
  <si>
    <t>2022.11.30</t>
  </si>
  <si>
    <t>2022.12.01</t>
  </si>
  <si>
    <t>2022.12.02</t>
  </si>
  <si>
    <t>2022.12.05</t>
  </si>
  <si>
    <t>2022.12.06</t>
  </si>
  <si>
    <t>2022.12.07</t>
  </si>
  <si>
    <t>2022.12.08</t>
  </si>
  <si>
    <t>2022.12.09</t>
  </si>
  <si>
    <t>2022.12.12</t>
  </si>
  <si>
    <t>2022.12.13</t>
  </si>
  <si>
    <t>2022.12.14</t>
  </si>
  <si>
    <t>2022.12.15</t>
  </si>
  <si>
    <t>2022.12.16</t>
  </si>
  <si>
    <t>2022.12.19</t>
  </si>
  <si>
    <t>2022.12.20</t>
  </si>
  <si>
    <t>2022.12.21</t>
  </si>
  <si>
    <t>2022.12.22</t>
  </si>
  <si>
    <t>2022.12.23</t>
  </si>
  <si>
    <t>2022.12.26</t>
  </si>
  <si>
    <t>2022.12.27</t>
  </si>
  <si>
    <t>2022.12.28</t>
  </si>
  <si>
    <t>2022.12.29</t>
  </si>
  <si>
    <t>2022.12.30</t>
  </si>
  <si>
    <t>2023.01.02</t>
  </si>
  <si>
    <t>2023.01.03</t>
  </si>
  <si>
    <t>2023.01.04</t>
  </si>
  <si>
    <t>2023.01.05</t>
  </si>
  <si>
    <t>2023.01.06</t>
  </si>
  <si>
    <t>2023.01.09</t>
  </si>
  <si>
    <t>2023.01.10</t>
  </si>
  <si>
    <t>2023.01.11</t>
  </si>
  <si>
    <t>2023.01.12</t>
  </si>
  <si>
    <t>2023.01.13</t>
  </si>
  <si>
    <t>2023.01.16</t>
  </si>
  <si>
    <t>2023.01.17</t>
  </si>
  <si>
    <t>2023.01.18</t>
  </si>
  <si>
    <t>2023.01.19</t>
  </si>
  <si>
    <t>2023.01.20</t>
  </si>
  <si>
    <t>2023.01.23</t>
  </si>
  <si>
    <t>2023.01.24</t>
  </si>
  <si>
    <t>2023.01.25</t>
  </si>
  <si>
    <t>2023.01.26</t>
  </si>
  <si>
    <t>2023.01.27</t>
  </si>
  <si>
    <t>2023.01.30</t>
  </si>
  <si>
    <t>2023.01.31</t>
  </si>
  <si>
    <t>2023.02.01</t>
  </si>
  <si>
    <t>2023.02.02</t>
  </si>
  <si>
    <t>2023.02.03</t>
  </si>
  <si>
    <t>2023.02.06</t>
  </si>
  <si>
    <t>2023.02.07</t>
  </si>
  <si>
    <t>2023.02.08</t>
  </si>
  <si>
    <t>2023.02.09</t>
  </si>
  <si>
    <t>2023.02.10</t>
  </si>
  <si>
    <t>2023.02.13</t>
  </si>
  <si>
    <t>2023.02.14</t>
  </si>
  <si>
    <t>2023.02.15</t>
  </si>
  <si>
    <t>2023.02.16</t>
  </si>
  <si>
    <t>2023.02.17</t>
  </si>
  <si>
    <t>2023.02.20</t>
  </si>
  <si>
    <t>2023.02.21</t>
  </si>
  <si>
    <t>2023.02.22</t>
  </si>
  <si>
    <t>2023.02.23</t>
  </si>
  <si>
    <t>2023.02.24</t>
  </si>
  <si>
    <t>realized profit</t>
  </si>
  <si>
    <t>check</t>
  </si>
  <si>
    <t>formatted date</t>
  </si>
  <si>
    <t>periods</t>
  </si>
  <si>
    <t>%</t>
  </si>
  <si>
    <t>trending</t>
  </si>
  <si>
    <t>no trending</t>
  </si>
  <si>
    <t>from 2019</t>
  </si>
  <si>
    <t>PnL</t>
  </si>
  <si>
    <t>2015.03.20</t>
  </si>
  <si>
    <t>2015.03.23</t>
  </si>
  <si>
    <t>2015.03.24</t>
  </si>
  <si>
    <t>2015.03.25</t>
  </si>
  <si>
    <t>2015.03.26</t>
  </si>
  <si>
    <t>2015.03.27</t>
  </si>
  <si>
    <t>2015.03.30</t>
  </si>
  <si>
    <t>2015.03.31</t>
  </si>
  <si>
    <t>2015.04.01</t>
  </si>
  <si>
    <t>2015.04.02</t>
  </si>
  <si>
    <t>2015.04.06</t>
  </si>
  <si>
    <t>2015.04.07</t>
  </si>
  <si>
    <t>2015.04.08</t>
  </si>
  <si>
    <t>2015.04.09</t>
  </si>
  <si>
    <t>2015.04.10</t>
  </si>
  <si>
    <t>2015.04.13</t>
  </si>
  <si>
    <t>2015.04.14</t>
  </si>
  <si>
    <t>2015.04.15</t>
  </si>
  <si>
    <t>2015.04.16</t>
  </si>
  <si>
    <t>2015.04.17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</si>
</sst>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0" fontId="3" fillId="0" borderId="0" xfId="1" applyFont="1"/>
    <xf numFmtId="0" fontId="2" fillId="0" borderId="0" xfId="1"/>
    <xf numFmtId="164" fontId="3" fillId="0" borderId="0" xfId="1" applyNumberFormat="1" applyFon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0" fontId="0" fillId="0" borderId="0" xfId="0" applyNumberFormat="1"/>
    <xf numFmtId="165" fontId="0" fillId="2" borderId="0" xfId="0" applyNumberFormat="1" applyFill="1"/>
    <xf numFmtId="14" fontId="0" fillId="0" borderId="0" xfId="0" quotePrefix="1" applyNumberFormat="1"/>
    <xf numFmtId="166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  <xf numFmtId="165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89"/>
  <sheetViews>
    <sheetView topLeftCell="A110" zoomScaleNormal="100" workbookViewId="0">
      <selection activeCell="C122" sqref="C122"/>
    </sheetView>
  </sheetViews>
  <sheetFormatPr defaultRowHeight="14.4" x14ac:dyDescent="0.3"/>
  <cols>
    <col min="1" max="1" width="10.5546875" bestFit="1" customWidth="1"/>
    <col min="2" max="2" width="72.6640625" bestFit="1" customWidth="1"/>
    <col min="3" max="3" width="20.88671875" bestFit="1" customWidth="1"/>
    <col min="4" max="5" width="17" bestFit="1" customWidth="1"/>
    <col min="6" max="6" width="20.33203125" bestFit="1" customWidth="1"/>
    <col min="7" max="7" width="20.77734375" bestFit="1" customWidth="1"/>
    <col min="8" max="8" width="13.21875" bestFit="1" customWidth="1"/>
    <col min="9" max="9" width="15.21875" style="5" bestFit="1" customWidth="1"/>
    <col min="10" max="10" width="12.5546875" bestFit="1" customWidth="1"/>
  </cols>
  <sheetData>
    <row r="1" spans="1:10" x14ac:dyDescent="0.3">
      <c r="A1" t="s">
        <v>0</v>
      </c>
      <c r="B1" t="s">
        <v>29</v>
      </c>
      <c r="C1" t="s">
        <v>30</v>
      </c>
      <c r="D1" t="s">
        <v>121</v>
      </c>
      <c r="E1" t="s">
        <v>122</v>
      </c>
      <c r="F1" t="s">
        <v>123</v>
      </c>
      <c r="G1" t="s">
        <v>796</v>
      </c>
      <c r="H1" t="s">
        <v>124</v>
      </c>
      <c r="I1" t="s">
        <v>797</v>
      </c>
      <c r="J1" t="s">
        <v>798</v>
      </c>
    </row>
    <row r="2" spans="1:10" x14ac:dyDescent="0.3">
      <c r="A2" s="1">
        <v>44040</v>
      </c>
      <c r="D2" s="5">
        <f>VLOOKUP(A2,realized!U:W,3,0)</f>
        <v>-894005.26</v>
      </c>
      <c r="E2" s="5">
        <f>VLOOKUP(A2,realized!F:H,3,0)</f>
        <v>-106422.65</v>
      </c>
      <c r="F2" s="5">
        <f>VLOOKUP(A2,realized!K:M,3,0)</f>
        <v>-184364.9</v>
      </c>
      <c r="G2" s="15">
        <f t="shared" ref="G2:G14" si="0">SUM(D2:F2)</f>
        <v>-1184792.81</v>
      </c>
      <c r="H2" s="15">
        <f>VLOOKUP(A2,realized!Z:AB,3,0)</f>
        <v>-1347771.7</v>
      </c>
      <c r="I2" s="15"/>
      <c r="J2" s="15">
        <f t="shared" ref="J2:J14" si="1">H2+I2</f>
        <v>-1347771.7</v>
      </c>
    </row>
    <row r="3" spans="1:10" x14ac:dyDescent="0.3">
      <c r="A3" s="1">
        <v>44047</v>
      </c>
      <c r="D3" s="5">
        <f>VLOOKUP(A3,realized!U:W,3,0)</f>
        <v>-733231.61</v>
      </c>
      <c r="E3" s="5">
        <f>VLOOKUP(A3,realized!F:H,3,0)</f>
        <v>-85984.320000000007</v>
      </c>
      <c r="F3" s="5">
        <f>VLOOKUP(A3,realized!K:M,3,0)</f>
        <v>-82971.92</v>
      </c>
      <c r="G3" s="15">
        <f t="shared" si="0"/>
        <v>-902187.85</v>
      </c>
      <c r="H3" s="15">
        <f>VLOOKUP(A3,realized!Z:AB,3,0)</f>
        <v>-983328.4</v>
      </c>
      <c r="I3" s="15"/>
      <c r="J3" s="15">
        <f t="shared" si="1"/>
        <v>-983328.4</v>
      </c>
    </row>
    <row r="4" spans="1:10" x14ac:dyDescent="0.3">
      <c r="A4" s="1">
        <v>44050</v>
      </c>
      <c r="D4" s="5">
        <f>VLOOKUP(A4,realized!U:W,3,0)</f>
        <v>-512497.64</v>
      </c>
      <c r="E4" s="5">
        <f>VLOOKUP(A4,realized!F:H,3,0)</f>
        <v>-85464.93</v>
      </c>
      <c r="F4" s="5">
        <f>VLOOKUP(A4,realized!K:M,3,0)</f>
        <v>-66370.44</v>
      </c>
      <c r="G4" s="15">
        <f t="shared" si="0"/>
        <v>-664333.01</v>
      </c>
      <c r="H4" s="15">
        <f>VLOOKUP(A4,realized!Z:AB,3,0)</f>
        <v>-814828.09</v>
      </c>
      <c r="I4" s="15"/>
      <c r="J4" s="15">
        <f t="shared" si="1"/>
        <v>-814828.09</v>
      </c>
    </row>
    <row r="5" spans="1:10" x14ac:dyDescent="0.3">
      <c r="A5" s="1">
        <v>44054</v>
      </c>
      <c r="D5" s="5">
        <f>VLOOKUP(A5,realized!U:W,3,0)</f>
        <v>-1163598.67</v>
      </c>
      <c r="E5" s="5">
        <f>VLOOKUP(A5,realized!F:H,3,0)</f>
        <v>-11650.61</v>
      </c>
      <c r="F5" s="5">
        <f>VLOOKUP(A5,realized!K:M,3,0)</f>
        <v>-72427.960000000006</v>
      </c>
      <c r="G5" s="15">
        <f t="shared" si="0"/>
        <v>-1247677.24</v>
      </c>
      <c r="H5" s="15">
        <f>VLOOKUP(A5,realized!Z:AB,3,0)</f>
        <v>-1512597.62</v>
      </c>
      <c r="I5" s="15"/>
      <c r="J5" s="15">
        <f t="shared" si="1"/>
        <v>-1512597.62</v>
      </c>
    </row>
    <row r="6" spans="1:10" x14ac:dyDescent="0.3">
      <c r="A6" s="1">
        <v>44055</v>
      </c>
      <c r="D6" s="5">
        <f>VLOOKUP(A6,realized!U:W,3,0)</f>
        <v>-580223.07999999996</v>
      </c>
      <c r="E6" s="5">
        <f>VLOOKUP(A6,realized!F:H,3,0)</f>
        <v>-79646.740000000005</v>
      </c>
      <c r="F6" s="5">
        <f>VLOOKUP(A6,realized!K:M,3,0)</f>
        <v>30631.33</v>
      </c>
      <c r="G6" s="15">
        <f t="shared" si="0"/>
        <v>-629238.49</v>
      </c>
      <c r="H6" s="15">
        <f>VLOOKUP(A6,realized!Z:AB,3,0)</f>
        <v>-789327.78</v>
      </c>
      <c r="I6" s="15"/>
      <c r="J6" s="15">
        <f t="shared" si="1"/>
        <v>-789327.78</v>
      </c>
    </row>
    <row r="7" spans="1:10" x14ac:dyDescent="0.3">
      <c r="A7" s="1">
        <v>44056</v>
      </c>
      <c r="D7" s="5">
        <f>VLOOKUP(A7,realized!U:W,3,0)</f>
        <v>-447718.71</v>
      </c>
      <c r="E7" s="5">
        <f>VLOOKUP(A7,realized!F:H,3,0)</f>
        <v>-164569.16</v>
      </c>
      <c r="F7" s="5">
        <f>VLOOKUP(A7,realized!K:M,3,0)</f>
        <v>-19617.75</v>
      </c>
      <c r="G7" s="15">
        <f t="shared" si="0"/>
        <v>-631905.62</v>
      </c>
      <c r="H7" s="15">
        <f>VLOOKUP(A7,realized!Z:AB,3,0)</f>
        <v>-896863.93</v>
      </c>
      <c r="I7" s="15"/>
      <c r="J7" s="15">
        <f t="shared" si="1"/>
        <v>-896863.93</v>
      </c>
    </row>
    <row r="8" spans="1:10" x14ac:dyDescent="0.3">
      <c r="A8" s="1">
        <v>44060</v>
      </c>
      <c r="D8" s="5">
        <f>VLOOKUP(A8,realized!U:W,3,0)</f>
        <v>-216544.7</v>
      </c>
      <c r="E8" s="5">
        <f>VLOOKUP(A8,realized!F:H,3,0)</f>
        <v>9606.4699999999993</v>
      </c>
      <c r="F8" s="5">
        <f>VLOOKUP(A8,realized!K:M,3,0)</f>
        <v>34670.6</v>
      </c>
      <c r="G8" s="15">
        <f t="shared" si="0"/>
        <v>-172267.63</v>
      </c>
      <c r="H8" s="15">
        <f>VLOOKUP(A8,realized!Z:AB,3,0)</f>
        <v>-265691.11</v>
      </c>
      <c r="I8" s="15"/>
      <c r="J8" s="15">
        <f t="shared" si="1"/>
        <v>-265691.11</v>
      </c>
    </row>
    <row r="9" spans="1:10" x14ac:dyDescent="0.3">
      <c r="A9" s="1">
        <v>44062</v>
      </c>
      <c r="D9" s="5">
        <f>VLOOKUP(A9,realized!U:W,3,0)</f>
        <v>-587576.72</v>
      </c>
      <c r="E9" s="5">
        <f>VLOOKUP(A9,realized!F:H,3,0)</f>
        <v>-92723.1</v>
      </c>
      <c r="F9" s="5">
        <f>VLOOKUP(A9,realized!K:M,3,0)</f>
        <v>-98933.16</v>
      </c>
      <c r="G9" s="15">
        <f t="shared" si="0"/>
        <v>-779232.98</v>
      </c>
      <c r="H9" s="15">
        <f>VLOOKUP(A9,realized!Z:AB,3,0)</f>
        <v>-808061.73</v>
      </c>
      <c r="I9" s="15"/>
      <c r="J9" s="15">
        <f t="shared" si="1"/>
        <v>-808061.73</v>
      </c>
    </row>
    <row r="10" spans="1:10" x14ac:dyDescent="0.3">
      <c r="A10" s="1">
        <v>44069</v>
      </c>
      <c r="D10" s="5">
        <f>VLOOKUP(A10,realized!U:W,3,0)</f>
        <v>-306311.82</v>
      </c>
      <c r="E10" s="5">
        <f>VLOOKUP(A10,realized!F:H,3,0)</f>
        <v>5535.47</v>
      </c>
      <c r="F10" s="5">
        <f>VLOOKUP(A10,realized!K:M,3,0)</f>
        <v>-22698.32</v>
      </c>
      <c r="G10" s="15">
        <f t="shared" si="0"/>
        <v>-323474.67000000004</v>
      </c>
      <c r="H10" s="15">
        <f>VLOOKUP(A10,realized!Z:AB,3,0)</f>
        <v>-471590.45</v>
      </c>
      <c r="I10" s="15"/>
      <c r="J10" s="15">
        <f t="shared" si="1"/>
        <v>-471590.45</v>
      </c>
    </row>
    <row r="11" spans="1:10" x14ac:dyDescent="0.3">
      <c r="A11" s="1">
        <v>44070</v>
      </c>
      <c r="D11" s="5">
        <f>VLOOKUP(A11,realized!U:W,3,0)</f>
        <v>-130953.57</v>
      </c>
      <c r="E11" s="5">
        <f>VLOOKUP(A11,realized!F:H,3,0)</f>
        <v>90987.9</v>
      </c>
      <c r="F11" s="5">
        <f>VLOOKUP(A11,realized!K:M,3,0)</f>
        <v>-55873.98</v>
      </c>
      <c r="G11" s="15">
        <f t="shared" si="0"/>
        <v>-95839.650000000023</v>
      </c>
      <c r="H11" s="15">
        <f>VLOOKUP(A11,realized!Z:AB,3,0)</f>
        <v>-574076.80000000005</v>
      </c>
      <c r="I11" s="15"/>
      <c r="J11" s="15">
        <f t="shared" si="1"/>
        <v>-574076.80000000005</v>
      </c>
    </row>
    <row r="12" spans="1:10" x14ac:dyDescent="0.3">
      <c r="A12" s="1">
        <v>44071</v>
      </c>
      <c r="D12" s="5">
        <f>VLOOKUP(A12,realized!U:W,3,0)</f>
        <v>-79235.850000000006</v>
      </c>
      <c r="E12" s="5">
        <f>VLOOKUP(A12,realized!F:H,3,0)</f>
        <v>-138266.67000000001</v>
      </c>
      <c r="F12" s="5">
        <f>VLOOKUP(A12,realized!K:M,3,0)</f>
        <v>-241210.17</v>
      </c>
      <c r="G12" s="15">
        <f t="shared" si="0"/>
        <v>-458712.69000000006</v>
      </c>
      <c r="H12" s="15">
        <f>VLOOKUP(A12,realized!Z:AB,3,0)</f>
        <v>-939296.69</v>
      </c>
      <c r="I12" s="15"/>
      <c r="J12" s="15">
        <f t="shared" si="1"/>
        <v>-939296.69</v>
      </c>
    </row>
    <row r="13" spans="1:10" x14ac:dyDescent="0.3">
      <c r="A13" s="1">
        <v>44095</v>
      </c>
      <c r="D13" s="5">
        <f>VLOOKUP(A13,realized!U:W,3,0)</f>
        <v>-1647019.06</v>
      </c>
      <c r="E13" s="5">
        <f>VLOOKUP(A13,realized!F:H,3,0)</f>
        <v>-62772.03</v>
      </c>
      <c r="F13" s="5">
        <f>VLOOKUP(A13,realized!K:M,3,0)</f>
        <v>-177169.19</v>
      </c>
      <c r="G13" s="15">
        <f t="shared" si="0"/>
        <v>-1886960.28</v>
      </c>
      <c r="H13" s="15">
        <f>VLOOKUP(A13,realized!Z:AB,3,0)</f>
        <v>-2115677.79</v>
      </c>
      <c r="I13" s="15"/>
      <c r="J13" s="15">
        <f t="shared" si="1"/>
        <v>-2115677.79</v>
      </c>
    </row>
    <row r="14" spans="1:10" x14ac:dyDescent="0.3">
      <c r="A14" s="1">
        <v>44144</v>
      </c>
      <c r="D14" s="5">
        <f>VLOOKUP(A14,realized!U:W,3,0)</f>
        <v>-598754.03</v>
      </c>
      <c r="E14" s="5">
        <f>VLOOKUP(A14,realized!F:H,3,0)</f>
        <v>-25969.21</v>
      </c>
      <c r="F14" s="5">
        <f>VLOOKUP(A14,realized!K:M,3,0)</f>
        <v>11798.35</v>
      </c>
      <c r="G14" s="15">
        <f t="shared" si="0"/>
        <v>-612924.89</v>
      </c>
      <c r="H14" s="15">
        <f>VLOOKUP(A14,realized!Z:AB,3,0)</f>
        <v>-1024159.65</v>
      </c>
      <c r="I14" s="15"/>
      <c r="J14" s="15">
        <f t="shared" si="1"/>
        <v>-1024159.65</v>
      </c>
    </row>
    <row r="15" spans="1:10" x14ac:dyDescent="0.3">
      <c r="A15" s="1">
        <v>43833</v>
      </c>
      <c r="D15" s="5">
        <f>VLOOKUP(A15,realized!U:W,3,0)</f>
        <v>-451752.19</v>
      </c>
      <c r="E15" s="5">
        <f>VLOOKUP(A15,realized!F:H,3,0)</f>
        <v>-45475.98</v>
      </c>
      <c r="F15" s="5">
        <f>VLOOKUP(A15,realized!K:M,3,0)</f>
        <v>-30502.77</v>
      </c>
      <c r="G15" s="15">
        <f t="shared" ref="G15:G62" si="2">SUM(D15:F15)</f>
        <v>-527730.93999999994</v>
      </c>
      <c r="H15" s="15">
        <f>VLOOKUP(A15,realized!Z:AB,3,0)</f>
        <v>-572916.51</v>
      </c>
      <c r="I15" s="15"/>
      <c r="J15" s="15">
        <f t="shared" ref="J15:J62" si="3">H15+I15</f>
        <v>-572916.51</v>
      </c>
    </row>
    <row r="16" spans="1:10" x14ac:dyDescent="0.3">
      <c r="A16" s="1">
        <v>43838</v>
      </c>
      <c r="D16" s="5">
        <f>VLOOKUP(A16,realized!U:W,3,0)</f>
        <v>-352300.5</v>
      </c>
      <c r="E16" s="5">
        <f>VLOOKUP(A16,realized!F:H,3,0)</f>
        <v>-37729.800000000003</v>
      </c>
      <c r="F16" s="5">
        <f>VLOOKUP(A16,realized!K:M,3,0)</f>
        <v>-16506.52</v>
      </c>
      <c r="G16" s="15">
        <f t="shared" si="2"/>
        <v>-406536.82</v>
      </c>
      <c r="H16" s="15">
        <f>VLOOKUP(A16,realized!Z:AB,3,0)</f>
        <v>-533410.82999999996</v>
      </c>
      <c r="I16" s="15"/>
      <c r="J16" s="15">
        <f t="shared" si="3"/>
        <v>-533410.82999999996</v>
      </c>
    </row>
    <row r="17" spans="1:10" x14ac:dyDescent="0.3">
      <c r="A17" s="1">
        <v>43864</v>
      </c>
      <c r="D17" s="5">
        <f>VLOOKUP(A17,realized!U:W,3,0)</f>
        <v>-23933.4</v>
      </c>
      <c r="E17" s="5">
        <f>VLOOKUP(A17,realized!F:H,3,0)</f>
        <v>-829.54</v>
      </c>
      <c r="F17" s="5">
        <f>VLOOKUP(A17,realized!K:M,3,0)</f>
        <v>-54319.83</v>
      </c>
      <c r="G17" s="15">
        <f t="shared" si="2"/>
        <v>-79082.77</v>
      </c>
      <c r="H17" s="15">
        <f>VLOOKUP(A17,realized!Z:AB,3,0)</f>
        <v>-169236.15</v>
      </c>
      <c r="I17" s="15"/>
      <c r="J17" s="15">
        <f t="shared" si="3"/>
        <v>-169236.15</v>
      </c>
    </row>
    <row r="18" spans="1:10" x14ac:dyDescent="0.3">
      <c r="A18" s="1">
        <v>43865</v>
      </c>
      <c r="D18" s="5">
        <f>VLOOKUP(A18,realized!U:W,3,0)</f>
        <v>-213946.21</v>
      </c>
      <c r="E18" s="5">
        <f>VLOOKUP(A18,realized!F:H,3,0)</f>
        <v>-15942.89</v>
      </c>
      <c r="F18" s="5">
        <f>VLOOKUP(A18,realized!K:M,3,0)</f>
        <v>-52120.47</v>
      </c>
      <c r="G18" s="15">
        <f t="shared" si="2"/>
        <v>-282009.56999999995</v>
      </c>
      <c r="H18" s="15">
        <f>VLOOKUP(A18,realized!Z:AB,3,0)</f>
        <v>-255836.56</v>
      </c>
      <c r="I18" s="15"/>
      <c r="J18" s="15">
        <f t="shared" si="3"/>
        <v>-255836.56</v>
      </c>
    </row>
    <row r="19" spans="1:10" x14ac:dyDescent="0.3">
      <c r="A19" s="1">
        <v>43882</v>
      </c>
      <c r="D19" s="5">
        <f>VLOOKUP(A19,realized!U:W,3,0)</f>
        <v>-340311.2</v>
      </c>
      <c r="E19" s="5">
        <f>VLOOKUP(A19,realized!F:H,3,0)</f>
        <v>-16089.56</v>
      </c>
      <c r="F19" s="5">
        <f>VLOOKUP(A19,realized!K:M,3,0)</f>
        <v>-4309.3999999999996</v>
      </c>
      <c r="G19" s="15">
        <f t="shared" si="2"/>
        <v>-360710.16000000003</v>
      </c>
      <c r="H19" s="15">
        <f>VLOOKUP(A19,realized!Z:AB,3,0)</f>
        <v>-518817.23</v>
      </c>
      <c r="I19" s="15"/>
      <c r="J19" s="15">
        <f t="shared" si="3"/>
        <v>-518817.23</v>
      </c>
    </row>
    <row r="20" spans="1:10" x14ac:dyDescent="0.3">
      <c r="A20" s="1">
        <v>43885</v>
      </c>
      <c r="D20" s="5">
        <f>VLOOKUP(A20,realized!U:W,3,0)</f>
        <v>-159785.9</v>
      </c>
      <c r="E20" s="5">
        <f>VLOOKUP(A20,realized!F:H,3,0)</f>
        <v>-9862.9</v>
      </c>
      <c r="F20" s="5">
        <f>VLOOKUP(A20,realized!K:M,3,0)</f>
        <v>-3956.44</v>
      </c>
      <c r="G20" s="15">
        <f t="shared" si="2"/>
        <v>-173605.24</v>
      </c>
      <c r="H20" s="15">
        <f>VLOOKUP(A20,realized!Z:AB,3,0)</f>
        <v>-349596.93</v>
      </c>
      <c r="I20" s="15"/>
      <c r="J20" s="15">
        <f t="shared" si="3"/>
        <v>-349596.93</v>
      </c>
    </row>
    <row r="21" spans="1:10" x14ac:dyDescent="0.3">
      <c r="A21" s="1">
        <v>43886</v>
      </c>
      <c r="D21" s="5">
        <f>VLOOKUP(A21,realized!U:W,3,0)</f>
        <v>-124329.16</v>
      </c>
      <c r="E21" s="5">
        <f>VLOOKUP(A21,realized!F:H,3,0)</f>
        <v>40975.300000000003</v>
      </c>
      <c r="F21" s="5">
        <f>VLOOKUP(A21,realized!K:M,3,0)</f>
        <v>6779.01</v>
      </c>
      <c r="G21" s="15">
        <f t="shared" si="2"/>
        <v>-76574.850000000006</v>
      </c>
      <c r="H21" s="15">
        <f>VLOOKUP(A21,realized!Z:AB,3,0)</f>
        <v>-159771.79</v>
      </c>
      <c r="I21" s="15"/>
      <c r="J21" s="15">
        <f t="shared" si="3"/>
        <v>-159771.79</v>
      </c>
    </row>
    <row r="22" spans="1:10" x14ac:dyDescent="0.3">
      <c r="A22" s="1">
        <v>43888</v>
      </c>
      <c r="D22" s="5">
        <f>VLOOKUP(A22,realized!U:W,3,0)</f>
        <v>-108453.21</v>
      </c>
      <c r="E22" s="5">
        <f>VLOOKUP(A22,realized!F:H,3,0)</f>
        <v>2889.2</v>
      </c>
      <c r="F22" s="5">
        <f>VLOOKUP(A22,realized!K:M,3,0)</f>
        <v>-45071.17</v>
      </c>
      <c r="G22" s="15">
        <f t="shared" si="2"/>
        <v>-150635.18</v>
      </c>
      <c r="H22" s="15">
        <f>VLOOKUP(A22,realized!Z:AB,3,0)</f>
        <v>-522934.6</v>
      </c>
      <c r="I22" s="15"/>
      <c r="J22" s="15">
        <f t="shared" si="3"/>
        <v>-522934.6</v>
      </c>
    </row>
    <row r="23" spans="1:10" x14ac:dyDescent="0.3">
      <c r="A23" s="1">
        <v>43889</v>
      </c>
      <c r="D23" s="5">
        <f>VLOOKUP(A23,realized!U:W,3,0)</f>
        <v>-269709.62</v>
      </c>
      <c r="E23" s="5">
        <f>VLOOKUP(A23,realized!F:H,3,0)</f>
        <v>-173766.49</v>
      </c>
      <c r="F23" s="5">
        <f>VLOOKUP(A23,realized!K:M,3,0)</f>
        <v>-115869.83</v>
      </c>
      <c r="G23" s="15">
        <f t="shared" si="2"/>
        <v>-559345.93999999994</v>
      </c>
      <c r="H23" s="15">
        <f>VLOOKUP(A23,realized!Z:AB,3,0)</f>
        <v>-1701715.09</v>
      </c>
      <c r="I23" s="15"/>
      <c r="J23" s="15">
        <f t="shared" si="3"/>
        <v>-1701715.09</v>
      </c>
    </row>
    <row r="24" spans="1:10" x14ac:dyDescent="0.3">
      <c r="A24" s="1">
        <v>43892</v>
      </c>
      <c r="D24" s="5">
        <f>VLOOKUP(A24,realized!U:W,3,0)</f>
        <v>-70928.929999999993</v>
      </c>
      <c r="E24" s="5">
        <f>VLOOKUP(A24,realized!F:H,3,0)</f>
        <v>-41347.53</v>
      </c>
      <c r="F24" s="5">
        <f>VLOOKUP(A24,realized!K:M,3,0)</f>
        <v>-4568.25</v>
      </c>
      <c r="G24" s="15">
        <f t="shared" si="2"/>
        <v>-116844.70999999999</v>
      </c>
      <c r="H24" s="15">
        <f>VLOOKUP(A24,realized!Z:AB,3,0)</f>
        <v>-122878.39</v>
      </c>
      <c r="I24" s="15"/>
      <c r="J24" s="15">
        <f t="shared" si="3"/>
        <v>-122878.39</v>
      </c>
    </row>
    <row r="25" spans="1:10" x14ac:dyDescent="0.3">
      <c r="A25" s="1">
        <v>43893</v>
      </c>
      <c r="D25" s="5">
        <f>VLOOKUP(A25,realized!U:W,3,0)</f>
        <v>-512689.59</v>
      </c>
      <c r="E25" s="5">
        <f>VLOOKUP(A25,realized!F:H,3,0)</f>
        <v>-325868.92</v>
      </c>
      <c r="F25" s="5">
        <f>VLOOKUP(A25,realized!K:M,3,0)</f>
        <v>-4804.32</v>
      </c>
      <c r="G25" s="15">
        <f t="shared" si="2"/>
        <v>-843362.83</v>
      </c>
      <c r="H25" s="15">
        <f>VLOOKUP(A25,realized!Z:AB,3,0)</f>
        <v>-806748.77</v>
      </c>
      <c r="I25" s="15"/>
      <c r="J25" s="15">
        <f t="shared" si="3"/>
        <v>-806748.77</v>
      </c>
    </row>
    <row r="26" spans="1:10" x14ac:dyDescent="0.3">
      <c r="A26" s="1">
        <v>43895</v>
      </c>
      <c r="D26" s="5">
        <f>VLOOKUP(A26,realized!U:W,3,0)</f>
        <v>-178910.89</v>
      </c>
      <c r="E26" s="5">
        <f>VLOOKUP(A26,realized!F:H,3,0)</f>
        <v>-85493.52</v>
      </c>
      <c r="F26" s="5">
        <f>VLOOKUP(A26,realized!K:M,3,0)</f>
        <v>-41690.629999999997</v>
      </c>
      <c r="G26" s="15">
        <f t="shared" si="2"/>
        <v>-306095.04000000004</v>
      </c>
      <c r="H26" s="15">
        <f>VLOOKUP(A26,realized!Z:AB,3,0)</f>
        <v>-593415.16</v>
      </c>
      <c r="I26" s="15"/>
      <c r="J26" s="15">
        <f t="shared" si="3"/>
        <v>-593415.16</v>
      </c>
    </row>
    <row r="27" spans="1:10" x14ac:dyDescent="0.3">
      <c r="A27" s="1">
        <v>43896</v>
      </c>
      <c r="D27" s="5">
        <f>VLOOKUP(A27,realized!U:W,3,0)</f>
        <v>-250562.31</v>
      </c>
      <c r="E27" s="5">
        <f>VLOOKUP(A27,realized!F:H,3,0)</f>
        <v>-187520.83</v>
      </c>
      <c r="F27" s="5">
        <f>VLOOKUP(A27,realized!K:M,3,0)</f>
        <v>-126816.35</v>
      </c>
      <c r="G27" s="15">
        <f t="shared" si="2"/>
        <v>-564899.49</v>
      </c>
      <c r="H27" s="15">
        <f>VLOOKUP(A27,realized!Z:AB,3,0)</f>
        <v>-1035084.87</v>
      </c>
      <c r="I27" s="15"/>
      <c r="J27" s="15">
        <f t="shared" si="3"/>
        <v>-1035084.87</v>
      </c>
    </row>
    <row r="28" spans="1:10" x14ac:dyDescent="0.3">
      <c r="A28" s="1">
        <v>43899</v>
      </c>
      <c r="D28" s="5">
        <f>VLOOKUP(A28,realized!U:W,3,0)</f>
        <v>18085.68</v>
      </c>
      <c r="E28" s="5">
        <f>VLOOKUP(A28,realized!F:H,3,0)</f>
        <v>-59295.14</v>
      </c>
      <c r="F28" s="5">
        <f>VLOOKUP(A28,realized!K:M,3,0)</f>
        <v>-72327.58</v>
      </c>
      <c r="G28" s="15">
        <f t="shared" si="2"/>
        <v>-113537.04000000001</v>
      </c>
      <c r="H28" s="15">
        <f>VLOOKUP(A28,realized!Z:AB,3,0)</f>
        <v>-1342067.43</v>
      </c>
      <c r="I28" s="15"/>
      <c r="J28" s="15">
        <f t="shared" si="3"/>
        <v>-1342067.43</v>
      </c>
    </row>
    <row r="29" spans="1:10" x14ac:dyDescent="0.3">
      <c r="A29" s="1">
        <v>43900</v>
      </c>
      <c r="D29" s="5">
        <f>VLOOKUP(A29,realized!U:W,3,0)</f>
        <v>-22007.93</v>
      </c>
      <c r="E29" s="5">
        <f>VLOOKUP(A29,realized!F:H,3,0)</f>
        <v>-15834.25</v>
      </c>
      <c r="F29" s="5">
        <f>VLOOKUP(A29,realized!K:M,3,0)</f>
        <v>-56846.82</v>
      </c>
      <c r="G29" s="15">
        <f t="shared" si="2"/>
        <v>-94689</v>
      </c>
      <c r="H29" s="15">
        <f>VLOOKUP(A29,realized!Z:AB,3,0)</f>
        <v>-30066.6</v>
      </c>
      <c r="I29" s="15"/>
      <c r="J29" s="15">
        <f t="shared" si="3"/>
        <v>-30066.6</v>
      </c>
    </row>
    <row r="30" spans="1:10" x14ac:dyDescent="0.3">
      <c r="A30" s="1">
        <v>43901</v>
      </c>
      <c r="D30" s="5">
        <f>VLOOKUP(A30,realized!U:W,3,0)</f>
        <v>-146569.49</v>
      </c>
      <c r="E30" s="5">
        <f>VLOOKUP(A30,realized!F:H,3,0)</f>
        <v>-8023.17</v>
      </c>
      <c r="F30" s="5">
        <f>VLOOKUP(A30,realized!K:M,3,0)</f>
        <v>-11498.75</v>
      </c>
      <c r="G30" s="15">
        <f t="shared" si="2"/>
        <v>-166091.41</v>
      </c>
      <c r="H30" s="15">
        <f>VLOOKUP(A30,realized!Z:AB,3,0)</f>
        <v>-242496.83</v>
      </c>
      <c r="I30" s="15"/>
      <c r="J30" s="15">
        <f t="shared" si="3"/>
        <v>-242496.83</v>
      </c>
    </row>
    <row r="31" spans="1:10" x14ac:dyDescent="0.3">
      <c r="A31" s="1">
        <v>43902</v>
      </c>
      <c r="D31" s="5">
        <f>VLOOKUP(A31,realized!U:W,3,0)</f>
        <v>-754399.68</v>
      </c>
      <c r="E31" s="5">
        <f>VLOOKUP(A31,realized!F:H,3,0)</f>
        <v>71721.899999999994</v>
      </c>
      <c r="F31" s="5">
        <f>VLOOKUP(A31,realized!K:M,3,0)</f>
        <v>-120790.64</v>
      </c>
      <c r="G31" s="15">
        <f t="shared" si="2"/>
        <v>-803468.42</v>
      </c>
      <c r="H31" s="15">
        <f>VLOOKUP(A31,realized!Z:AB,3,0)</f>
        <v>-1287306.3799999999</v>
      </c>
      <c r="I31" s="15"/>
      <c r="J31" s="15">
        <f t="shared" si="3"/>
        <v>-1287306.3799999999</v>
      </c>
    </row>
    <row r="32" spans="1:10" x14ac:dyDescent="0.3">
      <c r="A32" s="1">
        <v>43903</v>
      </c>
      <c r="D32" s="5">
        <f>VLOOKUP(A32,realized!U:W,3,0)</f>
        <v>-271838.26</v>
      </c>
      <c r="E32" s="5">
        <f>VLOOKUP(A32,realized!F:H,3,0)</f>
        <v>-84799.53</v>
      </c>
      <c r="F32" s="5">
        <f>VLOOKUP(A32,realized!K:M,3,0)</f>
        <v>-52277.87</v>
      </c>
      <c r="G32" s="15">
        <f t="shared" si="2"/>
        <v>-408915.66000000003</v>
      </c>
      <c r="H32" s="15">
        <f>VLOOKUP(A32,realized!Z:AB,3,0)</f>
        <v>-609799.88</v>
      </c>
      <c r="I32" s="15"/>
      <c r="J32" s="15">
        <f t="shared" si="3"/>
        <v>-609799.88</v>
      </c>
    </row>
    <row r="33" spans="1:10" x14ac:dyDescent="0.3">
      <c r="A33" s="1">
        <v>43906</v>
      </c>
      <c r="D33" s="5">
        <f>VLOOKUP(A33,realized!U:W,3,0)</f>
        <v>-243461.36</v>
      </c>
      <c r="E33" s="5">
        <f>VLOOKUP(A33,realized!F:H,3,0)</f>
        <v>35112.86</v>
      </c>
      <c r="F33" s="5">
        <f>VLOOKUP(A33,realized!K:M,3,0)</f>
        <v>-28139.1</v>
      </c>
      <c r="G33" s="15">
        <f t="shared" si="2"/>
        <v>-236487.6</v>
      </c>
      <c r="H33" s="15">
        <f>VLOOKUP(A33,realized!Z:AB,3,0)</f>
        <v>-299421.45</v>
      </c>
      <c r="I33" s="15"/>
      <c r="J33" s="15">
        <f t="shared" si="3"/>
        <v>-299421.45</v>
      </c>
    </row>
    <row r="34" spans="1:10" x14ac:dyDescent="0.3">
      <c r="A34" s="1">
        <v>43907</v>
      </c>
      <c r="D34" s="5">
        <f>VLOOKUP(A34,realized!U:W,3,0)</f>
        <v>-179111.75</v>
      </c>
      <c r="E34" s="5">
        <f>VLOOKUP(A34,realized!F:H,3,0)</f>
        <v>-104624.95</v>
      </c>
      <c r="F34" s="5">
        <f>VLOOKUP(A34,realized!K:M,3,0)</f>
        <v>-17627.48</v>
      </c>
      <c r="G34" s="15">
        <f t="shared" si="2"/>
        <v>-301364.18</v>
      </c>
      <c r="H34" s="15">
        <f>VLOOKUP(A34,realized!Z:AB,3,0)</f>
        <v>-523550.55</v>
      </c>
      <c r="I34" s="15"/>
      <c r="J34" s="15">
        <f t="shared" si="3"/>
        <v>-523550.55</v>
      </c>
    </row>
    <row r="35" spans="1:10" x14ac:dyDescent="0.3">
      <c r="A35" s="1">
        <v>43908</v>
      </c>
      <c r="D35" s="5">
        <f>VLOOKUP(A35,realized!U:W,3,0)</f>
        <v>-132720.03</v>
      </c>
      <c r="E35" s="5">
        <f>VLOOKUP(A35,realized!F:H,3,0)</f>
        <v>-935.75</v>
      </c>
      <c r="F35" s="5">
        <f>VLOOKUP(A35,realized!K:M,3,0)</f>
        <v>-200912.11</v>
      </c>
      <c r="G35" s="15">
        <f t="shared" si="2"/>
        <v>-334567.89</v>
      </c>
      <c r="H35" s="15">
        <f>VLOOKUP(A35,realized!Z:AB,3,0)</f>
        <v>-949537.04</v>
      </c>
      <c r="I35" s="15"/>
      <c r="J35" s="15">
        <f t="shared" si="3"/>
        <v>-949537.04</v>
      </c>
    </row>
    <row r="36" spans="1:10" x14ac:dyDescent="0.3">
      <c r="A36" s="1">
        <v>43909</v>
      </c>
      <c r="D36" s="5">
        <f>VLOOKUP(A36,realized!U:W,3,0)</f>
        <v>-75030.78</v>
      </c>
      <c r="E36" s="5">
        <f>VLOOKUP(A36,realized!F:H,3,0)</f>
        <v>-35385.68</v>
      </c>
      <c r="F36" s="5">
        <f>VLOOKUP(A36,realized!K:M,3,0)</f>
        <v>-138225.26</v>
      </c>
      <c r="G36" s="15">
        <f t="shared" si="2"/>
        <v>-248641.72</v>
      </c>
      <c r="H36" s="15">
        <f>VLOOKUP(A36,realized!Z:AB,3,0)</f>
        <v>-635796.57999999996</v>
      </c>
      <c r="I36" s="15"/>
      <c r="J36" s="15">
        <f t="shared" si="3"/>
        <v>-635796.57999999996</v>
      </c>
    </row>
    <row r="37" spans="1:10" x14ac:dyDescent="0.3">
      <c r="A37" s="1">
        <v>43910</v>
      </c>
      <c r="D37" s="5">
        <f>VLOOKUP(A37,realized!U:W,3,0)</f>
        <v>-85744.06</v>
      </c>
      <c r="E37" s="5">
        <f>VLOOKUP(A37,realized!F:H,3,0)</f>
        <v>-9907.51</v>
      </c>
      <c r="F37" s="5">
        <f>VLOOKUP(A37,realized!K:M,3,0)</f>
        <v>-57625.66</v>
      </c>
      <c r="G37" s="15">
        <f t="shared" si="2"/>
        <v>-153277.22999999998</v>
      </c>
      <c r="H37" s="15">
        <f>VLOOKUP(A37,realized!Z:AB,3,0)</f>
        <v>-280355.07</v>
      </c>
      <c r="I37" s="15"/>
      <c r="J37" s="15">
        <f t="shared" si="3"/>
        <v>-280355.07</v>
      </c>
    </row>
    <row r="38" spans="1:10" x14ac:dyDescent="0.3">
      <c r="A38" s="1">
        <v>43913</v>
      </c>
      <c r="D38" s="5">
        <f>VLOOKUP(A38,realized!U:W,3,0)</f>
        <v>-232407.14</v>
      </c>
      <c r="E38" s="5">
        <f>VLOOKUP(A38,realized!F:H,3,0)</f>
        <v>41069.019999999997</v>
      </c>
      <c r="F38" s="5">
        <f>VLOOKUP(A38,realized!K:M,3,0)</f>
        <v>-4077.55</v>
      </c>
      <c r="G38" s="15">
        <f t="shared" si="2"/>
        <v>-195415.67</v>
      </c>
      <c r="H38" s="15">
        <f>VLOOKUP(A38,realized!Z:AB,3,0)</f>
        <v>-429381.28</v>
      </c>
      <c r="I38" s="15"/>
      <c r="J38" s="15">
        <f t="shared" si="3"/>
        <v>-429381.28</v>
      </c>
    </row>
    <row r="39" spans="1:10" x14ac:dyDescent="0.3">
      <c r="A39" s="1">
        <v>43914</v>
      </c>
      <c r="D39" s="5">
        <f>VLOOKUP(A39,realized!U:W,3,0)</f>
        <v>-389148.41</v>
      </c>
      <c r="E39" s="5">
        <f>VLOOKUP(A39,realized!F:H,3,0)</f>
        <v>19570.009999999998</v>
      </c>
      <c r="F39" s="5">
        <f>VLOOKUP(A39,realized!K:M,3,0)</f>
        <v>-25103.97</v>
      </c>
      <c r="G39" s="15">
        <f t="shared" si="2"/>
        <v>-394682.37</v>
      </c>
      <c r="H39" s="15">
        <f>VLOOKUP(A39,realized!Z:AB,3,0)</f>
        <v>-483326.61</v>
      </c>
      <c r="I39" s="15"/>
      <c r="J39" s="15">
        <f t="shared" si="3"/>
        <v>-483326.61</v>
      </c>
    </row>
    <row r="40" spans="1:10" x14ac:dyDescent="0.3">
      <c r="A40" s="1">
        <v>43915</v>
      </c>
      <c r="D40" s="5">
        <f>VLOOKUP(A40,realized!U:W,3,0)</f>
        <v>63511.16</v>
      </c>
      <c r="E40" s="5">
        <f>VLOOKUP(A40,realized!F:H,3,0)</f>
        <v>3857.34</v>
      </c>
      <c r="F40" s="5">
        <f>VLOOKUP(A40,realized!K:M,3,0)</f>
        <v>-74061.77</v>
      </c>
      <c r="G40" s="15">
        <f t="shared" si="2"/>
        <v>-6693.2700000000041</v>
      </c>
      <c r="H40" s="15">
        <f>VLOOKUP(A40,realized!Z:AB,3,0)</f>
        <v>-46327.22</v>
      </c>
      <c r="I40" s="15"/>
      <c r="J40" s="15">
        <f t="shared" si="3"/>
        <v>-46327.22</v>
      </c>
    </row>
    <row r="41" spans="1:10" x14ac:dyDescent="0.3">
      <c r="A41" s="1">
        <v>43916</v>
      </c>
      <c r="D41" s="5">
        <f>VLOOKUP(A41,realized!U:W,3,0)</f>
        <v>-63035.99</v>
      </c>
      <c r="E41" s="5">
        <f>VLOOKUP(A41,realized!F:H,3,0)</f>
        <v>-57764.91</v>
      </c>
      <c r="F41" s="5">
        <f>VLOOKUP(A41,realized!K:M,3,0)</f>
        <v>-47405.2</v>
      </c>
      <c r="G41" s="15">
        <f t="shared" si="2"/>
        <v>-168206.09999999998</v>
      </c>
      <c r="H41" s="15">
        <f>VLOOKUP(A41,realized!Z:AB,3,0)</f>
        <v>-167595.17000000001</v>
      </c>
      <c r="I41" s="15"/>
      <c r="J41" s="15">
        <f t="shared" si="3"/>
        <v>-167595.17000000001</v>
      </c>
    </row>
    <row r="42" spans="1:10" x14ac:dyDescent="0.3">
      <c r="A42" s="1">
        <v>43917</v>
      </c>
      <c r="D42" s="5">
        <f>VLOOKUP(A42,realized!U:W,3,0)</f>
        <v>1967.76</v>
      </c>
      <c r="E42" s="5">
        <f>VLOOKUP(A42,realized!F:H,3,0)</f>
        <v>-157202.71</v>
      </c>
      <c r="F42" s="5">
        <f>VLOOKUP(A42,realized!K:M,3,0)</f>
        <v>-118715.62</v>
      </c>
      <c r="G42" s="15">
        <f t="shared" si="2"/>
        <v>-273950.56999999995</v>
      </c>
      <c r="H42" s="15">
        <f>VLOOKUP(A42,realized!Z:AB,3,0)</f>
        <v>-287641.5</v>
      </c>
      <c r="I42" s="15"/>
      <c r="J42" s="15">
        <f t="shared" si="3"/>
        <v>-287641.5</v>
      </c>
    </row>
    <row r="43" spans="1:10" x14ac:dyDescent="0.3">
      <c r="A43" s="1">
        <v>43920</v>
      </c>
      <c r="D43" s="5">
        <f>VLOOKUP(A43,realized!U:W,3,0)</f>
        <v>618.51</v>
      </c>
      <c r="E43" s="5">
        <f>VLOOKUP(A43,realized!F:H,3,0)</f>
        <v>-57194.26</v>
      </c>
      <c r="F43" s="5">
        <f>VLOOKUP(A43,realized!K:M,3,0)</f>
        <v>-9224.19</v>
      </c>
      <c r="G43" s="15">
        <f t="shared" si="2"/>
        <v>-65799.94</v>
      </c>
      <c r="H43" s="15">
        <f>VLOOKUP(A43,realized!Z:AB,3,0)</f>
        <v>-136512.99</v>
      </c>
      <c r="I43" s="15"/>
      <c r="J43" s="15">
        <f t="shared" si="3"/>
        <v>-136512.99</v>
      </c>
    </row>
    <row r="44" spans="1:10" x14ac:dyDescent="0.3">
      <c r="A44" s="1">
        <v>43921</v>
      </c>
      <c r="D44" s="5">
        <f>VLOOKUP(A44,realized!U:W,3,0)</f>
        <v>-67761.73</v>
      </c>
      <c r="E44" s="5">
        <f>VLOOKUP(A44,realized!F:H,3,0)</f>
        <v>-54564.73</v>
      </c>
      <c r="F44" s="5">
        <f>VLOOKUP(A44,realized!K:M,3,0)</f>
        <v>-46143.66</v>
      </c>
      <c r="G44" s="15">
        <f t="shared" si="2"/>
        <v>-168470.12</v>
      </c>
      <c r="H44" s="15">
        <f>VLOOKUP(A44,realized!Z:AB,3,0)</f>
        <v>-387655.19</v>
      </c>
      <c r="I44" s="15"/>
      <c r="J44" s="15">
        <f t="shared" si="3"/>
        <v>-387655.19</v>
      </c>
    </row>
    <row r="45" spans="1:10" x14ac:dyDescent="0.3">
      <c r="A45" s="1">
        <v>43922</v>
      </c>
      <c r="D45" s="5">
        <f>VLOOKUP(A45,realized!U:W,3,0)</f>
        <v>131.22999999999999</v>
      </c>
      <c r="E45" s="5">
        <f>VLOOKUP(A45,realized!F:H,3,0)</f>
        <v>7331.04</v>
      </c>
      <c r="F45" s="5">
        <f>VLOOKUP(A45,realized!K:M,3,0)</f>
        <v>7699.99</v>
      </c>
      <c r="G45" s="15">
        <f t="shared" si="2"/>
        <v>15162.259999999998</v>
      </c>
      <c r="H45" s="15">
        <f>VLOOKUP(A45,realized!Z:AB,3,0)</f>
        <v>34208.99</v>
      </c>
      <c r="I45" s="15"/>
      <c r="J45" s="15">
        <f t="shared" si="3"/>
        <v>34208.99</v>
      </c>
    </row>
    <row r="46" spans="1:10" x14ac:dyDescent="0.3">
      <c r="A46" s="1">
        <v>43923</v>
      </c>
      <c r="D46" s="5">
        <f>VLOOKUP(A46,realized!U:W,3,0)</f>
        <v>-61823.15</v>
      </c>
      <c r="E46" s="5">
        <f>VLOOKUP(A46,realized!F:H,3,0)</f>
        <v>-93312.23</v>
      </c>
      <c r="F46" s="5">
        <f>VLOOKUP(A46,realized!K:M,3,0)</f>
        <v>-6362.06</v>
      </c>
      <c r="G46" s="15">
        <f t="shared" si="2"/>
        <v>-161497.44</v>
      </c>
      <c r="H46" s="15">
        <f>VLOOKUP(A46,realized!Z:AB,3,0)</f>
        <v>-218825.13</v>
      </c>
      <c r="I46" s="15"/>
      <c r="J46" s="15">
        <f t="shared" si="3"/>
        <v>-218825.13</v>
      </c>
    </row>
    <row r="47" spans="1:10" x14ac:dyDescent="0.3">
      <c r="A47" s="1">
        <v>43927</v>
      </c>
      <c r="D47" s="5">
        <f>VLOOKUP(A47,realized!U:W,3,0)</f>
        <v>-170552.41</v>
      </c>
      <c r="E47" s="5">
        <f>VLOOKUP(A47,realized!F:H,3,0)</f>
        <v>37186.800000000003</v>
      </c>
      <c r="F47" s="5">
        <f>VLOOKUP(A47,realized!K:M,3,0)</f>
        <v>29980.99</v>
      </c>
      <c r="G47" s="15">
        <f t="shared" si="2"/>
        <v>-103384.61999999998</v>
      </c>
      <c r="H47" s="15">
        <f>VLOOKUP(A47,realized!Z:AB,3,0)</f>
        <v>-279107.36</v>
      </c>
      <c r="I47" s="15"/>
      <c r="J47" s="15">
        <f t="shared" si="3"/>
        <v>-279107.36</v>
      </c>
    </row>
    <row r="48" spans="1:10" x14ac:dyDescent="0.3">
      <c r="A48" s="1">
        <v>43928</v>
      </c>
      <c r="D48" s="5">
        <f>VLOOKUP(A48,realized!U:W,3,0)</f>
        <v>-18660.259999999998</v>
      </c>
      <c r="E48" s="5">
        <f>VLOOKUP(A48,realized!F:H,3,0)</f>
        <v>-89707.44</v>
      </c>
      <c r="F48" s="5">
        <f>VLOOKUP(A48,realized!K:M,3,0)</f>
        <v>9066.9</v>
      </c>
      <c r="G48" s="15">
        <f t="shared" si="2"/>
        <v>-99300.800000000003</v>
      </c>
      <c r="H48" s="15">
        <f>VLOOKUP(A48,realized!Z:AB,3,0)</f>
        <v>-219051.12</v>
      </c>
      <c r="I48" s="15"/>
      <c r="J48" s="15">
        <f t="shared" si="3"/>
        <v>-219051.12</v>
      </c>
    </row>
    <row r="49" spans="1:10" x14ac:dyDescent="0.3">
      <c r="A49" s="1">
        <v>43930</v>
      </c>
      <c r="D49" s="5">
        <f>VLOOKUP(A49,realized!U:W,3,0)</f>
        <v>-93624.04</v>
      </c>
      <c r="E49" s="5">
        <f>VLOOKUP(A49,realized!F:H,3,0)</f>
        <v>-25413.55</v>
      </c>
      <c r="F49" s="5">
        <f>VLOOKUP(A49,realized!K:M,3,0)</f>
        <v>-85933.25</v>
      </c>
      <c r="G49" s="15">
        <f t="shared" si="2"/>
        <v>-204970.84</v>
      </c>
      <c r="H49" s="15">
        <f>VLOOKUP(A49,realized!Z:AB,3,0)</f>
        <v>-491950.35</v>
      </c>
      <c r="I49" s="15"/>
      <c r="J49" s="15">
        <f t="shared" si="3"/>
        <v>-491950.35</v>
      </c>
    </row>
    <row r="50" spans="1:10" x14ac:dyDescent="0.3">
      <c r="A50" s="1">
        <v>43934</v>
      </c>
      <c r="D50" s="5">
        <f>VLOOKUP(A50,realized!U:W,3,0)</f>
        <v>-190146.76</v>
      </c>
      <c r="E50" s="5">
        <f>VLOOKUP(A50,realized!F:H,3,0)</f>
        <v>-74764.350000000006</v>
      </c>
      <c r="F50" s="5">
        <f>VLOOKUP(A50,realized!K:M,3,0)</f>
        <v>-84197.15</v>
      </c>
      <c r="G50" s="15">
        <f t="shared" si="2"/>
        <v>-349108.26</v>
      </c>
      <c r="H50" s="15">
        <f>VLOOKUP(A50,realized!Z:AB,3,0)</f>
        <v>-486243.76</v>
      </c>
      <c r="I50" s="15"/>
      <c r="J50" s="15">
        <f t="shared" si="3"/>
        <v>-486243.76</v>
      </c>
    </row>
    <row r="51" spans="1:10" x14ac:dyDescent="0.3">
      <c r="A51" s="1">
        <v>43936</v>
      </c>
      <c r="D51" s="5">
        <f>VLOOKUP(A51,realized!U:W,3,0)</f>
        <v>-26651.11</v>
      </c>
      <c r="E51" s="5">
        <f>VLOOKUP(A51,realized!F:H,3,0)</f>
        <v>-116404.88</v>
      </c>
      <c r="F51" s="5">
        <f>VLOOKUP(A51,realized!K:M,3,0)</f>
        <v>-111842.05</v>
      </c>
      <c r="G51" s="15">
        <f t="shared" si="2"/>
        <v>-254898.03999999998</v>
      </c>
      <c r="H51" s="15">
        <f>VLOOKUP(A51,realized!Z:AB,3,0)</f>
        <v>-594989.63</v>
      </c>
      <c r="I51" s="15"/>
      <c r="J51" s="15">
        <f t="shared" si="3"/>
        <v>-594989.63</v>
      </c>
    </row>
    <row r="52" spans="1:10" x14ac:dyDescent="0.3">
      <c r="A52" s="1">
        <v>43938</v>
      </c>
      <c r="D52" s="5">
        <f>VLOOKUP(A52,realized!U:W,3,0)</f>
        <v>37350.49</v>
      </c>
      <c r="E52" s="5">
        <f>VLOOKUP(A52,realized!F:H,3,0)</f>
        <v>2570.19</v>
      </c>
      <c r="F52" s="5">
        <f>VLOOKUP(A52,realized!K:M,3,0)</f>
        <v>7949.88</v>
      </c>
      <c r="G52" s="15">
        <f t="shared" si="2"/>
        <v>47870.559999999998</v>
      </c>
      <c r="H52" s="15">
        <f>VLOOKUP(A52,realized!Z:AB,3,0)</f>
        <v>118703.89</v>
      </c>
      <c r="I52" s="15"/>
      <c r="J52" s="15">
        <f t="shared" si="3"/>
        <v>118703.89</v>
      </c>
    </row>
    <row r="53" spans="1:10" x14ac:dyDescent="0.3">
      <c r="A53" s="1">
        <v>43951</v>
      </c>
      <c r="D53" s="5">
        <f>VLOOKUP(A53,realized!U:W,3,0)</f>
        <v>-155604.91</v>
      </c>
      <c r="E53" s="5">
        <f>VLOOKUP(A53,realized!F:H,3,0)</f>
        <v>-64652.3</v>
      </c>
      <c r="F53" s="5">
        <f>VLOOKUP(A53,realized!K:M,3,0)</f>
        <v>-242096.06</v>
      </c>
      <c r="G53" s="15">
        <f t="shared" si="2"/>
        <v>-462353.27</v>
      </c>
      <c r="H53" s="15">
        <f>VLOOKUP(A53,realized!Z:AB,3,0)</f>
        <v>-694802.93</v>
      </c>
      <c r="I53" s="15"/>
      <c r="J53" s="15">
        <f t="shared" si="3"/>
        <v>-694802.93</v>
      </c>
    </row>
    <row r="54" spans="1:10" x14ac:dyDescent="0.3">
      <c r="A54" s="1">
        <v>43969</v>
      </c>
      <c r="D54" s="5">
        <f>VLOOKUP(A54,realized!U:W,3,0)</f>
        <v>-165084.71</v>
      </c>
      <c r="E54" s="5">
        <f>VLOOKUP(A54,realized!F:H,3,0)</f>
        <v>-98810.7</v>
      </c>
      <c r="F54" s="5">
        <f>VLOOKUP(A54,realized!K:M,3,0)</f>
        <v>-46084.4</v>
      </c>
      <c r="G54" s="15">
        <f t="shared" si="2"/>
        <v>-309979.81</v>
      </c>
      <c r="H54" s="15">
        <f>VLOOKUP(A54,realized!Z:AB,3,0)</f>
        <v>-581856.31000000006</v>
      </c>
      <c r="I54" s="15"/>
      <c r="J54" s="15">
        <f t="shared" si="3"/>
        <v>-581856.31000000006</v>
      </c>
    </row>
    <row r="55" spans="1:10" x14ac:dyDescent="0.3">
      <c r="A55" s="1">
        <v>43986</v>
      </c>
      <c r="D55" s="5">
        <f>VLOOKUP(A55,realized!U:W,3,0)</f>
        <v>-33258.160000000003</v>
      </c>
      <c r="E55" s="5">
        <f>VLOOKUP(A55,realized!F:H,3,0)</f>
        <v>-307837.34999999998</v>
      </c>
      <c r="F55" s="5">
        <f>VLOOKUP(A55,realized!K:M,3,0)</f>
        <v>-94056.52</v>
      </c>
      <c r="G55" s="15">
        <f t="shared" si="2"/>
        <v>-435152.03</v>
      </c>
      <c r="H55" s="15">
        <f>VLOOKUP(A55,realized!Z:AB,3,0)</f>
        <v>-735706.56</v>
      </c>
      <c r="I55" s="15"/>
      <c r="J55" s="15">
        <f t="shared" si="3"/>
        <v>-735706.56</v>
      </c>
    </row>
    <row r="56" spans="1:10" x14ac:dyDescent="0.3">
      <c r="A56" s="1">
        <v>44039</v>
      </c>
      <c r="D56" s="5">
        <f>VLOOKUP(A56,realized!U:W,3,0)</f>
        <v>97907.55</v>
      </c>
      <c r="E56" s="5">
        <f>VLOOKUP(A56,realized!F:H,3,0)</f>
        <v>-647138.01</v>
      </c>
      <c r="F56" s="5">
        <f>VLOOKUP(A56,realized!K:M,3,0)</f>
        <v>-280368.2</v>
      </c>
      <c r="G56" s="15">
        <f t="shared" si="2"/>
        <v>-829598.65999999992</v>
      </c>
      <c r="H56" s="15">
        <f>VLOOKUP(A56,realized!Z:AB,3,0)</f>
        <v>-1039228.6</v>
      </c>
      <c r="I56" s="15"/>
      <c r="J56" s="15">
        <f t="shared" si="3"/>
        <v>-1039228.6</v>
      </c>
    </row>
    <row r="57" spans="1:10" x14ac:dyDescent="0.3">
      <c r="A57" s="1">
        <v>44084</v>
      </c>
      <c r="D57" s="5">
        <f>VLOOKUP(A57,realized!U:W,3,0)</f>
        <v>-164036.57999999999</v>
      </c>
      <c r="E57" s="5">
        <f>VLOOKUP(A57,realized!F:H,3,0)</f>
        <v>-64053.120000000003</v>
      </c>
      <c r="F57" s="5">
        <f>VLOOKUP(A57,realized!K:M,3,0)</f>
        <v>-250184.12</v>
      </c>
      <c r="G57" s="15">
        <f t="shared" si="2"/>
        <v>-478273.81999999995</v>
      </c>
      <c r="H57" s="15">
        <f>VLOOKUP(A57,realized!Z:AB,3,0)</f>
        <v>-914918.31</v>
      </c>
      <c r="I57" s="15"/>
      <c r="J57" s="15">
        <f t="shared" si="3"/>
        <v>-914918.31</v>
      </c>
    </row>
    <row r="58" spans="1:10" x14ac:dyDescent="0.3">
      <c r="A58" s="1">
        <v>44125</v>
      </c>
      <c r="D58" s="5">
        <f>VLOOKUP(A58,realized!U:W,3,0)</f>
        <v>-456013.28</v>
      </c>
      <c r="E58" s="5">
        <f>VLOOKUP(A58,realized!F:H,3,0)</f>
        <v>-511119.99</v>
      </c>
      <c r="F58" s="5">
        <f>VLOOKUP(A58,realized!K:M,3,0)</f>
        <v>-817824.95</v>
      </c>
      <c r="G58" s="15">
        <f t="shared" si="2"/>
        <v>-1784958.22</v>
      </c>
      <c r="H58" s="15">
        <f>VLOOKUP(A58,realized!Z:AB,3,0)</f>
        <v>-1958874.9</v>
      </c>
      <c r="I58" s="15"/>
      <c r="J58" s="15">
        <f t="shared" si="3"/>
        <v>-1958874.9</v>
      </c>
    </row>
    <row r="59" spans="1:10" x14ac:dyDescent="0.3">
      <c r="A59" s="1">
        <v>44139</v>
      </c>
      <c r="D59" s="5">
        <f>VLOOKUP(A59,realized!U:W,3,0)</f>
        <v>333765.08</v>
      </c>
      <c r="E59" s="5">
        <f>VLOOKUP(A59,realized!F:H,3,0)</f>
        <v>-6659.8</v>
      </c>
      <c r="F59" s="5">
        <f>VLOOKUP(A59,realized!K:M,3,0)</f>
        <v>59394.64</v>
      </c>
      <c r="G59" s="15">
        <f t="shared" si="2"/>
        <v>386499.92000000004</v>
      </c>
      <c r="H59" s="15">
        <f>VLOOKUP(A59,realized!Z:AB,3,0)</f>
        <v>531957.05000000005</v>
      </c>
      <c r="I59" s="15"/>
      <c r="J59" s="15">
        <f t="shared" si="3"/>
        <v>531957.05000000005</v>
      </c>
    </row>
    <row r="60" spans="1:10" x14ac:dyDescent="0.3">
      <c r="A60" s="1">
        <v>44140</v>
      </c>
      <c r="D60" s="5">
        <f>VLOOKUP(A60,realized!U:W,3,0)</f>
        <v>-1229409.08</v>
      </c>
      <c r="E60" s="5">
        <f>VLOOKUP(A60,realized!F:H,3,0)</f>
        <v>-146949.82999999999</v>
      </c>
      <c r="F60" s="5">
        <f>VLOOKUP(A60,realized!K:M,3,0)</f>
        <v>-78486.03</v>
      </c>
      <c r="G60" s="15">
        <f t="shared" si="2"/>
        <v>-1454844.9400000002</v>
      </c>
      <c r="H60" s="15">
        <f>VLOOKUP(A60,realized!Z:AB,3,0)</f>
        <v>-1721616.58</v>
      </c>
      <c r="I60" s="15"/>
      <c r="J60" s="15">
        <f t="shared" si="3"/>
        <v>-1721616.58</v>
      </c>
    </row>
    <row r="61" spans="1:10" x14ac:dyDescent="0.3">
      <c r="A61" s="1">
        <v>44166</v>
      </c>
      <c r="D61" s="5">
        <f>VLOOKUP(A61,realized!U:W,3,0)</f>
        <v>-817475.17</v>
      </c>
      <c r="E61" s="5">
        <f>VLOOKUP(A61,realized!F:H,3,0)</f>
        <v>-1589270.39</v>
      </c>
      <c r="F61" s="5">
        <f>VLOOKUP(A61,realized!K:M,3,0)</f>
        <v>-75639.81</v>
      </c>
      <c r="G61" s="15">
        <f t="shared" si="2"/>
        <v>-2482385.37</v>
      </c>
      <c r="H61" s="15">
        <f>VLOOKUP(A61,realized!Z:AB,3,0)</f>
        <v>-3222910.65</v>
      </c>
      <c r="I61" s="15"/>
      <c r="J61" s="15">
        <f t="shared" si="3"/>
        <v>-3222910.65</v>
      </c>
    </row>
    <row r="62" spans="1:10" x14ac:dyDescent="0.3">
      <c r="A62" s="1">
        <v>44186</v>
      </c>
      <c r="D62" s="5">
        <f>VLOOKUP(A62,realized!U:W,3,0)</f>
        <v>-464538.04</v>
      </c>
      <c r="E62" s="5">
        <f>VLOOKUP(A62,realized!F:H,3,0)</f>
        <v>-216944.88</v>
      </c>
      <c r="F62" s="5">
        <f>VLOOKUP(A62,realized!K:M,3,0)</f>
        <v>-442724.86</v>
      </c>
      <c r="G62" s="15">
        <f t="shared" si="2"/>
        <v>-1124207.7799999998</v>
      </c>
      <c r="H62" s="15">
        <f>VLOOKUP(A62,realized!Z:AB,3,0)</f>
        <v>-1185523.3799999999</v>
      </c>
      <c r="I62" s="15"/>
      <c r="J62" s="15">
        <f t="shared" si="3"/>
        <v>-1185523.3799999999</v>
      </c>
    </row>
    <row r="63" spans="1:10" x14ac:dyDescent="0.3">
      <c r="A63" t="s">
        <v>0</v>
      </c>
      <c r="B63" t="s">
        <v>29</v>
      </c>
      <c r="C63" t="s">
        <v>30</v>
      </c>
      <c r="D63" t="s">
        <v>121</v>
      </c>
      <c r="E63" t="s">
        <v>122</v>
      </c>
      <c r="F63" t="s">
        <v>123</v>
      </c>
      <c r="G63" t="s">
        <v>796</v>
      </c>
      <c r="H63" t="s">
        <v>124</v>
      </c>
      <c r="I63" t="s">
        <v>797</v>
      </c>
      <c r="J63" t="s">
        <v>798</v>
      </c>
    </row>
    <row r="64" spans="1:10" x14ac:dyDescent="0.3">
      <c r="A64" s="1">
        <v>44616</v>
      </c>
      <c r="B64" t="s">
        <v>131</v>
      </c>
      <c r="D64" s="5">
        <f>VLOOKUP(A64,realized!U:W,3,0)</f>
        <v>-24227597.289999999</v>
      </c>
      <c r="E64" s="5">
        <f>VLOOKUP(A64,realized!F:H,3,0)</f>
        <v>-3639909.67</v>
      </c>
      <c r="F64" s="5">
        <f>VLOOKUP(A64,realized!K:M,3,0)</f>
        <v>-6272381.4299999997</v>
      </c>
      <c r="G64" s="15">
        <f t="shared" ref="G64:G95" si="4">SUM(D64:F64)</f>
        <v>-34139888.390000001</v>
      </c>
      <c r="H64" s="15">
        <f>VLOOKUP(A64,realized!Z:AB,3,0)</f>
        <v>-39208211.539999999</v>
      </c>
      <c r="I64" s="15">
        <f>-56791000+52705000</f>
        <v>-4086000</v>
      </c>
      <c r="J64" s="15">
        <f t="shared" ref="J64:J95" si="5">H64+I64</f>
        <v>-43294211.539999999</v>
      </c>
    </row>
    <row r="65" spans="1:10" x14ac:dyDescent="0.3">
      <c r="A65" s="1">
        <v>44747</v>
      </c>
      <c r="B65" t="s">
        <v>38</v>
      </c>
      <c r="C65" t="s">
        <v>39</v>
      </c>
      <c r="D65" s="5">
        <f>VLOOKUP(A65,realized!U:W,3,0)</f>
        <v>-8805491.6199999992</v>
      </c>
      <c r="E65" s="5">
        <f>VLOOKUP(A65,realized!F:H,3,0)</f>
        <v>-3244733.52</v>
      </c>
      <c r="F65" s="5">
        <f>VLOOKUP(A65,realized!K:M,3,0)</f>
        <v>-873481.61</v>
      </c>
      <c r="G65" s="15">
        <f t="shared" si="4"/>
        <v>-12923706.749999998</v>
      </c>
      <c r="H65" s="15">
        <f>VLOOKUP(A65,realized!Z:AB,3,0)</f>
        <v>-13226156.300000001</v>
      </c>
      <c r="I65" s="15">
        <f>-21431911+21336779</f>
        <v>-95132</v>
      </c>
      <c r="J65" s="15">
        <f t="shared" si="5"/>
        <v>-13321288.300000001</v>
      </c>
    </row>
    <row r="66" spans="1:10" x14ac:dyDescent="0.3">
      <c r="A66" s="1">
        <v>44830</v>
      </c>
      <c r="B66" t="s">
        <v>801</v>
      </c>
      <c r="C66" t="s">
        <v>33</v>
      </c>
      <c r="D66" s="5">
        <f>VLOOKUP(A66,realized!U:W,3,0)</f>
        <v>-3494354.5</v>
      </c>
      <c r="E66" s="5">
        <f>VLOOKUP(A66,realized!F:H,3,0)</f>
        <v>-1547898.13</v>
      </c>
      <c r="F66" s="5">
        <f>VLOOKUP(A66,realized!K:M,3,0)</f>
        <v>-4038736.44</v>
      </c>
      <c r="G66" s="15">
        <f t="shared" si="4"/>
        <v>-9080989.0700000003</v>
      </c>
      <c r="H66" s="15">
        <f>VLOOKUP(A66,realized!Z:AB,3,0)</f>
        <v>-12697519.25</v>
      </c>
      <c r="I66" s="15">
        <f>-67643344+72901870</f>
        <v>5258526</v>
      </c>
      <c r="J66" s="15">
        <f t="shared" si="5"/>
        <v>-7438993.25</v>
      </c>
    </row>
    <row r="67" spans="1:10" x14ac:dyDescent="0.3">
      <c r="A67" s="1">
        <v>44827</v>
      </c>
      <c r="B67" t="s">
        <v>42</v>
      </c>
      <c r="C67" t="s">
        <v>39</v>
      </c>
      <c r="D67" s="5">
        <f>VLOOKUP(A67,realized!U:W,3,0)</f>
        <v>-3196501.39</v>
      </c>
      <c r="E67" s="5">
        <f>VLOOKUP(A67,realized!F:H,3,0)</f>
        <v>-1960754.37</v>
      </c>
      <c r="F67" s="5">
        <f>VLOOKUP(A67,realized!K:M,3,0)</f>
        <v>-4061596.56</v>
      </c>
      <c r="G67" s="15">
        <f t="shared" si="4"/>
        <v>-9218852.3200000003</v>
      </c>
      <c r="H67" s="15">
        <f>VLOOKUP(A67,realized!Z:AB,3,0)</f>
        <v>-12401457.01</v>
      </c>
      <c r="I67" s="15">
        <f>-67375652+72939190</f>
        <v>5563538</v>
      </c>
      <c r="J67" s="15">
        <f t="shared" si="5"/>
        <v>-6837919.0099999998</v>
      </c>
    </row>
    <row r="68" spans="1:10" x14ac:dyDescent="0.3">
      <c r="A68" s="1">
        <v>44624</v>
      </c>
      <c r="B68" t="s">
        <v>34</v>
      </c>
      <c r="C68" t="s">
        <v>35</v>
      </c>
      <c r="D68" s="5">
        <f>VLOOKUP(A68,realized!U:W,3,0)</f>
        <v>-1760439.58</v>
      </c>
      <c r="E68" s="5">
        <f>VLOOKUP(A68,realized!F:H,3,0)</f>
        <v>-3446254.41</v>
      </c>
      <c r="F68" s="5">
        <f>VLOOKUP(A68,realized!K:M,3,0)</f>
        <v>-1761809.53</v>
      </c>
      <c r="G68" s="15">
        <f t="shared" si="4"/>
        <v>-6968503.5200000005</v>
      </c>
      <c r="H68" s="15">
        <f>VLOOKUP(A68,realized!Z:AB,3,0)</f>
        <v>-11455278.98</v>
      </c>
      <c r="I68" s="15">
        <f>-53381293+50082752</f>
        <v>-3298541</v>
      </c>
      <c r="J68" s="15">
        <f t="shared" si="5"/>
        <v>-14753819.98</v>
      </c>
    </row>
    <row r="69" spans="1:10" x14ac:dyDescent="0.3">
      <c r="A69" s="1">
        <v>44510</v>
      </c>
      <c r="B69" t="s">
        <v>809</v>
      </c>
      <c r="C69" t="s">
        <v>33</v>
      </c>
      <c r="D69" s="5">
        <f>VLOOKUP(A69,realized!U:W,3,0)</f>
        <v>-9967049.3000000007</v>
      </c>
      <c r="E69" s="5">
        <f>VLOOKUP(A69,realized!F:H,3,0)</f>
        <v>-489671.46</v>
      </c>
      <c r="F69" s="5">
        <f>VLOOKUP(A69,realized!K:M,3,0)</f>
        <v>-417957.29</v>
      </c>
      <c r="G69" s="15">
        <f t="shared" si="4"/>
        <v>-10874678.050000001</v>
      </c>
      <c r="H69" s="15">
        <f>VLOOKUP(A69,realized!Z:AB,3,0)</f>
        <v>-11322897.9</v>
      </c>
      <c r="I69" s="15"/>
      <c r="J69" s="15">
        <f t="shared" si="5"/>
        <v>-11322897.9</v>
      </c>
    </row>
    <row r="70" spans="1:10" x14ac:dyDescent="0.3">
      <c r="A70" s="1">
        <v>44960</v>
      </c>
      <c r="B70" t="s">
        <v>824</v>
      </c>
      <c r="C70" t="s">
        <v>35</v>
      </c>
      <c r="D70" s="5">
        <f>VLOOKUP(A70,realized!U:W,3,0)</f>
        <v>-9477037.8100000005</v>
      </c>
      <c r="E70" s="5">
        <f>VLOOKUP(A70,realized!F:H,3,0)</f>
        <v>-144331.21</v>
      </c>
      <c r="F70" s="5">
        <f>VLOOKUP(A70,realized!K:M,3,0)</f>
        <v>-126659</v>
      </c>
      <c r="G70" s="15">
        <f t="shared" si="4"/>
        <v>-9748028.0200000014</v>
      </c>
      <c r="H70" s="15">
        <f>VLOOKUP(A70,realized!Z:AB,3,0)</f>
        <v>-9967912.0099999998</v>
      </c>
      <c r="I70" s="15">
        <f>-58056720+58908464</f>
        <v>851744</v>
      </c>
      <c r="J70" s="15">
        <f t="shared" si="5"/>
        <v>-9116168.0099999998</v>
      </c>
    </row>
    <row r="71" spans="1:10" x14ac:dyDescent="0.3">
      <c r="A71" s="1">
        <v>44414</v>
      </c>
      <c r="B71" t="s">
        <v>34</v>
      </c>
      <c r="C71" t="s">
        <v>35</v>
      </c>
      <c r="D71" s="5">
        <f>VLOOKUP(A71,realized!U:W,3,0)</f>
        <v>-7555886.9500000002</v>
      </c>
      <c r="E71" s="5">
        <f>VLOOKUP(A71,realized!F:H,3,0)</f>
        <v>-1069213.8600000001</v>
      </c>
      <c r="F71" s="5">
        <f>VLOOKUP(A71,realized!K:M,3,0)</f>
        <v>163143.99</v>
      </c>
      <c r="G71" s="15">
        <f t="shared" si="4"/>
        <v>-8461956.8200000003</v>
      </c>
      <c r="H71" s="15">
        <f>VLOOKUP(A71,realized!Z:AB,3,0)</f>
        <v>-9312292.2300000004</v>
      </c>
      <c r="I71" s="15"/>
      <c r="J71" s="15">
        <f t="shared" si="5"/>
        <v>-9312292.2300000004</v>
      </c>
    </row>
    <row r="72" spans="1:10" x14ac:dyDescent="0.3">
      <c r="A72" s="1">
        <v>44455</v>
      </c>
      <c r="B72" t="s">
        <v>810</v>
      </c>
      <c r="C72" t="s">
        <v>35</v>
      </c>
      <c r="D72" s="5">
        <f>VLOOKUP(A72,realized!U:W,3,0)</f>
        <v>-8360488.04</v>
      </c>
      <c r="E72" s="5">
        <f>VLOOKUP(A72,realized!F:H,3,0)</f>
        <v>-464430.14</v>
      </c>
      <c r="F72" s="5">
        <f>VLOOKUP(A72,realized!K:M,3,0)</f>
        <v>113179.1</v>
      </c>
      <c r="G72" s="15">
        <f t="shared" si="4"/>
        <v>-8711739.0800000001</v>
      </c>
      <c r="H72" s="15">
        <f>VLOOKUP(A72,realized!Z:AB,3,0)</f>
        <v>-9091942.6500000004</v>
      </c>
      <c r="I72" s="15"/>
      <c r="J72" s="15">
        <f t="shared" si="5"/>
        <v>-9091942.6500000004</v>
      </c>
    </row>
    <row r="73" spans="1:10" x14ac:dyDescent="0.3">
      <c r="A73" s="1">
        <v>44364</v>
      </c>
      <c r="B73" t="s">
        <v>811</v>
      </c>
      <c r="C73" t="s">
        <v>33</v>
      </c>
      <c r="D73" s="5">
        <f>VLOOKUP(A73,realized!U:W,3,0)</f>
        <v>-4266478.8600000003</v>
      </c>
      <c r="E73" s="5">
        <f>VLOOKUP(A73,realized!F:H,3,0)</f>
        <v>-1948221.61</v>
      </c>
      <c r="F73" s="5">
        <f>VLOOKUP(A73,realized!K:M,3,0)</f>
        <v>-991050.46</v>
      </c>
      <c r="G73" s="15">
        <f t="shared" si="4"/>
        <v>-7205750.9300000006</v>
      </c>
      <c r="H73" s="15">
        <f>VLOOKUP(A73,realized!Z:AB,3,0)</f>
        <v>-9012748.5899999999</v>
      </c>
      <c r="I73" s="15"/>
      <c r="J73" s="15">
        <f t="shared" si="5"/>
        <v>-9012748.5899999999</v>
      </c>
    </row>
    <row r="74" spans="1:10" x14ac:dyDescent="0.3">
      <c r="A74" s="1">
        <v>44725</v>
      </c>
      <c r="B74" t="s">
        <v>117</v>
      </c>
      <c r="D74" s="5">
        <f>VLOOKUP(A74,realized!U:W,3,0)</f>
        <v>-3758725.23</v>
      </c>
      <c r="E74" s="5">
        <f>VLOOKUP(A74,realized!F:H,3,0)</f>
        <v>-1254430.95</v>
      </c>
      <c r="F74" s="5">
        <f>VLOOKUP(A74,realized!K:M,3,0)</f>
        <v>-835940.84</v>
      </c>
      <c r="G74" s="15">
        <f t="shared" si="4"/>
        <v>-5849097.0199999996</v>
      </c>
      <c r="H74" s="15">
        <f>VLOOKUP(A74,realized!Z:AB,3,0)</f>
        <v>-8496455.4199999999</v>
      </c>
      <c r="I74" s="15">
        <f>-59513149+58664921</f>
        <v>-848228</v>
      </c>
      <c r="J74" s="15">
        <f t="shared" si="5"/>
        <v>-9344683.4199999999</v>
      </c>
    </row>
    <row r="75" spans="1:10" x14ac:dyDescent="0.3">
      <c r="A75" s="1">
        <v>44628</v>
      </c>
      <c r="B75" t="s">
        <v>802</v>
      </c>
      <c r="D75" s="5">
        <f>VLOOKUP(A75,realized!U:W,3,0)</f>
        <v>-6355970.4800000004</v>
      </c>
      <c r="E75" s="5">
        <f>VLOOKUP(A75,realized!F:H,3,0)</f>
        <v>-576743.43999999994</v>
      </c>
      <c r="F75" s="5">
        <f>VLOOKUP(A75,realized!K:M,3,0)</f>
        <v>-435831.44</v>
      </c>
      <c r="G75" s="15">
        <f t="shared" si="4"/>
        <v>-7368545.3600000003</v>
      </c>
      <c r="H75" s="15">
        <f>VLOOKUP(A75,realized!Z:AB,3,0)</f>
        <v>-8317062.9299999997</v>
      </c>
      <c r="I75" s="15">
        <f>-52742332+55276347</f>
        <v>2534015</v>
      </c>
      <c r="J75" s="15">
        <f t="shared" si="5"/>
        <v>-5783047.9299999997</v>
      </c>
    </row>
    <row r="76" spans="1:10" x14ac:dyDescent="0.3">
      <c r="A76" s="1">
        <v>44693</v>
      </c>
      <c r="B76" t="s">
        <v>37</v>
      </c>
      <c r="C76" t="s">
        <v>35</v>
      </c>
      <c r="D76" s="5">
        <f>VLOOKUP(A76,realized!U:W,3,0)</f>
        <v>-1892225.6</v>
      </c>
      <c r="E76" s="5">
        <f>VLOOKUP(A76,realized!F:H,3,0)</f>
        <v>-1586292.39</v>
      </c>
      <c r="F76" s="5">
        <f>VLOOKUP(A76,realized!K:M,3,0)</f>
        <v>-1027142.63</v>
      </c>
      <c r="G76" s="15">
        <f t="shared" si="4"/>
        <v>-4505660.62</v>
      </c>
      <c r="H76" s="15">
        <f>VLOOKUP(A76,realized!Z:AB,3,0)</f>
        <v>-6762841.6500000004</v>
      </c>
      <c r="I76" s="15">
        <f>-56302492+56525372</f>
        <v>222880</v>
      </c>
      <c r="J76" s="15">
        <f t="shared" si="5"/>
        <v>-6539961.6500000004</v>
      </c>
    </row>
    <row r="77" spans="1:10" x14ac:dyDescent="0.3">
      <c r="A77" s="1">
        <v>44468</v>
      </c>
      <c r="B77" t="s">
        <v>43</v>
      </c>
      <c r="C77" t="s">
        <v>33</v>
      </c>
      <c r="D77" s="5">
        <f>VLOOKUP(A77,realized!U:W,3,0)</f>
        <v>-391115.98</v>
      </c>
      <c r="E77" s="5">
        <f>VLOOKUP(A77,realized!F:H,3,0)</f>
        <v>-2061412.54</v>
      </c>
      <c r="F77" s="5">
        <f>VLOOKUP(A77,realized!K:M,3,0)</f>
        <v>-2352972.02</v>
      </c>
      <c r="G77" s="15">
        <f t="shared" si="4"/>
        <v>-4805500.54</v>
      </c>
      <c r="H77" s="15">
        <f>VLOOKUP(A77,realized!Z:AB,3,0)</f>
        <v>-5870079.54</v>
      </c>
      <c r="I77" s="15"/>
      <c r="J77" s="15">
        <f t="shared" si="5"/>
        <v>-5870079.54</v>
      </c>
    </row>
    <row r="78" spans="1:10" x14ac:dyDescent="0.3">
      <c r="A78" s="1">
        <v>44869</v>
      </c>
      <c r="B78" t="s">
        <v>34</v>
      </c>
      <c r="C78" t="s">
        <v>35</v>
      </c>
      <c r="D78" s="5">
        <f>VLOOKUP(A78,realized!U:W,3,0)</f>
        <v>-4595182.57</v>
      </c>
      <c r="E78" s="5">
        <f>VLOOKUP(A78,realized!F:H,3,0)</f>
        <v>-260150.91</v>
      </c>
      <c r="F78" s="5">
        <f>VLOOKUP(A78,realized!K:M,3,0)</f>
        <v>-217340.14</v>
      </c>
      <c r="G78" s="15">
        <f t="shared" si="4"/>
        <v>-5072673.62</v>
      </c>
      <c r="H78" s="15">
        <f>VLOOKUP(A78,realized!Z:AB,3,0)</f>
        <v>-5414729.3899999997</v>
      </c>
      <c r="I78" s="15">
        <f>-52385440+53300025</f>
        <v>914585</v>
      </c>
      <c r="J78" s="15">
        <f t="shared" si="5"/>
        <v>-4500144.3899999997</v>
      </c>
    </row>
    <row r="79" spans="1:10" x14ac:dyDescent="0.3">
      <c r="A79" s="1">
        <v>44875</v>
      </c>
      <c r="B79" t="s">
        <v>47</v>
      </c>
      <c r="C79" t="s">
        <v>35</v>
      </c>
      <c r="D79" s="5">
        <f>VLOOKUP(A79,realized!U:W,3,0)</f>
        <v>-3394879.59</v>
      </c>
      <c r="E79" s="5">
        <f>VLOOKUP(A79,realized!F:H,3,0)</f>
        <v>-643377.23</v>
      </c>
      <c r="F79" s="5">
        <f>VLOOKUP(A79,realized!K:M,3,0)</f>
        <v>-358012.47</v>
      </c>
      <c r="G79" s="15">
        <f t="shared" si="4"/>
        <v>-4396269.29</v>
      </c>
      <c r="H79" s="15">
        <f>VLOOKUP(A79,realized!Z:AB,3,0)</f>
        <v>-5205843.6900000004</v>
      </c>
      <c r="I79" s="15">
        <f>-61963123+60219231</f>
        <v>-1743892</v>
      </c>
      <c r="J79" s="15">
        <f t="shared" si="5"/>
        <v>-6949735.6900000004</v>
      </c>
    </row>
    <row r="80" spans="1:10" x14ac:dyDescent="0.3">
      <c r="A80" s="1">
        <v>44722</v>
      </c>
      <c r="B80" t="s">
        <v>41</v>
      </c>
      <c r="C80" t="s">
        <v>35</v>
      </c>
      <c r="D80" s="5">
        <f>VLOOKUP(A80,realized!U:W,3,0)</f>
        <v>-2316375.69</v>
      </c>
      <c r="E80" s="5">
        <f>VLOOKUP(A80,realized!F:H,3,0)</f>
        <v>-852488.57</v>
      </c>
      <c r="F80" s="5">
        <f>VLOOKUP(A80,realized!K:M,3,0)</f>
        <v>-752012.34</v>
      </c>
      <c r="G80" s="15">
        <f t="shared" si="4"/>
        <v>-3920876.5999999996</v>
      </c>
      <c r="H80" s="15">
        <f>VLOOKUP(A80,realized!Z:AB,3,0)</f>
        <v>-5020469.3099999996</v>
      </c>
      <c r="I80" s="15">
        <f>-58056719+58908464</f>
        <v>851745</v>
      </c>
      <c r="J80" s="15">
        <f t="shared" si="5"/>
        <v>-4168724.3099999996</v>
      </c>
    </row>
    <row r="81" spans="1:10" x14ac:dyDescent="0.3">
      <c r="A81" s="1">
        <v>44467</v>
      </c>
      <c r="B81" t="s">
        <v>812</v>
      </c>
      <c r="C81" t="s">
        <v>33</v>
      </c>
      <c r="D81" s="5">
        <f>VLOOKUP(A81,realized!U:W,3,0)</f>
        <v>-1918825.27</v>
      </c>
      <c r="E81" s="5">
        <f>VLOOKUP(A81,realized!F:H,3,0)</f>
        <v>-60098.36</v>
      </c>
      <c r="F81" s="5">
        <f>VLOOKUP(A81,realized!K:M,3,0)</f>
        <v>-1501429.26</v>
      </c>
      <c r="G81" s="15">
        <f t="shared" si="4"/>
        <v>-3480352.89</v>
      </c>
      <c r="H81" s="15">
        <f>VLOOKUP(A81,realized!Z:AB,3,0)</f>
        <v>-4940215.5</v>
      </c>
      <c r="I81" s="15"/>
      <c r="J81" s="15">
        <f t="shared" si="5"/>
        <v>-4940215.5</v>
      </c>
    </row>
    <row r="82" spans="1:10" x14ac:dyDescent="0.3">
      <c r="A82" s="1">
        <v>44323</v>
      </c>
      <c r="B82" t="s">
        <v>34</v>
      </c>
      <c r="C82" t="s">
        <v>35</v>
      </c>
      <c r="D82" s="5">
        <f>VLOOKUP(A82,realized!U:W,3,0)</f>
        <v>-3563459.29</v>
      </c>
      <c r="E82" s="5">
        <f>VLOOKUP(A82,realized!F:H,3,0)</f>
        <v>-619386.96</v>
      </c>
      <c r="F82" s="5">
        <f>VLOOKUP(A82,realized!K:M,3,0)</f>
        <v>-32923.07</v>
      </c>
      <c r="G82" s="15">
        <f t="shared" si="4"/>
        <v>-4215769.32</v>
      </c>
      <c r="H82" s="15">
        <f>VLOOKUP(A82,realized!Z:AB,3,0)</f>
        <v>-4844909.58</v>
      </c>
      <c r="I82" s="15"/>
      <c r="J82" s="15">
        <f t="shared" si="5"/>
        <v>-4844909.58</v>
      </c>
    </row>
    <row r="83" spans="1:10" x14ac:dyDescent="0.3">
      <c r="A83" s="1">
        <v>44526</v>
      </c>
      <c r="B83" t="s">
        <v>813</v>
      </c>
      <c r="C83" t="s">
        <v>33</v>
      </c>
      <c r="D83" s="5">
        <f>VLOOKUP(A83,realized!U:W,3,0)</f>
        <v>-1846973.6</v>
      </c>
      <c r="E83" s="5">
        <f>VLOOKUP(A83,realized!F:H,3,0)</f>
        <v>-252996.85</v>
      </c>
      <c r="F83" s="5">
        <f>VLOOKUP(A83,realized!K:M,3,0)</f>
        <v>-237507.26</v>
      </c>
      <c r="G83" s="15">
        <f t="shared" si="4"/>
        <v>-2337477.71</v>
      </c>
      <c r="H83" s="15">
        <f>VLOOKUP(A83,realized!Z:AB,3,0)</f>
        <v>-4730601.1399999997</v>
      </c>
      <c r="I83" s="15"/>
      <c r="J83" s="15">
        <f t="shared" si="5"/>
        <v>-4730601.1399999997</v>
      </c>
    </row>
    <row r="84" spans="1:10" x14ac:dyDescent="0.3">
      <c r="A84" s="1">
        <v>44838</v>
      </c>
      <c r="B84" t="s">
        <v>36</v>
      </c>
      <c r="C84" t="s">
        <v>35</v>
      </c>
      <c r="D84" s="5">
        <f>VLOOKUP(A84,realized!U:W,3,0)</f>
        <v>-2727427.11</v>
      </c>
      <c r="E84" s="5">
        <f>VLOOKUP(A84,realized!F:H,3,0)</f>
        <v>-735714.09</v>
      </c>
      <c r="F84" s="5">
        <f>VLOOKUP(A84,realized!K:M,3,0)</f>
        <v>-456700.63</v>
      </c>
      <c r="G84" s="15">
        <f t="shared" si="4"/>
        <v>-3919841.8299999996</v>
      </c>
      <c r="H84" s="15">
        <f>VLOOKUP(A84,realized!Z:AB,3,0)</f>
        <v>-4395865.08</v>
      </c>
      <c r="I84" s="15">
        <f>-53300025+53153058</f>
        <v>-146967</v>
      </c>
      <c r="J84" s="15">
        <f t="shared" si="5"/>
        <v>-4542832.08</v>
      </c>
    </row>
    <row r="85" spans="1:10" x14ac:dyDescent="0.3">
      <c r="A85" s="1">
        <v>44832</v>
      </c>
      <c r="B85" t="s">
        <v>43</v>
      </c>
      <c r="C85" t="s">
        <v>33</v>
      </c>
      <c r="D85" s="5">
        <f>VLOOKUP(A85,realized!U:W,3,0)</f>
        <v>-2961329.45</v>
      </c>
      <c r="E85" s="5">
        <f>VLOOKUP(A85,realized!F:H,3,0)</f>
        <v>-411397.22</v>
      </c>
      <c r="F85" s="5">
        <f>VLOOKUP(A85,realized!K:M,3,0)</f>
        <v>-203369.98</v>
      </c>
      <c r="G85" s="15">
        <f t="shared" si="4"/>
        <v>-3576096.65</v>
      </c>
      <c r="H85" s="15">
        <f>VLOOKUP(A85,realized!Z:AB,3,0)</f>
        <v>-4128769.08</v>
      </c>
      <c r="I85" s="15">
        <f>-66052471+67643344</f>
        <v>1590873</v>
      </c>
      <c r="J85" s="15">
        <f t="shared" si="5"/>
        <v>-2537896.08</v>
      </c>
    </row>
    <row r="86" spans="1:10" x14ac:dyDescent="0.3">
      <c r="A86" s="1">
        <v>44686</v>
      </c>
      <c r="B86" t="s">
        <v>114</v>
      </c>
      <c r="C86" t="s">
        <v>33</v>
      </c>
      <c r="D86" s="5">
        <f>VLOOKUP(A86,realized!U:W,3,0)</f>
        <v>-1325523.8799999999</v>
      </c>
      <c r="E86" s="5">
        <f>VLOOKUP(A86,realized!F:H,3,0)</f>
        <v>-176328.56</v>
      </c>
      <c r="F86" s="5">
        <f>VLOOKUP(A86,realized!K:M,3,0)</f>
        <v>-1555311.24</v>
      </c>
      <c r="G86" s="15">
        <f t="shared" si="4"/>
        <v>-3057163.6799999997</v>
      </c>
      <c r="H86" s="15">
        <f>VLOOKUP(A86,realized!Z:AB,3,0)</f>
        <v>-4095423.85</v>
      </c>
      <c r="I86" s="15">
        <f>-54709011+55808376</f>
        <v>1099365</v>
      </c>
      <c r="J86" s="15">
        <f t="shared" si="5"/>
        <v>-2996058.85</v>
      </c>
    </row>
    <row r="87" spans="1:10" x14ac:dyDescent="0.3">
      <c r="A87" s="1">
        <v>44621</v>
      </c>
      <c r="B87" t="s">
        <v>120</v>
      </c>
      <c r="C87" t="s">
        <v>35</v>
      </c>
      <c r="D87" s="5">
        <f>VLOOKUP(A87,realized!U:W,3,0)</f>
        <v>-1513490.22</v>
      </c>
      <c r="E87" s="5">
        <f>VLOOKUP(A87,realized!F:H,3,0)</f>
        <v>-645079.19999999995</v>
      </c>
      <c r="F87" s="5">
        <f>VLOOKUP(A87,realized!K:M,3,0)</f>
        <v>-83625.070000000007</v>
      </c>
      <c r="G87" s="15">
        <f t="shared" si="4"/>
        <v>-2242194.4899999998</v>
      </c>
      <c r="H87" s="15">
        <f>VLOOKUP(A87,realized!Z:AB,3,0)</f>
        <v>-3991614.93</v>
      </c>
      <c r="I87" s="15">
        <f>-44679326+43822988</f>
        <v>-856338</v>
      </c>
      <c r="J87" s="15">
        <f t="shared" si="5"/>
        <v>-4847952.93</v>
      </c>
    </row>
    <row r="88" spans="1:10" x14ac:dyDescent="0.3">
      <c r="A88" s="1">
        <v>44522</v>
      </c>
      <c r="B88" t="s">
        <v>814</v>
      </c>
      <c r="D88" s="5">
        <f>VLOOKUP(A88,realized!U:W,3,0)</f>
        <v>-3310702.24</v>
      </c>
      <c r="E88" s="5">
        <f>VLOOKUP(A88,realized!F:H,3,0)</f>
        <v>-241069.57</v>
      </c>
      <c r="F88" s="5">
        <f>VLOOKUP(A88,realized!K:M,3,0)</f>
        <v>93392.72</v>
      </c>
      <c r="G88" s="15">
        <f t="shared" si="4"/>
        <v>-3458379.09</v>
      </c>
      <c r="H88" s="15">
        <f>VLOOKUP(A88,realized!Z:AB,3,0)</f>
        <v>-3590772.14</v>
      </c>
      <c r="I88" s="15"/>
      <c r="J88" s="15">
        <f t="shared" si="5"/>
        <v>-3590772.14</v>
      </c>
    </row>
    <row r="89" spans="1:10" x14ac:dyDescent="0.3">
      <c r="A89" s="1">
        <v>44363</v>
      </c>
      <c r="B89" t="s">
        <v>815</v>
      </c>
      <c r="C89" t="s">
        <v>33</v>
      </c>
      <c r="D89" s="5">
        <f>VLOOKUP(A89,realized!U:W,3,0)</f>
        <v>-3008886.11</v>
      </c>
      <c r="E89" s="5">
        <f>VLOOKUP(A89,realized!F:H,3,0)</f>
        <v>-843856.17</v>
      </c>
      <c r="F89" s="5">
        <f>VLOOKUP(A89,realized!K:M,3,0)</f>
        <v>21967.61</v>
      </c>
      <c r="G89" s="15">
        <f t="shared" si="4"/>
        <v>-3830774.67</v>
      </c>
      <c r="H89" s="15">
        <f>VLOOKUP(A89,realized!Z:AB,3,0)</f>
        <v>-3219955.18</v>
      </c>
      <c r="I89" s="15"/>
      <c r="J89" s="15">
        <f t="shared" si="5"/>
        <v>-3219955.18</v>
      </c>
    </row>
    <row r="90" spans="1:10" x14ac:dyDescent="0.3">
      <c r="A90" s="1">
        <v>44629</v>
      </c>
      <c r="B90" t="s">
        <v>804</v>
      </c>
      <c r="D90" s="5">
        <f>VLOOKUP(A90,realized!U:W,3,0)</f>
        <v>-1772445.5</v>
      </c>
      <c r="E90" s="5">
        <f>VLOOKUP(A90,realized!F:H,3,0)</f>
        <v>-558310.44999999995</v>
      </c>
      <c r="F90" s="5">
        <f>VLOOKUP(A90,realized!K:M,3,0)</f>
        <v>155308.66</v>
      </c>
      <c r="G90" s="15">
        <f t="shared" si="4"/>
        <v>-2175447.29</v>
      </c>
      <c r="H90" s="15">
        <f>VLOOKUP(A90,realized!Z:AB,3,0)</f>
        <v>-2913879.22</v>
      </c>
      <c r="I90" s="15">
        <f>-12988154+13673602</f>
        <v>685448</v>
      </c>
      <c r="J90" s="15">
        <f t="shared" si="5"/>
        <v>-2228431.2200000002</v>
      </c>
    </row>
    <row r="91" spans="1:10" x14ac:dyDescent="0.3">
      <c r="A91" s="1">
        <v>44504</v>
      </c>
      <c r="B91" t="s">
        <v>45</v>
      </c>
      <c r="C91" t="s">
        <v>33</v>
      </c>
      <c r="D91" s="5">
        <f>VLOOKUP(A91,realized!U:W,3,0)</f>
        <v>-1514627.94</v>
      </c>
      <c r="E91" s="5">
        <f>VLOOKUP(A91,realized!F:H,3,0)</f>
        <v>-188116.4</v>
      </c>
      <c r="F91" s="5">
        <f>VLOOKUP(A91,realized!K:M,3,0)</f>
        <v>-847906.61</v>
      </c>
      <c r="G91" s="15">
        <f t="shared" si="4"/>
        <v>-2550650.9499999997</v>
      </c>
      <c r="H91" s="15">
        <f>VLOOKUP(A91,realized!Z:AB,3,0)</f>
        <v>-2874727.9</v>
      </c>
      <c r="I91" s="15"/>
      <c r="J91" s="15">
        <f t="shared" si="5"/>
        <v>-2874727.9</v>
      </c>
    </row>
    <row r="92" spans="1:10" x14ac:dyDescent="0.3">
      <c r="A92" s="1">
        <v>44868</v>
      </c>
      <c r="B92" t="s">
        <v>45</v>
      </c>
      <c r="C92" t="s">
        <v>33</v>
      </c>
      <c r="D92" s="5">
        <f>VLOOKUP(A92,realized!U:W,3,0)</f>
        <v>-779241.88</v>
      </c>
      <c r="E92" s="5">
        <f>VLOOKUP(A92,realized!F:H,3,0)</f>
        <v>-312688.38</v>
      </c>
      <c r="F92" s="5">
        <f>VLOOKUP(A92,realized!K:M,3,0)</f>
        <v>-997567.03</v>
      </c>
      <c r="G92" s="15">
        <f t="shared" si="4"/>
        <v>-2089497.29</v>
      </c>
      <c r="H92" s="15">
        <f>VLOOKUP(A92,realized!Z:AB,3,0)</f>
        <v>-2726268.18</v>
      </c>
      <c r="I92" s="15">
        <f>-62564305+62020579</f>
        <v>-543726</v>
      </c>
      <c r="J92" s="15">
        <f t="shared" si="5"/>
        <v>-3269994.18</v>
      </c>
    </row>
    <row r="93" spans="1:10" x14ac:dyDescent="0.3">
      <c r="A93" s="1">
        <v>44700</v>
      </c>
      <c r="B93" t="s">
        <v>115</v>
      </c>
      <c r="C93" t="s">
        <v>116</v>
      </c>
      <c r="D93" s="5">
        <f>VLOOKUP(A93,realized!U:W,3,0)</f>
        <v>-2068857.62</v>
      </c>
      <c r="E93" s="5">
        <f>VLOOKUP(A93,realized!F:H,3,0)</f>
        <v>-240421.62</v>
      </c>
      <c r="F93" s="5">
        <f>VLOOKUP(A93,realized!K:M,3,0)</f>
        <v>-97971.06</v>
      </c>
      <c r="G93" s="15">
        <f t="shared" si="4"/>
        <v>-2407250.3000000003</v>
      </c>
      <c r="H93" s="15">
        <f>VLOOKUP(A93,realized!Z:AB,3,0)</f>
        <v>-2656858.6800000002</v>
      </c>
      <c r="I93" s="15">
        <f>-53886134+53570263</f>
        <v>-315871</v>
      </c>
      <c r="J93" s="15">
        <f t="shared" si="5"/>
        <v>-2972729.68</v>
      </c>
    </row>
    <row r="94" spans="1:10" x14ac:dyDescent="0.3">
      <c r="A94" s="1">
        <v>44595</v>
      </c>
      <c r="B94" t="s">
        <v>32</v>
      </c>
      <c r="C94" t="s">
        <v>33</v>
      </c>
      <c r="D94" s="5">
        <f>VLOOKUP(A94,realized!U:W,3,0)</f>
        <v>-21402</v>
      </c>
      <c r="E94" s="5">
        <f>VLOOKUP(A94,realized!F:H,3,0)</f>
        <v>-1815967.83</v>
      </c>
      <c r="F94" s="5">
        <f>VLOOKUP(A94,realized!K:M,3,0)</f>
        <v>-108091.18</v>
      </c>
      <c r="G94" s="15">
        <f t="shared" si="4"/>
        <v>-1945461.01</v>
      </c>
      <c r="H94" s="15">
        <f>VLOOKUP(A94,realized!Z:AB,3,0)</f>
        <v>-2612196.5699999998</v>
      </c>
      <c r="I94" s="15">
        <f>-41451816+40647808</f>
        <v>-804008</v>
      </c>
      <c r="J94" s="15">
        <f t="shared" si="5"/>
        <v>-3416204.57</v>
      </c>
    </row>
    <row r="95" spans="1:10" x14ac:dyDescent="0.3">
      <c r="A95" s="1">
        <v>44547</v>
      </c>
      <c r="B95" t="s">
        <v>816</v>
      </c>
      <c r="D95" s="5">
        <f>VLOOKUP(A95,realized!U:W,3,0)</f>
        <v>-2299544.15</v>
      </c>
      <c r="E95" s="5">
        <f>VLOOKUP(A95,realized!F:H,3,0)</f>
        <v>30180.6</v>
      </c>
      <c r="F95" s="5">
        <f>VLOOKUP(A95,realized!K:M,3,0)</f>
        <v>60314.55</v>
      </c>
      <c r="G95" s="15">
        <f t="shared" si="4"/>
        <v>-2209049</v>
      </c>
      <c r="H95" s="15">
        <f>VLOOKUP(A95,realized!Z:AB,3,0)</f>
        <v>-2231346.69</v>
      </c>
      <c r="I95" s="15"/>
      <c r="J95" s="15">
        <f t="shared" si="5"/>
        <v>-2231346.69</v>
      </c>
    </row>
    <row r="96" spans="1:10" x14ac:dyDescent="0.3">
      <c r="A96" s="1">
        <v>44204</v>
      </c>
      <c r="B96" t="s">
        <v>34</v>
      </c>
      <c r="C96" t="s">
        <v>35</v>
      </c>
      <c r="D96" s="5">
        <f>VLOOKUP(A96,realized!U:W,3,0)</f>
        <v>-1932441.69</v>
      </c>
      <c r="E96" s="5">
        <f>VLOOKUP(A96,realized!F:H,3,0)</f>
        <v>-29745.279999999999</v>
      </c>
      <c r="F96" s="5">
        <f>VLOOKUP(A96,realized!K:M,3,0)</f>
        <v>-53398.84</v>
      </c>
      <c r="G96" s="15">
        <f t="shared" ref="G96:G115" si="6">SUM(D96:F96)</f>
        <v>-2015585.81</v>
      </c>
      <c r="H96" s="15">
        <f>VLOOKUP(A96,realized!Z:AB,3,0)</f>
        <v>-2093722.47</v>
      </c>
      <c r="I96" s="15"/>
      <c r="J96" s="15">
        <f t="shared" ref="J96:J115" si="7">H96+I96</f>
        <v>-2093722.47</v>
      </c>
    </row>
    <row r="97" spans="1:10" x14ac:dyDescent="0.3">
      <c r="A97" s="1">
        <v>44847</v>
      </c>
      <c r="B97" t="s">
        <v>47</v>
      </c>
      <c r="C97" t="s">
        <v>35</v>
      </c>
      <c r="D97" s="5">
        <f>VLOOKUP(A97,realized!U:W,3,0)</f>
        <v>-402252.61</v>
      </c>
      <c r="E97" s="5">
        <f>VLOOKUP(A97,realized!F:H,3,0)</f>
        <v>111356.76</v>
      </c>
      <c r="F97" s="5">
        <f>VLOOKUP(A97,realized!K:M,3,0)</f>
        <v>-713613.44</v>
      </c>
      <c r="G97" s="15">
        <f t="shared" si="6"/>
        <v>-1004509.2899999999</v>
      </c>
      <c r="H97" s="15">
        <f>VLOOKUP(A97,realized!Z:AB,3,0)</f>
        <v>-1900896.46</v>
      </c>
      <c r="I97" s="15">
        <f>-61486450+61439439</f>
        <v>-47011</v>
      </c>
      <c r="J97" s="15">
        <f t="shared" si="7"/>
        <v>-1947907.46</v>
      </c>
    </row>
    <row r="98" spans="1:10" x14ac:dyDescent="0.3">
      <c r="A98" s="1">
        <v>44910</v>
      </c>
      <c r="B98" t="s">
        <v>48</v>
      </c>
      <c r="C98" t="s">
        <v>35</v>
      </c>
      <c r="D98" s="5">
        <f>VLOOKUP(A98,realized!U:W,3,0)</f>
        <v>-1194696.8899999999</v>
      </c>
      <c r="E98" s="5">
        <f>VLOOKUP(A98,realized!F:H,3,0)</f>
        <v>512184.58</v>
      </c>
      <c r="F98" s="5">
        <f>VLOOKUP(A98,realized!K:M,3,0)</f>
        <v>-643731.88</v>
      </c>
      <c r="G98" s="15">
        <f t="shared" si="6"/>
        <v>-1326244.19</v>
      </c>
      <c r="H98" s="15">
        <f>VLOOKUP(A98,realized!Z:AB,3,0)</f>
        <v>-1800464.81</v>
      </c>
      <c r="I98" s="15">
        <f>-59304247+59120082</f>
        <v>-184165</v>
      </c>
      <c r="J98" s="15">
        <f t="shared" si="7"/>
        <v>-1984629.81</v>
      </c>
    </row>
    <row r="99" spans="1:10" x14ac:dyDescent="0.3">
      <c r="A99" s="1">
        <v>44482</v>
      </c>
      <c r="B99" t="s">
        <v>817</v>
      </c>
      <c r="C99" t="s">
        <v>39</v>
      </c>
      <c r="D99" s="5">
        <f>VLOOKUP(A99,realized!U:W,3,0)</f>
        <v>-1603388.35</v>
      </c>
      <c r="E99" s="5">
        <f>VLOOKUP(A99,realized!F:H,3,0)</f>
        <v>92974.86</v>
      </c>
      <c r="F99" s="5">
        <f>VLOOKUP(A99,realized!K:M,3,0)</f>
        <v>84578.46</v>
      </c>
      <c r="G99" s="15">
        <f t="shared" si="6"/>
        <v>-1425835.03</v>
      </c>
      <c r="H99" s="15">
        <f>VLOOKUP(A99,realized!Z:AB,3,0)</f>
        <v>-1616556.31</v>
      </c>
      <c r="I99" s="15"/>
      <c r="J99" s="15">
        <f t="shared" si="7"/>
        <v>-1616556.31</v>
      </c>
    </row>
    <row r="100" spans="1:10" x14ac:dyDescent="0.3">
      <c r="A100" s="1">
        <v>44833</v>
      </c>
      <c r="B100" t="s">
        <v>46</v>
      </c>
      <c r="C100" t="s">
        <v>39</v>
      </c>
      <c r="D100" s="5">
        <f>VLOOKUP(A100,realized!U:W,3,0)</f>
        <v>-39868.559999999998</v>
      </c>
      <c r="E100" s="5">
        <f>VLOOKUP(A100,realized!F:H,3,0)</f>
        <v>-328031.78000000003</v>
      </c>
      <c r="F100" s="5">
        <f>VLOOKUP(A100,realized!K:M,3,0)</f>
        <v>-755615.92</v>
      </c>
      <c r="G100" s="15">
        <f t="shared" si="6"/>
        <v>-1123516.26</v>
      </c>
      <c r="H100" s="15">
        <f>VLOOKUP(A100,realized!Z:AB,3,0)</f>
        <v>-1497099.65</v>
      </c>
      <c r="I100" s="15">
        <f>-70598228+70481926</f>
        <v>-116302</v>
      </c>
      <c r="J100" s="15">
        <f t="shared" si="7"/>
        <v>-1613401.65</v>
      </c>
    </row>
    <row r="101" spans="1:10" x14ac:dyDescent="0.3">
      <c r="A101" s="1">
        <v>44698</v>
      </c>
      <c r="B101" t="s">
        <v>820</v>
      </c>
      <c r="D101" s="5">
        <f>VLOOKUP(A101,realized!U:W,3,0)</f>
        <v>-438169.65</v>
      </c>
      <c r="E101" s="5">
        <f>VLOOKUP(A101,realized!F:H,3,0)</f>
        <v>-335694.69</v>
      </c>
      <c r="F101" s="5">
        <f>VLOOKUP(A101,realized!K:M,3,0)</f>
        <v>-376955.22</v>
      </c>
      <c r="G101" s="15">
        <f t="shared" si="6"/>
        <v>-1150819.56</v>
      </c>
      <c r="H101" s="15">
        <f>VLOOKUP(A101,realized!Z:AB,3,0)</f>
        <v>-1433637.41</v>
      </c>
      <c r="I101" s="15"/>
      <c r="J101" s="15">
        <f t="shared" si="7"/>
        <v>-1433637.41</v>
      </c>
    </row>
    <row r="102" spans="1:10" x14ac:dyDescent="0.3">
      <c r="A102" s="1">
        <v>44959</v>
      </c>
      <c r="B102" t="s">
        <v>32</v>
      </c>
      <c r="C102" t="s">
        <v>33</v>
      </c>
      <c r="D102" s="5">
        <f>VLOOKUP(A102,realized!U:W,3,0)</f>
        <v>-1109822.73</v>
      </c>
      <c r="E102" s="5">
        <f>VLOOKUP(A102,realized!F:H,3,0)</f>
        <v>14628.56</v>
      </c>
      <c r="F102" s="5">
        <f>VLOOKUP(A102,realized!K:M,3,0)</f>
        <v>52018.720000000001</v>
      </c>
      <c r="G102" s="15">
        <f t="shared" si="6"/>
        <v>-1043175.45</v>
      </c>
      <c r="H102" s="15">
        <f>VLOOKUP(A102,realized!Z:AB,3,0)</f>
        <v>-1267648.8400000001</v>
      </c>
      <c r="I102" s="15">
        <f>-58056720+58908464</f>
        <v>851744</v>
      </c>
      <c r="J102" s="15">
        <f t="shared" si="7"/>
        <v>-415904.84000000008</v>
      </c>
    </row>
    <row r="103" spans="1:10" x14ac:dyDescent="0.3">
      <c r="A103" s="1">
        <v>44851</v>
      </c>
      <c r="B103" t="s">
        <v>803</v>
      </c>
      <c r="D103" s="5">
        <f>VLOOKUP(A103,realized!U:W,3,0)</f>
        <v>101421.46</v>
      </c>
      <c r="E103" s="5">
        <f>VLOOKUP(A103,realized!F:H,3,0)</f>
        <v>-295951.21999999997</v>
      </c>
      <c r="F103" s="5">
        <f>VLOOKUP(A103,realized!K:M,3,0)</f>
        <v>-263397.15999999997</v>
      </c>
      <c r="G103" s="15">
        <f t="shared" si="6"/>
        <v>-457926.91999999993</v>
      </c>
      <c r="H103" s="15">
        <f>VLOOKUP(A103,realized!Z:AB,3,0)</f>
        <v>-1177246.8700000001</v>
      </c>
      <c r="I103" s="15">
        <f>-12317570+12963363</f>
        <v>645793</v>
      </c>
      <c r="J103" s="15">
        <f t="shared" si="7"/>
        <v>-531453.87000000011</v>
      </c>
    </row>
    <row r="104" spans="1:10" x14ac:dyDescent="0.3">
      <c r="A104" s="1">
        <v>44202</v>
      </c>
      <c r="B104" t="s">
        <v>819</v>
      </c>
      <c r="D104" s="5">
        <f>VLOOKUP(A104,realized!U:W,3,0)</f>
        <v>-433524.42</v>
      </c>
      <c r="E104" s="5">
        <f>VLOOKUP(A104,realized!F:H,3,0)</f>
        <v>7005.33</v>
      </c>
      <c r="F104" s="5">
        <f>VLOOKUP(A104,realized!K:M,3,0)</f>
        <v>-119135.62</v>
      </c>
      <c r="G104" s="15">
        <f t="shared" si="6"/>
        <v>-545654.71</v>
      </c>
      <c r="H104" s="15">
        <f>VLOOKUP(A104,realized!Z:AB,3,0)</f>
        <v>-1155490.7</v>
      </c>
      <c r="I104" s="15"/>
      <c r="J104" s="15">
        <f t="shared" si="7"/>
        <v>-1155490.7</v>
      </c>
    </row>
    <row r="105" spans="1:10" x14ac:dyDescent="0.3">
      <c r="A105" s="1">
        <v>44728</v>
      </c>
      <c r="B105" t="s">
        <v>799</v>
      </c>
      <c r="C105" t="s">
        <v>33</v>
      </c>
      <c r="D105" s="5">
        <f>VLOOKUP(A105,realized!U:W,3,0)</f>
        <v>84314.78</v>
      </c>
      <c r="E105" s="5">
        <f>VLOOKUP(A105,realized!F:H,3,0)</f>
        <v>-261452.79999999999</v>
      </c>
      <c r="F105" s="5">
        <f>VLOOKUP(A105,realized!K:M,3,0)</f>
        <v>-154939.57999999999</v>
      </c>
      <c r="G105" s="15">
        <f t="shared" si="6"/>
        <v>-332077.59999999998</v>
      </c>
      <c r="H105" s="15">
        <f>VLOOKUP(A105,realized!Z:AB,3,0)</f>
        <v>-1101939.73</v>
      </c>
      <c r="I105" s="15">
        <f>-61452487+64409646</f>
        <v>2957159</v>
      </c>
      <c r="J105" s="15">
        <f t="shared" si="7"/>
        <v>1855219.27</v>
      </c>
    </row>
    <row r="106" spans="1:10" x14ac:dyDescent="0.3">
      <c r="A106" s="1">
        <v>44855</v>
      </c>
      <c r="B106" t="s">
        <v>41</v>
      </c>
      <c r="C106" t="s">
        <v>35</v>
      </c>
      <c r="D106" s="5">
        <f>VLOOKUP(A106,realized!U:W,3,0)</f>
        <v>-348529.66</v>
      </c>
      <c r="E106" s="5">
        <f>VLOOKUP(A106,realized!F:H,3,0)</f>
        <v>84143.11</v>
      </c>
      <c r="F106" s="5">
        <f>VLOOKUP(A106,realized!K:M,3,0)</f>
        <v>-194726.8</v>
      </c>
      <c r="G106" s="15">
        <f t="shared" si="6"/>
        <v>-459113.35</v>
      </c>
      <c r="H106" s="15">
        <f>VLOOKUP(A106,realized!Z:AB,3,0)</f>
        <v>-1036357.37</v>
      </c>
      <c r="I106" s="15">
        <f>-68365726+69125515</f>
        <v>759789</v>
      </c>
      <c r="J106" s="15">
        <f t="shared" si="7"/>
        <v>-276568.37</v>
      </c>
    </row>
    <row r="107" spans="1:10" x14ac:dyDescent="0.3">
      <c r="A107" s="1">
        <v>44498</v>
      </c>
      <c r="B107" t="s">
        <v>119</v>
      </c>
      <c r="C107" t="s">
        <v>35</v>
      </c>
      <c r="D107" s="5">
        <f>VLOOKUP(A107,realized!U:W,3,0)</f>
        <v>-594511.23</v>
      </c>
      <c r="E107" s="5">
        <f>VLOOKUP(A107,realized!F:H,3,0)</f>
        <v>-545451.56000000006</v>
      </c>
      <c r="F107" s="5">
        <f>VLOOKUP(A107,realized!K:M,3,0)</f>
        <v>26450.51</v>
      </c>
      <c r="G107" s="15">
        <f t="shared" si="6"/>
        <v>-1113512.28</v>
      </c>
      <c r="H107" s="15">
        <f>VLOOKUP(A107,realized!Z:AB,3,0)</f>
        <v>-953850.59</v>
      </c>
      <c r="I107" s="15">
        <f>-63616535+63724957</f>
        <v>108422</v>
      </c>
      <c r="J107" s="15">
        <f t="shared" si="7"/>
        <v>-845428.59</v>
      </c>
    </row>
    <row r="108" spans="1:10" x14ac:dyDescent="0.3">
      <c r="A108" s="1">
        <v>44685</v>
      </c>
      <c r="B108" t="s">
        <v>43</v>
      </c>
      <c r="C108" t="s">
        <v>33</v>
      </c>
      <c r="D108" s="5">
        <f>VLOOKUP(A108,realized!U:W,3,0)</f>
        <v>-134574.01999999999</v>
      </c>
      <c r="E108" s="5">
        <f>VLOOKUP(A108,realized!F:H,3,0)</f>
        <v>150471.73000000001</v>
      </c>
      <c r="F108" s="5">
        <f>VLOOKUP(A108,realized!K:M,3,0)</f>
        <v>27674.38</v>
      </c>
      <c r="G108" s="15">
        <f t="shared" si="6"/>
        <v>43572.090000000026</v>
      </c>
      <c r="H108" s="15">
        <f>VLOOKUP(A108,realized!Z:AB,3,0)</f>
        <v>-814633.44</v>
      </c>
      <c r="I108" s="15">
        <f>-54519375+56030705</f>
        <v>1511330</v>
      </c>
      <c r="J108" s="15">
        <f t="shared" si="7"/>
        <v>696696.56</v>
      </c>
    </row>
    <row r="109" spans="1:10" x14ac:dyDescent="0.3">
      <c r="A109" s="1">
        <v>44208</v>
      </c>
      <c r="B109" t="s">
        <v>818</v>
      </c>
      <c r="D109" s="5">
        <f>VLOOKUP(A109,realized!U:W,3,0)</f>
        <v>-118603.26</v>
      </c>
      <c r="E109" s="5">
        <f>VLOOKUP(A109,realized!F:H,3,0)</f>
        <v>43600.61</v>
      </c>
      <c r="F109" s="5">
        <f>VLOOKUP(A109,realized!K:M,3,0)</f>
        <v>-351605.29</v>
      </c>
      <c r="G109" s="15">
        <f t="shared" si="6"/>
        <v>-426607.93999999994</v>
      </c>
      <c r="H109" s="15">
        <f>VLOOKUP(A109,realized!Z:AB,3,0)</f>
        <v>-695035.95</v>
      </c>
      <c r="I109" s="15"/>
      <c r="J109" s="15">
        <f t="shared" si="7"/>
        <v>-695035.95</v>
      </c>
    </row>
    <row r="110" spans="1:10" x14ac:dyDescent="0.3">
      <c r="A110" s="1">
        <v>44200</v>
      </c>
      <c r="B110" t="s">
        <v>118</v>
      </c>
      <c r="C110" t="s">
        <v>33</v>
      </c>
      <c r="D110" s="5">
        <f>VLOOKUP(A110,realized!U:W,3,0)</f>
        <v>-892648.59</v>
      </c>
      <c r="E110" s="5">
        <f>VLOOKUP(A110,realized!F:H,3,0)</f>
        <v>185147.6</v>
      </c>
      <c r="F110" s="5">
        <f>VLOOKUP(A110,realized!K:M,3,0)</f>
        <v>40685.01</v>
      </c>
      <c r="G110" s="15">
        <f t="shared" si="6"/>
        <v>-666815.98</v>
      </c>
      <c r="H110" s="15">
        <f>VLOOKUP(A110,realized!Z:AB,3,0)</f>
        <v>-691997.47</v>
      </c>
      <c r="I110" s="15">
        <f>-55589268+61714741</f>
        <v>6125473</v>
      </c>
      <c r="J110" s="15">
        <f t="shared" si="7"/>
        <v>5433475.5300000003</v>
      </c>
    </row>
    <row r="111" spans="1:10" x14ac:dyDescent="0.3">
      <c r="A111" s="1">
        <v>44839</v>
      </c>
      <c r="B111" t="s">
        <v>45</v>
      </c>
      <c r="C111" t="s">
        <v>33</v>
      </c>
      <c r="D111" s="5">
        <f>VLOOKUP(A111,realized!U:W,3,0)</f>
        <v>-83487.38</v>
      </c>
      <c r="E111" s="5">
        <f>VLOOKUP(A111,realized!F:H,3,0)</f>
        <v>-131414.26999999999</v>
      </c>
      <c r="F111" s="5">
        <f>VLOOKUP(A111,realized!K:M,3,0)</f>
        <v>-164511.60999999999</v>
      </c>
      <c r="G111" s="15">
        <f t="shared" si="6"/>
        <v>-379413.26</v>
      </c>
      <c r="H111" s="15">
        <f>VLOOKUP(A111,realized!Z:AB,3,0)</f>
        <v>-471891.01</v>
      </c>
      <c r="I111" s="15">
        <f>-50240123+54709011</f>
        <v>4468888</v>
      </c>
      <c r="J111" s="15">
        <f t="shared" si="7"/>
        <v>3996996.99</v>
      </c>
    </row>
    <row r="112" spans="1:10" x14ac:dyDescent="0.3">
      <c r="A112" s="1">
        <v>44316</v>
      </c>
      <c r="B112" t="s">
        <v>36</v>
      </c>
      <c r="C112" t="s">
        <v>35</v>
      </c>
      <c r="D112" s="5">
        <f>VLOOKUP(A112,realized!U:W,3,0)</f>
        <v>491719.77</v>
      </c>
      <c r="E112" s="5">
        <f>VLOOKUP(A112,realized!F:H,3,0)</f>
        <v>-341747.03</v>
      </c>
      <c r="F112" s="5">
        <f>VLOOKUP(A112,realized!K:M,3,0)</f>
        <v>-189210.95</v>
      </c>
      <c r="G112" s="15">
        <f t="shared" si="6"/>
        <v>-39238.210000000021</v>
      </c>
      <c r="H112" s="15">
        <f>VLOOKUP(A112,realized!Z:AB,3,0)</f>
        <v>-252685.17</v>
      </c>
      <c r="I112" s="15">
        <f>-52742332+55276347</f>
        <v>2534015</v>
      </c>
      <c r="J112" s="15">
        <f t="shared" si="7"/>
        <v>2281329.83</v>
      </c>
    </row>
    <row r="113" spans="1:10" x14ac:dyDescent="0.3">
      <c r="A113" s="1">
        <v>44417</v>
      </c>
      <c r="B113" t="s">
        <v>36</v>
      </c>
      <c r="C113" t="s">
        <v>35</v>
      </c>
      <c r="D113" s="5">
        <f>VLOOKUP(A113,realized!U:W,3,0)</f>
        <v>63213.78</v>
      </c>
      <c r="E113" s="5">
        <f>VLOOKUP(A113,realized!F:H,3,0)</f>
        <v>-152680.67000000001</v>
      </c>
      <c r="F113" s="5">
        <f>VLOOKUP(A113,realized!K:M,3,0)</f>
        <v>189966.24</v>
      </c>
      <c r="G113" s="15">
        <f t="shared" si="6"/>
        <v>100499.34999999998</v>
      </c>
      <c r="H113" s="15">
        <f>VLOOKUP(A113,realized!Z:AB,3,0)</f>
        <v>-188886.47</v>
      </c>
      <c r="I113" s="15"/>
      <c r="J113" s="15">
        <f t="shared" si="7"/>
        <v>-188886.47</v>
      </c>
    </row>
    <row r="114" spans="1:10" x14ac:dyDescent="0.3">
      <c r="A114" s="1">
        <v>44817</v>
      </c>
      <c r="B114" t="s">
        <v>821</v>
      </c>
      <c r="D114" s="5">
        <f>VLOOKUP(A114,realized!U:W,3,0)</f>
        <v>363493.42</v>
      </c>
      <c r="E114" s="5">
        <f>VLOOKUP(A114,realized!F:H,3,0)</f>
        <v>-30887.86</v>
      </c>
      <c r="F114" s="5">
        <f>VLOOKUP(A114,realized!K:M,3,0)</f>
        <v>374214.77</v>
      </c>
      <c r="G114" s="15">
        <f t="shared" si="6"/>
        <v>706820.33000000007</v>
      </c>
      <c r="H114" s="15">
        <f>VLOOKUP(A114,realized!Z:AB,3,0)</f>
        <v>258304.29</v>
      </c>
      <c r="I114" s="15"/>
      <c r="J114" s="15">
        <f t="shared" si="7"/>
        <v>258304.29</v>
      </c>
    </row>
    <row r="115" spans="1:10" x14ac:dyDescent="0.3">
      <c r="A115" s="1">
        <v>44519</v>
      </c>
      <c r="B115" t="s">
        <v>800</v>
      </c>
      <c r="C115" t="s">
        <v>35</v>
      </c>
      <c r="D115" s="5">
        <f>VLOOKUP(A115,realized!U:W,3,0)</f>
        <v>917294.06</v>
      </c>
      <c r="E115" s="5">
        <f>VLOOKUP(A115,realized!F:H,3,0)</f>
        <v>-439256.66</v>
      </c>
      <c r="F115" s="5">
        <f>VLOOKUP(A115,realized!K:M,3,0)</f>
        <v>69831.509999999995</v>
      </c>
      <c r="G115" s="15">
        <f t="shared" si="6"/>
        <v>547868.91</v>
      </c>
      <c r="H115" s="15">
        <f>VLOOKUP(A115,realized!Z:AB,3,0)</f>
        <v>405570.68</v>
      </c>
      <c r="I115" s="15">
        <f>-58056720+58908464</f>
        <v>851744</v>
      </c>
      <c r="J115" s="15">
        <f t="shared" si="7"/>
        <v>1257314.68</v>
      </c>
    </row>
    <row r="116" spans="1:10" x14ac:dyDescent="0.3">
      <c r="A116" s="1"/>
      <c r="D116" s="5"/>
      <c r="E116" s="5"/>
      <c r="F116" s="5"/>
      <c r="G116" s="5"/>
      <c r="H116" s="5"/>
      <c r="J116" s="5"/>
    </row>
    <row r="117" spans="1:10" x14ac:dyDescent="0.3">
      <c r="A117" s="1"/>
      <c r="D117" s="5"/>
      <c r="E117" s="5"/>
      <c r="F117" s="5"/>
      <c r="G117" s="5"/>
      <c r="H117" s="5"/>
      <c r="J117" s="5"/>
    </row>
    <row r="118" spans="1:10" x14ac:dyDescent="0.3">
      <c r="A118" s="18" t="s">
        <v>806</v>
      </c>
      <c r="B118" s="19" t="s">
        <v>128</v>
      </c>
      <c r="C118" s="19" t="s">
        <v>808</v>
      </c>
      <c r="F118" s="7" t="s">
        <v>826</v>
      </c>
    </row>
    <row r="119" spans="1:10" x14ac:dyDescent="0.3">
      <c r="A119" s="16" t="s">
        <v>807</v>
      </c>
      <c r="B119" s="17">
        <f>SUMIFS(realized!AB:AB,realized!Z:Z,"&gt;=01/01/2021",realized!Z:Z,"&lt;01/01/2022")</f>
        <v>-295332051.10999978</v>
      </c>
      <c r="C119" s="5">
        <f>H143</f>
        <v>-78285143.49000001</v>
      </c>
      <c r="D119" s="14">
        <f>C119/B119</f>
        <v>0.26507500014226976</v>
      </c>
      <c r="F119" t="s">
        <v>128</v>
      </c>
      <c r="G119" s="5">
        <f>SUM(G64:G115)</f>
        <v>-208859407.32999989</v>
      </c>
      <c r="H119" s="5">
        <f>SUM(H64:H115)</f>
        <v>-256223467.86000001</v>
      </c>
      <c r="J119" s="5">
        <f t="shared" ref="J119" si="8">SUM(J64:J115)</f>
        <v>-228922572.86000001</v>
      </c>
    </row>
    <row r="120" spans="1:10" x14ac:dyDescent="0.3">
      <c r="A120" s="16" t="s">
        <v>827</v>
      </c>
      <c r="B120" s="17">
        <f>SUMIFS(realized!AB:AB,realized!Z:Z,"&gt;=01/01/2022")</f>
        <v>-537009922.93999994</v>
      </c>
      <c r="C120" s="5">
        <f>H151</f>
        <v>-138730112.83000001</v>
      </c>
      <c r="D120" s="14">
        <f t="shared" ref="D120:D121" si="9">C120/B120</f>
        <v>0.25833808073878051</v>
      </c>
      <c r="F120" t="s">
        <v>125</v>
      </c>
      <c r="G120" s="5">
        <f>AVERAGE(G64:G115)</f>
        <v>-4016527.0640384597</v>
      </c>
      <c r="H120" s="20">
        <f>AVERAGE(H64:H115)</f>
        <v>-4927374.3819230776</v>
      </c>
      <c r="J120" s="5">
        <f t="shared" ref="J120" si="10">AVERAGE(J64:J115)</f>
        <v>-4402357.1703846157</v>
      </c>
    </row>
    <row r="121" spans="1:10" x14ac:dyDescent="0.3">
      <c r="A121" s="16" t="s">
        <v>826</v>
      </c>
      <c r="B121" s="17">
        <f>B119+B120</f>
        <v>-832341974.04999971</v>
      </c>
      <c r="C121" s="5">
        <f>H127</f>
        <v>-217015256.32000002</v>
      </c>
      <c r="D121" s="14">
        <f t="shared" si="9"/>
        <v>0.26072847830087165</v>
      </c>
      <c r="F121" t="s">
        <v>126</v>
      </c>
      <c r="G121" s="5">
        <f>MIN(G64:G115)</f>
        <v>-34139888.390000001</v>
      </c>
      <c r="H121" s="5">
        <f>MIN(H64:H115)</f>
        <v>-39208211.539999999</v>
      </c>
      <c r="J121" s="5">
        <f t="shared" ref="J121" si="11">MIN(J64:J115)</f>
        <v>-43294211.539999999</v>
      </c>
    </row>
    <row r="122" spans="1:10" x14ac:dyDescent="0.3">
      <c r="F122" t="s">
        <v>127</v>
      </c>
      <c r="G122" s="5">
        <f>MAX(G64:G115)</f>
        <v>706820.33000000007</v>
      </c>
      <c r="H122" s="5">
        <f>MAX(H64:H115)</f>
        <v>405570.68</v>
      </c>
      <c r="J122" s="5">
        <f t="shared" ref="J122" si="12">MAX(J64:J115)</f>
        <v>5433475.5300000003</v>
      </c>
    </row>
    <row r="123" spans="1:10" x14ac:dyDescent="0.3">
      <c r="F123" t="s">
        <v>129</v>
      </c>
      <c r="G123" s="6">
        <f>COUNTIF(G64:G115,"&lt;0")</f>
        <v>48</v>
      </c>
      <c r="H123" s="6">
        <f>COUNTIF(H64:H115,"&lt;0")</f>
        <v>50</v>
      </c>
      <c r="I123" s="6"/>
      <c r="J123" s="6">
        <f t="shared" ref="J123" si="13">COUNTIF(J64:J115,"&lt;0")</f>
        <v>45</v>
      </c>
    </row>
    <row r="124" spans="1:10" x14ac:dyDescent="0.3">
      <c r="A124" s="21">
        <v>2016</v>
      </c>
      <c r="B124" s="21">
        <v>29</v>
      </c>
      <c r="F124" t="s">
        <v>130</v>
      </c>
      <c r="G124">
        <f>COUNTIF(G64:G115,"&gt;0")</f>
        <v>4</v>
      </c>
      <c r="H124">
        <f>COUNTIF(H64:H115,"&gt;0")</f>
        <v>2</v>
      </c>
      <c r="I124"/>
      <c r="J124">
        <f t="shared" ref="J124" si="14">COUNTIF(J64:J115,"&gt;0")</f>
        <v>7</v>
      </c>
    </row>
    <row r="125" spans="1:10" x14ac:dyDescent="0.3">
      <c r="A125" s="21">
        <v>2017</v>
      </c>
      <c r="B125" s="21">
        <v>21</v>
      </c>
    </row>
    <row r="126" spans="1:10" x14ac:dyDescent="0.3">
      <c r="A126" s="21">
        <v>2018</v>
      </c>
      <c r="B126" s="21">
        <v>38</v>
      </c>
      <c r="F126" s="7" t="s">
        <v>805</v>
      </c>
      <c r="I126" s="7"/>
    </row>
    <row r="127" spans="1:10" x14ac:dyDescent="0.3">
      <c r="A127" s="21">
        <v>2019</v>
      </c>
      <c r="B127" s="21">
        <v>57</v>
      </c>
      <c r="F127" t="s">
        <v>128</v>
      </c>
      <c r="G127" s="5">
        <f>SUM(G65:G115)</f>
        <v>-174719518.93999994</v>
      </c>
      <c r="H127" s="5">
        <f>SUM(H65:H115)</f>
        <v>-217015256.32000002</v>
      </c>
      <c r="J127" s="5">
        <f t="shared" ref="J127" si="15">SUM(J65:J115)</f>
        <v>-185628361.32000002</v>
      </c>
    </row>
    <row r="128" spans="1:10" x14ac:dyDescent="0.3">
      <c r="A128" s="21">
        <v>2020</v>
      </c>
      <c r="B128" s="21">
        <v>61</v>
      </c>
      <c r="F128" t="s">
        <v>125</v>
      </c>
      <c r="G128" s="5">
        <f>AVERAGE(G65:G115)</f>
        <v>-3425872.9203921556</v>
      </c>
      <c r="H128" s="20">
        <f>AVERAGE(H65:H115)</f>
        <v>-4255201.1043137256</v>
      </c>
      <c r="J128" s="5">
        <f t="shared" ref="J128" si="16">AVERAGE(J65:J115)</f>
        <v>-3639771.7905882359</v>
      </c>
    </row>
    <row r="129" spans="1:10" x14ac:dyDescent="0.3">
      <c r="A129" s="21">
        <v>2021</v>
      </c>
      <c r="B129" s="21">
        <v>22</v>
      </c>
      <c r="F129" t="s">
        <v>126</v>
      </c>
      <c r="G129" s="5">
        <f>MIN(G65:G115)</f>
        <v>-12923706.749999998</v>
      </c>
      <c r="H129" s="5">
        <f>MIN(H65:H115)</f>
        <v>-13226156.300000001</v>
      </c>
      <c r="J129" s="5">
        <f t="shared" ref="J129" si="17">MIN(J65:J115)</f>
        <v>-14753819.98</v>
      </c>
    </row>
    <row r="130" spans="1:10" x14ac:dyDescent="0.3">
      <c r="A130" s="21">
        <v>2022</v>
      </c>
      <c r="B130" s="21">
        <v>28</v>
      </c>
      <c r="F130" t="s">
        <v>127</v>
      </c>
      <c r="G130" s="5">
        <f>MAX(G65:G115)</f>
        <v>706820.33000000007</v>
      </c>
      <c r="H130" s="5">
        <f>MAX(H65:H115)</f>
        <v>405570.68</v>
      </c>
      <c r="J130" s="5">
        <f t="shared" ref="J130" si="18">MAX(J65:J115)</f>
        <v>5433475.5300000003</v>
      </c>
    </row>
    <row r="131" spans="1:10" x14ac:dyDescent="0.3">
      <c r="F131" t="s">
        <v>129</v>
      </c>
      <c r="G131">
        <f>COUNTIF(G65:G115,"&lt;0")</f>
        <v>47</v>
      </c>
      <c r="H131">
        <f>COUNTIF(H65:H115,"&lt;0")</f>
        <v>49</v>
      </c>
      <c r="I131"/>
      <c r="J131">
        <f t="shared" ref="J131" si="19">COUNTIF(J65:J115,"&lt;0")</f>
        <v>44</v>
      </c>
    </row>
    <row r="132" spans="1:10" x14ac:dyDescent="0.3">
      <c r="A132" t="s">
        <v>823</v>
      </c>
      <c r="B132" s="22">
        <f>AVERAGE(B124:B130)</f>
        <v>36.571428571428569</v>
      </c>
      <c r="F132" t="s">
        <v>130</v>
      </c>
      <c r="G132">
        <f>COUNTIF(G65:G115,"&gt;0")</f>
        <v>4</v>
      </c>
      <c r="H132">
        <f>COUNTIF(H65:H115,"&gt;0")</f>
        <v>2</v>
      </c>
      <c r="I132"/>
      <c r="J132">
        <f t="shared" ref="J132" si="20">COUNTIF(J65:J115,"&gt;0")</f>
        <v>7</v>
      </c>
    </row>
    <row r="133" spans="1:10" x14ac:dyDescent="0.3">
      <c r="I133"/>
    </row>
    <row r="134" spans="1:10" x14ac:dyDescent="0.3">
      <c r="F134" s="7">
        <v>2020</v>
      </c>
    </row>
    <row r="135" spans="1:10" x14ac:dyDescent="0.3">
      <c r="F135" t="s">
        <v>128</v>
      </c>
      <c r="G135" s="5">
        <f>SUM(G2:G62)</f>
        <v>-28256620.700000014</v>
      </c>
      <c r="H135" s="5">
        <f>SUM(H2:H62)</f>
        <v>-41685208.030000001</v>
      </c>
      <c r="J135" s="5"/>
    </row>
    <row r="136" spans="1:10" x14ac:dyDescent="0.3">
      <c r="F136" t="s">
        <v>125</v>
      </c>
      <c r="G136" s="5">
        <f>AVERAGE(G2:G62)</f>
        <v>-463223.29016393464</v>
      </c>
      <c r="H136" s="20">
        <f>AVERAGE(H2:H62)</f>
        <v>-683364.06606557383</v>
      </c>
      <c r="J136" s="5"/>
    </row>
    <row r="137" spans="1:10" x14ac:dyDescent="0.3">
      <c r="F137" t="s">
        <v>126</v>
      </c>
      <c r="G137" s="5">
        <f>MIN(G2:G62)</f>
        <v>-2482385.37</v>
      </c>
      <c r="H137" s="5">
        <f>MIN(H2:H62)</f>
        <v>-3222910.65</v>
      </c>
      <c r="J137" s="5"/>
    </row>
    <row r="138" spans="1:10" x14ac:dyDescent="0.3">
      <c r="F138" t="s">
        <v>127</v>
      </c>
      <c r="G138" s="5">
        <f>MAX(G2:G62)</f>
        <v>386499.92000000004</v>
      </c>
      <c r="H138" s="5">
        <f>MAX(H2:H62)</f>
        <v>531957.05000000005</v>
      </c>
      <c r="J138" s="5"/>
    </row>
    <row r="139" spans="1:10" x14ac:dyDescent="0.3">
      <c r="F139" t="s">
        <v>129</v>
      </c>
      <c r="G139">
        <f>COUNTIF(G2:G62,"&lt;0")</f>
        <v>58</v>
      </c>
      <c r="H139">
        <f>COUNTIF(H2:H62,"&lt;0")</f>
        <v>58</v>
      </c>
      <c r="I139"/>
    </row>
    <row r="140" spans="1:10" x14ac:dyDescent="0.3">
      <c r="F140" t="s">
        <v>130</v>
      </c>
      <c r="G140">
        <f>COUNTIF(G2:G62,"&gt;0")</f>
        <v>3</v>
      </c>
      <c r="H140">
        <f>COUNTIF(H2:H62,"&gt;0")</f>
        <v>3</v>
      </c>
      <c r="I140"/>
    </row>
    <row r="141" spans="1:10" x14ac:dyDescent="0.3">
      <c r="J141" s="14"/>
    </row>
    <row r="142" spans="1:10" x14ac:dyDescent="0.3">
      <c r="F142" s="7">
        <v>2021</v>
      </c>
    </row>
    <row r="143" spans="1:10" x14ac:dyDescent="0.3">
      <c r="F143" t="s">
        <v>128</v>
      </c>
      <c r="G143" s="5">
        <f>SUMIFS(G65:G115,$A$65:$A$115,"&gt;=01/01/2021",$A$65:$A$115,"&lt;01/01/2022")</f>
        <v>-67726960.750000015</v>
      </c>
      <c r="H143" s="5">
        <f t="shared" ref="H143:J143" si="21">SUMIFS(H65:H115,$A$65:$A$115,"&gt;=01/01/2021",$A$65:$A$115,"&lt;01/01/2022")</f>
        <v>-78285143.49000001</v>
      </c>
      <c r="J143" s="5">
        <f t="shared" si="21"/>
        <v>-68665489.49000001</v>
      </c>
    </row>
    <row r="144" spans="1:10" x14ac:dyDescent="0.3">
      <c r="F144" t="s">
        <v>125</v>
      </c>
      <c r="G144" s="5">
        <f>AVERAGEIFS(G65:G115,$A$65:$A$115,"&gt;=01/01/2021",$A$65:$A$115,"&lt;01/01/2022")</f>
        <v>-3225093.3690476199</v>
      </c>
      <c r="H144" s="20">
        <f t="shared" ref="H144:J144" si="22">AVERAGEIFS(H65:H115,$A$65:$A$115,"&gt;=01/01/2021",$A$65:$A$115,"&lt;01/01/2022")</f>
        <v>-3727863.9757142863</v>
      </c>
      <c r="J144" s="5">
        <f t="shared" si="22"/>
        <v>-3269785.2138095242</v>
      </c>
    </row>
    <row r="145" spans="1:10" x14ac:dyDescent="0.3">
      <c r="F145" t="s">
        <v>126</v>
      </c>
      <c r="G145" s="5">
        <f>_xlfn.MINIFS(G65:G115,$A$65:$A$115,"&gt;=01/01/2021",$A$65:$A$115,"&lt;01/01/2022")</f>
        <v>-10874678.050000001</v>
      </c>
      <c r="H145" s="5">
        <f t="shared" ref="H145:J145" si="23">_xlfn.MINIFS(H65:H115,$A$65:$A$115,"&gt;=01/01/2021",$A$65:$A$115,"&lt;01/01/2022")</f>
        <v>-11322897.9</v>
      </c>
      <c r="J145" s="5">
        <f t="shared" si="23"/>
        <v>-11322897.9</v>
      </c>
    </row>
    <row r="146" spans="1:10" x14ac:dyDescent="0.3">
      <c r="F146" t="s">
        <v>127</v>
      </c>
      <c r="G146" s="5">
        <f>_xlfn.MAXIFS(G65:G115,$A$65:$A$115,"&gt;=01/01/2021",$A$65:$A$115,"&lt;01/01/2022")</f>
        <v>547868.91</v>
      </c>
      <c r="H146" s="5">
        <f t="shared" ref="H146:J146" si="24">_xlfn.MAXIFS(H65:H115,$A$65:$A$115,"&gt;=01/01/2021",$A$65:$A$115,"&lt;01/01/2022")</f>
        <v>405570.68</v>
      </c>
      <c r="J146" s="5">
        <f t="shared" si="24"/>
        <v>5433475.5300000003</v>
      </c>
    </row>
    <row r="147" spans="1:10" x14ac:dyDescent="0.3">
      <c r="F147" t="s">
        <v>129</v>
      </c>
      <c r="G147">
        <f>COUNTIFS(G65:G115,"&lt;0",$A$65:$A$115,"&gt;01/01/2021",$A$65:$A$115,"&lt;01/01/2022")</f>
        <v>19</v>
      </c>
      <c r="H147">
        <f t="shared" ref="H147:J147" si="25">COUNTIFS(H65:H115,"&lt;0",$A$65:$A$115,"&gt;01/01/2021",$A$65:$A$115,"&lt;01/01/2022")</f>
        <v>20</v>
      </c>
      <c r="I147"/>
      <c r="J147">
        <f t="shared" si="25"/>
        <v>18</v>
      </c>
    </row>
    <row r="148" spans="1:10" x14ac:dyDescent="0.3">
      <c r="F148" t="s">
        <v>130</v>
      </c>
      <c r="G148">
        <f>COUNTIFS($A$65:$A$115,"&gt;=01/01/2022",G65:G115,"&gt;=0")</f>
        <v>2</v>
      </c>
      <c r="H148">
        <f t="shared" ref="H148:J148" si="26">COUNTIFS($A$65:$A$115,"&gt;=01/01/2022",H65:H115,"&gt;=0")</f>
        <v>1</v>
      </c>
      <c r="I148"/>
      <c r="J148">
        <f t="shared" si="26"/>
        <v>4</v>
      </c>
    </row>
    <row r="149" spans="1:10" x14ac:dyDescent="0.3">
      <c r="I149"/>
    </row>
    <row r="150" spans="1:10" x14ac:dyDescent="0.3">
      <c r="F150" s="7" t="s">
        <v>825</v>
      </c>
    </row>
    <row r="151" spans="1:10" x14ac:dyDescent="0.3">
      <c r="F151" t="s">
        <v>128</v>
      </c>
      <c r="G151" s="5">
        <f>SUMIF($A$65:$A$115,"&gt;=01/01/2022",G65:G115)</f>
        <v>-106992558.19000001</v>
      </c>
      <c r="H151" s="5">
        <f>SUMIF($A$65:$A$115,"&gt;=01/01/2022",H65:H115)</f>
        <v>-138730112.83000001</v>
      </c>
      <c r="J151" s="5">
        <f t="shared" ref="J151" si="27">SUMIF($A$65:$A$115,"&gt;=01/01/2022",J65:J115)</f>
        <v>-116962871.83000001</v>
      </c>
    </row>
    <row r="152" spans="1:10" x14ac:dyDescent="0.3">
      <c r="F152" t="s">
        <v>125</v>
      </c>
      <c r="G152" s="5">
        <f>AVERAGEIF($A$65:$A$115,"&gt;=01/01/2022",G65:G115)</f>
        <v>-3566418.6063333335</v>
      </c>
      <c r="H152" s="20">
        <f>AVERAGEIF($A$65:$A$115,"&gt;=01/01/2022",H65:H115)</f>
        <v>-4624337.0943333339</v>
      </c>
      <c r="J152" s="5">
        <f t="shared" ref="J152" si="28">AVERAGEIF($A$65:$A$115,"&gt;=01/01/2022",J65:J115)</f>
        <v>-3898762.3943333337</v>
      </c>
    </row>
    <row r="153" spans="1:10" x14ac:dyDescent="0.3">
      <c r="F153" t="s">
        <v>126</v>
      </c>
      <c r="G153" s="5">
        <f>_xlfn.MINIFS(G65:G115,$A$65:$A$115,"&gt;=1/1/2022")</f>
        <v>-12923706.749999998</v>
      </c>
      <c r="H153" s="5">
        <f>_xlfn.MINIFS(H65:H115,$A$65:$A$115,"&gt;=1/1/2022")</f>
        <v>-13226156.300000001</v>
      </c>
      <c r="J153" s="5">
        <f t="shared" ref="J153" si="29">_xlfn.MINIFS(J65:J115,$A$65:$A$115,"&gt;=1/1/2022")</f>
        <v>-14753819.98</v>
      </c>
    </row>
    <row r="154" spans="1:10" x14ac:dyDescent="0.3">
      <c r="F154" t="s">
        <v>127</v>
      </c>
      <c r="G154" s="5">
        <f>_xlfn.MAXIFS(G65:G115,$A$65:$A$115,"&gt;=1/1/2022")</f>
        <v>706820.33000000007</v>
      </c>
      <c r="H154" s="5">
        <f>_xlfn.MAXIFS(H65:H115,$A$65:$A$115,"&gt;=1/1/2022")</f>
        <v>258304.29</v>
      </c>
      <c r="J154" s="5">
        <f t="shared" ref="J154" si="30">_xlfn.MAXIFS(J65:J115,$A$65:$A$115,"&gt;=1/1/2022")</f>
        <v>3996996.99</v>
      </c>
    </row>
    <row r="155" spans="1:10" x14ac:dyDescent="0.3">
      <c r="F155" t="s">
        <v>129</v>
      </c>
      <c r="G155">
        <f>COUNTIFS($A$65:$A$115,"&gt;=01/01/2022",G65:G115,"&lt;0")</f>
        <v>28</v>
      </c>
      <c r="H155">
        <f>COUNTIFS($A$65:$A$115,"&gt;=01/01/2022",H65:H115,"&lt;0")</f>
        <v>29</v>
      </c>
      <c r="I155"/>
      <c r="J155">
        <f t="shared" ref="J155" si="31">COUNTIFS($A$65:$A$115,"&gt;=01/01/2022",J65:J115,"&lt;0")</f>
        <v>26</v>
      </c>
    </row>
    <row r="156" spans="1:10" x14ac:dyDescent="0.3">
      <c r="A156" s="1"/>
      <c r="F156" t="s">
        <v>130</v>
      </c>
      <c r="G156">
        <f>COUNTIFS($A$65:$A$115,"&gt;=01/01/2022",G65:G115,"&gt;=0")</f>
        <v>2</v>
      </c>
      <c r="H156">
        <f t="shared" ref="H156:J156" si="32">COUNTIFS($A$65:$A$115,"&gt;=01/01/2022",H65:H115,"&gt;=0")</f>
        <v>1</v>
      </c>
      <c r="I156"/>
      <c r="J156">
        <f t="shared" si="32"/>
        <v>4</v>
      </c>
    </row>
    <row r="157" spans="1:10" x14ac:dyDescent="0.3">
      <c r="A157" s="1"/>
    </row>
    <row r="166" spans="1:2" x14ac:dyDescent="0.3">
      <c r="A166" s="1"/>
      <c r="B166" s="17"/>
    </row>
    <row r="167" spans="1:2" x14ac:dyDescent="0.3">
      <c r="A167" s="1"/>
    </row>
    <row r="168" spans="1:2" x14ac:dyDescent="0.3">
      <c r="A168" s="1"/>
    </row>
    <row r="169" spans="1:2" x14ac:dyDescent="0.3">
      <c r="A169" s="1"/>
    </row>
    <row r="170" spans="1:2" x14ac:dyDescent="0.3">
      <c r="A170" s="1"/>
    </row>
    <row r="171" spans="1:2" x14ac:dyDescent="0.3">
      <c r="A171" s="1"/>
    </row>
    <row r="172" spans="1:2" x14ac:dyDescent="0.3">
      <c r="A172" s="1"/>
    </row>
    <row r="173" spans="1:2" x14ac:dyDescent="0.3">
      <c r="A173" s="1"/>
    </row>
    <row r="174" spans="1:2" x14ac:dyDescent="0.3">
      <c r="A174" s="1"/>
    </row>
    <row r="175" spans="1:2" x14ac:dyDescent="0.3">
      <c r="A175" s="1"/>
    </row>
    <row r="176" spans="1:2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9" spans="1:1" x14ac:dyDescent="0.3">
      <c r="A189" s="1"/>
    </row>
  </sheetData>
  <autoFilter ref="A63:J113" xr:uid="{00000000-0001-0000-0000-000000000000}">
    <sortState xmlns:xlrd2="http://schemas.microsoft.com/office/spreadsheetml/2017/richdata2" ref="A64:J115">
      <sortCondition ref="H63:H113"/>
    </sortState>
  </autoFilter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6"/>
  <sheetViews>
    <sheetView workbookViewId="0">
      <selection activeCell="A16" sqref="A16:AD16"/>
    </sheetView>
  </sheetViews>
  <sheetFormatPr defaultRowHeight="14.4" x14ac:dyDescent="0.3"/>
  <cols>
    <col min="1" max="1" width="10.109375" bestFit="1" customWidth="1"/>
    <col min="2" max="5" width="8" hidden="1" customWidth="1"/>
    <col min="6" max="6" width="6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7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15.88671875" bestFit="1" customWidth="1"/>
    <col min="31" max="31" width="9.44140625" bestFit="1" customWidth="1"/>
    <col min="32" max="32" width="12.8867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56</v>
      </c>
    </row>
    <row r="2" spans="1:32" x14ac:dyDescent="0.3">
      <c r="A2" s="1">
        <v>43889</v>
      </c>
      <c r="B2">
        <v>1643.91</v>
      </c>
      <c r="C2">
        <v>1649.4</v>
      </c>
      <c r="D2">
        <v>1562.87</v>
      </c>
      <c r="E2">
        <v>1585.5</v>
      </c>
      <c r="F2">
        <v>-58.6099999999999</v>
      </c>
      <c r="G2">
        <v>58.6099999999999</v>
      </c>
      <c r="H2">
        <v>9.14363370224957</v>
      </c>
      <c r="I2">
        <v>6.79277777777778</v>
      </c>
      <c r="J2">
        <v>6.4099243154918</v>
      </c>
      <c r="K2">
        <v>-3.5648466343492703E-2</v>
      </c>
      <c r="L2">
        <v>3.5648466343492703E-2</v>
      </c>
      <c r="M2">
        <v>6.6930643195377204E-3</v>
      </c>
      <c r="N2">
        <v>5.3261801533015696</v>
      </c>
      <c r="O2">
        <v>86.5300000000002</v>
      </c>
      <c r="P2">
        <v>13.790992063492</v>
      </c>
      <c r="Q2">
        <v>6.2743854540432196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1585.5</v>
      </c>
      <c r="Y2">
        <v>1585.5</v>
      </c>
      <c r="Z2">
        <v>1585.5</v>
      </c>
      <c r="AA2">
        <v>1585.5</v>
      </c>
      <c r="AB2">
        <v>1585.5</v>
      </c>
      <c r="AC2">
        <v>1585.5</v>
      </c>
      <c r="AD2" t="s">
        <v>31</v>
      </c>
    </row>
    <row r="3" spans="1:32" x14ac:dyDescent="0.3">
      <c r="A3" s="1">
        <v>43893</v>
      </c>
      <c r="B3">
        <v>1585.02</v>
      </c>
      <c r="C3">
        <v>1649.23</v>
      </c>
      <c r="D3">
        <v>1584.43</v>
      </c>
      <c r="E3">
        <v>1640.33</v>
      </c>
      <c r="F3">
        <v>51.3599999999999</v>
      </c>
      <c r="G3">
        <v>51.3599999999999</v>
      </c>
      <c r="H3">
        <v>9.3242029544814695</v>
      </c>
      <c r="I3">
        <v>6.8498809523809499</v>
      </c>
      <c r="J3">
        <v>5.50824561098971</v>
      </c>
      <c r="K3">
        <v>3.2322825478139798E-2</v>
      </c>
      <c r="L3">
        <v>3.2322825478139798E-2</v>
      </c>
      <c r="M3">
        <v>6.7886889344641599E-3</v>
      </c>
      <c r="N3">
        <v>4.7612765572519304</v>
      </c>
      <c r="O3">
        <v>64.799999999999898</v>
      </c>
      <c r="P3">
        <v>13.8913095238095</v>
      </c>
      <c r="Q3">
        <v>4.6647869942667004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1640.33</v>
      </c>
      <c r="Y3">
        <v>1640.33</v>
      </c>
      <c r="Z3">
        <v>1640.33</v>
      </c>
      <c r="AA3">
        <v>1640.33</v>
      </c>
      <c r="AB3">
        <v>1640.33</v>
      </c>
      <c r="AC3">
        <v>1640.33</v>
      </c>
      <c r="AD3" t="s">
        <v>31</v>
      </c>
    </row>
    <row r="4" spans="1:32" x14ac:dyDescent="0.3">
      <c r="A4" s="1">
        <v>43895</v>
      </c>
      <c r="B4">
        <v>1637.18</v>
      </c>
      <c r="C4">
        <v>1673.79</v>
      </c>
      <c r="D4">
        <v>1634.91</v>
      </c>
      <c r="E4">
        <v>1671.83</v>
      </c>
      <c r="F4">
        <v>35.419999999999803</v>
      </c>
      <c r="G4">
        <v>35.419999999999803</v>
      </c>
      <c r="H4">
        <v>9.4033835442986895</v>
      </c>
      <c r="I4">
        <v>6.8858862433862402</v>
      </c>
      <c r="J4">
        <v>3.7667292664537801</v>
      </c>
      <c r="K4">
        <v>2.1644942282190799E-2</v>
      </c>
      <c r="L4">
        <v>2.1644942282190799E-2</v>
      </c>
      <c r="M4">
        <v>6.8261684981925103E-3</v>
      </c>
      <c r="N4">
        <v>3.1708772333882602</v>
      </c>
      <c r="O4">
        <v>38.879999999999797</v>
      </c>
      <c r="P4">
        <v>13.9449603174603</v>
      </c>
      <c r="Q4">
        <v>2.7881040257474701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1671.83</v>
      </c>
      <c r="Y4">
        <v>1671.83</v>
      </c>
      <c r="Z4">
        <v>1671.83</v>
      </c>
      <c r="AA4">
        <v>1671.83</v>
      </c>
      <c r="AB4">
        <v>1671.83</v>
      </c>
      <c r="AD4" t="s">
        <v>31</v>
      </c>
    </row>
    <row r="5" spans="1:32" x14ac:dyDescent="0.3">
      <c r="A5" s="1">
        <v>43902</v>
      </c>
      <c r="B5">
        <v>1633.45</v>
      </c>
      <c r="C5">
        <v>1649.99</v>
      </c>
      <c r="D5">
        <v>1560.53</v>
      </c>
      <c r="E5">
        <v>1577.34</v>
      </c>
      <c r="F5">
        <v>-57.130000000000102</v>
      </c>
      <c r="G5">
        <v>57.130000000000102</v>
      </c>
      <c r="H5">
        <v>9.7138573997066509</v>
      </c>
      <c r="I5">
        <v>7.0082010582010597</v>
      </c>
      <c r="J5">
        <v>5.8812887248813599</v>
      </c>
      <c r="K5">
        <v>-3.4953226428138799E-2</v>
      </c>
      <c r="L5">
        <v>3.4953226428138799E-2</v>
      </c>
      <c r="M5">
        <v>6.9840402215779196E-3</v>
      </c>
      <c r="N5">
        <v>5.0047286841428997</v>
      </c>
      <c r="O5">
        <v>89.46</v>
      </c>
      <c r="P5">
        <v>14.222791005291</v>
      </c>
      <c r="Q5">
        <v>6.28990470061186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1577.34</v>
      </c>
      <c r="Y5">
        <v>1577.34</v>
      </c>
      <c r="Z5">
        <v>1577.34</v>
      </c>
      <c r="AA5">
        <v>1577.34</v>
      </c>
      <c r="AB5">
        <v>1577.34</v>
      </c>
      <c r="AC5">
        <v>1577.34</v>
      </c>
      <c r="AD5" t="s">
        <v>31</v>
      </c>
    </row>
    <row r="6" spans="1:32" x14ac:dyDescent="0.3">
      <c r="A6" s="1">
        <v>43903</v>
      </c>
      <c r="B6">
        <v>1579.1</v>
      </c>
      <c r="C6">
        <v>1597.82</v>
      </c>
      <c r="D6">
        <v>1504.54</v>
      </c>
      <c r="E6">
        <v>1529</v>
      </c>
      <c r="F6">
        <v>-48.339999999999897</v>
      </c>
      <c r="G6">
        <v>48.339999999999897</v>
      </c>
      <c r="H6">
        <v>9.8741646407111094</v>
      </c>
      <c r="I6">
        <v>7.0687962962962896</v>
      </c>
      <c r="J6">
        <v>4.8956040089400998</v>
      </c>
      <c r="K6">
        <v>-3.06465315024027E-2</v>
      </c>
      <c r="L6">
        <v>3.06465315024027E-2</v>
      </c>
      <c r="M6">
        <v>7.0740454354461203E-3</v>
      </c>
      <c r="N6">
        <v>4.3322497405574003</v>
      </c>
      <c r="O6">
        <v>93.279999999999902</v>
      </c>
      <c r="P6">
        <v>14.3189153439153</v>
      </c>
      <c r="Q6">
        <v>6.5144599126104996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1529</v>
      </c>
      <c r="Y6">
        <v>1529</v>
      </c>
      <c r="Z6">
        <v>1529</v>
      </c>
      <c r="AA6">
        <v>1529</v>
      </c>
      <c r="AB6">
        <v>1529</v>
      </c>
      <c r="AC6">
        <v>1529</v>
      </c>
      <c r="AD6" t="s">
        <v>31</v>
      </c>
    </row>
    <row r="7" spans="1:32" x14ac:dyDescent="0.3">
      <c r="A7" s="1">
        <v>43908</v>
      </c>
      <c r="B7">
        <v>1527.5</v>
      </c>
      <c r="C7">
        <v>1545.95</v>
      </c>
      <c r="D7">
        <v>1472.52</v>
      </c>
      <c r="E7">
        <v>1485.7</v>
      </c>
      <c r="F7">
        <v>-42.099999999999902</v>
      </c>
      <c r="G7">
        <v>42.099999999999902</v>
      </c>
      <c r="H7">
        <v>9.98496424628099</v>
      </c>
      <c r="I7">
        <v>7.1178703703703698</v>
      </c>
      <c r="J7">
        <v>4.2163395843586002</v>
      </c>
      <c r="K7">
        <v>-2.7555962822358799E-2</v>
      </c>
      <c r="L7">
        <v>2.7555962822358799E-2</v>
      </c>
      <c r="M7">
        <v>7.1311988827995098E-3</v>
      </c>
      <c r="N7">
        <v>3.86414167873287</v>
      </c>
      <c r="O7">
        <v>73.430000000000007</v>
      </c>
      <c r="P7">
        <v>14.6347486772486</v>
      </c>
      <c r="Q7">
        <v>5.01751014789581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1485.7</v>
      </c>
      <c r="Y7">
        <v>1485.7</v>
      </c>
      <c r="Z7">
        <v>1485.7</v>
      </c>
      <c r="AA7">
        <v>1485.7</v>
      </c>
      <c r="AB7">
        <v>1485.7</v>
      </c>
      <c r="AC7">
        <v>1485.7</v>
      </c>
      <c r="AD7" t="s">
        <v>31</v>
      </c>
    </row>
    <row r="8" spans="1:32" x14ac:dyDescent="0.3">
      <c r="A8" s="1">
        <v>43913</v>
      </c>
      <c r="B8">
        <v>1503.63</v>
      </c>
      <c r="C8">
        <v>1561.09</v>
      </c>
      <c r="D8">
        <v>1482.27</v>
      </c>
      <c r="E8">
        <v>1552.85</v>
      </c>
      <c r="F8">
        <v>54.949999999999797</v>
      </c>
      <c r="G8">
        <v>54.949999999999797</v>
      </c>
      <c r="H8">
        <v>10.2338586670938</v>
      </c>
      <c r="I8">
        <v>7.2316137566137497</v>
      </c>
      <c r="J8">
        <v>5.36943119770521</v>
      </c>
      <c r="K8">
        <v>3.6684691901995997E-2</v>
      </c>
      <c r="L8">
        <v>3.6684691901995997E-2</v>
      </c>
      <c r="M8">
        <v>7.2870959747607404E-3</v>
      </c>
      <c r="N8">
        <v>5.0341990868592097</v>
      </c>
      <c r="O8">
        <v>78.819999999999894</v>
      </c>
      <c r="P8">
        <v>14.822817460317401</v>
      </c>
      <c r="Q8">
        <v>5.3174776125396503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1552.85</v>
      </c>
      <c r="Y8">
        <v>1552.85</v>
      </c>
      <c r="Z8">
        <v>1552.85</v>
      </c>
      <c r="AA8">
        <v>1552.85</v>
      </c>
      <c r="AB8">
        <v>1552.85</v>
      </c>
      <c r="AC8">
        <v>1552.85</v>
      </c>
      <c r="AD8" t="s">
        <v>31</v>
      </c>
    </row>
    <row r="9" spans="1:32" x14ac:dyDescent="0.3">
      <c r="A9" s="1">
        <v>43914</v>
      </c>
      <c r="B9">
        <v>1554.76</v>
      </c>
      <c r="C9">
        <v>1632.86</v>
      </c>
      <c r="D9">
        <v>1552.17</v>
      </c>
      <c r="E9">
        <v>1626.42</v>
      </c>
      <c r="F9">
        <v>73.570000000000107</v>
      </c>
      <c r="G9">
        <v>73.570000000000107</v>
      </c>
      <c r="H9">
        <v>10.566735612133201</v>
      </c>
      <c r="I9">
        <v>7.3146428571428599</v>
      </c>
      <c r="J9">
        <v>6.9624151394044302</v>
      </c>
      <c r="K9">
        <v>4.7377402839939499E-2</v>
      </c>
      <c r="L9">
        <v>4.7377402839939499E-2</v>
      </c>
      <c r="M9">
        <v>7.47904465622206E-3</v>
      </c>
      <c r="N9">
        <v>6.3346864496289301</v>
      </c>
      <c r="O9">
        <v>80.689999999999799</v>
      </c>
      <c r="P9">
        <v>14.9074338624338</v>
      </c>
      <c r="Q9">
        <v>5.4127357360501396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1626.42</v>
      </c>
      <c r="Y9">
        <v>1626.42</v>
      </c>
      <c r="Z9">
        <v>1626.42</v>
      </c>
      <c r="AA9">
        <v>1626.42</v>
      </c>
      <c r="AB9">
        <v>1626.42</v>
      </c>
      <c r="AC9">
        <v>1626.42</v>
      </c>
      <c r="AD9" t="s">
        <v>31</v>
      </c>
    </row>
    <row r="10" spans="1:32" x14ac:dyDescent="0.3">
      <c r="A10" s="1">
        <v>43921</v>
      </c>
      <c r="B10">
        <v>1622.02</v>
      </c>
      <c r="C10">
        <v>1623.44</v>
      </c>
      <c r="D10">
        <v>1574.29</v>
      </c>
      <c r="E10">
        <v>1575.37</v>
      </c>
      <c r="F10">
        <v>-45.17</v>
      </c>
      <c r="G10">
        <v>45.17</v>
      </c>
      <c r="H10">
        <v>10.696031058727501</v>
      </c>
      <c r="I10">
        <v>7.3711375661375698</v>
      </c>
      <c r="J10">
        <v>4.2230617835709197</v>
      </c>
      <c r="K10">
        <v>-2.7873424907746799E-2</v>
      </c>
      <c r="L10">
        <v>2.7873424907746799E-2</v>
      </c>
      <c r="M10">
        <v>7.5434523341520298E-3</v>
      </c>
      <c r="N10">
        <v>3.69504885469394</v>
      </c>
      <c r="O10">
        <v>49.15</v>
      </c>
      <c r="P10">
        <v>15.0975132275132</v>
      </c>
      <c r="Q10">
        <v>3.25550302618253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1575.37</v>
      </c>
      <c r="Y10">
        <v>1575.37</v>
      </c>
      <c r="Z10">
        <v>1575.37</v>
      </c>
      <c r="AA10">
        <v>1575.37</v>
      </c>
      <c r="AB10">
        <v>1575.37</v>
      </c>
      <c r="AC10">
        <v>1575.37</v>
      </c>
      <c r="AD10" t="s">
        <v>31</v>
      </c>
    </row>
    <row r="11" spans="1:32" x14ac:dyDescent="0.3">
      <c r="A11" s="1">
        <v>43927</v>
      </c>
      <c r="B11">
        <v>1615.33</v>
      </c>
      <c r="C11">
        <v>1668.64</v>
      </c>
      <c r="D11">
        <v>1608.69</v>
      </c>
      <c r="E11">
        <v>1657.25</v>
      </c>
      <c r="F11">
        <v>42.349999999999902</v>
      </c>
      <c r="G11">
        <v>42.349999999999902</v>
      </c>
      <c r="H11">
        <v>10.8281967569805</v>
      </c>
      <c r="I11">
        <v>7.4481481481481504</v>
      </c>
      <c r="J11">
        <v>3.9110851927121</v>
      </c>
      <c r="K11">
        <v>2.6224534026874601E-2</v>
      </c>
      <c r="L11">
        <v>2.6224534026874601E-2</v>
      </c>
      <c r="M11">
        <v>7.6109652508896198E-3</v>
      </c>
      <c r="N11">
        <v>3.4456252475741298</v>
      </c>
      <c r="O11">
        <v>59.95</v>
      </c>
      <c r="P11">
        <v>15.244298941798901</v>
      </c>
      <c r="Q11">
        <v>3.9326177103245299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1657.25</v>
      </c>
      <c r="Y11">
        <v>1657.25</v>
      </c>
      <c r="Z11">
        <v>1657.25</v>
      </c>
      <c r="AA11">
        <v>1657.25</v>
      </c>
      <c r="AB11">
        <v>1657.25</v>
      </c>
      <c r="AC11">
        <v>1657.25</v>
      </c>
      <c r="AD11" t="s">
        <v>31</v>
      </c>
    </row>
    <row r="12" spans="1:32" x14ac:dyDescent="0.3">
      <c r="A12" s="1">
        <v>44054</v>
      </c>
      <c r="B12">
        <v>2027.51</v>
      </c>
      <c r="C12">
        <v>2029.95</v>
      </c>
      <c r="D12">
        <v>1901.09</v>
      </c>
      <c r="E12">
        <v>1911.32</v>
      </c>
      <c r="F12">
        <v>-115.9</v>
      </c>
      <c r="G12">
        <v>115.9</v>
      </c>
      <c r="H12">
        <v>12.5794121053219</v>
      </c>
      <c r="I12">
        <v>8.3984920634920606</v>
      </c>
      <c r="J12">
        <v>9.2134671342046897</v>
      </c>
      <c r="K12">
        <v>-5.7171890569351097E-2</v>
      </c>
      <c r="L12">
        <v>5.7171890569351097E-2</v>
      </c>
      <c r="M12">
        <v>8.1960984005271E-3</v>
      </c>
      <c r="N12">
        <v>6.9755007535871396</v>
      </c>
      <c r="O12">
        <v>128.86000000000001</v>
      </c>
      <c r="P12">
        <v>17.131957671957601</v>
      </c>
      <c r="Q12">
        <v>7.5216155951005899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1911.32</v>
      </c>
      <c r="Y12">
        <v>1911.32</v>
      </c>
      <c r="Z12">
        <v>1911.32</v>
      </c>
      <c r="AA12">
        <v>1911.32</v>
      </c>
      <c r="AB12">
        <v>1911.32</v>
      </c>
      <c r="AC12">
        <v>1911.32</v>
      </c>
    </row>
    <row r="13" spans="1:32" x14ac:dyDescent="0.3">
      <c r="A13" s="1">
        <v>44062</v>
      </c>
      <c r="B13">
        <v>2001.79</v>
      </c>
      <c r="C13">
        <v>2006.45</v>
      </c>
      <c r="D13">
        <v>1924.58</v>
      </c>
      <c r="E13">
        <v>1929.16</v>
      </c>
      <c r="F13">
        <v>-72.569999999999894</v>
      </c>
      <c r="G13">
        <v>72.569999999999894</v>
      </c>
      <c r="H13">
        <v>12.9901625113266</v>
      </c>
      <c r="I13">
        <v>8.5647222222222208</v>
      </c>
      <c r="J13">
        <v>5.5865351905123104</v>
      </c>
      <c r="K13">
        <v>-3.6253640600880203E-2</v>
      </c>
      <c r="L13">
        <v>3.6253640600880203E-2</v>
      </c>
      <c r="M13">
        <v>8.3407764043541503E-3</v>
      </c>
      <c r="N13">
        <v>4.3465546662963597</v>
      </c>
      <c r="O13">
        <v>81.870000000000104</v>
      </c>
      <c r="P13">
        <v>17.4938624338624</v>
      </c>
      <c r="Q13">
        <v>4.6799270492447897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1929.16</v>
      </c>
      <c r="Y13">
        <v>1929.16</v>
      </c>
      <c r="Z13">
        <v>1929.16</v>
      </c>
      <c r="AA13">
        <v>1929.16</v>
      </c>
      <c r="AB13">
        <v>1929.16</v>
      </c>
      <c r="AC13">
        <v>1929.16</v>
      </c>
    </row>
    <row r="14" spans="1:32" x14ac:dyDescent="0.3">
      <c r="A14" s="1">
        <v>44144</v>
      </c>
      <c r="B14">
        <v>1954.95</v>
      </c>
      <c r="C14">
        <v>1965.41</v>
      </c>
      <c r="D14">
        <v>1850.31</v>
      </c>
      <c r="E14">
        <v>1862.58</v>
      </c>
      <c r="F14">
        <v>-88.590000000000103</v>
      </c>
      <c r="G14">
        <v>88.590000000000103</v>
      </c>
      <c r="H14">
        <v>14.087911447850299</v>
      </c>
      <c r="I14">
        <v>9.2119047619047603</v>
      </c>
      <c r="J14">
        <v>6.2883700204914303</v>
      </c>
      <c r="K14">
        <v>-4.5403527114500603E-2</v>
      </c>
      <c r="L14">
        <v>4.5403527114500603E-2</v>
      </c>
      <c r="M14">
        <v>8.7185454569505098E-3</v>
      </c>
      <c r="N14">
        <v>5.20769517561033</v>
      </c>
      <c r="O14">
        <v>115.1</v>
      </c>
      <c r="P14">
        <v>18.958902116402101</v>
      </c>
      <c r="Q14">
        <v>6.0710266498196797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1862.58</v>
      </c>
      <c r="Y14">
        <v>1862.58</v>
      </c>
      <c r="Z14">
        <v>1862.58</v>
      </c>
      <c r="AA14">
        <v>1862.58</v>
      </c>
      <c r="AB14">
        <v>1862.58</v>
      </c>
      <c r="AC14">
        <v>1862.58</v>
      </c>
    </row>
    <row r="15" spans="1:32" x14ac:dyDescent="0.3">
      <c r="A15" s="1">
        <v>44204</v>
      </c>
      <c r="B15">
        <v>1913.64</v>
      </c>
      <c r="C15">
        <v>1917.36</v>
      </c>
      <c r="D15">
        <v>1828.21</v>
      </c>
      <c r="E15">
        <v>1848.14</v>
      </c>
      <c r="F15">
        <v>-65.379999999999797</v>
      </c>
      <c r="G15">
        <v>65.379999999999797</v>
      </c>
      <c r="H15">
        <v>14.7305694226295</v>
      </c>
      <c r="I15">
        <v>9.6659259259259205</v>
      </c>
      <c r="J15">
        <v>4.4383891840298402</v>
      </c>
      <c r="K15">
        <v>-3.4167398302604499E-2</v>
      </c>
      <c r="L15">
        <v>3.4167398302604499E-2</v>
      </c>
      <c r="M15">
        <v>8.9602704853057307E-3</v>
      </c>
      <c r="N15">
        <v>3.81321058986298</v>
      </c>
      <c r="O15">
        <v>89.149999999999807</v>
      </c>
      <c r="P15">
        <v>19.8567724867724</v>
      </c>
      <c r="Q15">
        <v>4.4896520851707704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1848.14</v>
      </c>
      <c r="Y15">
        <v>1848.14</v>
      </c>
      <c r="Z15">
        <v>1848.14</v>
      </c>
      <c r="AA15">
        <v>1848.14</v>
      </c>
      <c r="AB15">
        <v>1848.14</v>
      </c>
      <c r="AC15">
        <v>1848.14</v>
      </c>
    </row>
    <row r="16" spans="1:32" x14ac:dyDescent="0.3">
      <c r="A16" s="1">
        <v>44869</v>
      </c>
      <c r="B16">
        <v>1628.45</v>
      </c>
      <c r="C16">
        <v>1684.21</v>
      </c>
      <c r="D16">
        <v>1628.36</v>
      </c>
      <c r="E16">
        <v>1684.21</v>
      </c>
      <c r="F16">
        <v>56.2</v>
      </c>
      <c r="G16">
        <v>56.2</v>
      </c>
      <c r="H16">
        <v>17.8184909639583</v>
      </c>
      <c r="I16">
        <v>12.7778835978836</v>
      </c>
      <c r="J16">
        <v>3.15402691022918</v>
      </c>
      <c r="K16">
        <v>3.4520672477441797E-2</v>
      </c>
      <c r="L16">
        <v>3.4520672477441797E-2</v>
      </c>
      <c r="M16">
        <v>9.9336015258848498E-3</v>
      </c>
      <c r="N16">
        <v>3.47514165808728</v>
      </c>
      <c r="O16">
        <v>55.850000000000101</v>
      </c>
      <c r="P16">
        <v>26.552658730158701</v>
      </c>
      <c r="Q16">
        <v>2.1033675221594699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1684.21</v>
      </c>
      <c r="Y16">
        <v>1684.21</v>
      </c>
      <c r="Z16">
        <v>1684.21</v>
      </c>
      <c r="AA16">
        <v>1684.21</v>
      </c>
      <c r="AB16">
        <v>1684.21</v>
      </c>
      <c r="AD16" t="s">
        <v>34</v>
      </c>
      <c r="AE16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8"/>
  <sheetViews>
    <sheetView workbookViewId="0">
      <selection activeCell="A11" sqref="A11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9.441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43864</v>
      </c>
      <c r="B2">
        <v>1.31786</v>
      </c>
      <c r="C2">
        <v>1.31837</v>
      </c>
      <c r="D2">
        <v>1.2982400000000001</v>
      </c>
      <c r="E2">
        <v>1.29983</v>
      </c>
      <c r="F2">
        <v>-2.04299999999999E-2</v>
      </c>
      <c r="G2">
        <v>2.04299999999999E-2</v>
      </c>
      <c r="H2">
        <v>6.6449010557190196E-3</v>
      </c>
      <c r="I2">
        <v>5.0567460317460199E-3</v>
      </c>
      <c r="J2">
        <v>3.0745378792986799</v>
      </c>
      <c r="K2">
        <v>-1.5474224773908101E-2</v>
      </c>
      <c r="L2">
        <v>1.5474224773908101E-2</v>
      </c>
      <c r="M2">
        <v>5.0994995212247903E-3</v>
      </c>
      <c r="N2">
        <v>3.0344595012711202</v>
      </c>
      <c r="O2">
        <v>2.0129999999999901E-2</v>
      </c>
      <c r="P2">
        <v>1.0171865079364999E-2</v>
      </c>
      <c r="Q2">
        <v>1.97898810522332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1.29983</v>
      </c>
      <c r="Y2">
        <v>1.29983</v>
      </c>
      <c r="Z2">
        <v>1.29983</v>
      </c>
      <c r="AA2">
        <v>1.29983</v>
      </c>
      <c r="AD2" t="s">
        <v>31</v>
      </c>
    </row>
    <row r="3" spans="1:31" x14ac:dyDescent="0.3">
      <c r="A3" s="1">
        <v>43900</v>
      </c>
      <c r="B3">
        <v>1.3096000000000001</v>
      </c>
      <c r="C3">
        <v>1.3115699999999999</v>
      </c>
      <c r="D3">
        <v>1.28674</v>
      </c>
      <c r="E3">
        <v>1.2883199999999999</v>
      </c>
      <c r="F3">
        <v>-2.10400000000001E-2</v>
      </c>
      <c r="G3">
        <v>2.10400000000001E-2</v>
      </c>
      <c r="H3">
        <v>6.6757824806169203E-3</v>
      </c>
      <c r="I3">
        <v>5.0761904761904703E-3</v>
      </c>
      <c r="J3">
        <v>3.1516904664119298</v>
      </c>
      <c r="K3">
        <v>-1.6068919166615798E-2</v>
      </c>
      <c r="L3">
        <v>1.6068919166615798E-2</v>
      </c>
      <c r="M3">
        <v>5.1157102040999096E-3</v>
      </c>
      <c r="N3">
        <v>3.14109254150824</v>
      </c>
      <c r="O3">
        <v>2.4829999999999901E-2</v>
      </c>
      <c r="P3">
        <v>1.0198095238095201E-2</v>
      </c>
      <c r="Q3">
        <v>2.43476839745983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1.2883199999999999</v>
      </c>
      <c r="Y3">
        <v>1.2883199999999999</v>
      </c>
      <c r="Z3">
        <v>1.2883199999999999</v>
      </c>
      <c r="AA3">
        <v>1.2883199999999999</v>
      </c>
      <c r="AB3">
        <v>1.2883199999999999</v>
      </c>
      <c r="AD3" t="s">
        <v>31</v>
      </c>
    </row>
    <row r="4" spans="1:31" x14ac:dyDescent="0.3">
      <c r="A4" s="1">
        <v>43902</v>
      </c>
      <c r="B4">
        <v>1.2813099999999999</v>
      </c>
      <c r="C4">
        <v>1.28481</v>
      </c>
      <c r="D4">
        <v>1.24898</v>
      </c>
      <c r="E4">
        <v>1.2576000000000001</v>
      </c>
      <c r="F4">
        <v>-2.3800000000000002E-2</v>
      </c>
      <c r="G4">
        <v>2.3800000000000002E-2</v>
      </c>
      <c r="H4">
        <v>6.7291386709244999E-3</v>
      </c>
      <c r="I4">
        <v>5.1008201058200999E-3</v>
      </c>
      <c r="J4">
        <v>3.5368568198536101</v>
      </c>
      <c r="K4">
        <v>-1.8573435305135E-2</v>
      </c>
      <c r="L4">
        <v>1.8573435305135E-2</v>
      </c>
      <c r="M4">
        <v>5.1577804040154997E-3</v>
      </c>
      <c r="N4">
        <v>3.6010519739605402</v>
      </c>
      <c r="O4">
        <v>3.5830000000000001E-2</v>
      </c>
      <c r="P4">
        <v>1.02480026455026E-2</v>
      </c>
      <c r="Q4">
        <v>3.4962910568455099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1.2576000000000001</v>
      </c>
      <c r="Y4">
        <v>1.2576000000000001</v>
      </c>
      <c r="Z4">
        <v>1.2576000000000001</v>
      </c>
      <c r="AA4">
        <v>1.2576000000000001</v>
      </c>
      <c r="AB4">
        <v>1.2576000000000001</v>
      </c>
      <c r="AC4">
        <v>1.2576000000000001</v>
      </c>
      <c r="AD4" t="s">
        <v>31</v>
      </c>
    </row>
    <row r="5" spans="1:31" x14ac:dyDescent="0.3">
      <c r="A5" s="1">
        <v>43903</v>
      </c>
      <c r="B5">
        <v>1.25763</v>
      </c>
      <c r="C5">
        <v>1.26237</v>
      </c>
      <c r="D5">
        <v>1.2253499999999999</v>
      </c>
      <c r="E5">
        <v>1.2292400000000001</v>
      </c>
      <c r="F5">
        <v>-2.8359999999999899E-2</v>
      </c>
      <c r="G5">
        <v>2.8359999999999899E-2</v>
      </c>
      <c r="H5">
        <v>6.8051504699354302E-3</v>
      </c>
      <c r="I5">
        <v>5.1314814814814704E-3</v>
      </c>
      <c r="J5">
        <v>4.1674317306122699</v>
      </c>
      <c r="K5">
        <v>-2.2550890585241599E-2</v>
      </c>
      <c r="L5">
        <v>2.2550890585241599E-2</v>
      </c>
      <c r="M5">
        <v>5.2205180859105499E-3</v>
      </c>
      <c r="N5">
        <v>4.3196652543170702</v>
      </c>
      <c r="O5">
        <v>3.7019999999999997E-2</v>
      </c>
      <c r="P5">
        <v>1.0287989417989399E-2</v>
      </c>
      <c r="Q5">
        <v>3.598370730754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1.2292400000000001</v>
      </c>
      <c r="Y5">
        <v>1.2292400000000001</v>
      </c>
      <c r="Z5">
        <v>1.2292400000000001</v>
      </c>
      <c r="AA5">
        <v>1.2292400000000001</v>
      </c>
      <c r="AB5">
        <v>1.2292400000000001</v>
      </c>
      <c r="AC5">
        <v>1.2292400000000001</v>
      </c>
      <c r="AD5" t="s">
        <v>31</v>
      </c>
    </row>
    <row r="6" spans="1:31" x14ac:dyDescent="0.3">
      <c r="A6" s="1">
        <v>43907</v>
      </c>
      <c r="B6">
        <v>1.22658</v>
      </c>
      <c r="C6">
        <v>1.2271099999999999</v>
      </c>
      <c r="D6">
        <v>1.20001</v>
      </c>
      <c r="E6">
        <v>1.2057800000000001</v>
      </c>
      <c r="F6">
        <v>-2.0799999999999898E-2</v>
      </c>
      <c r="G6">
        <v>2.0799999999999898E-2</v>
      </c>
      <c r="H6">
        <v>6.8453443713229504E-3</v>
      </c>
      <c r="I6">
        <v>5.15391534391534E-3</v>
      </c>
      <c r="J6">
        <v>3.0385615203139902</v>
      </c>
      <c r="K6">
        <v>-1.6957719838901601E-2</v>
      </c>
      <c r="L6">
        <v>1.6957719838901601E-2</v>
      </c>
      <c r="M6">
        <v>5.2554714160696599E-3</v>
      </c>
      <c r="N6">
        <v>3.2266791114208901</v>
      </c>
      <c r="O6">
        <v>2.7099999999999898E-2</v>
      </c>
      <c r="P6">
        <v>1.0338346560846499E-2</v>
      </c>
      <c r="Q6">
        <v>2.6213089143899602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1.2057800000000001</v>
      </c>
      <c r="Y6">
        <v>1.2057800000000001</v>
      </c>
      <c r="Z6">
        <v>1.2057800000000001</v>
      </c>
      <c r="AA6">
        <v>1.2057800000000001</v>
      </c>
      <c r="AB6">
        <v>1.2057800000000001</v>
      </c>
      <c r="AD6" t="s">
        <v>31</v>
      </c>
    </row>
    <row r="7" spans="1:31" x14ac:dyDescent="0.3">
      <c r="A7" s="1">
        <v>43908</v>
      </c>
      <c r="B7">
        <v>1.206</v>
      </c>
      <c r="C7">
        <v>1.2129099999999999</v>
      </c>
      <c r="D7">
        <v>1.14449</v>
      </c>
      <c r="E7">
        <v>1.15784</v>
      </c>
      <c r="F7">
        <v>-4.7940000000000003E-2</v>
      </c>
      <c r="G7">
        <v>4.7940000000000003E-2</v>
      </c>
      <c r="H7">
        <v>7.0618028390594702E-3</v>
      </c>
      <c r="I7">
        <v>5.2121164021164002E-3</v>
      </c>
      <c r="J7">
        <v>6.7886347286332596</v>
      </c>
      <c r="K7">
        <v>-3.9758496574831298E-2</v>
      </c>
      <c r="L7">
        <v>3.9758496574831298E-2</v>
      </c>
      <c r="M7">
        <v>5.4491489860826296E-3</v>
      </c>
      <c r="N7">
        <v>7.29627629495472</v>
      </c>
      <c r="O7">
        <v>6.8419999999999898E-2</v>
      </c>
      <c r="P7">
        <v>1.04193253968253E-2</v>
      </c>
      <c r="Q7">
        <v>6.5666439423080503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1.15784</v>
      </c>
      <c r="Y7">
        <v>1.15784</v>
      </c>
      <c r="Z7">
        <v>1.15784</v>
      </c>
      <c r="AA7">
        <v>1.15784</v>
      </c>
      <c r="AB7">
        <v>1.15784</v>
      </c>
      <c r="AC7">
        <v>1.15784</v>
      </c>
      <c r="AD7" t="s">
        <v>31</v>
      </c>
    </row>
    <row r="8" spans="1:31" x14ac:dyDescent="0.3">
      <c r="A8" s="1">
        <v>43914</v>
      </c>
      <c r="B8">
        <v>1.1529799999999999</v>
      </c>
      <c r="C8">
        <v>1.1798500000000001</v>
      </c>
      <c r="D8">
        <v>1.1514200000000001</v>
      </c>
      <c r="E8">
        <v>1.1749000000000001</v>
      </c>
      <c r="F8">
        <v>2.2050000000000101E-2</v>
      </c>
      <c r="G8">
        <v>2.2050000000000101E-2</v>
      </c>
      <c r="H8">
        <v>7.0853552311216303E-3</v>
      </c>
      <c r="I8">
        <v>5.2454232804232696E-3</v>
      </c>
      <c r="J8">
        <v>3.11205285842945</v>
      </c>
      <c r="K8">
        <v>1.91265125558399E-2</v>
      </c>
      <c r="L8">
        <v>1.91265125558399E-2</v>
      </c>
      <c r="M8">
        <v>5.4845949800568401E-3</v>
      </c>
      <c r="N8">
        <v>3.4873154034870399</v>
      </c>
      <c r="O8">
        <v>2.84299999999999E-2</v>
      </c>
      <c r="P8">
        <v>1.0524563492063399E-2</v>
      </c>
      <c r="Q8">
        <v>2.7012996806412701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1.1749000000000001</v>
      </c>
      <c r="Y8">
        <v>1.1749000000000001</v>
      </c>
      <c r="Z8">
        <v>1.1749000000000001</v>
      </c>
      <c r="AA8">
        <v>1.1749000000000001</v>
      </c>
      <c r="AB8">
        <v>1.1749000000000001</v>
      </c>
      <c r="AD8" t="s">
        <v>31</v>
      </c>
    </row>
    <row r="9" spans="1:31" x14ac:dyDescent="0.3">
      <c r="A9" s="1">
        <v>43916</v>
      </c>
      <c r="B9">
        <v>1.1890000000000001</v>
      </c>
      <c r="C9">
        <v>1.2229099999999999</v>
      </c>
      <c r="D9">
        <v>1.17753</v>
      </c>
      <c r="E9">
        <v>1.2160200000000001</v>
      </c>
      <c r="F9">
        <v>2.6790000000000001E-2</v>
      </c>
      <c r="G9">
        <v>2.6790000000000001E-2</v>
      </c>
      <c r="H9">
        <v>7.1699906915348496E-3</v>
      </c>
      <c r="I9">
        <v>5.29227513227513E-3</v>
      </c>
      <c r="J9">
        <v>3.7364065244365299</v>
      </c>
      <c r="K9">
        <v>2.2527181453545601E-2</v>
      </c>
      <c r="L9">
        <v>2.2527181453545601E-2</v>
      </c>
      <c r="M9">
        <v>5.56234843238559E-3</v>
      </c>
      <c r="N9">
        <v>4.0499407269033902</v>
      </c>
      <c r="O9">
        <v>4.53799999999999E-2</v>
      </c>
      <c r="P9">
        <v>1.0610343915343899E-2</v>
      </c>
      <c r="Q9">
        <v>4.2769584437668096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1.2160200000000001</v>
      </c>
      <c r="Y9">
        <v>1.2160200000000001</v>
      </c>
      <c r="Z9">
        <v>1.2160200000000001</v>
      </c>
      <c r="AA9">
        <v>1.2160200000000001</v>
      </c>
      <c r="AB9">
        <v>1.2160200000000001</v>
      </c>
      <c r="AC9">
        <v>1.2160200000000001</v>
      </c>
      <c r="AD9" t="s">
        <v>31</v>
      </c>
    </row>
    <row r="10" spans="1:31" x14ac:dyDescent="0.3">
      <c r="A10" s="1">
        <v>43917</v>
      </c>
      <c r="B10">
        <v>1.21601</v>
      </c>
      <c r="C10">
        <v>1.2484999999999999</v>
      </c>
      <c r="D10">
        <v>1.21296</v>
      </c>
      <c r="E10">
        <v>1.24502</v>
      </c>
      <c r="F10">
        <v>2.8999999999999901E-2</v>
      </c>
      <c r="G10">
        <v>2.8999999999999901E-2</v>
      </c>
      <c r="H10">
        <v>7.2475039891449896E-3</v>
      </c>
      <c r="I10">
        <v>5.3291798941798897E-3</v>
      </c>
      <c r="J10">
        <v>4.00137758370811</v>
      </c>
      <c r="K10">
        <v>2.3848291968882E-2</v>
      </c>
      <c r="L10">
        <v>2.3848291968882E-2</v>
      </c>
      <c r="M10">
        <v>5.62979001121871E-3</v>
      </c>
      <c r="N10">
        <v>4.2360890763880201</v>
      </c>
      <c r="O10">
        <v>3.5539999999999898E-2</v>
      </c>
      <c r="P10">
        <v>1.06496428571428E-2</v>
      </c>
      <c r="Q10">
        <v>3.33720111338407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1.24502</v>
      </c>
      <c r="Y10">
        <v>1.24502</v>
      </c>
      <c r="Z10">
        <v>1.24502</v>
      </c>
      <c r="AA10">
        <v>1.24502</v>
      </c>
      <c r="AB10">
        <v>1.24502</v>
      </c>
      <c r="AC10">
        <v>1.24502</v>
      </c>
      <c r="AD10" t="s">
        <v>31</v>
      </c>
    </row>
    <row r="11" spans="1:31" x14ac:dyDescent="0.3">
      <c r="A11" s="1">
        <v>44686</v>
      </c>
      <c r="B11">
        <v>1.2630600000000001</v>
      </c>
      <c r="C11">
        <v>1.26326</v>
      </c>
      <c r="D11">
        <v>1.23245</v>
      </c>
      <c r="E11">
        <v>1.2353499999999999</v>
      </c>
      <c r="F11">
        <v>-2.78199999999999E-2</v>
      </c>
      <c r="G11">
        <v>2.78199999999999E-2</v>
      </c>
      <c r="H11">
        <v>7.1474067025561099E-3</v>
      </c>
      <c r="I11">
        <v>5.26019841269841E-3</v>
      </c>
      <c r="J11">
        <v>3.8923208315612801</v>
      </c>
      <c r="K11">
        <v>-2.2023955603758701E-2</v>
      </c>
      <c r="L11">
        <v>2.2023955603758701E-2</v>
      </c>
      <c r="M11">
        <v>5.5610779978921198E-3</v>
      </c>
      <c r="N11">
        <v>3.9603752387768498</v>
      </c>
      <c r="O11">
        <v>3.0810000000000001E-2</v>
      </c>
      <c r="P11">
        <v>1.0594920634920599E-2</v>
      </c>
      <c r="Q11">
        <v>2.9079972433630901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1.2353499999999999</v>
      </c>
      <c r="Y11">
        <v>1.2353499999999999</v>
      </c>
      <c r="Z11">
        <v>1.2353499999999999</v>
      </c>
      <c r="AA11">
        <v>1.2353499999999999</v>
      </c>
      <c r="AB11">
        <v>1.2353499999999999</v>
      </c>
      <c r="AD11" t="s">
        <v>45</v>
      </c>
      <c r="AE11" t="s">
        <v>33</v>
      </c>
    </row>
    <row r="12" spans="1:31" x14ac:dyDescent="0.3">
      <c r="A12" s="1">
        <v>44827</v>
      </c>
      <c r="B12">
        <v>1.1255999999999999</v>
      </c>
      <c r="C12">
        <v>1.1273200000000001</v>
      </c>
      <c r="D12">
        <v>1.08388</v>
      </c>
      <c r="E12">
        <v>1.0851599999999999</v>
      </c>
      <c r="F12">
        <v>-4.0239999999999998E-2</v>
      </c>
      <c r="G12">
        <v>4.0239999999999998E-2</v>
      </c>
      <c r="H12">
        <v>7.42071242547799E-3</v>
      </c>
      <c r="I12">
        <v>5.4417724867724896E-3</v>
      </c>
      <c r="J12">
        <v>5.4226599405525402</v>
      </c>
      <c r="K12">
        <v>-3.5756175582015298E-2</v>
      </c>
      <c r="L12">
        <v>3.5756175582015298E-2</v>
      </c>
      <c r="M12">
        <v>5.8363053810281196E-3</v>
      </c>
      <c r="N12">
        <v>6.1265086810307503</v>
      </c>
      <c r="O12">
        <v>4.3440000000000097E-2</v>
      </c>
      <c r="P12">
        <v>1.1027447089947E-2</v>
      </c>
      <c r="Q12">
        <v>3.9392617027018999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1.0851599999999999</v>
      </c>
      <c r="Y12">
        <v>1.0851599999999999</v>
      </c>
      <c r="Z12">
        <v>1.0851599999999999</v>
      </c>
      <c r="AA12">
        <v>1.0851599999999999</v>
      </c>
      <c r="AB12">
        <v>1.0851599999999999</v>
      </c>
      <c r="AC12">
        <v>1.0851599999999999</v>
      </c>
      <c r="AD12" t="s">
        <v>42</v>
      </c>
      <c r="AE12" t="s">
        <v>39</v>
      </c>
    </row>
    <row r="13" spans="1:31" x14ac:dyDescent="0.3">
      <c r="A13" s="1">
        <v>44833</v>
      </c>
      <c r="B13">
        <v>1.0885199999999999</v>
      </c>
      <c r="C13">
        <v>1.11188</v>
      </c>
      <c r="D13">
        <v>1.0761700000000001</v>
      </c>
      <c r="E13">
        <v>1.1108</v>
      </c>
      <c r="F13">
        <v>2.20499999999999E-2</v>
      </c>
      <c r="G13">
        <v>2.20499999999999E-2</v>
      </c>
      <c r="H13">
        <v>7.50427801347015E-3</v>
      </c>
      <c r="I13">
        <v>5.4949999999999999E-3</v>
      </c>
      <c r="J13">
        <v>2.9383239747275098</v>
      </c>
      <c r="K13">
        <v>2.02525832376577E-2</v>
      </c>
      <c r="L13">
        <v>2.02525832376577E-2</v>
      </c>
      <c r="M13">
        <v>5.9291176851364999E-3</v>
      </c>
      <c r="N13">
        <v>3.41578364828686</v>
      </c>
      <c r="O13">
        <v>3.5709999999999902E-2</v>
      </c>
      <c r="P13">
        <v>1.11855158730158E-2</v>
      </c>
      <c r="Q13">
        <v>3.19252150776052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1.1108</v>
      </c>
      <c r="Z13">
        <v>1.1108</v>
      </c>
      <c r="AA13">
        <v>1.1108</v>
      </c>
      <c r="AB13">
        <v>1.1108</v>
      </c>
      <c r="AC13">
        <v>1.1108</v>
      </c>
      <c r="AD13" t="s">
        <v>46</v>
      </c>
      <c r="AE13" t="s">
        <v>39</v>
      </c>
    </row>
    <row r="14" spans="1:31" x14ac:dyDescent="0.3">
      <c r="A14" s="1">
        <v>44847</v>
      </c>
      <c r="B14">
        <v>1.1097699999999999</v>
      </c>
      <c r="C14">
        <v>1.1379300000000001</v>
      </c>
      <c r="D14">
        <v>1.1057300000000001</v>
      </c>
      <c r="E14">
        <v>1.1328800000000001</v>
      </c>
      <c r="F14">
        <v>2.3060000000000001E-2</v>
      </c>
      <c r="G14">
        <v>2.3060000000000001E-2</v>
      </c>
      <c r="H14">
        <v>7.6529459649490404E-3</v>
      </c>
      <c r="I14">
        <v>5.6169179894179902E-3</v>
      </c>
      <c r="J14">
        <v>3.0132187141548199</v>
      </c>
      <c r="K14">
        <v>2.0778144203564601E-2</v>
      </c>
      <c r="L14">
        <v>2.0778144203564601E-2</v>
      </c>
      <c r="M14">
        <v>6.0819158750744697E-3</v>
      </c>
      <c r="N14">
        <v>3.4163813887527898</v>
      </c>
      <c r="O14">
        <v>3.2199999999999999E-2</v>
      </c>
      <c r="P14">
        <v>1.13949206349206E-2</v>
      </c>
      <c r="Q14">
        <v>2.8258204713879702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1.1328800000000001</v>
      </c>
      <c r="Y14">
        <v>1.1328800000000001</v>
      </c>
      <c r="Z14">
        <v>1.1328800000000001</v>
      </c>
      <c r="AA14">
        <v>1.1328800000000001</v>
      </c>
      <c r="AB14">
        <v>1.1328800000000001</v>
      </c>
      <c r="AD14" t="s">
        <v>47</v>
      </c>
      <c r="AE14" t="s">
        <v>35</v>
      </c>
    </row>
    <row r="15" spans="1:31" x14ac:dyDescent="0.3">
      <c r="A15" s="1">
        <v>44868</v>
      </c>
      <c r="B15">
        <v>1.1388400000000001</v>
      </c>
      <c r="C15">
        <v>1.14219</v>
      </c>
      <c r="D15">
        <v>1.11513</v>
      </c>
      <c r="E15">
        <v>1.11609</v>
      </c>
      <c r="F15">
        <v>-2.2780000000000002E-2</v>
      </c>
      <c r="G15">
        <v>2.2780000000000002E-2</v>
      </c>
      <c r="H15">
        <v>7.7625435044582896E-3</v>
      </c>
      <c r="I15">
        <v>5.7116005291005297E-3</v>
      </c>
      <c r="J15">
        <v>2.9346051312841799</v>
      </c>
      <c r="K15">
        <v>-2.0002282964692999E-2</v>
      </c>
      <c r="L15">
        <v>2.0002282964692999E-2</v>
      </c>
      <c r="M15">
        <v>6.20860846943981E-3</v>
      </c>
      <c r="N15">
        <v>3.2217014590546098</v>
      </c>
      <c r="O15">
        <v>2.7060000000000001E-2</v>
      </c>
      <c r="P15">
        <v>1.1540820105820099E-2</v>
      </c>
      <c r="Q15">
        <v>2.34472071758172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1.11609</v>
      </c>
      <c r="Z15">
        <v>1.11609</v>
      </c>
      <c r="AA15">
        <v>1.11609</v>
      </c>
      <c r="AB15">
        <v>1.11609</v>
      </c>
      <c r="AD15" t="s">
        <v>45</v>
      </c>
      <c r="AE15" t="s">
        <v>33</v>
      </c>
    </row>
    <row r="16" spans="1:31" x14ac:dyDescent="0.3">
      <c r="A16" s="1">
        <v>44869</v>
      </c>
      <c r="B16">
        <v>1.11605</v>
      </c>
      <c r="C16">
        <v>1.13819</v>
      </c>
      <c r="D16">
        <v>1.11446</v>
      </c>
      <c r="E16">
        <v>1.13737</v>
      </c>
      <c r="F16">
        <v>2.12799999999999E-2</v>
      </c>
      <c r="G16">
        <v>2.12799999999999E-2</v>
      </c>
      <c r="H16">
        <v>7.7999189532195297E-3</v>
      </c>
      <c r="I16">
        <v>5.7329365079365098E-3</v>
      </c>
      <c r="J16">
        <v>2.72823347622302</v>
      </c>
      <c r="K16">
        <v>1.9066562732396101E-2</v>
      </c>
      <c r="L16">
        <v>1.9066562732396101E-2</v>
      </c>
      <c r="M16">
        <v>6.2465122605600996E-3</v>
      </c>
      <c r="N16">
        <v>3.0523533672991499</v>
      </c>
      <c r="O16">
        <v>2.3730000000000001E-2</v>
      </c>
      <c r="P16">
        <v>1.15623148148148E-2</v>
      </c>
      <c r="Q16">
        <v>2.0523571949100301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1.13737</v>
      </c>
      <c r="Z16">
        <v>1.13737</v>
      </c>
      <c r="AA16">
        <v>1.13737</v>
      </c>
      <c r="AB16">
        <v>1.13737</v>
      </c>
      <c r="AD16" t="s">
        <v>34</v>
      </c>
      <c r="AE16" t="s">
        <v>35</v>
      </c>
    </row>
    <row r="17" spans="1:31" x14ac:dyDescent="0.3">
      <c r="A17" s="1">
        <v>44875</v>
      </c>
      <c r="B17">
        <v>1.1355999999999999</v>
      </c>
      <c r="C17">
        <v>1.17313</v>
      </c>
      <c r="D17">
        <v>1.13486</v>
      </c>
      <c r="E17">
        <v>1.1712199999999999</v>
      </c>
      <c r="F17">
        <v>3.5649999999999897E-2</v>
      </c>
      <c r="G17">
        <v>3.5649999999999897E-2</v>
      </c>
      <c r="H17">
        <v>7.9476861657193192E-3</v>
      </c>
      <c r="I17">
        <v>5.8079100529100499E-3</v>
      </c>
      <c r="J17">
        <v>4.4855822508151704</v>
      </c>
      <c r="K17">
        <v>3.1393925517581397E-2</v>
      </c>
      <c r="L17">
        <v>3.1393925517581397E-2</v>
      </c>
      <c r="M17">
        <v>6.3898066653038403E-3</v>
      </c>
      <c r="N17">
        <v>4.9131260399548502</v>
      </c>
      <c r="O17">
        <v>3.8269999999999998E-2</v>
      </c>
      <c r="P17">
        <v>1.16428703703703E-2</v>
      </c>
      <c r="Q17">
        <v>3.2869901306633298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1.1712199999999999</v>
      </c>
      <c r="Y17">
        <v>1.1712199999999999</v>
      </c>
      <c r="Z17">
        <v>1.1712199999999999</v>
      </c>
      <c r="AA17">
        <v>1.1712199999999999</v>
      </c>
      <c r="AB17">
        <v>1.1712199999999999</v>
      </c>
      <c r="AC17">
        <v>1.1712199999999999</v>
      </c>
      <c r="AD17" t="s">
        <v>44</v>
      </c>
      <c r="AE17" t="s">
        <v>35</v>
      </c>
    </row>
    <row r="18" spans="1:31" x14ac:dyDescent="0.3">
      <c r="A18" s="1">
        <v>44910</v>
      </c>
      <c r="B18">
        <v>1.2425299999999999</v>
      </c>
      <c r="C18">
        <v>1.2426999999999999</v>
      </c>
      <c r="D18">
        <v>1.2155899999999999</v>
      </c>
      <c r="E18">
        <v>1.2176199999999999</v>
      </c>
      <c r="F18">
        <v>-2.5090000000000001E-2</v>
      </c>
      <c r="G18">
        <v>2.5090000000000001E-2</v>
      </c>
      <c r="H18">
        <v>8.0799513232270095E-3</v>
      </c>
      <c r="I18">
        <v>5.9101719576719596E-3</v>
      </c>
      <c r="J18">
        <v>3.1052167267239699</v>
      </c>
      <c r="K18">
        <v>-2.0189746602183901E-2</v>
      </c>
      <c r="L18">
        <v>2.0189746602183901E-2</v>
      </c>
      <c r="M18">
        <v>6.5107724891351497E-3</v>
      </c>
      <c r="N18">
        <v>3.1009755963482899</v>
      </c>
      <c r="O18">
        <v>2.7109999999999902E-2</v>
      </c>
      <c r="P18">
        <v>1.1840013227513199E-2</v>
      </c>
      <c r="Q18">
        <v>2.2896933879265502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1.2176199999999999</v>
      </c>
      <c r="Y18">
        <v>1.2176199999999999</v>
      </c>
      <c r="Z18">
        <v>1.2176199999999999</v>
      </c>
      <c r="AA18">
        <v>1.2176199999999999</v>
      </c>
      <c r="AB18">
        <v>1.2176199999999999</v>
      </c>
      <c r="AD18" t="s">
        <v>48</v>
      </c>
      <c r="AE18" t="s">
        <v>35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8"/>
  <sheetViews>
    <sheetView workbookViewId="0">
      <selection activeCell="A7" sqref="A7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4.66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43899</v>
      </c>
      <c r="B2">
        <v>1.1342699999999999</v>
      </c>
      <c r="C2">
        <v>1.1495200000000001</v>
      </c>
      <c r="D2">
        <v>1.1339399999999999</v>
      </c>
      <c r="E2">
        <v>1.1442000000000001</v>
      </c>
      <c r="F2">
        <v>1.553E-2</v>
      </c>
      <c r="G2">
        <v>1.553E-2</v>
      </c>
      <c r="H2">
        <v>4.6849420230694501E-3</v>
      </c>
      <c r="I2">
        <v>3.6166005291005201E-3</v>
      </c>
      <c r="J2">
        <v>3.3148756000666899</v>
      </c>
      <c r="K2">
        <v>1.37595577095165E-2</v>
      </c>
      <c r="L2">
        <v>1.37595577095165E-2</v>
      </c>
      <c r="M2">
        <v>4.0531235415182196E-3</v>
      </c>
      <c r="N2">
        <v>3.3948034321111402</v>
      </c>
      <c r="O2">
        <v>1.5580000000000101E-2</v>
      </c>
      <c r="P2">
        <v>7.10161375661376E-3</v>
      </c>
      <c r="Q2">
        <v>2.1938675537641599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1.1442000000000001</v>
      </c>
      <c r="Y2">
        <v>1.1442000000000001</v>
      </c>
      <c r="Z2">
        <v>1.1442000000000001</v>
      </c>
      <c r="AA2">
        <v>1.1442000000000001</v>
      </c>
      <c r="AB2">
        <v>1.1442000000000001</v>
      </c>
      <c r="AD2" t="s">
        <v>31</v>
      </c>
    </row>
    <row r="3" spans="1:31" x14ac:dyDescent="0.3">
      <c r="A3" s="1">
        <v>43900</v>
      </c>
      <c r="B3">
        <v>1.1440699999999999</v>
      </c>
      <c r="C3">
        <v>1.1457599999999999</v>
      </c>
      <c r="D3">
        <v>1.12744</v>
      </c>
      <c r="E3">
        <v>1.1288400000000001</v>
      </c>
      <c r="F3">
        <v>-1.536E-2</v>
      </c>
      <c r="G3">
        <v>1.536E-2</v>
      </c>
      <c r="H3">
        <v>4.71446452848274E-3</v>
      </c>
      <c r="I3">
        <v>3.6298677248677198E-3</v>
      </c>
      <c r="J3">
        <v>3.25805823910681</v>
      </c>
      <c r="K3">
        <v>-1.34242265338227E-2</v>
      </c>
      <c r="L3">
        <v>1.34242265338227E-2</v>
      </c>
      <c r="M3">
        <v>4.0786607829966896E-3</v>
      </c>
      <c r="N3">
        <v>3.2913319464531798</v>
      </c>
      <c r="O3">
        <v>1.8319999999999802E-2</v>
      </c>
      <c r="P3">
        <v>7.1144708994709E-3</v>
      </c>
      <c r="Q3">
        <v>2.5750333733689601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1.1288400000000001</v>
      </c>
      <c r="Y3">
        <v>1.1288400000000001</v>
      </c>
      <c r="Z3">
        <v>1.1288400000000001</v>
      </c>
      <c r="AA3">
        <v>1.1288400000000001</v>
      </c>
      <c r="AB3">
        <v>1.1288400000000001</v>
      </c>
      <c r="AD3" t="s">
        <v>31</v>
      </c>
    </row>
    <row r="4" spans="1:31" x14ac:dyDescent="0.3">
      <c r="A4" s="1">
        <v>43907</v>
      </c>
      <c r="B4">
        <v>1.1174299999999999</v>
      </c>
      <c r="C4">
        <v>1.1188800000000001</v>
      </c>
      <c r="D4">
        <v>1.09548</v>
      </c>
      <c r="E4">
        <v>1.1003400000000001</v>
      </c>
      <c r="F4">
        <v>-1.7079999999999901E-2</v>
      </c>
      <c r="G4">
        <v>1.7079999999999901E-2</v>
      </c>
      <c r="H4">
        <v>4.7734974366393599E-3</v>
      </c>
      <c r="I4">
        <v>3.67006613756613E-3</v>
      </c>
      <c r="J4">
        <v>3.5780892787123002</v>
      </c>
      <c r="K4">
        <v>-1.52852105743587E-2</v>
      </c>
      <c r="L4">
        <v>1.52852105743587E-2</v>
      </c>
      <c r="M4">
        <v>4.1324011376018396E-3</v>
      </c>
      <c r="N4">
        <v>3.6988690268411899</v>
      </c>
      <c r="O4">
        <v>2.3400000000000001E-2</v>
      </c>
      <c r="P4">
        <v>7.2044973544973601E-3</v>
      </c>
      <c r="Q4">
        <v>3.2479712113979402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1.1003400000000001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 t="s">
        <v>31</v>
      </c>
    </row>
    <row r="5" spans="1:31" x14ac:dyDescent="0.3">
      <c r="A5" s="1">
        <v>43909</v>
      </c>
      <c r="B5">
        <v>1.09104</v>
      </c>
      <c r="C5">
        <v>1.0981700000000001</v>
      </c>
      <c r="D5">
        <v>1.06538</v>
      </c>
      <c r="E5">
        <v>1.06619</v>
      </c>
      <c r="F5">
        <v>-2.4850000000000001E-2</v>
      </c>
      <c r="G5">
        <v>2.4850000000000001E-2</v>
      </c>
      <c r="H5">
        <v>4.8587649465991001E-3</v>
      </c>
      <c r="I5">
        <v>3.6994576719576698E-3</v>
      </c>
      <c r="J5">
        <v>5.1144684447832303</v>
      </c>
      <c r="K5">
        <v>-2.2776433494647301E-2</v>
      </c>
      <c r="L5">
        <v>2.2776433494647301E-2</v>
      </c>
      <c r="M5">
        <v>4.2143974298174697E-3</v>
      </c>
      <c r="N5">
        <v>5.4044341745039803</v>
      </c>
      <c r="O5">
        <v>3.2790000000000097E-2</v>
      </c>
      <c r="P5">
        <v>7.2580555555555601E-3</v>
      </c>
      <c r="Q5">
        <v>4.51773891078878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1.06619</v>
      </c>
      <c r="Y5">
        <v>1.06619</v>
      </c>
      <c r="Z5">
        <v>1.06619</v>
      </c>
      <c r="AA5">
        <v>1.06619</v>
      </c>
      <c r="AB5">
        <v>1.06619</v>
      </c>
      <c r="AC5">
        <v>1.06619</v>
      </c>
      <c r="AD5" t="s">
        <v>31</v>
      </c>
    </row>
    <row r="6" spans="1:31" x14ac:dyDescent="0.3">
      <c r="A6" s="1">
        <v>43916</v>
      </c>
      <c r="B6">
        <v>1.0876399999999999</v>
      </c>
      <c r="C6">
        <v>1.1058399999999999</v>
      </c>
      <c r="D6">
        <v>1.08697</v>
      </c>
      <c r="E6">
        <v>1.1026199999999999</v>
      </c>
      <c r="F6">
        <v>1.50099999999999E-2</v>
      </c>
      <c r="G6">
        <v>1.50099999999999E-2</v>
      </c>
      <c r="H6">
        <v>4.8767250525137201E-3</v>
      </c>
      <c r="I6">
        <v>3.7166931216931201E-3</v>
      </c>
      <c r="J6">
        <v>3.0778852279693298</v>
      </c>
      <c r="K6">
        <v>1.3800902897178099E-2</v>
      </c>
      <c r="L6">
        <v>1.3800902897178099E-2</v>
      </c>
      <c r="M6">
        <v>4.2315275797888902E-3</v>
      </c>
      <c r="N6">
        <v>3.2614469921206801</v>
      </c>
      <c r="O6">
        <v>1.8869999999999901E-2</v>
      </c>
      <c r="P6">
        <v>7.32810846560847E-3</v>
      </c>
      <c r="Q6">
        <v>2.5750164709704602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1.1026199999999999</v>
      </c>
      <c r="Y6">
        <v>1.1026199999999999</v>
      </c>
      <c r="Z6">
        <v>1.1026199999999999</v>
      </c>
      <c r="AA6">
        <v>1.1026199999999999</v>
      </c>
      <c r="AB6">
        <v>1.1026199999999999</v>
      </c>
      <c r="AD6" t="s">
        <v>31</v>
      </c>
    </row>
    <row r="7" spans="1:31" x14ac:dyDescent="0.3">
      <c r="A7" s="1">
        <v>44595</v>
      </c>
      <c r="B7">
        <v>1.1302700000000001</v>
      </c>
      <c r="C7">
        <v>1.1451100000000001</v>
      </c>
      <c r="D7">
        <v>1.1266400000000001</v>
      </c>
      <c r="E7">
        <v>1.14361</v>
      </c>
      <c r="F7">
        <v>1.35E-2</v>
      </c>
      <c r="G7">
        <v>1.35E-2</v>
      </c>
      <c r="H7">
        <v>4.4418510138102101E-3</v>
      </c>
      <c r="I7">
        <v>3.3845238095237999E-3</v>
      </c>
      <c r="J7">
        <v>3.0392734826150201</v>
      </c>
      <c r="K7">
        <v>1.19457397952412E-2</v>
      </c>
      <c r="L7">
        <v>1.19457397952412E-2</v>
      </c>
      <c r="M7">
        <v>3.8841577523305699E-3</v>
      </c>
      <c r="N7">
        <v>3.0755032511420302</v>
      </c>
      <c r="O7">
        <v>1.84699999999999E-2</v>
      </c>
      <c r="P7">
        <v>6.7617460317460302E-3</v>
      </c>
      <c r="Q7">
        <v>2.7315429939669902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1.14361</v>
      </c>
      <c r="Y7">
        <v>1.14361</v>
      </c>
      <c r="Z7">
        <v>1.14361</v>
      </c>
      <c r="AA7">
        <v>1.14361</v>
      </c>
      <c r="AB7">
        <v>1.14361</v>
      </c>
      <c r="AD7" t="s">
        <v>32</v>
      </c>
      <c r="AE7" t="s">
        <v>33</v>
      </c>
    </row>
    <row r="8" spans="1:31" x14ac:dyDescent="0.3">
      <c r="A8" s="1">
        <v>44624</v>
      </c>
      <c r="B8">
        <v>1.1065100000000001</v>
      </c>
      <c r="C8">
        <v>1.1067199999999999</v>
      </c>
      <c r="D8">
        <v>1.08853</v>
      </c>
      <c r="E8">
        <v>1.0931</v>
      </c>
      <c r="F8">
        <v>-1.33199999999999E-2</v>
      </c>
      <c r="G8">
        <v>1.33199999999999E-2</v>
      </c>
      <c r="H8">
        <v>4.5046543921736099E-3</v>
      </c>
      <c r="I8">
        <v>3.4295899470899401E-3</v>
      </c>
      <c r="J8">
        <v>2.9569416075830701</v>
      </c>
      <c r="K8">
        <v>-1.2038827931526899E-2</v>
      </c>
      <c r="L8">
        <v>1.2038827931526899E-2</v>
      </c>
      <c r="M8">
        <v>3.94184413040126E-3</v>
      </c>
      <c r="N8">
        <v>3.0541105972907601</v>
      </c>
      <c r="O8">
        <v>1.8189999999999901E-2</v>
      </c>
      <c r="P8">
        <v>6.86496031746032E-3</v>
      </c>
      <c r="Q8">
        <v>2.6496875668364002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1.0931</v>
      </c>
      <c r="Z8">
        <v>1.0931</v>
      </c>
      <c r="AA8">
        <v>1.0931</v>
      </c>
      <c r="AB8">
        <v>1.0931</v>
      </c>
      <c r="AD8" t="s">
        <v>34</v>
      </c>
      <c r="AE8" t="s">
        <v>35</v>
      </c>
    </row>
    <row r="9" spans="1:31" x14ac:dyDescent="0.3">
      <c r="A9" s="1">
        <v>44629</v>
      </c>
      <c r="B9">
        <v>1.0896399999999999</v>
      </c>
      <c r="C9">
        <v>1.10951</v>
      </c>
      <c r="D9">
        <v>1.08894</v>
      </c>
      <c r="E9">
        <v>1.10724</v>
      </c>
      <c r="F9">
        <v>1.746E-2</v>
      </c>
      <c r="G9">
        <v>1.746E-2</v>
      </c>
      <c r="H9">
        <v>4.5601527772931999E-3</v>
      </c>
      <c r="I9">
        <v>3.4628306878306801E-3</v>
      </c>
      <c r="J9">
        <v>3.8288190884612998</v>
      </c>
      <c r="K9">
        <v>1.6021582337719501E-2</v>
      </c>
      <c r="L9">
        <v>1.6021582337719501E-2</v>
      </c>
      <c r="M9">
        <v>3.9952391777001803E-3</v>
      </c>
      <c r="N9">
        <v>4.0101685093462196</v>
      </c>
      <c r="O9">
        <v>2.0569999999999901E-2</v>
      </c>
      <c r="P9">
        <v>6.9097089947089902E-3</v>
      </c>
      <c r="Q9">
        <v>2.9769705230352099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1.10724</v>
      </c>
      <c r="Y9">
        <v>1.10724</v>
      </c>
      <c r="Z9">
        <v>1.10724</v>
      </c>
      <c r="AA9">
        <v>1.10724</v>
      </c>
      <c r="AB9">
        <v>1.10724</v>
      </c>
      <c r="AD9" t="s">
        <v>36</v>
      </c>
      <c r="AE9" t="s">
        <v>35</v>
      </c>
    </row>
    <row r="10" spans="1:31" x14ac:dyDescent="0.3">
      <c r="A10" s="1">
        <v>44693</v>
      </c>
      <c r="B10">
        <v>1.05125</v>
      </c>
      <c r="C10">
        <v>1.0528900000000001</v>
      </c>
      <c r="D10">
        <v>1.0353600000000001</v>
      </c>
      <c r="E10">
        <v>1.0378499999999999</v>
      </c>
      <c r="F10">
        <v>-1.3299999999999999E-2</v>
      </c>
      <c r="G10">
        <v>1.3299999999999999E-2</v>
      </c>
      <c r="H10">
        <v>4.6812964851387501E-3</v>
      </c>
      <c r="I10">
        <v>3.5644576719576601E-3</v>
      </c>
      <c r="J10">
        <v>2.8410932830728099</v>
      </c>
      <c r="K10">
        <v>-1.2652808828425999E-2</v>
      </c>
      <c r="L10">
        <v>1.2652808828425999E-2</v>
      </c>
      <c r="M10">
        <v>4.1193677582605096E-3</v>
      </c>
      <c r="N10">
        <v>3.0715414527031601</v>
      </c>
      <c r="O10">
        <v>1.753E-2</v>
      </c>
      <c r="P10">
        <v>7.1352380952380903E-3</v>
      </c>
      <c r="Q10">
        <v>2.4568206086492301</v>
      </c>
      <c r="R10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1.0378499999999999</v>
      </c>
      <c r="Z10">
        <v>1.0378499999999999</v>
      </c>
      <c r="AA10">
        <v>1.0378499999999999</v>
      </c>
      <c r="AB10">
        <v>1.0378499999999999</v>
      </c>
      <c r="AD10" t="s">
        <v>37</v>
      </c>
      <c r="AE10" t="s">
        <v>35</v>
      </c>
    </row>
    <row r="11" spans="1:31" x14ac:dyDescent="0.3">
      <c r="A11" s="1">
        <v>44747</v>
      </c>
      <c r="B11">
        <v>1.0420499999999999</v>
      </c>
      <c r="C11">
        <v>1.0448500000000001</v>
      </c>
      <c r="D11">
        <v>1.02349</v>
      </c>
      <c r="E11">
        <v>1.0263599999999999</v>
      </c>
      <c r="F11">
        <v>-1.5750000000000101E-2</v>
      </c>
      <c r="G11">
        <v>1.5750000000000101E-2</v>
      </c>
      <c r="H11">
        <v>4.8607041456113203E-3</v>
      </c>
      <c r="I11">
        <v>3.71609788359787E-3</v>
      </c>
      <c r="J11">
        <v>3.2402712710298598</v>
      </c>
      <c r="K11">
        <v>-1.51135676656016E-2</v>
      </c>
      <c r="L11">
        <v>1.51135676656016E-2</v>
      </c>
      <c r="M11">
        <v>4.3099872756957296E-3</v>
      </c>
      <c r="N11">
        <v>3.5066385812384899</v>
      </c>
      <c r="O11">
        <v>2.1360000000000001E-2</v>
      </c>
      <c r="P11">
        <v>7.3726984126984097E-3</v>
      </c>
      <c r="Q11">
        <v>2.8971753358594601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1.0263599999999999</v>
      </c>
      <c r="Y11">
        <v>1.0263599999999999</v>
      </c>
      <c r="Z11">
        <v>1.0263599999999999</v>
      </c>
      <c r="AA11">
        <v>1.0263599999999999</v>
      </c>
      <c r="AB11">
        <v>1.0263599999999999</v>
      </c>
      <c r="AD11" t="s">
        <v>38</v>
      </c>
      <c r="AE11" t="s">
        <v>39</v>
      </c>
    </row>
    <row r="12" spans="1:31" x14ac:dyDescent="0.3">
      <c r="A12" s="1">
        <v>44753</v>
      </c>
      <c r="B12">
        <v>1.01762</v>
      </c>
      <c r="C12">
        <v>1.01831</v>
      </c>
      <c r="D12">
        <v>1.0033300000000001</v>
      </c>
      <c r="E12">
        <v>1.0039100000000001</v>
      </c>
      <c r="F12">
        <v>-1.4419999999999799E-2</v>
      </c>
      <c r="G12">
        <v>1.4419999999999799E-2</v>
      </c>
      <c r="H12">
        <v>4.8968821924321899E-3</v>
      </c>
      <c r="I12">
        <v>3.7429365079364998E-3</v>
      </c>
      <c r="J12">
        <v>2.9447308375694599</v>
      </c>
      <c r="K12">
        <v>-1.41604391503735E-2</v>
      </c>
      <c r="L12">
        <v>1.41604391503735E-2</v>
      </c>
      <c r="M12">
        <v>4.3495303628059197E-3</v>
      </c>
      <c r="N12">
        <v>3.2556248535390102</v>
      </c>
      <c r="O12">
        <v>1.49799999999999E-2</v>
      </c>
      <c r="P12">
        <v>7.4135846560846501E-3</v>
      </c>
      <c r="Q12">
        <v>2.0206149514601202</v>
      </c>
      <c r="R12">
        <v>1</v>
      </c>
      <c r="S12">
        <v>0</v>
      </c>
      <c r="T12">
        <v>1</v>
      </c>
      <c r="U12">
        <v>1</v>
      </c>
      <c r="V12">
        <v>1</v>
      </c>
      <c r="W12">
        <v>0</v>
      </c>
      <c r="X12">
        <v>1.0039100000000001</v>
      </c>
      <c r="Z12">
        <v>1.0039100000000001</v>
      </c>
      <c r="AA12">
        <v>1.0039100000000001</v>
      </c>
      <c r="AB12">
        <v>1.0039100000000001</v>
      </c>
      <c r="AD12" t="s">
        <v>40</v>
      </c>
      <c r="AE12" t="s">
        <v>33</v>
      </c>
    </row>
    <row r="13" spans="1:31" x14ac:dyDescent="0.3">
      <c r="A13" s="1">
        <v>44817</v>
      </c>
      <c r="B13">
        <v>1.01213</v>
      </c>
      <c r="C13">
        <v>1.0186999999999999</v>
      </c>
      <c r="D13">
        <v>0.99663000000000002</v>
      </c>
      <c r="E13">
        <v>0.99675000000000002</v>
      </c>
      <c r="F13">
        <v>-1.549E-2</v>
      </c>
      <c r="G13">
        <v>1.549E-2</v>
      </c>
      <c r="H13">
        <v>5.0410617250722803E-3</v>
      </c>
      <c r="I13">
        <v>3.8549338624338601E-3</v>
      </c>
      <c r="J13">
        <v>3.0727653904650101</v>
      </c>
      <c r="K13">
        <v>-1.53026950130403E-2</v>
      </c>
      <c r="L13">
        <v>1.53026950130403E-2</v>
      </c>
      <c r="M13">
        <v>4.5193108732096204E-3</v>
      </c>
      <c r="N13">
        <v>3.3860682396854802</v>
      </c>
      <c r="O13">
        <v>2.2069999999999899E-2</v>
      </c>
      <c r="P13">
        <v>7.7212433862433802E-3</v>
      </c>
      <c r="Q13">
        <v>2.8583479235120399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0.99675000000000002</v>
      </c>
      <c r="Y13">
        <v>0.99675000000000002</v>
      </c>
      <c r="Z13">
        <v>0.99675000000000002</v>
      </c>
      <c r="AA13">
        <v>0.99675000000000002</v>
      </c>
      <c r="AB13">
        <v>0.99675000000000002</v>
      </c>
      <c r="AD13" t="s">
        <v>41</v>
      </c>
      <c r="AE13" t="s">
        <v>35</v>
      </c>
    </row>
    <row r="14" spans="1:31" x14ac:dyDescent="0.3">
      <c r="A14" s="1">
        <v>44827</v>
      </c>
      <c r="B14">
        <v>0.98329</v>
      </c>
      <c r="C14">
        <v>0.98514999999999997</v>
      </c>
      <c r="D14">
        <v>0.96675</v>
      </c>
      <c r="E14">
        <v>0.96875999999999995</v>
      </c>
      <c r="F14">
        <v>-1.455E-2</v>
      </c>
      <c r="G14">
        <v>1.455E-2</v>
      </c>
      <c r="H14">
        <v>5.0849953654456496E-3</v>
      </c>
      <c r="I14">
        <v>3.8800661375661301E-3</v>
      </c>
      <c r="J14">
        <v>2.8613595400445102</v>
      </c>
      <c r="K14">
        <v>-1.47969612838271E-2</v>
      </c>
      <c r="L14">
        <v>1.47969612838271E-2</v>
      </c>
      <c r="M14">
        <v>4.57157690066689E-3</v>
      </c>
      <c r="N14">
        <v>3.2367302585828801</v>
      </c>
      <c r="O14">
        <v>1.8399999999999899E-2</v>
      </c>
      <c r="P14">
        <v>7.7759259259259196E-3</v>
      </c>
      <c r="Q14">
        <v>2.36627768516313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0.96875999999999995</v>
      </c>
      <c r="Z14">
        <v>0.96875999999999995</v>
      </c>
      <c r="AA14">
        <v>0.96875999999999995</v>
      </c>
      <c r="AB14">
        <v>0.96875999999999995</v>
      </c>
      <c r="AD14" t="s">
        <v>42</v>
      </c>
      <c r="AE14" t="s">
        <v>39</v>
      </c>
    </row>
    <row r="15" spans="1:31" x14ac:dyDescent="0.3">
      <c r="A15" s="1">
        <v>44832</v>
      </c>
      <c r="B15">
        <v>0.95889000000000002</v>
      </c>
      <c r="C15">
        <v>0.97506000000000004</v>
      </c>
      <c r="D15">
        <v>0.95355000000000001</v>
      </c>
      <c r="E15">
        <v>0.97346999999999995</v>
      </c>
      <c r="F15">
        <v>1.42899999999999E-2</v>
      </c>
      <c r="G15">
        <v>1.42899999999999E-2</v>
      </c>
      <c r="H15">
        <v>5.1189862907349004E-3</v>
      </c>
      <c r="I15">
        <v>3.9045238095238E-3</v>
      </c>
      <c r="J15">
        <v>2.79156832786679</v>
      </c>
      <c r="K15">
        <v>1.48981421630975E-2</v>
      </c>
      <c r="L15">
        <v>1.48981421630975E-2</v>
      </c>
      <c r="M15">
        <v>4.6128058639423103E-3</v>
      </c>
      <c r="N15">
        <v>3.22973535035461</v>
      </c>
      <c r="O15">
        <v>2.1510000000000001E-2</v>
      </c>
      <c r="P15">
        <v>7.8228835978835908E-3</v>
      </c>
      <c r="Q15">
        <v>2.7496254713312198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0.97346999999999995</v>
      </c>
      <c r="Z15">
        <v>0.97346999999999995</v>
      </c>
      <c r="AA15">
        <v>0.97346999999999995</v>
      </c>
      <c r="AB15">
        <v>0.97346999999999995</v>
      </c>
      <c r="AD15" t="s">
        <v>43</v>
      </c>
      <c r="AE15" t="s">
        <v>33</v>
      </c>
    </row>
    <row r="16" spans="1:31" x14ac:dyDescent="0.3">
      <c r="A16" s="1">
        <v>44838</v>
      </c>
      <c r="B16">
        <v>0.98236000000000001</v>
      </c>
      <c r="C16">
        <v>0.99990999999999997</v>
      </c>
      <c r="D16">
        <v>0.98057000000000005</v>
      </c>
      <c r="E16">
        <v>0.99856</v>
      </c>
      <c r="F16">
        <v>1.6199999999999899E-2</v>
      </c>
      <c r="G16">
        <v>1.6199999999999899E-2</v>
      </c>
      <c r="H16">
        <v>5.16038116320935E-3</v>
      </c>
      <c r="I16">
        <v>3.9328306878306796E-3</v>
      </c>
      <c r="J16">
        <v>3.13930298705393</v>
      </c>
      <c r="K16">
        <v>1.6490899466590599E-2</v>
      </c>
      <c r="L16">
        <v>1.6490899466590599E-2</v>
      </c>
      <c r="M16">
        <v>4.6606697351565902E-3</v>
      </c>
      <c r="N16">
        <v>3.5383111019851201</v>
      </c>
      <c r="O16">
        <v>1.9339999999999899E-2</v>
      </c>
      <c r="P16">
        <v>7.8834656084656E-3</v>
      </c>
      <c r="Q16">
        <v>2.45323579254684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0.99856</v>
      </c>
      <c r="Y16">
        <v>0.99856</v>
      </c>
      <c r="Z16">
        <v>0.99856</v>
      </c>
      <c r="AA16">
        <v>0.99856</v>
      </c>
      <c r="AB16">
        <v>0.99856</v>
      </c>
      <c r="AD16" t="s">
        <v>36</v>
      </c>
      <c r="AE16" t="s">
        <v>35</v>
      </c>
    </row>
    <row r="17" spans="1:31" x14ac:dyDescent="0.3">
      <c r="A17" s="1">
        <v>44869</v>
      </c>
      <c r="B17">
        <v>0.97479000000000005</v>
      </c>
      <c r="C17">
        <v>0.99661999999999995</v>
      </c>
      <c r="D17">
        <v>0.97419</v>
      </c>
      <c r="E17">
        <v>0.99582000000000004</v>
      </c>
      <c r="F17">
        <v>2.0959999999999999E-2</v>
      </c>
      <c r="G17">
        <v>2.0959999999999999E-2</v>
      </c>
      <c r="H17">
        <v>5.3342796077905704E-3</v>
      </c>
      <c r="I17">
        <v>4.0682539682539596E-3</v>
      </c>
      <c r="J17">
        <v>3.9293028377043702</v>
      </c>
      <c r="K17">
        <v>2.15005231520424E-2</v>
      </c>
      <c r="L17">
        <v>2.15005231520424E-2</v>
      </c>
      <c r="M17">
        <v>4.8631219006940504E-3</v>
      </c>
      <c r="N17">
        <v>4.4211359680237301</v>
      </c>
      <c r="O17">
        <v>2.2429999999999901E-2</v>
      </c>
      <c r="P17">
        <v>8.1063359788359698E-3</v>
      </c>
      <c r="Q17">
        <v>2.76697142316333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0.99582000000000004</v>
      </c>
      <c r="Y17">
        <v>0.99582000000000004</v>
      </c>
      <c r="Z17">
        <v>0.99582000000000004</v>
      </c>
      <c r="AA17">
        <v>0.99582000000000004</v>
      </c>
      <c r="AB17">
        <v>0.99582000000000004</v>
      </c>
      <c r="AD17" t="s">
        <v>34</v>
      </c>
      <c r="AE17" t="s">
        <v>35</v>
      </c>
    </row>
    <row r="18" spans="1:31" x14ac:dyDescent="0.3">
      <c r="A18" s="1">
        <v>44875</v>
      </c>
      <c r="B18">
        <v>1.00101</v>
      </c>
      <c r="C18">
        <v>1.0221499999999999</v>
      </c>
      <c r="D18">
        <v>0.99351999999999996</v>
      </c>
      <c r="E18">
        <v>1.02064</v>
      </c>
      <c r="F18">
        <v>1.9400000000000001E-2</v>
      </c>
      <c r="G18">
        <v>1.9400000000000001E-2</v>
      </c>
      <c r="H18">
        <v>5.39141086364221E-3</v>
      </c>
      <c r="I18">
        <v>4.1077513227513202E-3</v>
      </c>
      <c r="J18">
        <v>3.5983160049676099</v>
      </c>
      <c r="K18">
        <v>1.9375973792497302E-2</v>
      </c>
      <c r="L18">
        <v>1.9375973792497302E-2</v>
      </c>
      <c r="M18">
        <v>4.9259840314263802E-3</v>
      </c>
      <c r="N18">
        <v>3.9334219658212701</v>
      </c>
      <c r="O18">
        <v>2.8629999999999899E-2</v>
      </c>
      <c r="P18">
        <v>8.1710185185185098E-3</v>
      </c>
      <c r="Q18">
        <v>3.5038471562772502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1.02064</v>
      </c>
      <c r="Y18">
        <v>1.02064</v>
      </c>
      <c r="Z18">
        <v>1.02064</v>
      </c>
      <c r="AA18">
        <v>1.02064</v>
      </c>
      <c r="AB18">
        <v>1.02064</v>
      </c>
      <c r="AC18">
        <v>1.02064</v>
      </c>
      <c r="AD18" t="s">
        <v>44</v>
      </c>
      <c r="AE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2AAE-7EB2-4F19-939F-6A58BC2E3A73}">
  <dimension ref="A1:AJ2057"/>
  <sheetViews>
    <sheetView tabSelected="1" topLeftCell="A1986" workbookViewId="0">
      <selection activeCell="A2059" sqref="A2059"/>
    </sheetView>
  </sheetViews>
  <sheetFormatPr defaultRowHeight="14.4" x14ac:dyDescent="0.3"/>
  <cols>
    <col min="1" max="1" width="10.109375" bestFit="1" customWidth="1"/>
    <col min="2" max="6" width="8" bestFit="1" customWidth="1"/>
    <col min="7" max="8" width="12" bestFit="1" customWidth="1"/>
    <col min="9" max="9" width="7" bestFit="1" customWidth="1"/>
    <col min="10" max="10" width="13.5546875" style="1" bestFit="1" customWidth="1"/>
    <col min="11" max="11" width="12.33203125" style="5" bestFit="1" customWidth="1"/>
    <col min="13" max="13" width="10.109375" bestFit="1" customWidth="1"/>
    <col min="22" max="22" width="10.5546875" bestFit="1" customWidth="1"/>
    <col min="23" max="23" width="12.5546875" bestFit="1" customWidth="1"/>
    <col min="25" max="25" width="10.109375" bestFit="1" customWidth="1"/>
    <col min="34" max="34" width="13.5546875" bestFit="1" customWidth="1"/>
    <col min="35" max="35" width="12.5546875" bestFit="1" customWidth="1"/>
  </cols>
  <sheetData>
    <row r="1" spans="1:35" x14ac:dyDescent="0.3">
      <c r="A1" s="7" t="s">
        <v>53</v>
      </c>
      <c r="M1" s="7" t="s">
        <v>55</v>
      </c>
      <c r="Y1" s="7" t="s">
        <v>54</v>
      </c>
    </row>
    <row r="2" spans="1:3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828</v>
      </c>
      <c r="G2" t="s">
        <v>829</v>
      </c>
      <c r="H2" t="s">
        <v>830</v>
      </c>
      <c r="I2" t="s">
        <v>831</v>
      </c>
      <c r="J2" s="1" t="s">
        <v>2882</v>
      </c>
      <c r="K2" s="5" t="s">
        <v>2880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828</v>
      </c>
      <c r="S2" t="s">
        <v>829</v>
      </c>
      <c r="T2" t="s">
        <v>830</v>
      </c>
      <c r="U2" t="s">
        <v>831</v>
      </c>
      <c r="V2" s="1" t="s">
        <v>2882</v>
      </c>
      <c r="W2" s="5" t="s">
        <v>2880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828</v>
      </c>
      <c r="AE2" t="s">
        <v>829</v>
      </c>
      <c r="AF2" t="s">
        <v>830</v>
      </c>
      <c r="AG2" t="s">
        <v>831</v>
      </c>
      <c r="AH2" s="1" t="s">
        <v>2882</v>
      </c>
      <c r="AI2" s="5" t="s">
        <v>2880</v>
      </c>
    </row>
    <row r="3" spans="1:35" x14ac:dyDescent="0.3">
      <c r="A3" s="1" t="s">
        <v>832</v>
      </c>
      <c r="B3">
        <v>1.08178</v>
      </c>
      <c r="C3">
        <v>1.08195</v>
      </c>
      <c r="D3">
        <v>1.07124</v>
      </c>
      <c r="E3">
        <v>1.07372</v>
      </c>
      <c r="I3">
        <v>0</v>
      </c>
      <c r="J3" s="1">
        <f>DATEVALUE(SUBSTITUTE(A3,".","/"))</f>
        <v>42114</v>
      </c>
      <c r="K3" t="str">
        <f>IFERROR(VLOOKUP(J3,realized!F:I,3,0),"")</f>
        <v/>
      </c>
      <c r="M3" t="s">
        <v>832</v>
      </c>
      <c r="N3">
        <v>1.4956700000000001</v>
      </c>
      <c r="O3">
        <v>1.49837</v>
      </c>
      <c r="P3">
        <v>1.48881</v>
      </c>
      <c r="Q3">
        <v>1.49037</v>
      </c>
      <c r="U3">
        <v>0</v>
      </c>
      <c r="V3" s="1">
        <f>DATEVALUE(SUBSTITUTE(M3,".","/"))</f>
        <v>42114</v>
      </c>
      <c r="W3" t="str">
        <f>IFERROR(VLOOKUP(V3,realized!K:N,3,0),"")</f>
        <v/>
      </c>
      <c r="Y3" t="s">
        <v>2889</v>
      </c>
      <c r="Z3">
        <v>1170.71</v>
      </c>
      <c r="AA3">
        <v>1187.8699999999999</v>
      </c>
      <c r="AB3">
        <v>1168.6600000000001</v>
      </c>
      <c r="AC3">
        <v>1182.4100000000001</v>
      </c>
      <c r="AG3">
        <v>0</v>
      </c>
      <c r="AH3" s="1">
        <f>DATEVALUE(SUBSTITUTE(Y3,".","/"))</f>
        <v>42083</v>
      </c>
      <c r="AI3" t="str">
        <f>IFERROR(VLOOKUP(AH3,realized!U:X,3,0),"")</f>
        <v/>
      </c>
    </row>
    <row r="4" spans="1:35" x14ac:dyDescent="0.3">
      <c r="A4" t="s">
        <v>833</v>
      </c>
      <c r="B4">
        <v>1.07369</v>
      </c>
      <c r="C4">
        <v>1.0780799999999999</v>
      </c>
      <c r="D4">
        <v>1.0659799999999999</v>
      </c>
      <c r="E4">
        <v>1.0734600000000001</v>
      </c>
      <c r="F4">
        <v>1.21E-2</v>
      </c>
      <c r="I4">
        <v>0</v>
      </c>
      <c r="J4" s="1">
        <f t="shared" ref="J4:J67" si="0">DATEVALUE(SUBSTITUTE(A4,".","/"))</f>
        <v>42115</v>
      </c>
      <c r="K4" t="str">
        <f>IFERROR(VLOOKUP(J4,realized!F:I,3,0),"")</f>
        <v/>
      </c>
      <c r="M4" t="s">
        <v>833</v>
      </c>
      <c r="N4">
        <v>1.49031</v>
      </c>
      <c r="O4">
        <v>1.4972700000000001</v>
      </c>
      <c r="P4">
        <v>1.4856199999999999</v>
      </c>
      <c r="Q4">
        <v>1.49257</v>
      </c>
      <c r="R4">
        <v>1.16500000000001E-2</v>
      </c>
      <c r="U4">
        <v>0</v>
      </c>
      <c r="V4" s="1">
        <f t="shared" ref="V4:V67" si="1">DATEVALUE(SUBSTITUTE(M4,".","/"))</f>
        <v>42115</v>
      </c>
      <c r="W4" t="str">
        <f>IFERROR(VLOOKUP(V4,realized!K:N,3,0),"")</f>
        <v/>
      </c>
      <c r="Y4" t="s">
        <v>2890</v>
      </c>
      <c r="Z4">
        <v>1184.27</v>
      </c>
      <c r="AA4">
        <v>1191.51</v>
      </c>
      <c r="AB4">
        <v>1179.23</v>
      </c>
      <c r="AC4">
        <v>1189.4000000000001</v>
      </c>
      <c r="AD4">
        <v>12.2799999999999</v>
      </c>
      <c r="AG4">
        <v>0</v>
      </c>
      <c r="AH4" s="1">
        <f t="shared" ref="AH4:AH67" si="2">DATEVALUE(SUBSTITUTE(Y4,".","/"))</f>
        <v>42086</v>
      </c>
      <c r="AI4" t="str">
        <f>IFERROR(VLOOKUP(AH4,realized!U:X,3,0),"")</f>
        <v/>
      </c>
    </row>
    <row r="5" spans="1:35" x14ac:dyDescent="0.3">
      <c r="A5" t="s">
        <v>834</v>
      </c>
      <c r="B5">
        <v>1.0734999999999999</v>
      </c>
      <c r="C5">
        <v>1.08006</v>
      </c>
      <c r="D5">
        <v>1.07084</v>
      </c>
      <c r="E5">
        <v>1.0723199999999999</v>
      </c>
      <c r="F5">
        <v>9.2200000000000008E-3</v>
      </c>
      <c r="I5">
        <v>0</v>
      </c>
      <c r="J5" s="1">
        <f t="shared" si="0"/>
        <v>42116</v>
      </c>
      <c r="K5" t="str">
        <f>IFERROR(VLOOKUP(J5,realized!F:I,3,0),"")</f>
        <v/>
      </c>
      <c r="M5" t="s">
        <v>834</v>
      </c>
      <c r="N5">
        <v>1.49257</v>
      </c>
      <c r="O5">
        <v>1.50793</v>
      </c>
      <c r="P5">
        <v>1.49136</v>
      </c>
      <c r="Q5">
        <v>1.50342</v>
      </c>
      <c r="R5">
        <v>1.6569999999999901E-2</v>
      </c>
      <c r="U5">
        <v>0</v>
      </c>
      <c r="V5" s="1">
        <f t="shared" si="1"/>
        <v>42116</v>
      </c>
      <c r="W5" t="str">
        <f>IFERROR(VLOOKUP(V5,realized!K:N,3,0),"")</f>
        <v/>
      </c>
      <c r="Y5" t="s">
        <v>2891</v>
      </c>
      <c r="Z5">
        <v>1189.53</v>
      </c>
      <c r="AA5">
        <v>1194.93</v>
      </c>
      <c r="AB5">
        <v>1185.3499999999999</v>
      </c>
      <c r="AC5">
        <v>1192.95</v>
      </c>
      <c r="AD5">
        <v>9.5800000000001493</v>
      </c>
      <c r="AG5">
        <v>0</v>
      </c>
      <c r="AH5" s="1">
        <f t="shared" si="2"/>
        <v>42087</v>
      </c>
      <c r="AI5" t="str">
        <f>IFERROR(VLOOKUP(AH5,realized!U:X,3,0),"")</f>
        <v/>
      </c>
    </row>
    <row r="6" spans="1:35" x14ac:dyDescent="0.3">
      <c r="A6" t="s">
        <v>835</v>
      </c>
      <c r="B6">
        <v>1.07233</v>
      </c>
      <c r="C6">
        <v>1.08456</v>
      </c>
      <c r="D6">
        <v>1.0665899999999999</v>
      </c>
      <c r="E6">
        <v>1.08236</v>
      </c>
      <c r="F6">
        <v>1.797E-2</v>
      </c>
      <c r="I6">
        <v>0</v>
      </c>
      <c r="J6" s="1">
        <f t="shared" si="0"/>
        <v>42117</v>
      </c>
      <c r="K6" t="str">
        <f>IFERROR(VLOOKUP(J6,realized!F:I,3,0),"")</f>
        <v/>
      </c>
      <c r="M6" t="s">
        <v>835</v>
      </c>
      <c r="N6">
        <v>1.5034400000000001</v>
      </c>
      <c r="O6">
        <v>1.50698</v>
      </c>
      <c r="P6">
        <v>1.4959800000000001</v>
      </c>
      <c r="Q6">
        <v>1.5052000000000001</v>
      </c>
      <c r="R6">
        <v>1.09999999999998E-2</v>
      </c>
      <c r="U6">
        <v>0</v>
      </c>
      <c r="V6" s="1">
        <f t="shared" si="1"/>
        <v>42117</v>
      </c>
      <c r="W6" t="str">
        <f>IFERROR(VLOOKUP(V6,realized!K:N,3,0),"")</f>
        <v/>
      </c>
      <c r="Y6" t="s">
        <v>2892</v>
      </c>
      <c r="Z6">
        <v>1193</v>
      </c>
      <c r="AA6">
        <v>1199.5899999999999</v>
      </c>
      <c r="AB6">
        <v>1186.57</v>
      </c>
      <c r="AC6">
        <v>1195.05</v>
      </c>
      <c r="AD6">
        <v>13.0199999999999</v>
      </c>
      <c r="AG6">
        <v>0</v>
      </c>
      <c r="AH6" s="1">
        <f t="shared" si="2"/>
        <v>42088</v>
      </c>
      <c r="AI6" t="str">
        <f>IFERROR(VLOOKUP(AH6,realized!U:X,3,0),"")</f>
        <v/>
      </c>
    </row>
    <row r="7" spans="1:35" x14ac:dyDescent="0.3">
      <c r="A7" t="s">
        <v>836</v>
      </c>
      <c r="B7">
        <v>1.0822799999999999</v>
      </c>
      <c r="C7">
        <v>1.08996</v>
      </c>
      <c r="D7">
        <v>1.0784800000000001</v>
      </c>
      <c r="E7">
        <v>1.08667</v>
      </c>
      <c r="F7">
        <v>1.14799999999999E-2</v>
      </c>
      <c r="I7">
        <v>0</v>
      </c>
      <c r="J7" s="1">
        <f t="shared" si="0"/>
        <v>42118</v>
      </c>
      <c r="K7" t="str">
        <f>IFERROR(VLOOKUP(J7,realized!F:I,3,0),"")</f>
        <v/>
      </c>
      <c r="M7" t="s">
        <v>836</v>
      </c>
      <c r="N7">
        <v>1.5051300000000001</v>
      </c>
      <c r="O7">
        <v>1.5187299999999999</v>
      </c>
      <c r="P7">
        <v>1.5027200000000001</v>
      </c>
      <c r="Q7">
        <v>1.5185599999999999</v>
      </c>
      <c r="R7">
        <v>1.6009999999999799E-2</v>
      </c>
      <c r="U7">
        <v>0</v>
      </c>
      <c r="V7" s="1">
        <f t="shared" si="1"/>
        <v>42118</v>
      </c>
      <c r="W7" t="str">
        <f>IFERROR(VLOOKUP(V7,realized!K:N,3,0),"")</f>
        <v/>
      </c>
      <c r="Y7" t="s">
        <v>2893</v>
      </c>
      <c r="Z7">
        <v>1195.54</v>
      </c>
      <c r="AA7">
        <v>1219.67</v>
      </c>
      <c r="AB7">
        <v>1194.4000000000001</v>
      </c>
      <c r="AC7">
        <v>1204.56</v>
      </c>
      <c r="AD7">
        <v>25.2699999999999</v>
      </c>
      <c r="AG7">
        <v>0</v>
      </c>
      <c r="AH7" s="1">
        <f t="shared" si="2"/>
        <v>42089</v>
      </c>
      <c r="AI7" t="str">
        <f>IFERROR(VLOOKUP(AH7,realized!U:X,3,0),"")</f>
        <v/>
      </c>
    </row>
    <row r="8" spans="1:35" x14ac:dyDescent="0.3">
      <c r="A8" t="s">
        <v>837</v>
      </c>
      <c r="B8">
        <v>1.08613</v>
      </c>
      <c r="C8">
        <v>1.0926199999999999</v>
      </c>
      <c r="D8">
        <v>1.0819300000000001</v>
      </c>
      <c r="E8">
        <v>1.08894</v>
      </c>
      <c r="F8">
        <v>1.06899999999998E-2</v>
      </c>
      <c r="I8">
        <v>0</v>
      </c>
      <c r="J8" s="1">
        <f t="shared" si="0"/>
        <v>42121</v>
      </c>
      <c r="K8" t="str">
        <f>IFERROR(VLOOKUP(J8,realized!F:I,3,0),"")</f>
        <v/>
      </c>
      <c r="M8" t="s">
        <v>837</v>
      </c>
      <c r="N8">
        <v>1.5172399999999999</v>
      </c>
      <c r="O8">
        <v>1.5261400000000001</v>
      </c>
      <c r="P8">
        <v>1.5106900000000001</v>
      </c>
      <c r="Q8">
        <v>1.52342</v>
      </c>
      <c r="R8">
        <v>1.54499999999999E-2</v>
      </c>
      <c r="U8">
        <v>0</v>
      </c>
      <c r="V8" s="1">
        <f t="shared" si="1"/>
        <v>42121</v>
      </c>
      <c r="W8" t="str">
        <f>IFERROR(VLOOKUP(V8,realized!K:N,3,0),"")</f>
        <v/>
      </c>
      <c r="Y8" t="s">
        <v>2894</v>
      </c>
      <c r="Z8">
        <v>1203.92</v>
      </c>
      <c r="AA8">
        <v>1205.99</v>
      </c>
      <c r="AB8">
        <v>1192.43</v>
      </c>
      <c r="AC8">
        <v>1198.54</v>
      </c>
      <c r="AD8">
        <v>13.559999999999899</v>
      </c>
      <c r="AG8">
        <v>0</v>
      </c>
      <c r="AH8" s="1">
        <f t="shared" si="2"/>
        <v>42090</v>
      </c>
      <c r="AI8" t="str">
        <f>IFERROR(VLOOKUP(AH8,realized!U:X,3,0),"")</f>
        <v/>
      </c>
    </row>
    <row r="9" spans="1:35" x14ac:dyDescent="0.3">
      <c r="A9" t="s">
        <v>838</v>
      </c>
      <c r="B9">
        <v>1.0889500000000001</v>
      </c>
      <c r="C9">
        <v>1.0990800000000001</v>
      </c>
      <c r="D9">
        <v>1.0860000000000001</v>
      </c>
      <c r="E9">
        <v>1.09802</v>
      </c>
      <c r="F9">
        <v>1.3079999999999901E-2</v>
      </c>
      <c r="I9">
        <v>0</v>
      </c>
      <c r="J9" s="1">
        <f t="shared" si="0"/>
        <v>42122</v>
      </c>
      <c r="K9" t="str">
        <f>IFERROR(VLOOKUP(J9,realized!F:I,3,0),"")</f>
        <v/>
      </c>
      <c r="M9" t="s">
        <v>838</v>
      </c>
      <c r="N9">
        <v>1.5237400000000001</v>
      </c>
      <c r="O9">
        <v>1.53427</v>
      </c>
      <c r="P9">
        <v>1.5175700000000001</v>
      </c>
      <c r="Q9">
        <v>1.5338099999999999</v>
      </c>
      <c r="R9">
        <v>1.6699999999999899E-2</v>
      </c>
      <c r="U9">
        <v>0</v>
      </c>
      <c r="V9" s="1">
        <f t="shared" si="1"/>
        <v>42122</v>
      </c>
      <c r="W9" t="str">
        <f>IFERROR(VLOOKUP(V9,realized!K:N,3,0),"")</f>
        <v/>
      </c>
      <c r="Y9" t="s">
        <v>2895</v>
      </c>
      <c r="Z9">
        <v>1198.57</v>
      </c>
      <c r="AA9">
        <v>1199.48</v>
      </c>
      <c r="AB9">
        <v>1182.31</v>
      </c>
      <c r="AC9">
        <v>1185.8900000000001</v>
      </c>
      <c r="AD9">
        <v>17.170000000000002</v>
      </c>
      <c r="AG9">
        <v>0</v>
      </c>
      <c r="AH9" s="1">
        <f t="shared" si="2"/>
        <v>42093</v>
      </c>
      <c r="AI9" t="str">
        <f>IFERROR(VLOOKUP(AH9,realized!U:X,3,0),"")</f>
        <v/>
      </c>
    </row>
    <row r="10" spans="1:35" x14ac:dyDescent="0.3">
      <c r="A10" t="s">
        <v>839</v>
      </c>
      <c r="B10">
        <v>1.0980099999999999</v>
      </c>
      <c r="C10">
        <v>1.11877</v>
      </c>
      <c r="D10">
        <v>1.09595</v>
      </c>
      <c r="E10">
        <v>1.1127499999999999</v>
      </c>
      <c r="F10">
        <v>2.282E-2</v>
      </c>
      <c r="I10">
        <v>0</v>
      </c>
      <c r="J10" s="1">
        <f t="shared" si="0"/>
        <v>42123</v>
      </c>
      <c r="K10" t="str">
        <f>IFERROR(VLOOKUP(J10,realized!F:I,3,0),"")</f>
        <v/>
      </c>
      <c r="M10" t="s">
        <v>839</v>
      </c>
      <c r="N10">
        <v>1.5337700000000001</v>
      </c>
      <c r="O10">
        <v>1.5498000000000001</v>
      </c>
      <c r="P10">
        <v>1.53277</v>
      </c>
      <c r="Q10">
        <v>1.5432900000000001</v>
      </c>
      <c r="R10">
        <v>1.7030000000000101E-2</v>
      </c>
      <c r="U10">
        <v>0</v>
      </c>
      <c r="V10" s="1">
        <f t="shared" si="1"/>
        <v>42123</v>
      </c>
      <c r="W10" t="str">
        <f>IFERROR(VLOOKUP(V10,realized!K:N,3,0),"")</f>
        <v/>
      </c>
      <c r="Y10" t="s">
        <v>2896</v>
      </c>
      <c r="Z10">
        <v>1185.3800000000001</v>
      </c>
      <c r="AA10">
        <v>1190.67</v>
      </c>
      <c r="AB10">
        <v>1178.3900000000001</v>
      </c>
      <c r="AC10">
        <v>1183.3900000000001</v>
      </c>
      <c r="AD10">
        <v>12.2799999999999</v>
      </c>
      <c r="AG10">
        <v>0</v>
      </c>
      <c r="AH10" s="1">
        <f t="shared" si="2"/>
        <v>42094</v>
      </c>
      <c r="AI10" t="str">
        <f>IFERROR(VLOOKUP(AH10,realized!U:X,3,0),"")</f>
        <v/>
      </c>
    </row>
    <row r="11" spans="1:35" x14ac:dyDescent="0.3">
      <c r="A11" t="s">
        <v>840</v>
      </c>
      <c r="B11">
        <v>1.1127899999999999</v>
      </c>
      <c r="C11">
        <v>1.1266</v>
      </c>
      <c r="D11">
        <v>1.1071200000000001</v>
      </c>
      <c r="E11">
        <v>1.12235</v>
      </c>
      <c r="F11">
        <v>1.94799999999999E-2</v>
      </c>
      <c r="I11">
        <v>0</v>
      </c>
      <c r="J11" s="1">
        <f t="shared" si="0"/>
        <v>42124</v>
      </c>
      <c r="K11" t="str">
        <f>IFERROR(VLOOKUP(J11,realized!F:I,3,0),"")</f>
        <v/>
      </c>
      <c r="M11" t="s">
        <v>840</v>
      </c>
      <c r="N11">
        <v>1.54335</v>
      </c>
      <c r="O11">
        <v>1.5491999999999999</v>
      </c>
      <c r="P11">
        <v>1.5303800000000001</v>
      </c>
      <c r="Q11">
        <v>1.53512</v>
      </c>
      <c r="R11">
        <v>1.8819999999999799E-2</v>
      </c>
      <c r="U11">
        <v>0</v>
      </c>
      <c r="V11" s="1">
        <f t="shared" si="1"/>
        <v>42124</v>
      </c>
      <c r="W11" t="str">
        <f>IFERROR(VLOOKUP(V11,realized!K:N,3,0),"")</f>
        <v/>
      </c>
      <c r="Y11" t="s">
        <v>2897</v>
      </c>
      <c r="Z11">
        <v>1183.3599999999999</v>
      </c>
      <c r="AA11">
        <v>1208.44</v>
      </c>
      <c r="AB11">
        <v>1180.79</v>
      </c>
      <c r="AC11">
        <v>1203.8</v>
      </c>
      <c r="AD11">
        <v>27.65</v>
      </c>
      <c r="AG11">
        <v>0</v>
      </c>
      <c r="AH11" s="1">
        <f t="shared" si="2"/>
        <v>42095</v>
      </c>
      <c r="AI11" t="str">
        <f>IFERROR(VLOOKUP(AH11,realized!U:X,3,0),"")</f>
        <v/>
      </c>
    </row>
    <row r="12" spans="1:35" x14ac:dyDescent="0.3">
      <c r="A12" t="s">
        <v>841</v>
      </c>
      <c r="B12">
        <v>1.12239</v>
      </c>
      <c r="C12">
        <v>1.1289899999999999</v>
      </c>
      <c r="D12">
        <v>1.11747</v>
      </c>
      <c r="E12">
        <v>1.11937</v>
      </c>
      <c r="F12">
        <v>1.15199999999999E-2</v>
      </c>
      <c r="I12">
        <v>0</v>
      </c>
      <c r="J12" s="1">
        <f t="shared" si="0"/>
        <v>42125</v>
      </c>
      <c r="K12" t="str">
        <f>IFERROR(VLOOKUP(J12,realized!F:I,3,0),"")</f>
        <v/>
      </c>
      <c r="M12" t="s">
        <v>841</v>
      </c>
      <c r="N12">
        <v>1.5349299999999999</v>
      </c>
      <c r="O12">
        <v>1.53969</v>
      </c>
      <c r="P12">
        <v>1.5114399999999999</v>
      </c>
      <c r="Q12">
        <v>1.5134700000000001</v>
      </c>
      <c r="R12">
        <v>2.8250000000000101E-2</v>
      </c>
      <c r="U12">
        <v>0</v>
      </c>
      <c r="V12" s="1">
        <f t="shared" si="1"/>
        <v>42125</v>
      </c>
      <c r="W12" t="str">
        <f>IFERROR(VLOOKUP(V12,realized!K:N,3,0),"")</f>
        <v/>
      </c>
      <c r="Y12" t="s">
        <v>2898</v>
      </c>
      <c r="Z12">
        <v>1203.9100000000001</v>
      </c>
      <c r="AA12">
        <v>1207.26</v>
      </c>
      <c r="AB12">
        <v>1194.8699999999999</v>
      </c>
      <c r="AC12">
        <v>1202.72</v>
      </c>
      <c r="AD12">
        <v>12.3900000000001</v>
      </c>
      <c r="AG12">
        <v>0</v>
      </c>
      <c r="AH12" s="1">
        <f t="shared" si="2"/>
        <v>42096</v>
      </c>
      <c r="AI12" t="str">
        <f>IFERROR(VLOOKUP(AH12,realized!U:X,3,0),"")</f>
        <v/>
      </c>
    </row>
    <row r="13" spans="1:35" x14ac:dyDescent="0.3">
      <c r="A13" t="s">
        <v>842</v>
      </c>
      <c r="B13">
        <v>1.11887</v>
      </c>
      <c r="C13">
        <v>1.12243</v>
      </c>
      <c r="D13">
        <v>1.11226</v>
      </c>
      <c r="E13">
        <v>1.1144799999999999</v>
      </c>
      <c r="F13">
        <v>1.017E-2</v>
      </c>
      <c r="I13">
        <v>0</v>
      </c>
      <c r="J13" s="1">
        <f t="shared" si="0"/>
        <v>42128</v>
      </c>
      <c r="K13" t="str">
        <f>IFERROR(VLOOKUP(J13,realized!F:I,3,0),"")</f>
        <v/>
      </c>
      <c r="M13" t="s">
        <v>842</v>
      </c>
      <c r="N13">
        <v>1.5144500000000001</v>
      </c>
      <c r="O13">
        <v>1.51745</v>
      </c>
      <c r="P13">
        <v>1.5089999999999999</v>
      </c>
      <c r="Q13">
        <v>1.5117400000000001</v>
      </c>
      <c r="R13">
        <v>8.4500000000000599E-3</v>
      </c>
      <c r="U13">
        <v>0</v>
      </c>
      <c r="V13" s="1">
        <f t="shared" si="1"/>
        <v>42128</v>
      </c>
      <c r="W13" t="str">
        <f>IFERROR(VLOOKUP(V13,realized!K:N,3,0),"")</f>
        <v/>
      </c>
      <c r="Y13" t="s">
        <v>2899</v>
      </c>
      <c r="Z13">
        <v>1213.43</v>
      </c>
      <c r="AA13">
        <v>1224.05</v>
      </c>
      <c r="AB13">
        <v>1213.43</v>
      </c>
      <c r="AC13">
        <v>1214.74</v>
      </c>
      <c r="AD13">
        <v>21.329999999999899</v>
      </c>
      <c r="AG13">
        <v>0</v>
      </c>
      <c r="AH13" s="1">
        <f t="shared" si="2"/>
        <v>42100</v>
      </c>
      <c r="AI13" t="str">
        <f>IFERROR(VLOOKUP(AH13,realized!U:X,3,0),"")</f>
        <v/>
      </c>
    </row>
    <row r="14" spans="1:35" x14ac:dyDescent="0.3">
      <c r="A14" t="s">
        <v>843</v>
      </c>
      <c r="B14">
        <v>1.11442</v>
      </c>
      <c r="C14">
        <v>1.1222700000000001</v>
      </c>
      <c r="D14">
        <v>1.10663</v>
      </c>
      <c r="E14">
        <v>1.1184799999999999</v>
      </c>
      <c r="F14">
        <v>1.5640000000000098E-2</v>
      </c>
      <c r="I14">
        <v>0</v>
      </c>
      <c r="J14" s="1">
        <f t="shared" si="0"/>
        <v>42129</v>
      </c>
      <c r="K14" t="str">
        <f>IFERROR(VLOOKUP(J14,realized!F:I,3,0),"")</f>
        <v/>
      </c>
      <c r="M14" t="s">
        <v>843</v>
      </c>
      <c r="N14">
        <v>1.5114799999999999</v>
      </c>
      <c r="O14">
        <v>1.5217799999999999</v>
      </c>
      <c r="P14">
        <v>1.5088900000000001</v>
      </c>
      <c r="Q14">
        <v>1.5178700000000001</v>
      </c>
      <c r="R14">
        <v>1.2889999999999799E-2</v>
      </c>
      <c r="U14">
        <v>0</v>
      </c>
      <c r="V14" s="1">
        <f t="shared" si="1"/>
        <v>42129</v>
      </c>
      <c r="W14" t="str">
        <f>IFERROR(VLOOKUP(V14,realized!K:N,3,0),"")</f>
        <v/>
      </c>
      <c r="Y14" t="s">
        <v>2900</v>
      </c>
      <c r="Z14">
        <v>1214.27</v>
      </c>
      <c r="AA14">
        <v>1215.67</v>
      </c>
      <c r="AB14">
        <v>1207.3699999999999</v>
      </c>
      <c r="AC14">
        <v>1208.93</v>
      </c>
      <c r="AD14">
        <v>8.3000000000001801</v>
      </c>
      <c r="AG14">
        <v>0</v>
      </c>
      <c r="AH14" s="1">
        <f t="shared" si="2"/>
        <v>42101</v>
      </c>
      <c r="AI14" t="str">
        <f>IFERROR(VLOOKUP(AH14,realized!U:X,3,0),"")</f>
        <v/>
      </c>
    </row>
    <row r="15" spans="1:35" x14ac:dyDescent="0.3">
      <c r="A15" t="s">
        <v>844</v>
      </c>
      <c r="B15">
        <v>1.11846</v>
      </c>
      <c r="C15">
        <v>1.1369899999999999</v>
      </c>
      <c r="D15">
        <v>1.11747</v>
      </c>
      <c r="E15">
        <v>1.1346499999999999</v>
      </c>
      <c r="F15">
        <v>1.9519999999999899E-2</v>
      </c>
      <c r="I15">
        <v>0</v>
      </c>
      <c r="J15" s="1">
        <f t="shared" si="0"/>
        <v>42130</v>
      </c>
      <c r="K15" t="str">
        <f>IFERROR(VLOOKUP(J15,realized!F:I,3,0),"")</f>
        <v/>
      </c>
      <c r="M15" t="s">
        <v>844</v>
      </c>
      <c r="N15">
        <v>1.5179499999999999</v>
      </c>
      <c r="O15">
        <v>1.52911</v>
      </c>
      <c r="P15">
        <v>1.5149900000000001</v>
      </c>
      <c r="Q15">
        <v>1.5243899999999999</v>
      </c>
      <c r="R15">
        <v>1.41199999999999E-2</v>
      </c>
      <c r="U15">
        <v>0</v>
      </c>
      <c r="V15" s="1">
        <f t="shared" si="1"/>
        <v>42130</v>
      </c>
      <c r="W15" t="str">
        <f>IFERROR(VLOOKUP(V15,realized!K:N,3,0),"")</f>
        <v/>
      </c>
      <c r="Y15" t="s">
        <v>2901</v>
      </c>
      <c r="Z15">
        <v>1208.54</v>
      </c>
      <c r="AA15">
        <v>1212.28</v>
      </c>
      <c r="AB15">
        <v>1197.3599999999999</v>
      </c>
      <c r="AC15">
        <v>1202.1400000000001</v>
      </c>
      <c r="AD15">
        <v>14.92</v>
      </c>
      <c r="AG15">
        <v>0</v>
      </c>
      <c r="AH15" s="1">
        <f t="shared" si="2"/>
        <v>42102</v>
      </c>
      <c r="AI15" t="str">
        <f>IFERROR(VLOOKUP(AH15,realized!U:X,3,0),"")</f>
        <v/>
      </c>
    </row>
    <row r="16" spans="1:35" x14ac:dyDescent="0.3">
      <c r="A16" t="s">
        <v>845</v>
      </c>
      <c r="B16">
        <v>1.1346799999999999</v>
      </c>
      <c r="C16">
        <v>1.13916</v>
      </c>
      <c r="D16">
        <v>1.12371</v>
      </c>
      <c r="E16">
        <v>1.1265000000000001</v>
      </c>
      <c r="F16">
        <v>1.54499999999999E-2</v>
      </c>
      <c r="I16">
        <v>0</v>
      </c>
      <c r="J16" s="1">
        <f t="shared" si="0"/>
        <v>42131</v>
      </c>
      <c r="K16" t="str">
        <f>IFERROR(VLOOKUP(J16,realized!F:I,3,0),"")</f>
        <v/>
      </c>
      <c r="M16" t="s">
        <v>845</v>
      </c>
      <c r="N16">
        <v>1.52457</v>
      </c>
      <c r="O16">
        <v>1.52749</v>
      </c>
      <c r="P16">
        <v>1.5163599999999999</v>
      </c>
      <c r="Q16">
        <v>1.5241400000000001</v>
      </c>
      <c r="R16">
        <v>1.1129999999999999E-2</v>
      </c>
      <c r="U16">
        <v>0</v>
      </c>
      <c r="V16" s="1">
        <f t="shared" si="1"/>
        <v>42131</v>
      </c>
      <c r="W16" t="str">
        <f>IFERROR(VLOOKUP(V16,realized!K:N,3,0),"")</f>
        <v/>
      </c>
      <c r="Y16" t="s">
        <v>2902</v>
      </c>
      <c r="Z16">
        <v>1202.73</v>
      </c>
      <c r="AA16">
        <v>1203.18</v>
      </c>
      <c r="AB16">
        <v>1192.52</v>
      </c>
      <c r="AC16">
        <v>1194.46</v>
      </c>
      <c r="AD16">
        <v>10.66</v>
      </c>
      <c r="AG16">
        <v>0</v>
      </c>
      <c r="AH16" s="1">
        <f t="shared" si="2"/>
        <v>42103</v>
      </c>
      <c r="AI16" t="str">
        <f>IFERROR(VLOOKUP(AH16,realized!U:X,3,0),"")</f>
        <v/>
      </c>
    </row>
    <row r="17" spans="1:35" x14ac:dyDescent="0.3">
      <c r="A17" t="s">
        <v>846</v>
      </c>
      <c r="B17">
        <v>1.1265099999999999</v>
      </c>
      <c r="C17">
        <v>1.1287100000000001</v>
      </c>
      <c r="D17">
        <v>1.11788</v>
      </c>
      <c r="E17">
        <v>1.1209</v>
      </c>
      <c r="F17">
        <v>1.08300000000001E-2</v>
      </c>
      <c r="G17">
        <v>1.4283571428571401E-2</v>
      </c>
      <c r="I17">
        <v>0</v>
      </c>
      <c r="J17" s="1">
        <f t="shared" si="0"/>
        <v>42132</v>
      </c>
      <c r="K17" t="str">
        <f>IFERROR(VLOOKUP(J17,realized!F:I,3,0),"")</f>
        <v/>
      </c>
      <c r="M17" t="s">
        <v>846</v>
      </c>
      <c r="N17">
        <v>1.52529</v>
      </c>
      <c r="O17">
        <v>1.5522199999999999</v>
      </c>
      <c r="P17">
        <v>1.5243800000000001</v>
      </c>
      <c r="Q17">
        <v>1.54372</v>
      </c>
      <c r="R17">
        <v>2.80799999999998E-2</v>
      </c>
      <c r="S17">
        <v>1.6153571428571399E-2</v>
      </c>
      <c r="U17">
        <v>0</v>
      </c>
      <c r="V17" s="1">
        <f t="shared" si="1"/>
        <v>42132</v>
      </c>
      <c r="W17" t="str">
        <f>IFERROR(VLOOKUP(V17,realized!K:N,3,0),"")</f>
        <v/>
      </c>
      <c r="Y17" t="s">
        <v>2903</v>
      </c>
      <c r="Z17">
        <v>1194.07</v>
      </c>
      <c r="AA17">
        <v>1210.6600000000001</v>
      </c>
      <c r="AB17">
        <v>1193.1600000000001</v>
      </c>
      <c r="AC17">
        <v>1207.5</v>
      </c>
      <c r="AD17">
        <v>17.5</v>
      </c>
      <c r="AE17">
        <v>15.4221428571428</v>
      </c>
      <c r="AG17">
        <v>0</v>
      </c>
      <c r="AH17" s="1">
        <f t="shared" si="2"/>
        <v>42104</v>
      </c>
      <c r="AI17" t="str">
        <f>IFERROR(VLOOKUP(AH17,realized!U:X,3,0),"")</f>
        <v/>
      </c>
    </row>
    <row r="18" spans="1:35" x14ac:dyDescent="0.3">
      <c r="A18" t="s">
        <v>847</v>
      </c>
      <c r="B18">
        <v>1.11988</v>
      </c>
      <c r="C18">
        <v>1.1205700000000001</v>
      </c>
      <c r="D18">
        <v>1.1130800000000001</v>
      </c>
      <c r="E18">
        <v>1.11547</v>
      </c>
      <c r="F18">
        <v>7.8199999999999294E-3</v>
      </c>
      <c r="G18">
        <v>1.3977857142857099E-2</v>
      </c>
      <c r="I18">
        <v>0</v>
      </c>
      <c r="J18" s="1">
        <f t="shared" si="0"/>
        <v>42135</v>
      </c>
      <c r="K18" t="str">
        <f>IFERROR(VLOOKUP(J18,realized!F:I,3,0),"")</f>
        <v/>
      </c>
      <c r="M18" t="s">
        <v>847</v>
      </c>
      <c r="N18">
        <v>1.5441499999999999</v>
      </c>
      <c r="O18">
        <v>1.56131</v>
      </c>
      <c r="P18">
        <v>1.53932</v>
      </c>
      <c r="Q18">
        <v>1.5585100000000001</v>
      </c>
      <c r="R18">
        <v>2.1989999999999899E-2</v>
      </c>
      <c r="S18">
        <v>1.68921428571428E-2</v>
      </c>
      <c r="U18">
        <v>0</v>
      </c>
      <c r="V18" s="1">
        <f t="shared" si="1"/>
        <v>42135</v>
      </c>
      <c r="W18" t="str">
        <f>IFERROR(VLOOKUP(V18,realized!K:N,3,0),"")</f>
        <v/>
      </c>
      <c r="Y18" t="s">
        <v>2904</v>
      </c>
      <c r="Z18">
        <v>1206.75</v>
      </c>
      <c r="AA18">
        <v>1209.4000000000001</v>
      </c>
      <c r="AB18">
        <v>1196.2</v>
      </c>
      <c r="AC18">
        <v>1197.77</v>
      </c>
      <c r="AD18">
        <v>13.2</v>
      </c>
      <c r="AE18">
        <v>15.4878571428571</v>
      </c>
      <c r="AG18">
        <v>0</v>
      </c>
      <c r="AH18" s="1">
        <f t="shared" si="2"/>
        <v>42107</v>
      </c>
      <c r="AI18" t="str">
        <f>IFERROR(VLOOKUP(AH18,realized!U:X,3,0),"")</f>
        <v/>
      </c>
    </row>
    <row r="19" spans="1:35" x14ac:dyDescent="0.3">
      <c r="A19" t="s">
        <v>848</v>
      </c>
      <c r="B19">
        <v>1.1154599999999999</v>
      </c>
      <c r="C19">
        <v>1.1278600000000001</v>
      </c>
      <c r="D19">
        <v>1.1134299999999999</v>
      </c>
      <c r="E19">
        <v>1.1212599999999999</v>
      </c>
      <c r="F19">
        <v>1.4430000000000101E-2</v>
      </c>
      <c r="G19">
        <v>1.435E-2</v>
      </c>
      <c r="I19">
        <v>0</v>
      </c>
      <c r="J19" s="1">
        <f t="shared" si="0"/>
        <v>42136</v>
      </c>
      <c r="K19" t="str">
        <f>IFERROR(VLOOKUP(J19,realized!F:I,3,0),"")</f>
        <v/>
      </c>
      <c r="M19" t="s">
        <v>848</v>
      </c>
      <c r="N19">
        <v>1.5585</v>
      </c>
      <c r="O19">
        <v>1.5710299999999999</v>
      </c>
      <c r="P19">
        <v>1.5557300000000001</v>
      </c>
      <c r="Q19">
        <v>1.5667800000000001</v>
      </c>
      <c r="R19">
        <v>1.52999999999998E-2</v>
      </c>
      <c r="S19">
        <v>1.6801428571428498E-2</v>
      </c>
      <c r="U19">
        <v>0</v>
      </c>
      <c r="V19" s="1">
        <f t="shared" si="1"/>
        <v>42136</v>
      </c>
      <c r="W19" t="str">
        <f>IFERROR(VLOOKUP(V19,realized!K:N,3,0),"")</f>
        <v/>
      </c>
      <c r="Y19" t="s">
        <v>2905</v>
      </c>
      <c r="Z19">
        <v>1198.9000000000001</v>
      </c>
      <c r="AA19">
        <v>1201.3900000000001</v>
      </c>
      <c r="AB19">
        <v>1183.8599999999999</v>
      </c>
      <c r="AC19">
        <v>1192.45</v>
      </c>
      <c r="AD19">
        <v>17.5300000000002</v>
      </c>
      <c r="AE19">
        <v>16.055714285714298</v>
      </c>
      <c r="AG19">
        <v>0</v>
      </c>
      <c r="AH19" s="1">
        <f t="shared" si="2"/>
        <v>42108</v>
      </c>
      <c r="AI19" t="str">
        <f>IFERROR(VLOOKUP(AH19,realized!U:X,3,0),"")</f>
        <v/>
      </c>
    </row>
    <row r="20" spans="1:35" x14ac:dyDescent="0.3">
      <c r="A20" t="s">
        <v>849</v>
      </c>
      <c r="B20">
        <v>1.1212599999999999</v>
      </c>
      <c r="C20">
        <v>1.1382399999999999</v>
      </c>
      <c r="D20">
        <v>1.1202300000000001</v>
      </c>
      <c r="E20">
        <v>1.1353200000000001</v>
      </c>
      <c r="F20">
        <v>1.80099999999998E-2</v>
      </c>
      <c r="G20">
        <v>1.43528571428571E-2</v>
      </c>
      <c r="I20">
        <v>0</v>
      </c>
      <c r="J20" s="1">
        <f t="shared" si="0"/>
        <v>42137</v>
      </c>
      <c r="K20" t="str">
        <f>IFERROR(VLOOKUP(J20,realized!F:I,3,0),"")</f>
        <v/>
      </c>
      <c r="M20" t="s">
        <v>849</v>
      </c>
      <c r="N20">
        <v>1.56677</v>
      </c>
      <c r="O20">
        <v>1.5768899999999999</v>
      </c>
      <c r="P20">
        <v>1.56334</v>
      </c>
      <c r="Q20">
        <v>1.5744199999999999</v>
      </c>
      <c r="R20">
        <v>1.3549999999999901E-2</v>
      </c>
      <c r="S20">
        <v>1.6983571428571299E-2</v>
      </c>
      <c r="U20">
        <v>0</v>
      </c>
      <c r="V20" s="1">
        <f t="shared" si="1"/>
        <v>42137</v>
      </c>
      <c r="W20" t="str">
        <f>IFERROR(VLOOKUP(V20,realized!K:N,3,0),"")</f>
        <v/>
      </c>
      <c r="Y20" t="s">
        <v>2906</v>
      </c>
      <c r="Z20">
        <v>1192.4100000000001</v>
      </c>
      <c r="AA20">
        <v>1204.55</v>
      </c>
      <c r="AB20">
        <v>1188.8</v>
      </c>
      <c r="AC20">
        <v>1202.31</v>
      </c>
      <c r="AD20">
        <v>15.75</v>
      </c>
      <c r="AE20">
        <v>16.250714285714299</v>
      </c>
      <c r="AG20">
        <v>0</v>
      </c>
      <c r="AH20" s="1">
        <f t="shared" si="2"/>
        <v>42109</v>
      </c>
      <c r="AI20" t="str">
        <f>IFERROR(VLOOKUP(AH20,realized!U:X,3,0),"")</f>
        <v/>
      </c>
    </row>
    <row r="21" spans="1:35" x14ac:dyDescent="0.3">
      <c r="A21" t="s">
        <v>850</v>
      </c>
      <c r="B21">
        <v>1.13531</v>
      </c>
      <c r="C21">
        <v>1.1444399999999999</v>
      </c>
      <c r="D21">
        <v>1.13405</v>
      </c>
      <c r="E21">
        <v>1.14089</v>
      </c>
      <c r="F21">
        <v>1.0389999999999899E-2</v>
      </c>
      <c r="G21">
        <v>1.4274999999999901E-2</v>
      </c>
      <c r="I21">
        <v>0</v>
      </c>
      <c r="J21" s="1">
        <f t="shared" si="0"/>
        <v>42138</v>
      </c>
      <c r="K21" t="str">
        <f>IFERROR(VLOOKUP(J21,realized!F:I,3,0),"")</f>
        <v/>
      </c>
      <c r="M21" t="s">
        <v>850</v>
      </c>
      <c r="N21">
        <v>1.5744199999999999</v>
      </c>
      <c r="O21">
        <v>1.58145</v>
      </c>
      <c r="P21">
        <v>1.5728500000000001</v>
      </c>
      <c r="Q21">
        <v>1.5773299999999999</v>
      </c>
      <c r="R21">
        <v>8.5999999999999393E-3</v>
      </c>
      <c r="S21">
        <v>1.6454285714285598E-2</v>
      </c>
      <c r="U21">
        <v>0</v>
      </c>
      <c r="V21" s="1">
        <f t="shared" si="1"/>
        <v>42138</v>
      </c>
      <c r="W21" t="str">
        <f>IFERROR(VLOOKUP(V21,realized!K:N,3,0),"")</f>
        <v/>
      </c>
      <c r="Y21" t="s">
        <v>2907</v>
      </c>
      <c r="Z21">
        <v>1202.1300000000001</v>
      </c>
      <c r="AA21">
        <v>1209.01</v>
      </c>
      <c r="AB21">
        <v>1194.6199999999999</v>
      </c>
      <c r="AC21">
        <v>1198.24</v>
      </c>
      <c r="AD21">
        <v>14.3900000000001</v>
      </c>
      <c r="AE21">
        <v>15.4735714285714</v>
      </c>
      <c r="AG21">
        <v>0</v>
      </c>
      <c r="AH21" s="1">
        <f t="shared" si="2"/>
        <v>42110</v>
      </c>
      <c r="AI21" t="str">
        <f>IFERROR(VLOOKUP(AH21,realized!U:X,3,0),"")</f>
        <v/>
      </c>
    </row>
    <row r="22" spans="1:35" x14ac:dyDescent="0.3">
      <c r="A22" t="s">
        <v>851</v>
      </c>
      <c r="B22">
        <v>1.1409</v>
      </c>
      <c r="C22">
        <v>1.14666</v>
      </c>
      <c r="D22">
        <v>1.1324000000000001</v>
      </c>
      <c r="E22">
        <v>1.1443700000000001</v>
      </c>
      <c r="F22">
        <v>1.4259999999999899E-2</v>
      </c>
      <c r="G22">
        <v>1.4529999999999901E-2</v>
      </c>
      <c r="I22">
        <v>0</v>
      </c>
      <c r="J22" s="1">
        <f t="shared" si="0"/>
        <v>42139</v>
      </c>
      <c r="K22" t="str">
        <f>IFERROR(VLOOKUP(J22,realized!F:I,3,0),"")</f>
        <v/>
      </c>
      <c r="M22" t="s">
        <v>851</v>
      </c>
      <c r="N22">
        <v>1.57734</v>
      </c>
      <c r="O22">
        <v>1.58084</v>
      </c>
      <c r="P22">
        <v>1.5701400000000001</v>
      </c>
      <c r="Q22">
        <v>1.5724499999999999</v>
      </c>
      <c r="R22">
        <v>1.0699999999999901E-2</v>
      </c>
      <c r="S22">
        <v>1.61149999999999E-2</v>
      </c>
      <c r="U22">
        <v>0</v>
      </c>
      <c r="V22" s="1">
        <f t="shared" si="1"/>
        <v>42139</v>
      </c>
      <c r="W22" t="str">
        <f>IFERROR(VLOOKUP(V22,realized!K:N,3,0),"")</f>
        <v/>
      </c>
      <c r="Y22" t="s">
        <v>2908</v>
      </c>
      <c r="Z22">
        <v>1198.8699999999999</v>
      </c>
      <c r="AA22">
        <v>1207.68</v>
      </c>
      <c r="AB22">
        <v>1197.33</v>
      </c>
      <c r="AC22">
        <v>1204.1500000000001</v>
      </c>
      <c r="AD22">
        <v>10.350000000000099</v>
      </c>
      <c r="AE22">
        <v>15.2442857142857</v>
      </c>
      <c r="AG22">
        <v>0</v>
      </c>
      <c r="AH22" s="1">
        <f t="shared" si="2"/>
        <v>42111</v>
      </c>
      <c r="AI22" t="str">
        <f>IFERROR(VLOOKUP(AH22,realized!U:X,3,0),"")</f>
        <v/>
      </c>
    </row>
    <row r="23" spans="1:35" x14ac:dyDescent="0.3">
      <c r="A23" t="s">
        <v>852</v>
      </c>
      <c r="B23">
        <v>1.1447000000000001</v>
      </c>
      <c r="C23">
        <v>1.1448700000000001</v>
      </c>
      <c r="D23">
        <v>1.12984</v>
      </c>
      <c r="E23">
        <v>1.13131</v>
      </c>
      <c r="F23">
        <v>1.503E-2</v>
      </c>
      <c r="G23">
        <v>1.4669285714285701E-2</v>
      </c>
      <c r="I23">
        <v>0</v>
      </c>
      <c r="J23" s="1">
        <f t="shared" si="0"/>
        <v>42142</v>
      </c>
      <c r="K23" t="str">
        <f>IFERROR(VLOOKUP(J23,realized!F:I,3,0),"")</f>
        <v/>
      </c>
      <c r="M23" t="s">
        <v>852</v>
      </c>
      <c r="N23">
        <v>1.57389</v>
      </c>
      <c r="O23">
        <v>1.5745199999999999</v>
      </c>
      <c r="P23">
        <v>1.56376</v>
      </c>
      <c r="Q23">
        <v>1.5652699999999999</v>
      </c>
      <c r="R23">
        <v>1.0759999999999799E-2</v>
      </c>
      <c r="S23">
        <v>1.56907142857142E-2</v>
      </c>
      <c r="U23">
        <v>0</v>
      </c>
      <c r="V23" s="1">
        <f t="shared" si="1"/>
        <v>42142</v>
      </c>
      <c r="W23" t="str">
        <f>IFERROR(VLOOKUP(V23,realized!K:N,3,0),"")</f>
        <v/>
      </c>
      <c r="Y23" t="s">
        <v>832</v>
      </c>
      <c r="Z23">
        <v>1204.44</v>
      </c>
      <c r="AA23">
        <v>1209.05</v>
      </c>
      <c r="AB23">
        <v>1191.29</v>
      </c>
      <c r="AC23">
        <v>1195.5999999999999</v>
      </c>
      <c r="AD23">
        <v>17.759999999999899</v>
      </c>
      <c r="AE23">
        <v>15.286428571428599</v>
      </c>
      <c r="AG23">
        <v>0</v>
      </c>
      <c r="AH23" s="1">
        <f t="shared" si="2"/>
        <v>42114</v>
      </c>
      <c r="AI23" t="str">
        <f>IFERROR(VLOOKUP(AH23,realized!U:X,3,0),"")</f>
        <v/>
      </c>
    </row>
    <row r="24" spans="1:35" x14ac:dyDescent="0.3">
      <c r="A24" t="s">
        <v>853</v>
      </c>
      <c r="B24">
        <v>1.13131</v>
      </c>
      <c r="C24">
        <v>1.1326099999999999</v>
      </c>
      <c r="D24">
        <v>1.11185</v>
      </c>
      <c r="E24">
        <v>1.1149199999999999</v>
      </c>
      <c r="F24">
        <v>2.0759999999999799E-2</v>
      </c>
      <c r="G24">
        <v>1.4522142857142799E-2</v>
      </c>
      <c r="I24">
        <v>0</v>
      </c>
      <c r="J24" s="1">
        <f t="shared" si="0"/>
        <v>42143</v>
      </c>
      <c r="K24" t="str">
        <f>IFERROR(VLOOKUP(J24,realized!F:I,3,0),"")</f>
        <v/>
      </c>
      <c r="M24" t="s">
        <v>853</v>
      </c>
      <c r="N24">
        <v>1.5652699999999999</v>
      </c>
      <c r="O24">
        <v>1.56697</v>
      </c>
      <c r="P24">
        <v>1.54457</v>
      </c>
      <c r="Q24">
        <v>1.55111</v>
      </c>
      <c r="R24">
        <v>2.2399999999999899E-2</v>
      </c>
      <c r="S24">
        <v>1.60742857142856E-2</v>
      </c>
      <c r="U24">
        <v>0</v>
      </c>
      <c r="V24" s="1">
        <f t="shared" si="1"/>
        <v>42143</v>
      </c>
      <c r="W24" t="str">
        <f>IFERROR(VLOOKUP(V24,realized!K:N,3,0),"")</f>
        <v/>
      </c>
      <c r="Y24" t="s">
        <v>833</v>
      </c>
      <c r="Z24">
        <v>1196.03</v>
      </c>
      <c r="AA24">
        <v>1204.18</v>
      </c>
      <c r="AB24">
        <v>1193</v>
      </c>
      <c r="AC24">
        <v>1202.54</v>
      </c>
      <c r="AD24">
        <v>11.18</v>
      </c>
      <c r="AE24">
        <v>15.2078571428572</v>
      </c>
      <c r="AG24">
        <v>0</v>
      </c>
      <c r="AH24" s="1">
        <f t="shared" si="2"/>
        <v>42115</v>
      </c>
      <c r="AI24" t="str">
        <f>IFERROR(VLOOKUP(AH24,realized!U:X,3,0),"")</f>
        <v/>
      </c>
    </row>
    <row r="25" spans="1:35" x14ac:dyDescent="0.3">
      <c r="A25" t="s">
        <v>854</v>
      </c>
      <c r="B25">
        <v>1.11514</v>
      </c>
      <c r="C25">
        <v>1.1151899999999999</v>
      </c>
      <c r="D25">
        <v>1.1062000000000001</v>
      </c>
      <c r="E25">
        <v>1.1092599999999999</v>
      </c>
      <c r="F25">
        <v>8.9899999999998297E-3</v>
      </c>
      <c r="G25">
        <v>1.3772857142857101E-2</v>
      </c>
      <c r="I25">
        <v>0</v>
      </c>
      <c r="J25" s="1">
        <f t="shared" si="0"/>
        <v>42144</v>
      </c>
      <c r="K25" t="str">
        <f>IFERROR(VLOOKUP(J25,realized!F:I,3,0),"")</f>
        <v/>
      </c>
      <c r="M25" t="s">
        <v>854</v>
      </c>
      <c r="N25">
        <v>1.55105</v>
      </c>
      <c r="O25">
        <v>1.55877</v>
      </c>
      <c r="P25">
        <v>1.5472300000000001</v>
      </c>
      <c r="Q25">
        <v>1.55294</v>
      </c>
      <c r="R25">
        <v>1.15399999999998E-2</v>
      </c>
      <c r="S25">
        <v>1.55542857142856E-2</v>
      </c>
      <c r="U25">
        <v>0</v>
      </c>
      <c r="V25" s="1">
        <f t="shared" si="1"/>
        <v>42144</v>
      </c>
      <c r="W25" t="str">
        <f>IFERROR(VLOOKUP(V25,realized!K:N,3,0),"")</f>
        <v/>
      </c>
      <c r="Y25" t="s">
        <v>834</v>
      </c>
      <c r="Z25">
        <v>1202.43</v>
      </c>
      <c r="AA25">
        <v>1204.8599999999999</v>
      </c>
      <c r="AB25">
        <v>1185.6099999999999</v>
      </c>
      <c r="AC25">
        <v>1186.67</v>
      </c>
      <c r="AD25">
        <v>19.25</v>
      </c>
      <c r="AE25">
        <v>14.607857142857201</v>
      </c>
      <c r="AG25">
        <v>0</v>
      </c>
      <c r="AH25" s="1">
        <f t="shared" si="2"/>
        <v>42116</v>
      </c>
      <c r="AI25" t="str">
        <f>IFERROR(VLOOKUP(AH25,realized!U:X,3,0),"")</f>
        <v/>
      </c>
    </row>
    <row r="26" spans="1:35" x14ac:dyDescent="0.3">
      <c r="A26" t="s">
        <v>855</v>
      </c>
      <c r="B26">
        <v>1.1092500000000001</v>
      </c>
      <c r="C26">
        <v>1.11812</v>
      </c>
      <c r="D26">
        <v>1.1079399999999999</v>
      </c>
      <c r="E26">
        <v>1.11111</v>
      </c>
      <c r="F26">
        <v>1.018E-2</v>
      </c>
      <c r="G26">
        <v>1.3677142857142799E-2</v>
      </c>
      <c r="I26">
        <v>0</v>
      </c>
      <c r="J26" s="1">
        <f t="shared" si="0"/>
        <v>42145</v>
      </c>
      <c r="K26" t="str">
        <f>IFERROR(VLOOKUP(J26,realized!F:I,3,0),"")</f>
        <v/>
      </c>
      <c r="M26" t="s">
        <v>855</v>
      </c>
      <c r="N26">
        <v>1.55294</v>
      </c>
      <c r="O26">
        <v>1.56999</v>
      </c>
      <c r="P26">
        <v>1.5524</v>
      </c>
      <c r="Q26">
        <v>1.56596</v>
      </c>
      <c r="R26">
        <v>1.7589999999999901E-2</v>
      </c>
      <c r="S26">
        <v>1.4792857142857E-2</v>
      </c>
      <c r="U26">
        <v>0</v>
      </c>
      <c r="V26" s="1">
        <f t="shared" si="1"/>
        <v>42145</v>
      </c>
      <c r="W26" t="str">
        <f>IFERROR(VLOOKUP(V26,realized!K:N,3,0),"")</f>
        <v/>
      </c>
      <c r="Y26" t="s">
        <v>835</v>
      </c>
      <c r="Z26">
        <v>1187.4100000000001</v>
      </c>
      <c r="AA26">
        <v>1197.96</v>
      </c>
      <c r="AB26">
        <v>1184.25</v>
      </c>
      <c r="AC26">
        <v>1193.8499999999999</v>
      </c>
      <c r="AD26">
        <v>13.71</v>
      </c>
      <c r="AE26">
        <v>14.702142857142899</v>
      </c>
      <c r="AG26">
        <v>0</v>
      </c>
      <c r="AH26" s="1">
        <f t="shared" si="2"/>
        <v>42117</v>
      </c>
      <c r="AI26" t="str">
        <f>IFERROR(VLOOKUP(AH26,realized!U:X,3,0),"")</f>
        <v/>
      </c>
    </row>
    <row r="27" spans="1:35" x14ac:dyDescent="0.3">
      <c r="A27" t="s">
        <v>856</v>
      </c>
      <c r="B27">
        <v>1.1111500000000001</v>
      </c>
      <c r="C27">
        <v>1.1208100000000001</v>
      </c>
      <c r="D27">
        <v>1.1002000000000001</v>
      </c>
      <c r="E27">
        <v>1.1009100000000001</v>
      </c>
      <c r="F27">
        <v>2.061E-2</v>
      </c>
      <c r="G27">
        <v>1.44228571428571E-2</v>
      </c>
      <c r="I27">
        <v>0</v>
      </c>
      <c r="J27" s="1">
        <f t="shared" si="0"/>
        <v>42146</v>
      </c>
      <c r="K27" t="str">
        <f>IFERROR(VLOOKUP(J27,realized!F:I,3,0),"")</f>
        <v/>
      </c>
      <c r="M27" t="s">
        <v>856</v>
      </c>
      <c r="N27">
        <v>1.5660099999999999</v>
      </c>
      <c r="O27">
        <v>1.5689500000000001</v>
      </c>
      <c r="P27">
        <v>1.546</v>
      </c>
      <c r="Q27">
        <v>1.5479799999999999</v>
      </c>
      <c r="R27">
        <v>2.2950000000000002E-2</v>
      </c>
      <c r="S27">
        <v>1.58285714285713E-2</v>
      </c>
      <c r="U27">
        <v>0</v>
      </c>
      <c r="V27" s="1">
        <f t="shared" si="1"/>
        <v>42146</v>
      </c>
      <c r="W27" t="str">
        <f>IFERROR(VLOOKUP(V27,realized!K:N,3,0),"")</f>
        <v/>
      </c>
      <c r="Y27" t="s">
        <v>836</v>
      </c>
      <c r="Z27">
        <v>1193.6400000000001</v>
      </c>
      <c r="AA27">
        <v>1195.92</v>
      </c>
      <c r="AB27">
        <v>1175.1199999999999</v>
      </c>
      <c r="AC27">
        <v>1179.21</v>
      </c>
      <c r="AD27">
        <v>20.8000000000001</v>
      </c>
      <c r="AE27">
        <v>14.6642857142857</v>
      </c>
      <c r="AG27">
        <v>0</v>
      </c>
      <c r="AH27" s="1">
        <f t="shared" si="2"/>
        <v>42118</v>
      </c>
      <c r="AI27" t="str">
        <f>IFERROR(VLOOKUP(AH27,realized!U:X,3,0),"")</f>
        <v/>
      </c>
    </row>
    <row r="28" spans="1:35" x14ac:dyDescent="0.3">
      <c r="A28" t="s">
        <v>857</v>
      </c>
      <c r="B28">
        <v>1.1003000000000001</v>
      </c>
      <c r="C28">
        <v>1.1009100000000001</v>
      </c>
      <c r="D28">
        <v>1.0959000000000001</v>
      </c>
      <c r="E28">
        <v>1.0977399999999999</v>
      </c>
      <c r="F28">
        <v>5.0099999999999503E-3</v>
      </c>
      <c r="G28">
        <v>1.36635714285714E-2</v>
      </c>
      <c r="I28">
        <v>0</v>
      </c>
      <c r="J28" s="1">
        <f t="shared" si="0"/>
        <v>42149</v>
      </c>
      <c r="K28" t="str">
        <f>IFERROR(VLOOKUP(J28,realized!F:I,3,0),"")</f>
        <v/>
      </c>
      <c r="M28" t="s">
        <v>857</v>
      </c>
      <c r="N28">
        <v>1.54769</v>
      </c>
      <c r="O28">
        <v>1.55074</v>
      </c>
      <c r="P28">
        <v>1.54559</v>
      </c>
      <c r="Q28">
        <v>1.5466800000000001</v>
      </c>
      <c r="R28">
        <v>5.1499999999999801E-3</v>
      </c>
      <c r="S28">
        <v>1.52757142857142E-2</v>
      </c>
      <c r="U28">
        <v>0</v>
      </c>
      <c r="V28" s="1">
        <f t="shared" si="1"/>
        <v>42149</v>
      </c>
      <c r="W28" t="str">
        <f>IFERROR(VLOOKUP(V28,realized!K:N,3,0),"")</f>
        <v/>
      </c>
      <c r="Y28" t="s">
        <v>837</v>
      </c>
      <c r="Z28">
        <v>1179.72</v>
      </c>
      <c r="AA28">
        <v>1207.1300000000001</v>
      </c>
      <c r="AB28">
        <v>1178.49</v>
      </c>
      <c r="AC28">
        <v>1201.92</v>
      </c>
      <c r="AD28">
        <v>28.6400000000001</v>
      </c>
      <c r="AE28">
        <v>16.117142857142898</v>
      </c>
      <c r="AG28">
        <v>0</v>
      </c>
      <c r="AH28" s="1">
        <f t="shared" si="2"/>
        <v>42121</v>
      </c>
      <c r="AI28" t="str">
        <f>IFERROR(VLOOKUP(AH28,realized!U:X,3,0),"")</f>
        <v/>
      </c>
    </row>
    <row r="29" spans="1:35" x14ac:dyDescent="0.3">
      <c r="A29" t="s">
        <v>858</v>
      </c>
      <c r="B29">
        <v>1.0976699999999999</v>
      </c>
      <c r="C29">
        <v>1.09805</v>
      </c>
      <c r="D29">
        <v>1.0863100000000001</v>
      </c>
      <c r="E29">
        <v>1.0870899999999999</v>
      </c>
      <c r="F29">
        <v>1.1739999999999799E-2</v>
      </c>
      <c r="G29">
        <v>1.31078571428571E-2</v>
      </c>
      <c r="I29">
        <v>0</v>
      </c>
      <c r="J29" s="1">
        <f t="shared" si="0"/>
        <v>42150</v>
      </c>
      <c r="K29" t="str">
        <f>IFERROR(VLOOKUP(J29,realized!F:I,3,0),"")</f>
        <v/>
      </c>
      <c r="M29" t="s">
        <v>858</v>
      </c>
      <c r="N29">
        <v>1.5464899999999999</v>
      </c>
      <c r="O29">
        <v>1.5475000000000001</v>
      </c>
      <c r="P29">
        <v>1.5353699999999999</v>
      </c>
      <c r="Q29">
        <v>1.53834</v>
      </c>
      <c r="R29">
        <v>1.2130000000000101E-2</v>
      </c>
      <c r="S29">
        <v>1.51335714285713E-2</v>
      </c>
      <c r="U29">
        <v>0</v>
      </c>
      <c r="V29" s="1">
        <f t="shared" si="1"/>
        <v>42150</v>
      </c>
      <c r="W29" t="str">
        <f>IFERROR(VLOOKUP(V29,realized!K:N,3,0),"")</f>
        <v/>
      </c>
      <c r="Y29" t="s">
        <v>838</v>
      </c>
      <c r="Z29">
        <v>1202.03</v>
      </c>
      <c r="AA29">
        <v>1215</v>
      </c>
      <c r="AB29">
        <v>1199.1500000000001</v>
      </c>
      <c r="AC29">
        <v>1212.27</v>
      </c>
      <c r="AD29">
        <v>15.8499999999999</v>
      </c>
      <c r="AE29">
        <v>16.183571428571401</v>
      </c>
      <c r="AG29">
        <v>0</v>
      </c>
      <c r="AH29" s="1">
        <f t="shared" si="2"/>
        <v>42122</v>
      </c>
      <c r="AI29" t="str">
        <f>IFERROR(VLOOKUP(AH29,realized!U:X,3,0),"")</f>
        <v/>
      </c>
    </row>
    <row r="30" spans="1:35" x14ac:dyDescent="0.3">
      <c r="A30" t="s">
        <v>859</v>
      </c>
      <c r="B30">
        <v>1.0871500000000001</v>
      </c>
      <c r="C30">
        <v>1.0928899999999999</v>
      </c>
      <c r="D30">
        <v>1.0819000000000001</v>
      </c>
      <c r="E30">
        <v>1.0902700000000001</v>
      </c>
      <c r="F30">
        <v>1.09899999999998E-2</v>
      </c>
      <c r="G30">
        <v>1.27892857142856E-2</v>
      </c>
      <c r="H30">
        <v>42.039108400433598</v>
      </c>
      <c r="I30">
        <v>0</v>
      </c>
      <c r="J30" s="1">
        <f t="shared" si="0"/>
        <v>42151</v>
      </c>
      <c r="K30" t="str">
        <f>IFERROR(VLOOKUP(J30,realized!F:I,3,0),"")</f>
        <v/>
      </c>
      <c r="M30" t="s">
        <v>859</v>
      </c>
      <c r="N30">
        <v>1.53843</v>
      </c>
      <c r="O30">
        <v>1.54369</v>
      </c>
      <c r="P30">
        <v>1.5301</v>
      </c>
      <c r="Q30">
        <v>1.5349999999999999</v>
      </c>
      <c r="R30">
        <v>1.3589999999999901E-2</v>
      </c>
      <c r="S30">
        <v>1.53092857142856E-2</v>
      </c>
      <c r="T30">
        <v>51.653254800569499</v>
      </c>
      <c r="U30">
        <v>0</v>
      </c>
      <c r="V30" s="1">
        <f t="shared" si="1"/>
        <v>42151</v>
      </c>
      <c r="W30" t="str">
        <f>IFERROR(VLOOKUP(V30,realized!K:N,3,0),"")</f>
        <v/>
      </c>
      <c r="Y30" t="s">
        <v>839</v>
      </c>
      <c r="Z30">
        <v>1211.74</v>
      </c>
      <c r="AA30">
        <v>1213.93</v>
      </c>
      <c r="AB30">
        <v>1201.29</v>
      </c>
      <c r="AC30">
        <v>1204.56</v>
      </c>
      <c r="AD30">
        <v>12.6400000000001</v>
      </c>
      <c r="AE30">
        <v>16.324999999999999</v>
      </c>
      <c r="AF30">
        <v>64.195424871505594</v>
      </c>
      <c r="AG30">
        <v>0</v>
      </c>
      <c r="AH30" s="1">
        <f t="shared" si="2"/>
        <v>42123</v>
      </c>
      <c r="AI30" t="str">
        <f>IFERROR(VLOOKUP(AH30,realized!U:X,3,0),"")</f>
        <v/>
      </c>
    </row>
    <row r="31" spans="1:35" x14ac:dyDescent="0.3">
      <c r="A31" t="s">
        <v>860</v>
      </c>
      <c r="B31">
        <v>1.09026</v>
      </c>
      <c r="C31">
        <v>1.09585</v>
      </c>
      <c r="D31">
        <v>1.0867199999999999</v>
      </c>
      <c r="E31">
        <v>1.0946499999999999</v>
      </c>
      <c r="F31">
        <v>9.1300000000000808E-3</v>
      </c>
      <c r="G31">
        <v>1.2667857142857101E-2</v>
      </c>
      <c r="H31">
        <v>41.726083062218201</v>
      </c>
      <c r="I31">
        <v>0</v>
      </c>
      <c r="J31" s="1">
        <f t="shared" si="0"/>
        <v>42152</v>
      </c>
      <c r="K31" t="str">
        <f>IFERROR(VLOOKUP(J31,realized!F:I,3,0),"")</f>
        <v/>
      </c>
      <c r="M31" t="s">
        <v>860</v>
      </c>
      <c r="N31">
        <v>1.53525</v>
      </c>
      <c r="O31">
        <v>1.53851</v>
      </c>
      <c r="P31">
        <v>1.5260100000000001</v>
      </c>
      <c r="Q31">
        <v>1.5310900000000001</v>
      </c>
      <c r="R31">
        <v>1.24999999999999E-2</v>
      </c>
      <c r="S31">
        <v>1.4196428571428501E-2</v>
      </c>
      <c r="T31">
        <v>52.417331340702397</v>
      </c>
      <c r="U31">
        <v>0</v>
      </c>
      <c r="V31" s="1">
        <f t="shared" si="1"/>
        <v>42152</v>
      </c>
      <c r="W31" t="str">
        <f>IFERROR(VLOOKUP(V31,realized!K:N,3,0),"")</f>
        <v/>
      </c>
      <c r="Y31" t="s">
        <v>840</v>
      </c>
      <c r="Z31">
        <v>1204.99</v>
      </c>
      <c r="AA31">
        <v>1207.1199999999999</v>
      </c>
      <c r="AB31">
        <v>1176.99</v>
      </c>
      <c r="AC31">
        <v>1184.03</v>
      </c>
      <c r="AD31">
        <v>30.1299999999998</v>
      </c>
      <c r="AE31">
        <v>17.227142857142901</v>
      </c>
      <c r="AF31">
        <v>64.509267339394896</v>
      </c>
      <c r="AG31">
        <v>0</v>
      </c>
      <c r="AH31" s="1">
        <f t="shared" si="2"/>
        <v>42124</v>
      </c>
      <c r="AI31" t="str">
        <f>IFERROR(VLOOKUP(AH31,realized!U:X,3,0),"")</f>
        <v/>
      </c>
    </row>
    <row r="32" spans="1:35" x14ac:dyDescent="0.3">
      <c r="A32" t="s">
        <v>861</v>
      </c>
      <c r="B32">
        <v>1.0946400000000001</v>
      </c>
      <c r="C32">
        <v>1.1005799999999999</v>
      </c>
      <c r="D32">
        <v>1.09256</v>
      </c>
      <c r="E32">
        <v>1.09911</v>
      </c>
      <c r="F32">
        <v>8.0199999999999091E-3</v>
      </c>
      <c r="G32">
        <v>1.26821428571428E-2</v>
      </c>
      <c r="H32">
        <v>41.473172025344297</v>
      </c>
      <c r="I32">
        <v>0</v>
      </c>
      <c r="J32" s="1">
        <f t="shared" si="0"/>
        <v>42153</v>
      </c>
      <c r="K32" t="str">
        <f>IFERROR(VLOOKUP(J32,realized!F:I,3,0),"")</f>
        <v/>
      </c>
      <c r="M32" t="s">
        <v>861</v>
      </c>
      <c r="N32">
        <v>1.53149</v>
      </c>
      <c r="O32">
        <v>1.5342100000000001</v>
      </c>
      <c r="P32">
        <v>1.52362</v>
      </c>
      <c r="Q32">
        <v>1.52895</v>
      </c>
      <c r="R32">
        <v>1.0590000000000099E-2</v>
      </c>
      <c r="S32">
        <v>1.3382142857142801E-2</v>
      </c>
      <c r="T32">
        <v>50.211669109880503</v>
      </c>
      <c r="U32">
        <v>0</v>
      </c>
      <c r="V32" s="1">
        <f t="shared" si="1"/>
        <v>42153</v>
      </c>
      <c r="W32" t="str">
        <f>IFERROR(VLOOKUP(V32,realized!K:N,3,0),"")</f>
        <v/>
      </c>
      <c r="Y32" t="s">
        <v>841</v>
      </c>
      <c r="Z32">
        <v>1184.2</v>
      </c>
      <c r="AA32">
        <v>1185.1300000000001</v>
      </c>
      <c r="AB32">
        <v>1170.22</v>
      </c>
      <c r="AC32">
        <v>1178.3699999999999</v>
      </c>
      <c r="AD32">
        <v>14.91</v>
      </c>
      <c r="AE32">
        <v>17.349285714285699</v>
      </c>
      <c r="AF32">
        <v>60.439007093489302</v>
      </c>
      <c r="AG32">
        <v>0</v>
      </c>
      <c r="AH32" s="1">
        <f t="shared" si="2"/>
        <v>42125</v>
      </c>
      <c r="AI32" t="str">
        <f>IFERROR(VLOOKUP(AH32,realized!U:X,3,0),"")</f>
        <v/>
      </c>
    </row>
    <row r="33" spans="1:35" x14ac:dyDescent="0.3">
      <c r="A33" t="s">
        <v>862</v>
      </c>
      <c r="B33">
        <v>1.09809</v>
      </c>
      <c r="C33">
        <v>1.0988199999999999</v>
      </c>
      <c r="D33">
        <v>1.0887</v>
      </c>
      <c r="E33">
        <v>1.09246</v>
      </c>
      <c r="F33">
        <v>1.0410000000000001E-2</v>
      </c>
      <c r="G33">
        <v>1.2394999999999899E-2</v>
      </c>
      <c r="H33">
        <v>41.088350949117299</v>
      </c>
      <c r="I33">
        <v>0</v>
      </c>
      <c r="J33" s="1">
        <f t="shared" si="0"/>
        <v>42156</v>
      </c>
      <c r="K33" t="str">
        <f>IFERROR(VLOOKUP(J33,realized!F:I,3,0),"")</f>
        <v/>
      </c>
      <c r="M33" t="s">
        <v>862</v>
      </c>
      <c r="N33">
        <v>1.5290999999999999</v>
      </c>
      <c r="O33">
        <v>1.5304500000000001</v>
      </c>
      <c r="P33">
        <v>1.51701</v>
      </c>
      <c r="Q33">
        <v>1.51999</v>
      </c>
      <c r="R33">
        <v>1.3440000000000099E-2</v>
      </c>
      <c r="S33">
        <v>1.32492857142857E-2</v>
      </c>
      <c r="T33">
        <v>45.487013171833297</v>
      </c>
      <c r="U33">
        <v>0</v>
      </c>
      <c r="V33" s="1">
        <f t="shared" si="1"/>
        <v>42156</v>
      </c>
      <c r="W33" t="str">
        <f>IFERROR(VLOOKUP(V33,realized!K:N,3,0),"")</f>
        <v/>
      </c>
      <c r="Y33" t="s">
        <v>842</v>
      </c>
      <c r="Z33">
        <v>1177.3599999999999</v>
      </c>
      <c r="AA33">
        <v>1192.78</v>
      </c>
      <c r="AB33">
        <v>1177.3599999999999</v>
      </c>
      <c r="AC33">
        <v>1188.0999999999999</v>
      </c>
      <c r="AD33">
        <v>15.42</v>
      </c>
      <c r="AE33">
        <v>17.198571428571402</v>
      </c>
      <c r="AF33">
        <v>60.6347240987037</v>
      </c>
      <c r="AG33">
        <v>0</v>
      </c>
      <c r="AH33" s="1">
        <f t="shared" si="2"/>
        <v>42128</v>
      </c>
      <c r="AI33" t="str">
        <f>IFERROR(VLOOKUP(AH33,realized!U:X,3,0),"")</f>
        <v/>
      </c>
    </row>
    <row r="34" spans="1:35" x14ac:dyDescent="0.3">
      <c r="A34" t="s">
        <v>863</v>
      </c>
      <c r="B34">
        <v>1.09246</v>
      </c>
      <c r="C34">
        <v>1.1193</v>
      </c>
      <c r="D34">
        <v>1.09155</v>
      </c>
      <c r="E34">
        <v>1.11487</v>
      </c>
      <c r="F34">
        <v>2.77499999999999E-2</v>
      </c>
      <c r="G34">
        <v>1.30907142857142E-2</v>
      </c>
      <c r="H34">
        <v>40.837819266460201</v>
      </c>
      <c r="I34">
        <v>0</v>
      </c>
      <c r="J34" s="1">
        <f t="shared" si="0"/>
        <v>42157</v>
      </c>
      <c r="K34" t="str">
        <f>IFERROR(VLOOKUP(J34,realized!F:I,3,0),"")</f>
        <v/>
      </c>
      <c r="M34" t="s">
        <v>863</v>
      </c>
      <c r="N34">
        <v>1.5198400000000001</v>
      </c>
      <c r="O34">
        <v>1.5366899999999999</v>
      </c>
      <c r="P34">
        <v>1.5179199999999999</v>
      </c>
      <c r="Q34">
        <v>1.5343199999999999</v>
      </c>
      <c r="R34">
        <v>1.8769999999999901E-2</v>
      </c>
      <c r="S34">
        <v>1.36221428571428E-2</v>
      </c>
      <c r="T34">
        <v>44.8872043144206</v>
      </c>
      <c r="U34">
        <v>0</v>
      </c>
      <c r="V34" s="1">
        <f t="shared" si="1"/>
        <v>42157</v>
      </c>
      <c r="W34" t="str">
        <f>IFERROR(VLOOKUP(V34,realized!K:N,3,0),"")</f>
        <v/>
      </c>
      <c r="Y34" t="s">
        <v>843</v>
      </c>
      <c r="Z34">
        <v>1188.06</v>
      </c>
      <c r="AA34">
        <v>1199.7</v>
      </c>
      <c r="AB34">
        <v>1185.6600000000001</v>
      </c>
      <c r="AC34">
        <v>1193.0999999999999</v>
      </c>
      <c r="AD34">
        <v>14.0399999999999</v>
      </c>
      <c r="AE34">
        <v>17.0764285714286</v>
      </c>
      <c r="AF34">
        <v>60.775503238698299</v>
      </c>
      <c r="AG34">
        <v>0</v>
      </c>
      <c r="AH34" s="1">
        <f t="shared" si="2"/>
        <v>42129</v>
      </c>
      <c r="AI34" t="str">
        <f>IFERROR(VLOOKUP(AH34,realized!U:X,3,0),"")</f>
        <v/>
      </c>
    </row>
    <row r="35" spans="1:35" x14ac:dyDescent="0.3">
      <c r="A35" t="s">
        <v>864</v>
      </c>
      <c r="B35">
        <v>1.1148400000000001</v>
      </c>
      <c r="C35">
        <v>1.1285000000000001</v>
      </c>
      <c r="D35">
        <v>1.1079000000000001</v>
      </c>
      <c r="E35">
        <v>1.12727</v>
      </c>
      <c r="F35">
        <v>2.05999999999999E-2</v>
      </c>
      <c r="G35">
        <v>1.38199999999999E-2</v>
      </c>
      <c r="H35">
        <v>40.747095339865702</v>
      </c>
      <c r="I35">
        <v>0</v>
      </c>
      <c r="J35" s="1">
        <f t="shared" si="0"/>
        <v>42158</v>
      </c>
      <c r="K35" t="str">
        <f>IFERROR(VLOOKUP(J35,realized!F:I,3,0),"")</f>
        <v/>
      </c>
      <c r="M35" t="s">
        <v>864</v>
      </c>
      <c r="N35">
        <v>1.5343199999999999</v>
      </c>
      <c r="O35">
        <v>1.53752</v>
      </c>
      <c r="P35">
        <v>1.52504</v>
      </c>
      <c r="Q35">
        <v>1.5339700000000001</v>
      </c>
      <c r="R35">
        <v>1.248E-2</v>
      </c>
      <c r="S35">
        <v>1.3899285714285701E-2</v>
      </c>
      <c r="T35">
        <v>44.785260409959498</v>
      </c>
      <c r="U35">
        <v>0</v>
      </c>
      <c r="V35" s="1">
        <f t="shared" si="1"/>
        <v>42158</v>
      </c>
      <c r="W35" t="str">
        <f>IFERROR(VLOOKUP(V35,realized!K:N,3,0),"")</f>
        <v/>
      </c>
      <c r="Y35" t="s">
        <v>844</v>
      </c>
      <c r="Z35">
        <v>1192.93</v>
      </c>
      <c r="AA35">
        <v>1197.53</v>
      </c>
      <c r="AB35">
        <v>1188.1500000000001</v>
      </c>
      <c r="AC35">
        <v>1191.94</v>
      </c>
      <c r="AD35">
        <v>9.37999999999988</v>
      </c>
      <c r="AE35">
        <v>16.718571428571401</v>
      </c>
      <c r="AF35">
        <v>60.986784032178299</v>
      </c>
      <c r="AG35">
        <v>0</v>
      </c>
      <c r="AH35" s="1">
        <f t="shared" si="2"/>
        <v>42130</v>
      </c>
      <c r="AI35" t="str">
        <f>IFERROR(VLOOKUP(AH35,realized!U:X,3,0),"")</f>
        <v/>
      </c>
    </row>
    <row r="36" spans="1:35" x14ac:dyDescent="0.3">
      <c r="A36" t="s">
        <v>865</v>
      </c>
      <c r="B36">
        <v>1.12727</v>
      </c>
      <c r="C36">
        <v>1.1379699999999999</v>
      </c>
      <c r="D36">
        <v>1.1222300000000001</v>
      </c>
      <c r="E36">
        <v>1.12374</v>
      </c>
      <c r="F36">
        <v>1.5739999999999799E-2</v>
      </c>
      <c r="G36">
        <v>1.3925714285714199E-2</v>
      </c>
      <c r="H36">
        <v>41.688378605649497</v>
      </c>
      <c r="I36">
        <v>0</v>
      </c>
      <c r="J36" s="1">
        <f t="shared" si="0"/>
        <v>42159</v>
      </c>
      <c r="K36" t="str">
        <f>IFERROR(VLOOKUP(J36,realized!F:I,3,0),"")</f>
        <v/>
      </c>
      <c r="M36" t="s">
        <v>865</v>
      </c>
      <c r="N36">
        <v>1.53396</v>
      </c>
      <c r="O36">
        <v>1.54409</v>
      </c>
      <c r="P36">
        <v>1.53037</v>
      </c>
      <c r="Q36">
        <v>1.53579</v>
      </c>
      <c r="R36">
        <v>1.3719999999999901E-2</v>
      </c>
      <c r="S36">
        <v>1.4115000000000001E-2</v>
      </c>
      <c r="T36">
        <v>48.370188483509999</v>
      </c>
      <c r="U36">
        <v>0</v>
      </c>
      <c r="V36" s="1">
        <f t="shared" si="1"/>
        <v>42159</v>
      </c>
      <c r="W36" t="str">
        <f>IFERROR(VLOOKUP(V36,realized!K:N,3,0),"")</f>
        <v/>
      </c>
      <c r="Y36" t="s">
        <v>845</v>
      </c>
      <c r="Z36">
        <v>1191.67</v>
      </c>
      <c r="AA36">
        <v>1192.69</v>
      </c>
      <c r="AB36">
        <v>1178.75</v>
      </c>
      <c r="AC36">
        <v>1184.21</v>
      </c>
      <c r="AD36">
        <v>13.94</v>
      </c>
      <c r="AE36">
        <v>16.975000000000001</v>
      </c>
      <c r="AF36">
        <v>61.278548743506001</v>
      </c>
      <c r="AG36">
        <v>0</v>
      </c>
      <c r="AH36" s="1">
        <f t="shared" si="2"/>
        <v>42131</v>
      </c>
      <c r="AI36" t="str">
        <f>IFERROR(VLOOKUP(AH36,realized!U:X,3,0),"")</f>
        <v/>
      </c>
    </row>
    <row r="37" spans="1:35" x14ac:dyDescent="0.3">
      <c r="A37" t="s">
        <v>866</v>
      </c>
      <c r="B37">
        <v>1.1237200000000001</v>
      </c>
      <c r="C37">
        <v>1.12798</v>
      </c>
      <c r="D37">
        <v>1.1049199999999999</v>
      </c>
      <c r="E37">
        <v>1.11083</v>
      </c>
      <c r="F37">
        <v>2.3060000000000001E-2</v>
      </c>
      <c r="G37">
        <v>1.44992857142856E-2</v>
      </c>
      <c r="H37">
        <v>46.052005633872298</v>
      </c>
      <c r="I37">
        <v>0</v>
      </c>
      <c r="J37" s="1">
        <f t="shared" si="0"/>
        <v>42160</v>
      </c>
      <c r="K37" t="str">
        <f>IFERROR(VLOOKUP(J37,realized!F:I,3,0),"")</f>
        <v/>
      </c>
      <c r="M37" t="s">
        <v>866</v>
      </c>
      <c r="N37">
        <v>1.5355300000000001</v>
      </c>
      <c r="O37">
        <v>1.53695</v>
      </c>
      <c r="P37">
        <v>1.51901</v>
      </c>
      <c r="Q37">
        <v>1.52616</v>
      </c>
      <c r="R37">
        <v>1.7940000000000001E-2</v>
      </c>
      <c r="S37">
        <v>1.46278571428571E-2</v>
      </c>
      <c r="T37">
        <v>51.283145822766699</v>
      </c>
      <c r="U37">
        <v>0</v>
      </c>
      <c r="V37" s="1">
        <f t="shared" si="1"/>
        <v>42160</v>
      </c>
      <c r="W37" t="str">
        <f>IFERROR(VLOOKUP(V37,realized!K:N,3,0),"")</f>
        <v/>
      </c>
      <c r="Y37" t="s">
        <v>846</v>
      </c>
      <c r="Z37">
        <v>1183.78</v>
      </c>
      <c r="AA37">
        <v>1193.69</v>
      </c>
      <c r="AB37">
        <v>1181.58</v>
      </c>
      <c r="AC37">
        <v>1188.43</v>
      </c>
      <c r="AD37">
        <v>12.110000000000101</v>
      </c>
      <c r="AE37">
        <v>16.571428571428601</v>
      </c>
      <c r="AF37">
        <v>61.493730710300298</v>
      </c>
      <c r="AG37">
        <v>0</v>
      </c>
      <c r="AH37" s="1">
        <f t="shared" si="2"/>
        <v>42132</v>
      </c>
      <c r="AI37" t="str">
        <f>IFERROR(VLOOKUP(AH37,realized!U:X,3,0),"")</f>
        <v/>
      </c>
    </row>
    <row r="38" spans="1:35" x14ac:dyDescent="0.3">
      <c r="A38" t="s">
        <v>867</v>
      </c>
      <c r="B38">
        <v>1.1096900000000001</v>
      </c>
      <c r="C38">
        <v>1.1306700000000001</v>
      </c>
      <c r="D38">
        <v>1.10843</v>
      </c>
      <c r="E38">
        <v>1.12906</v>
      </c>
      <c r="F38">
        <v>2.2239999999999999E-2</v>
      </c>
      <c r="G38">
        <v>1.4604999999999899E-2</v>
      </c>
      <c r="H38">
        <v>46.068610694440501</v>
      </c>
      <c r="I38">
        <v>0</v>
      </c>
      <c r="J38" s="1">
        <f t="shared" si="0"/>
        <v>42163</v>
      </c>
      <c r="K38" t="str">
        <f>IFERROR(VLOOKUP(J38,realized!F:I,3,0),"")</f>
        <v/>
      </c>
      <c r="M38" t="s">
        <v>867</v>
      </c>
      <c r="N38">
        <v>1.5256400000000001</v>
      </c>
      <c r="O38">
        <v>1.5363599999999999</v>
      </c>
      <c r="P38">
        <v>1.5221100000000001</v>
      </c>
      <c r="Q38">
        <v>1.5346500000000001</v>
      </c>
      <c r="R38">
        <v>1.4249999999999799E-2</v>
      </c>
      <c r="S38">
        <v>1.40457142857142E-2</v>
      </c>
      <c r="T38">
        <v>50.906428094047499</v>
      </c>
      <c r="U38">
        <v>0</v>
      </c>
      <c r="V38" s="1">
        <f t="shared" si="1"/>
        <v>42163</v>
      </c>
      <c r="W38" t="str">
        <f>IFERROR(VLOOKUP(V38,realized!K:N,3,0),"")</f>
        <v/>
      </c>
      <c r="Y38" t="s">
        <v>847</v>
      </c>
      <c r="Z38">
        <v>1189.3900000000001</v>
      </c>
      <c r="AA38">
        <v>1191.6400000000001</v>
      </c>
      <c r="AB38">
        <v>1178.81</v>
      </c>
      <c r="AC38">
        <v>1183.76</v>
      </c>
      <c r="AD38">
        <v>12.8300000000001</v>
      </c>
      <c r="AE38">
        <v>16.689285714285699</v>
      </c>
      <c r="AF38">
        <v>61.740298961216503</v>
      </c>
      <c r="AG38">
        <v>0</v>
      </c>
      <c r="AH38" s="1">
        <f t="shared" si="2"/>
        <v>42135</v>
      </c>
      <c r="AI38" t="str">
        <f>IFERROR(VLOOKUP(AH38,realized!U:X,3,0),"")</f>
        <v/>
      </c>
    </row>
    <row r="39" spans="1:35" x14ac:dyDescent="0.3">
      <c r="A39" t="s">
        <v>868</v>
      </c>
      <c r="B39">
        <v>1.1290500000000001</v>
      </c>
      <c r="C39">
        <v>1.1345000000000001</v>
      </c>
      <c r="D39">
        <v>1.1213900000000001</v>
      </c>
      <c r="E39">
        <v>1.12815</v>
      </c>
      <c r="F39">
        <v>1.31099999999999E-2</v>
      </c>
      <c r="G39">
        <v>1.4899285714285599E-2</v>
      </c>
      <c r="H39">
        <v>46.293634696449601</v>
      </c>
      <c r="I39">
        <v>0</v>
      </c>
      <c r="J39" s="1">
        <f t="shared" si="0"/>
        <v>42164</v>
      </c>
      <c r="K39" t="str">
        <f>IFERROR(VLOOKUP(J39,realized!F:I,3,0),"")</f>
        <v/>
      </c>
      <c r="M39" t="s">
        <v>868</v>
      </c>
      <c r="N39">
        <v>1.5347</v>
      </c>
      <c r="O39">
        <v>1.5388900000000001</v>
      </c>
      <c r="P39">
        <v>1.52572</v>
      </c>
      <c r="Q39">
        <v>1.53857</v>
      </c>
      <c r="R39">
        <v>1.31700000000001E-2</v>
      </c>
      <c r="S39">
        <v>1.41621428571428E-2</v>
      </c>
      <c r="T39">
        <v>50.6457146789365</v>
      </c>
      <c r="U39">
        <v>0</v>
      </c>
      <c r="V39" s="1">
        <f t="shared" si="1"/>
        <v>42164</v>
      </c>
      <c r="W39" t="str">
        <f>IFERROR(VLOOKUP(V39,realized!K:N,3,0),"")</f>
        <v/>
      </c>
      <c r="Y39" t="s">
        <v>848</v>
      </c>
      <c r="Z39">
        <v>1183.4100000000001</v>
      </c>
      <c r="AA39">
        <v>1196.96</v>
      </c>
      <c r="AB39">
        <v>1180.74</v>
      </c>
      <c r="AC39">
        <v>1193.83</v>
      </c>
      <c r="AD39">
        <v>16.22</v>
      </c>
      <c r="AE39">
        <v>16.472857142857102</v>
      </c>
      <c r="AF39">
        <v>62.048444566434704</v>
      </c>
      <c r="AG39">
        <v>0</v>
      </c>
      <c r="AH39" s="1">
        <f t="shared" si="2"/>
        <v>42136</v>
      </c>
      <c r="AI39" t="str">
        <f>IFERROR(VLOOKUP(AH39,realized!U:X,3,0),"")</f>
        <v/>
      </c>
    </row>
    <row r="40" spans="1:35" x14ac:dyDescent="0.3">
      <c r="A40" t="s">
        <v>869</v>
      </c>
      <c r="B40">
        <v>1.12819</v>
      </c>
      <c r="C40">
        <v>1.13862</v>
      </c>
      <c r="D40">
        <v>1.1259999999999999</v>
      </c>
      <c r="E40">
        <v>1.1321099999999999</v>
      </c>
      <c r="F40">
        <v>1.2619999999999999E-2</v>
      </c>
      <c r="G40">
        <v>1.50735714285714E-2</v>
      </c>
      <c r="H40">
        <v>46.134007690767604</v>
      </c>
      <c r="I40">
        <v>0</v>
      </c>
      <c r="J40" s="1">
        <f t="shared" si="0"/>
        <v>42165</v>
      </c>
      <c r="K40" t="str">
        <f>IFERROR(VLOOKUP(J40,realized!F:I,3,0),"")</f>
        <v/>
      </c>
      <c r="M40" t="s">
        <v>869</v>
      </c>
      <c r="N40">
        <v>1.5383800000000001</v>
      </c>
      <c r="O40">
        <v>1.5553900000000001</v>
      </c>
      <c r="P40">
        <v>1.53687</v>
      </c>
      <c r="Q40">
        <v>1.5528299999999999</v>
      </c>
      <c r="R40">
        <v>1.8519999999999998E-2</v>
      </c>
      <c r="S40">
        <v>1.4228571428571399E-2</v>
      </c>
      <c r="T40">
        <v>51.290750818260001</v>
      </c>
      <c r="U40">
        <v>0</v>
      </c>
      <c r="V40" s="1">
        <f t="shared" si="1"/>
        <v>42165</v>
      </c>
      <c r="W40" t="str">
        <f>IFERROR(VLOOKUP(V40,realized!K:N,3,0),"")</f>
        <v/>
      </c>
      <c r="Y40" t="s">
        <v>849</v>
      </c>
      <c r="Z40">
        <v>1192.99</v>
      </c>
      <c r="AA40">
        <v>1218.8399999999999</v>
      </c>
      <c r="AB40">
        <v>1191.17</v>
      </c>
      <c r="AC40">
        <v>1215.55</v>
      </c>
      <c r="AD40">
        <v>27.669999999999799</v>
      </c>
      <c r="AE40">
        <v>17.47</v>
      </c>
      <c r="AF40">
        <v>59.383666887502898</v>
      </c>
      <c r="AG40">
        <v>1</v>
      </c>
      <c r="AH40" s="1">
        <f t="shared" si="2"/>
        <v>42137</v>
      </c>
      <c r="AI40" t="str">
        <f>IFERROR(VLOOKUP(AH40,realized!U:X,3,0),"")</f>
        <v/>
      </c>
    </row>
    <row r="41" spans="1:35" x14ac:dyDescent="0.3">
      <c r="A41" t="s">
        <v>870</v>
      </c>
      <c r="B41">
        <v>1.1321699999999999</v>
      </c>
      <c r="C41">
        <v>1.13303</v>
      </c>
      <c r="D41">
        <v>1.11812</v>
      </c>
      <c r="E41">
        <v>1.12571</v>
      </c>
      <c r="F41">
        <v>1.4909999999999901E-2</v>
      </c>
      <c r="G41">
        <v>1.46664285714285E-2</v>
      </c>
      <c r="H41">
        <v>46.182137114157598</v>
      </c>
      <c r="I41">
        <v>0</v>
      </c>
      <c r="J41" s="1">
        <f t="shared" si="0"/>
        <v>42166</v>
      </c>
      <c r="K41" t="str">
        <f>IFERROR(VLOOKUP(J41,realized!F:I,3,0),"")</f>
        <v/>
      </c>
      <c r="M41" t="s">
        <v>870</v>
      </c>
      <c r="N41">
        <v>1.5528200000000001</v>
      </c>
      <c r="O41">
        <v>1.5533300000000001</v>
      </c>
      <c r="P41">
        <v>1.5420799999999999</v>
      </c>
      <c r="Q41">
        <v>1.5515600000000001</v>
      </c>
      <c r="R41">
        <v>1.1250000000000201E-2</v>
      </c>
      <c r="S41">
        <v>1.33928571428571E-2</v>
      </c>
      <c r="T41">
        <v>62.293366353660197</v>
      </c>
      <c r="U41">
        <v>0</v>
      </c>
      <c r="V41" s="1">
        <f t="shared" si="1"/>
        <v>42166</v>
      </c>
      <c r="W41" t="str">
        <f>IFERROR(VLOOKUP(V41,realized!K:N,3,0),"")</f>
        <v/>
      </c>
      <c r="Y41" t="s">
        <v>850</v>
      </c>
      <c r="Z41">
        <v>1215.48</v>
      </c>
      <c r="AA41">
        <v>1227.1500000000001</v>
      </c>
      <c r="AB41">
        <v>1212.33</v>
      </c>
      <c r="AC41">
        <v>1220.8900000000001</v>
      </c>
      <c r="AD41">
        <v>14.8200000000001</v>
      </c>
      <c r="AE41">
        <v>17.042857142857098</v>
      </c>
      <c r="AF41">
        <v>53.789531498751501</v>
      </c>
      <c r="AG41">
        <v>1</v>
      </c>
      <c r="AH41" s="1">
        <f t="shared" si="2"/>
        <v>42138</v>
      </c>
      <c r="AI41" t="str">
        <f>IFERROR(VLOOKUP(AH41,realized!U:X,3,0),"")</f>
        <v/>
      </c>
    </row>
    <row r="42" spans="1:35" x14ac:dyDescent="0.3">
      <c r="A42" t="s">
        <v>871</v>
      </c>
      <c r="B42">
        <v>1.1257200000000001</v>
      </c>
      <c r="C42">
        <v>1.1296299999999999</v>
      </c>
      <c r="D42">
        <v>1.11514</v>
      </c>
      <c r="E42">
        <v>1.1262099999999999</v>
      </c>
      <c r="F42">
        <v>1.44899999999998E-2</v>
      </c>
      <c r="G42">
        <v>1.53435714285713E-2</v>
      </c>
      <c r="H42">
        <v>46.512448499276502</v>
      </c>
      <c r="I42">
        <v>0</v>
      </c>
      <c r="J42" s="1">
        <f t="shared" si="0"/>
        <v>42167</v>
      </c>
      <c r="K42" t="str">
        <f>IFERROR(VLOOKUP(J42,realized!F:I,3,0),"")</f>
        <v/>
      </c>
      <c r="M42" t="s">
        <v>871</v>
      </c>
      <c r="N42">
        <v>1.5515699999999999</v>
      </c>
      <c r="O42">
        <v>1.55976</v>
      </c>
      <c r="P42">
        <v>1.54664</v>
      </c>
      <c r="Q42">
        <v>1.55522</v>
      </c>
      <c r="R42">
        <v>1.312E-2</v>
      </c>
      <c r="S42">
        <v>1.39621428571429E-2</v>
      </c>
      <c r="T42">
        <v>57.955927774272297</v>
      </c>
      <c r="U42">
        <v>1</v>
      </c>
      <c r="V42" s="1">
        <f t="shared" si="1"/>
        <v>42167</v>
      </c>
      <c r="W42" t="str">
        <f>IFERROR(VLOOKUP(V42,realized!K:N,3,0),"")</f>
        <v/>
      </c>
      <c r="Y42" t="s">
        <v>851</v>
      </c>
      <c r="Z42">
        <v>1221.01</v>
      </c>
      <c r="AA42">
        <v>1226.08</v>
      </c>
      <c r="AB42">
        <v>1210.93</v>
      </c>
      <c r="AC42">
        <v>1224.04</v>
      </c>
      <c r="AD42">
        <v>15.1499999999998</v>
      </c>
      <c r="AE42">
        <v>16.0792857142857</v>
      </c>
      <c r="AF42">
        <v>53.783437591414298</v>
      </c>
      <c r="AG42">
        <v>1</v>
      </c>
      <c r="AH42" s="1">
        <f t="shared" si="2"/>
        <v>42139</v>
      </c>
      <c r="AI42" t="str">
        <f>IFERROR(VLOOKUP(AH42,realized!U:X,3,0),"")</f>
        <v/>
      </c>
    </row>
    <row r="43" spans="1:35" x14ac:dyDescent="0.3">
      <c r="A43" t="s">
        <v>872</v>
      </c>
      <c r="B43">
        <v>1.1209</v>
      </c>
      <c r="C43">
        <v>1.1294200000000001</v>
      </c>
      <c r="D43">
        <v>1.1188899999999999</v>
      </c>
      <c r="E43">
        <v>1.1283000000000001</v>
      </c>
      <c r="F43">
        <v>1.05300000000001E-2</v>
      </c>
      <c r="G43">
        <v>1.5257142857142801E-2</v>
      </c>
      <c r="H43">
        <v>46.930872750381802</v>
      </c>
      <c r="I43">
        <v>0</v>
      </c>
      <c r="J43" s="1">
        <f t="shared" si="0"/>
        <v>42170</v>
      </c>
      <c r="K43" t="str">
        <f>IFERROR(VLOOKUP(J43,realized!F:I,3,0),"")</f>
        <v/>
      </c>
      <c r="M43" t="s">
        <v>872</v>
      </c>
      <c r="N43">
        <v>1.5544</v>
      </c>
      <c r="O43">
        <v>1.5613699999999999</v>
      </c>
      <c r="P43">
        <v>1.54871</v>
      </c>
      <c r="Q43">
        <v>1.56012</v>
      </c>
      <c r="R43">
        <v>1.26599999999998E-2</v>
      </c>
      <c r="S43">
        <v>1.4E-2</v>
      </c>
      <c r="T43">
        <v>56.3367821267992</v>
      </c>
      <c r="U43">
        <v>1</v>
      </c>
      <c r="V43" s="1">
        <f t="shared" si="1"/>
        <v>42170</v>
      </c>
      <c r="W43" t="str">
        <f>IFERROR(VLOOKUP(V43,realized!K:N,3,0),"")</f>
        <v/>
      </c>
      <c r="Y43" t="s">
        <v>852</v>
      </c>
      <c r="Z43">
        <v>1223.54</v>
      </c>
      <c r="AA43">
        <v>1232.3</v>
      </c>
      <c r="AB43">
        <v>1221.48</v>
      </c>
      <c r="AC43">
        <v>1225.1500000000001</v>
      </c>
      <c r="AD43">
        <v>10.819999999999901</v>
      </c>
      <c r="AE43">
        <v>15.72</v>
      </c>
      <c r="AF43">
        <v>50.427207335977499</v>
      </c>
      <c r="AG43">
        <v>1</v>
      </c>
      <c r="AH43" s="1">
        <f t="shared" si="2"/>
        <v>42142</v>
      </c>
      <c r="AI43" t="str">
        <f>IFERROR(VLOOKUP(AH43,realized!U:X,3,0),"")</f>
        <v/>
      </c>
    </row>
    <row r="44" spans="1:35" x14ac:dyDescent="0.3">
      <c r="A44" t="s">
        <v>873</v>
      </c>
      <c r="B44">
        <v>1.12826</v>
      </c>
      <c r="C44">
        <v>1.13297</v>
      </c>
      <c r="D44">
        <v>1.12046</v>
      </c>
      <c r="E44">
        <v>1.1246700000000001</v>
      </c>
      <c r="F44">
        <v>1.251E-2</v>
      </c>
      <c r="G44">
        <v>1.53657142857142E-2</v>
      </c>
      <c r="H44">
        <v>50.791583980616501</v>
      </c>
      <c r="I44">
        <v>0</v>
      </c>
      <c r="J44" s="1">
        <f t="shared" si="0"/>
        <v>42171</v>
      </c>
      <c r="K44" t="str">
        <f>IFERROR(VLOOKUP(J44,realized!F:I,3,0),"")</f>
        <v/>
      </c>
      <c r="M44" t="s">
        <v>873</v>
      </c>
      <c r="N44">
        <v>1.56012</v>
      </c>
      <c r="O44">
        <v>1.5653999999999999</v>
      </c>
      <c r="P44">
        <v>1.5540700000000001</v>
      </c>
      <c r="Q44">
        <v>1.5646500000000001</v>
      </c>
      <c r="R44">
        <v>1.13299999999998E-2</v>
      </c>
      <c r="S44">
        <v>1.38385714285714E-2</v>
      </c>
      <c r="T44">
        <v>52.756733912604602</v>
      </c>
      <c r="U44">
        <v>1</v>
      </c>
      <c r="V44" s="1">
        <f t="shared" si="1"/>
        <v>42171</v>
      </c>
      <c r="W44" t="str">
        <f>IFERROR(VLOOKUP(V44,realized!K:N,3,0),"")</f>
        <v/>
      </c>
      <c r="Y44" t="s">
        <v>853</v>
      </c>
      <c r="Z44">
        <v>1225.56</v>
      </c>
      <c r="AA44">
        <v>1225.56</v>
      </c>
      <c r="AB44">
        <v>1205.57</v>
      </c>
      <c r="AC44">
        <v>1207.48</v>
      </c>
      <c r="AD44">
        <v>19.989999999999998</v>
      </c>
      <c r="AE44">
        <v>16.245000000000001</v>
      </c>
      <c r="AF44">
        <v>50.414300997439902</v>
      </c>
      <c r="AG44">
        <v>1</v>
      </c>
      <c r="AH44" s="1">
        <f t="shared" si="2"/>
        <v>42143</v>
      </c>
      <c r="AI44" t="str">
        <f>IFERROR(VLOOKUP(AH44,realized!U:X,3,0),"")</f>
        <v/>
      </c>
    </row>
    <row r="45" spans="1:35" x14ac:dyDescent="0.3">
      <c r="A45" t="s">
        <v>874</v>
      </c>
      <c r="B45">
        <v>1.1247199999999999</v>
      </c>
      <c r="C45">
        <v>1.13578</v>
      </c>
      <c r="D45">
        <v>1.12052</v>
      </c>
      <c r="E45">
        <v>1.1335</v>
      </c>
      <c r="F45">
        <v>1.5259999999999999E-2</v>
      </c>
      <c r="G45">
        <v>1.5803571428571399E-2</v>
      </c>
      <c r="H45">
        <v>52.860011882931303</v>
      </c>
      <c r="I45">
        <v>0</v>
      </c>
      <c r="J45" s="1">
        <f t="shared" si="0"/>
        <v>42172</v>
      </c>
      <c r="K45" t="str">
        <f>IFERROR(VLOOKUP(J45,realized!F:I,3,0),"")</f>
        <v/>
      </c>
      <c r="M45" t="s">
        <v>874</v>
      </c>
      <c r="N45">
        <v>1.5646800000000001</v>
      </c>
      <c r="O45">
        <v>1.5846800000000001</v>
      </c>
      <c r="P45">
        <v>1.5625500000000001</v>
      </c>
      <c r="Q45">
        <v>1.5829800000000001</v>
      </c>
      <c r="R45">
        <v>2.21299999999999E-2</v>
      </c>
      <c r="S45">
        <v>1.4526428571428499E-2</v>
      </c>
      <c r="T45">
        <v>40.1137163623699</v>
      </c>
      <c r="U45">
        <v>1</v>
      </c>
      <c r="V45" s="1">
        <f t="shared" si="1"/>
        <v>42172</v>
      </c>
      <c r="W45" t="str">
        <f>IFERROR(VLOOKUP(V45,realized!K:N,3,0),"")</f>
        <v/>
      </c>
      <c r="Y45" t="s">
        <v>854</v>
      </c>
      <c r="Z45">
        <v>1207.83</v>
      </c>
      <c r="AA45">
        <v>1213.3599999999999</v>
      </c>
      <c r="AB45">
        <v>1203.1500000000001</v>
      </c>
      <c r="AC45">
        <v>1209.51</v>
      </c>
      <c r="AD45">
        <v>10.2099999999998</v>
      </c>
      <c r="AE45">
        <v>14.822142857142801</v>
      </c>
      <c r="AF45">
        <v>50.024237323445199</v>
      </c>
      <c r="AG45">
        <v>1</v>
      </c>
      <c r="AH45" s="1">
        <f t="shared" si="2"/>
        <v>42144</v>
      </c>
      <c r="AI45" t="str">
        <f>IFERROR(VLOOKUP(AH45,realized!U:X,3,0),"")</f>
        <v/>
      </c>
    </row>
    <row r="46" spans="1:35" x14ac:dyDescent="0.3">
      <c r="A46" t="s">
        <v>875</v>
      </c>
      <c r="B46">
        <v>1.13348</v>
      </c>
      <c r="C46">
        <v>1.14364</v>
      </c>
      <c r="D46">
        <v>1.1329899999999999</v>
      </c>
      <c r="E46">
        <v>1.13575</v>
      </c>
      <c r="F46">
        <v>1.065E-2</v>
      </c>
      <c r="G46">
        <v>1.59914285714285E-2</v>
      </c>
      <c r="H46">
        <v>49.846653279699403</v>
      </c>
      <c r="I46">
        <v>0</v>
      </c>
      <c r="J46" s="1">
        <f t="shared" si="0"/>
        <v>42173</v>
      </c>
      <c r="K46" t="str">
        <f>IFERROR(VLOOKUP(J46,realized!F:I,3,0),"")</f>
        <v/>
      </c>
      <c r="M46" t="s">
        <v>875</v>
      </c>
      <c r="N46">
        <v>1.58297</v>
      </c>
      <c r="O46">
        <v>1.5929599999999999</v>
      </c>
      <c r="P46">
        <v>1.5805800000000001</v>
      </c>
      <c r="Q46">
        <v>1.58765</v>
      </c>
      <c r="R46">
        <v>1.2379999999999799E-2</v>
      </c>
      <c r="S46">
        <v>1.46542857142857E-2</v>
      </c>
      <c r="T46">
        <v>35.986053477246301</v>
      </c>
      <c r="U46">
        <v>1</v>
      </c>
      <c r="V46" s="1">
        <f t="shared" si="1"/>
        <v>42173</v>
      </c>
      <c r="W46" t="str">
        <f>IFERROR(VLOOKUP(V46,realized!K:N,3,0),"")</f>
        <v/>
      </c>
      <c r="Y46" t="s">
        <v>855</v>
      </c>
      <c r="Z46">
        <v>1209.71</v>
      </c>
      <c r="AA46">
        <v>1212.7</v>
      </c>
      <c r="AB46">
        <v>1201.3699999999999</v>
      </c>
      <c r="AC46">
        <v>1206.02</v>
      </c>
      <c r="AD46">
        <v>11.3300000000001</v>
      </c>
      <c r="AE46">
        <v>14.566428571428499</v>
      </c>
      <c r="AF46">
        <v>54.197587261212398</v>
      </c>
      <c r="AG46">
        <v>1</v>
      </c>
      <c r="AH46" s="1">
        <f t="shared" si="2"/>
        <v>42145</v>
      </c>
      <c r="AI46" t="str">
        <f>IFERROR(VLOOKUP(AH46,realized!U:X,3,0),"")</f>
        <v/>
      </c>
    </row>
    <row r="47" spans="1:35" x14ac:dyDescent="0.3">
      <c r="A47" t="s">
        <v>876</v>
      </c>
      <c r="B47">
        <v>1.1357999999999999</v>
      </c>
      <c r="C47">
        <v>1.13967</v>
      </c>
      <c r="D47">
        <v>1.1291899999999999</v>
      </c>
      <c r="E47">
        <v>1.1346000000000001</v>
      </c>
      <c r="F47">
        <v>1.048E-2</v>
      </c>
      <c r="G47">
        <v>1.5996428571428498E-2</v>
      </c>
      <c r="H47">
        <v>52.5258798967903</v>
      </c>
      <c r="I47">
        <v>0</v>
      </c>
      <c r="J47" s="1">
        <f t="shared" si="0"/>
        <v>42174</v>
      </c>
      <c r="K47" t="str">
        <f>IFERROR(VLOOKUP(J47,realized!F:I,3,0),"")</f>
        <v/>
      </c>
      <c r="M47" t="s">
        <v>876</v>
      </c>
      <c r="N47">
        <v>1.5877300000000001</v>
      </c>
      <c r="O47">
        <v>1.58961</v>
      </c>
      <c r="P47">
        <v>1.5834900000000001</v>
      </c>
      <c r="Q47">
        <v>1.5874600000000001</v>
      </c>
      <c r="R47">
        <v>6.1199999999998998E-3</v>
      </c>
      <c r="S47">
        <v>1.41314285714285E-2</v>
      </c>
      <c r="T47">
        <v>36.612684587897199</v>
      </c>
      <c r="U47">
        <v>1</v>
      </c>
      <c r="V47" s="1">
        <f t="shared" si="1"/>
        <v>42174</v>
      </c>
      <c r="W47" t="str">
        <f>IFERROR(VLOOKUP(V47,realized!K:N,3,0),"")</f>
        <v/>
      </c>
      <c r="Y47" t="s">
        <v>856</v>
      </c>
      <c r="Z47">
        <v>1206.3800000000001</v>
      </c>
      <c r="AA47">
        <v>1214.77</v>
      </c>
      <c r="AB47">
        <v>1201.28</v>
      </c>
      <c r="AC47">
        <v>1206.24</v>
      </c>
      <c r="AD47">
        <v>13.49</v>
      </c>
      <c r="AE47">
        <v>14.4285714285714</v>
      </c>
      <c r="AF47">
        <v>54.7087774604611</v>
      </c>
      <c r="AG47">
        <v>1</v>
      </c>
      <c r="AH47" s="1">
        <f t="shared" si="2"/>
        <v>42146</v>
      </c>
      <c r="AI47" t="str">
        <f>IFERROR(VLOOKUP(AH47,realized!U:X,3,0),"")</f>
        <v/>
      </c>
    </row>
    <row r="48" spans="1:35" x14ac:dyDescent="0.3">
      <c r="A48" t="s">
        <v>877</v>
      </c>
      <c r="B48">
        <v>1.13724</v>
      </c>
      <c r="C48">
        <v>1.1410100000000001</v>
      </c>
      <c r="D48">
        <v>1.13117</v>
      </c>
      <c r="E48">
        <v>1.1339399999999999</v>
      </c>
      <c r="F48">
        <v>9.8400000000000692E-3</v>
      </c>
      <c r="G48">
        <v>1.47171428571428E-2</v>
      </c>
      <c r="H48">
        <v>64.060040183558101</v>
      </c>
      <c r="I48">
        <v>0</v>
      </c>
      <c r="J48" s="1">
        <f t="shared" si="0"/>
        <v>42177</v>
      </c>
      <c r="K48" t="str">
        <f>IFERROR(VLOOKUP(J48,realized!F:I,3,0),"")</f>
        <v/>
      </c>
      <c r="M48" t="s">
        <v>877</v>
      </c>
      <c r="N48">
        <v>1.58721</v>
      </c>
      <c r="O48">
        <v>1.5909599999999999</v>
      </c>
      <c r="P48">
        <v>1.5805</v>
      </c>
      <c r="Q48">
        <v>1.5821700000000001</v>
      </c>
      <c r="R48">
        <v>1.04599999999999E-2</v>
      </c>
      <c r="S48">
        <v>1.35378571428571E-2</v>
      </c>
      <c r="T48">
        <v>37.150930787009401</v>
      </c>
      <c r="U48">
        <v>1</v>
      </c>
      <c r="V48" s="1">
        <f t="shared" si="1"/>
        <v>42177</v>
      </c>
      <c r="W48" t="str">
        <f>IFERROR(VLOOKUP(V48,realized!K:N,3,0),"")</f>
        <v/>
      </c>
      <c r="Y48" t="s">
        <v>857</v>
      </c>
      <c r="Z48">
        <v>1204.8599999999999</v>
      </c>
      <c r="AA48">
        <v>1208.6300000000001</v>
      </c>
      <c r="AB48">
        <v>1202.83</v>
      </c>
      <c r="AC48">
        <v>1206.8399999999999</v>
      </c>
      <c r="AD48">
        <v>5.8000000000001801</v>
      </c>
      <c r="AE48">
        <v>13.84</v>
      </c>
      <c r="AF48">
        <v>54.164348421708397</v>
      </c>
      <c r="AG48">
        <v>1</v>
      </c>
      <c r="AH48" s="1">
        <f t="shared" si="2"/>
        <v>42149</v>
      </c>
      <c r="AI48" t="str">
        <f>IFERROR(VLOOKUP(AH48,realized!U:X,3,0),"")</f>
        <v/>
      </c>
    </row>
    <row r="49" spans="1:35" x14ac:dyDescent="0.3">
      <c r="A49" t="s">
        <v>878</v>
      </c>
      <c r="B49">
        <v>1.13402</v>
      </c>
      <c r="C49">
        <v>1.1347100000000001</v>
      </c>
      <c r="D49">
        <v>1.11348</v>
      </c>
      <c r="E49">
        <v>1.11669</v>
      </c>
      <c r="F49">
        <v>2.1229999999999999E-2</v>
      </c>
      <c r="G49">
        <v>1.47621428571428E-2</v>
      </c>
      <c r="H49">
        <v>64.229688654332506</v>
      </c>
      <c r="I49">
        <v>0</v>
      </c>
      <c r="J49" s="1">
        <f t="shared" si="0"/>
        <v>42178</v>
      </c>
      <c r="K49" t="str">
        <f>IFERROR(VLOOKUP(J49,realized!F:I,3,0),"")</f>
        <v/>
      </c>
      <c r="M49" t="s">
        <v>878</v>
      </c>
      <c r="N49">
        <v>1.5821099999999999</v>
      </c>
      <c r="O49">
        <v>1.5831200000000001</v>
      </c>
      <c r="P49">
        <v>1.5708599999999999</v>
      </c>
      <c r="Q49">
        <v>1.5729</v>
      </c>
      <c r="R49">
        <v>1.2260000000000101E-2</v>
      </c>
      <c r="S49">
        <v>1.35221428571428E-2</v>
      </c>
      <c r="T49">
        <v>37.078364076305803</v>
      </c>
      <c r="U49">
        <v>1</v>
      </c>
      <c r="V49" s="1">
        <f t="shared" si="1"/>
        <v>42178</v>
      </c>
      <c r="W49" t="str">
        <f>IFERROR(VLOOKUP(V49,realized!K:N,3,0),"")</f>
        <v/>
      </c>
      <c r="Y49" t="s">
        <v>858</v>
      </c>
      <c r="Z49">
        <v>1207.07</v>
      </c>
      <c r="AA49">
        <v>1207.57</v>
      </c>
      <c r="AB49">
        <v>1185.5</v>
      </c>
      <c r="AC49">
        <v>1186.95</v>
      </c>
      <c r="AD49">
        <v>22.069999999999901</v>
      </c>
      <c r="AE49">
        <v>14.746428571428501</v>
      </c>
      <c r="AF49">
        <v>53.828719608895597</v>
      </c>
      <c r="AG49">
        <v>1</v>
      </c>
      <c r="AH49" s="1">
        <f t="shared" si="2"/>
        <v>42150</v>
      </c>
      <c r="AI49" t="str">
        <f>IFERROR(VLOOKUP(AH49,realized!U:X,3,0),"")</f>
        <v/>
      </c>
    </row>
    <row r="50" spans="1:35" x14ac:dyDescent="0.3">
      <c r="A50" t="s">
        <v>879</v>
      </c>
      <c r="B50">
        <v>1.1166700000000001</v>
      </c>
      <c r="C50">
        <v>1.1234599999999999</v>
      </c>
      <c r="D50">
        <v>1.11537</v>
      </c>
      <c r="E50">
        <v>1.1201700000000001</v>
      </c>
      <c r="F50">
        <v>8.0899999999999306E-3</v>
      </c>
      <c r="G50">
        <v>1.42157142857143E-2</v>
      </c>
      <c r="H50">
        <v>64.281755461330107</v>
      </c>
      <c r="I50">
        <v>0</v>
      </c>
      <c r="J50" s="1">
        <f t="shared" si="0"/>
        <v>42179</v>
      </c>
      <c r="K50" t="str">
        <f>IFERROR(VLOOKUP(J50,realized!F:I,3,0),"")</f>
        <v/>
      </c>
      <c r="M50" t="s">
        <v>879</v>
      </c>
      <c r="N50">
        <v>1.57297</v>
      </c>
      <c r="O50">
        <v>1.5802400000000001</v>
      </c>
      <c r="P50">
        <v>1.5666899999999999</v>
      </c>
      <c r="Q50">
        <v>1.57026</v>
      </c>
      <c r="R50">
        <v>1.35500000000001E-2</v>
      </c>
      <c r="S50">
        <v>1.3509999999999999E-2</v>
      </c>
      <c r="T50">
        <v>36.9616639191985</v>
      </c>
      <c r="U50">
        <v>1</v>
      </c>
      <c r="V50" s="1">
        <f t="shared" si="1"/>
        <v>42179</v>
      </c>
      <c r="W50" t="str">
        <f>IFERROR(VLOOKUP(V50,realized!K:N,3,0),"")</f>
        <v/>
      </c>
      <c r="Y50" t="s">
        <v>859</v>
      </c>
      <c r="Z50">
        <v>1186.73</v>
      </c>
      <c r="AA50">
        <v>1190.94</v>
      </c>
      <c r="AB50">
        <v>1183.51</v>
      </c>
      <c r="AC50">
        <v>1187.7</v>
      </c>
      <c r="AD50">
        <v>7.4300000000000601</v>
      </c>
      <c r="AE50">
        <v>14.281428571428499</v>
      </c>
      <c r="AF50">
        <v>53.407938267757501</v>
      </c>
      <c r="AG50">
        <v>1</v>
      </c>
      <c r="AH50" s="1">
        <f t="shared" si="2"/>
        <v>42151</v>
      </c>
      <c r="AI50" t="str">
        <f>IFERROR(VLOOKUP(AH50,realized!U:X,3,0),"")</f>
        <v/>
      </c>
    </row>
    <row r="51" spans="1:35" x14ac:dyDescent="0.3">
      <c r="A51" t="s">
        <v>880</v>
      </c>
      <c r="B51">
        <v>1.1201700000000001</v>
      </c>
      <c r="C51">
        <v>1.12276</v>
      </c>
      <c r="D51">
        <v>1.1153500000000001</v>
      </c>
      <c r="E51">
        <v>1.1200399999999999</v>
      </c>
      <c r="F51">
        <v>7.4099999999999097E-3</v>
      </c>
      <c r="G51">
        <v>1.30978571428571E-2</v>
      </c>
      <c r="H51">
        <v>67.630237140406606</v>
      </c>
      <c r="I51">
        <v>0</v>
      </c>
      <c r="J51" s="1">
        <f t="shared" si="0"/>
        <v>42180</v>
      </c>
      <c r="K51" t="str">
        <f>IFERROR(VLOOKUP(J51,realized!F:I,3,0),"")</f>
        <v/>
      </c>
      <c r="M51" t="s">
        <v>880</v>
      </c>
      <c r="N51">
        <v>1.5702700000000001</v>
      </c>
      <c r="O51">
        <v>1.5770299999999999</v>
      </c>
      <c r="P51">
        <v>1.56765</v>
      </c>
      <c r="Q51">
        <v>1.57474</v>
      </c>
      <c r="R51">
        <v>9.3799999999999405E-3</v>
      </c>
      <c r="S51">
        <v>1.28985714285714E-2</v>
      </c>
      <c r="T51">
        <v>38.2488105764835</v>
      </c>
      <c r="U51">
        <v>1</v>
      </c>
      <c r="V51" s="1">
        <f t="shared" si="1"/>
        <v>42180</v>
      </c>
      <c r="W51" t="str">
        <f>IFERROR(VLOOKUP(V51,realized!K:N,3,0),"")</f>
        <v/>
      </c>
      <c r="Y51" t="s">
        <v>860</v>
      </c>
      <c r="Z51">
        <v>1187.67</v>
      </c>
      <c r="AA51">
        <v>1192.1600000000001</v>
      </c>
      <c r="AB51">
        <v>1180.19</v>
      </c>
      <c r="AC51">
        <v>1187.97</v>
      </c>
      <c r="AD51">
        <v>11.97</v>
      </c>
      <c r="AE51">
        <v>14.271428571428499</v>
      </c>
      <c r="AF51">
        <v>53.0078333407128</v>
      </c>
      <c r="AG51">
        <v>1</v>
      </c>
      <c r="AH51" s="1">
        <f t="shared" si="2"/>
        <v>42152</v>
      </c>
      <c r="AI51" t="str">
        <f>IFERROR(VLOOKUP(AH51,realized!U:X,3,0),"")</f>
        <v/>
      </c>
    </row>
    <row r="52" spans="1:35" x14ac:dyDescent="0.3">
      <c r="A52" t="s">
        <v>881</v>
      </c>
      <c r="B52">
        <v>1.1201700000000001</v>
      </c>
      <c r="C52">
        <v>1.1219699999999999</v>
      </c>
      <c r="D52">
        <v>1.1129800000000001</v>
      </c>
      <c r="E52">
        <v>1.1158300000000001</v>
      </c>
      <c r="F52">
        <v>8.9899999999998297E-3</v>
      </c>
      <c r="G52">
        <v>1.2151428571428501E-2</v>
      </c>
      <c r="H52">
        <v>72.427679117549602</v>
      </c>
      <c r="I52">
        <v>0</v>
      </c>
      <c r="J52" s="1">
        <f t="shared" si="0"/>
        <v>42181</v>
      </c>
      <c r="K52" t="str">
        <f>IFERROR(VLOOKUP(J52,realized!F:I,3,0),"")</f>
        <v/>
      </c>
      <c r="M52" t="s">
        <v>881</v>
      </c>
      <c r="N52">
        <v>1.57481</v>
      </c>
      <c r="O52">
        <v>1.57663</v>
      </c>
      <c r="P52">
        <v>1.5708299999999999</v>
      </c>
      <c r="Q52">
        <v>1.5747100000000001</v>
      </c>
      <c r="R52">
        <v>5.8000000000000204E-3</v>
      </c>
      <c r="S52">
        <v>1.2295E-2</v>
      </c>
      <c r="T52">
        <v>39.887677201106001</v>
      </c>
      <c r="U52">
        <v>1</v>
      </c>
      <c r="V52" s="1">
        <f t="shared" si="1"/>
        <v>42181</v>
      </c>
      <c r="W52" t="str">
        <f>IFERROR(VLOOKUP(V52,realized!K:N,3,0),"")</f>
        <v/>
      </c>
      <c r="Y52" t="s">
        <v>861</v>
      </c>
      <c r="Z52">
        <v>1188</v>
      </c>
      <c r="AA52">
        <v>1193.99</v>
      </c>
      <c r="AB52">
        <v>1185.57</v>
      </c>
      <c r="AC52">
        <v>1190.3800000000001</v>
      </c>
      <c r="AD52">
        <v>8.4200000000000692</v>
      </c>
      <c r="AE52">
        <v>13.9564285714285</v>
      </c>
      <c r="AF52">
        <v>53.517294675549799</v>
      </c>
      <c r="AG52">
        <v>1</v>
      </c>
      <c r="AH52" s="1">
        <f t="shared" si="2"/>
        <v>42153</v>
      </c>
      <c r="AI52" t="str">
        <f>IFERROR(VLOOKUP(AH52,realized!U:X,3,0),"")</f>
        <v/>
      </c>
    </row>
    <row r="53" spans="1:35" x14ac:dyDescent="0.3">
      <c r="A53" t="s">
        <v>882</v>
      </c>
      <c r="B53">
        <v>1.1006199999999999</v>
      </c>
      <c r="C53">
        <v>1.1277699999999999</v>
      </c>
      <c r="D53">
        <v>1.0954900000000001</v>
      </c>
      <c r="E53">
        <v>1.12344</v>
      </c>
      <c r="F53">
        <v>3.2279999999999802E-2</v>
      </c>
      <c r="G53">
        <v>1.35207142857142E-2</v>
      </c>
      <c r="H53">
        <v>55.071736898138703</v>
      </c>
      <c r="I53">
        <v>0</v>
      </c>
      <c r="J53" s="1">
        <f t="shared" si="0"/>
        <v>42184</v>
      </c>
      <c r="K53" t="str">
        <f>IFERROR(VLOOKUP(J53,realized!F:I,3,0),"")</f>
        <v/>
      </c>
      <c r="M53" t="s">
        <v>882</v>
      </c>
      <c r="N53">
        <v>1.56907</v>
      </c>
      <c r="O53">
        <v>1.5788599999999999</v>
      </c>
      <c r="P53">
        <v>1.5661</v>
      </c>
      <c r="Q53">
        <v>1.5737300000000001</v>
      </c>
      <c r="R53">
        <v>1.2759999999999799E-2</v>
      </c>
      <c r="S53">
        <v>1.2265714285714199E-2</v>
      </c>
      <c r="T53">
        <v>46.3831254479433</v>
      </c>
      <c r="U53">
        <v>0</v>
      </c>
      <c r="V53" s="1">
        <f t="shared" si="1"/>
        <v>42184</v>
      </c>
      <c r="W53" t="str">
        <f>IFERROR(VLOOKUP(V53,realized!K:N,3,0),"")</f>
        <v/>
      </c>
      <c r="Y53" t="s">
        <v>862</v>
      </c>
      <c r="Z53">
        <v>1190.6400000000001</v>
      </c>
      <c r="AA53">
        <v>1204.23</v>
      </c>
      <c r="AB53">
        <v>1184.55</v>
      </c>
      <c r="AC53">
        <v>1189.03</v>
      </c>
      <c r="AD53">
        <v>19.68</v>
      </c>
      <c r="AE53">
        <v>14.203571428571401</v>
      </c>
      <c r="AF53">
        <v>53.113225164310599</v>
      </c>
      <c r="AG53">
        <v>1</v>
      </c>
      <c r="AH53" s="1">
        <f t="shared" si="2"/>
        <v>42156</v>
      </c>
      <c r="AI53" t="str">
        <f>IFERROR(VLOOKUP(AH53,realized!U:X,3,0),"")</f>
        <v/>
      </c>
    </row>
    <row r="54" spans="1:35" x14ac:dyDescent="0.3">
      <c r="A54" t="s">
        <v>883</v>
      </c>
      <c r="B54">
        <v>1.12351</v>
      </c>
      <c r="C54">
        <v>1.1244099999999999</v>
      </c>
      <c r="D54">
        <v>1.1111899999999999</v>
      </c>
      <c r="E54">
        <v>1.11409</v>
      </c>
      <c r="F54">
        <v>1.3220000000000001E-2</v>
      </c>
      <c r="G54">
        <v>1.3563571428571401E-2</v>
      </c>
      <c r="H54">
        <v>54.792909082244599</v>
      </c>
      <c r="I54">
        <v>0</v>
      </c>
      <c r="J54" s="1">
        <f t="shared" si="0"/>
        <v>42185</v>
      </c>
      <c r="K54" t="str">
        <f>IFERROR(VLOOKUP(J54,realized!F:I,3,0),"")</f>
        <v/>
      </c>
      <c r="M54" t="s">
        <v>883</v>
      </c>
      <c r="N54">
        <v>1.5737099999999999</v>
      </c>
      <c r="O54">
        <v>1.57758</v>
      </c>
      <c r="P54">
        <v>1.56928</v>
      </c>
      <c r="Q54">
        <v>1.57131</v>
      </c>
      <c r="R54">
        <v>8.2999999999999706E-3</v>
      </c>
      <c r="S54">
        <v>1.15357142857142E-2</v>
      </c>
      <c r="T54">
        <v>49.538450651371697</v>
      </c>
      <c r="U54">
        <v>0</v>
      </c>
      <c r="V54" s="1">
        <f t="shared" si="1"/>
        <v>42185</v>
      </c>
      <c r="W54" t="str">
        <f>IFERROR(VLOOKUP(V54,realized!K:N,3,0),"")</f>
        <v/>
      </c>
      <c r="Y54" t="s">
        <v>863</v>
      </c>
      <c r="Z54">
        <v>1189.2</v>
      </c>
      <c r="AA54">
        <v>1196.31</v>
      </c>
      <c r="AB54">
        <v>1185.92</v>
      </c>
      <c r="AC54">
        <v>1192.6600000000001</v>
      </c>
      <c r="AD54">
        <v>10.3899999999998</v>
      </c>
      <c r="AE54">
        <v>12.9692857142857</v>
      </c>
      <c r="AF54">
        <v>52.298850011686</v>
      </c>
      <c r="AG54">
        <v>1</v>
      </c>
      <c r="AH54" s="1">
        <f t="shared" si="2"/>
        <v>42157</v>
      </c>
      <c r="AI54" t="str">
        <f>IFERROR(VLOOKUP(AH54,realized!U:X,3,0),"")</f>
        <v/>
      </c>
    </row>
    <row r="55" spans="1:35" x14ac:dyDescent="0.3">
      <c r="A55" t="s">
        <v>884</v>
      </c>
      <c r="B55">
        <v>1.11439</v>
      </c>
      <c r="C55">
        <v>1.1171599999999999</v>
      </c>
      <c r="D55">
        <v>1.10429</v>
      </c>
      <c r="E55">
        <v>1.1051599999999999</v>
      </c>
      <c r="F55">
        <v>1.2869999999999901E-2</v>
      </c>
      <c r="G55">
        <v>1.3417857142857099E-2</v>
      </c>
      <c r="H55">
        <v>54.5607953337379</v>
      </c>
      <c r="I55">
        <v>0</v>
      </c>
      <c r="J55" s="1">
        <f t="shared" si="0"/>
        <v>42186</v>
      </c>
      <c r="K55" t="str">
        <f>IFERROR(VLOOKUP(J55,realized!F:I,3,0),"")</f>
        <v/>
      </c>
      <c r="M55" t="s">
        <v>884</v>
      </c>
      <c r="N55">
        <v>1.57118</v>
      </c>
      <c r="O55">
        <v>1.5725</v>
      </c>
      <c r="P55">
        <v>1.5588</v>
      </c>
      <c r="Q55">
        <v>1.56104</v>
      </c>
      <c r="R55">
        <v>1.37E-2</v>
      </c>
      <c r="S55">
        <v>1.1710714285714199E-2</v>
      </c>
      <c r="T55">
        <v>52.755949611431298</v>
      </c>
      <c r="U55">
        <v>0</v>
      </c>
      <c r="V55" s="1">
        <f t="shared" si="1"/>
        <v>42186</v>
      </c>
      <c r="W55" t="str">
        <f>IFERROR(VLOOKUP(V55,realized!K:N,3,0),"")</f>
        <v/>
      </c>
      <c r="Y55" t="s">
        <v>864</v>
      </c>
      <c r="Z55">
        <v>1193.29</v>
      </c>
      <c r="AA55">
        <v>1195.5</v>
      </c>
      <c r="AB55">
        <v>1179.3599999999999</v>
      </c>
      <c r="AC55">
        <v>1184.8599999999999</v>
      </c>
      <c r="AD55">
        <v>16.1400000000001</v>
      </c>
      <c r="AE55">
        <v>13.0635714285714</v>
      </c>
      <c r="AF55">
        <v>50.965163455944598</v>
      </c>
      <c r="AG55">
        <v>1</v>
      </c>
      <c r="AH55" s="1">
        <f t="shared" si="2"/>
        <v>42158</v>
      </c>
      <c r="AI55" t="str">
        <f>IFERROR(VLOOKUP(AH55,realized!U:X,3,0),"")</f>
        <v/>
      </c>
    </row>
    <row r="56" spans="1:35" x14ac:dyDescent="0.3">
      <c r="A56" t="s">
        <v>885</v>
      </c>
      <c r="B56">
        <v>1.10527</v>
      </c>
      <c r="C56">
        <v>1.1121000000000001</v>
      </c>
      <c r="D56">
        <v>1.1032299999999999</v>
      </c>
      <c r="E56">
        <v>1.10833</v>
      </c>
      <c r="F56">
        <v>8.8700000000001503E-3</v>
      </c>
      <c r="G56">
        <v>1.30164285714285E-2</v>
      </c>
      <c r="H56">
        <v>54.124339677750903</v>
      </c>
      <c r="I56">
        <v>0</v>
      </c>
      <c r="J56" s="1">
        <f t="shared" si="0"/>
        <v>42187</v>
      </c>
      <c r="K56" t="str">
        <f>IFERROR(VLOOKUP(J56,realized!F:I,3,0),"")</f>
        <v/>
      </c>
      <c r="M56" t="s">
        <v>885</v>
      </c>
      <c r="N56">
        <v>1.5611299999999999</v>
      </c>
      <c r="O56">
        <v>1.56395</v>
      </c>
      <c r="P56">
        <v>1.5562</v>
      </c>
      <c r="Q56">
        <v>1.5603800000000001</v>
      </c>
      <c r="R56">
        <v>7.7499999999999201E-3</v>
      </c>
      <c r="S56">
        <v>1.13271428571428E-2</v>
      </c>
      <c r="T56">
        <v>53.948816754339099</v>
      </c>
      <c r="U56">
        <v>0</v>
      </c>
      <c r="V56" s="1">
        <f t="shared" si="1"/>
        <v>42187</v>
      </c>
      <c r="W56" t="str">
        <f>IFERROR(VLOOKUP(V56,realized!K:N,3,0),"")</f>
        <v/>
      </c>
      <c r="Y56" t="s">
        <v>865</v>
      </c>
      <c r="Z56">
        <v>1185.69</v>
      </c>
      <c r="AA56">
        <v>1186.4000000000001</v>
      </c>
      <c r="AB56">
        <v>1172.9000000000001</v>
      </c>
      <c r="AC56">
        <v>1176.5999999999999</v>
      </c>
      <c r="AD56">
        <v>13.5</v>
      </c>
      <c r="AE56">
        <v>12.945714285714301</v>
      </c>
      <c r="AF56">
        <v>46.013517082839201</v>
      </c>
      <c r="AG56">
        <v>1</v>
      </c>
      <c r="AH56" s="1">
        <f t="shared" si="2"/>
        <v>42159</v>
      </c>
      <c r="AI56" t="str">
        <f>IFERROR(VLOOKUP(AH56,realized!U:X,3,0),"")</f>
        <v/>
      </c>
    </row>
    <row r="57" spans="1:35" x14ac:dyDescent="0.3">
      <c r="A57" t="s">
        <v>886</v>
      </c>
      <c r="B57">
        <v>1.1080300000000001</v>
      </c>
      <c r="C57">
        <v>1.1117600000000001</v>
      </c>
      <c r="D57">
        <v>1.10646</v>
      </c>
      <c r="E57">
        <v>1.11141</v>
      </c>
      <c r="F57">
        <v>5.3000000000000798E-3</v>
      </c>
      <c r="G57">
        <v>1.26428571428571E-2</v>
      </c>
      <c r="H57">
        <v>53.627958645138001</v>
      </c>
      <c r="I57">
        <v>0</v>
      </c>
      <c r="J57" s="1">
        <f t="shared" si="0"/>
        <v>42188</v>
      </c>
      <c r="K57" t="str">
        <f>IFERROR(VLOOKUP(J57,realized!F:I,3,0),"")</f>
        <v/>
      </c>
      <c r="M57" t="s">
        <v>886</v>
      </c>
      <c r="N57">
        <v>1.56084</v>
      </c>
      <c r="O57">
        <v>1.5643400000000001</v>
      </c>
      <c r="P57">
        <v>1.55521</v>
      </c>
      <c r="Q57">
        <v>1.5565500000000001</v>
      </c>
      <c r="R57">
        <v>9.1300000000000808E-3</v>
      </c>
      <c r="S57">
        <v>1.1074999999999899E-2</v>
      </c>
      <c r="T57">
        <v>58.233381210490201</v>
      </c>
      <c r="U57">
        <v>0</v>
      </c>
      <c r="V57" s="1">
        <f t="shared" si="1"/>
        <v>42188</v>
      </c>
      <c r="W57" t="str">
        <f>IFERROR(VLOOKUP(V57,realized!K:N,3,0),"")</f>
        <v/>
      </c>
      <c r="Y57" t="s">
        <v>866</v>
      </c>
      <c r="Z57">
        <v>1176.8699999999999</v>
      </c>
      <c r="AA57">
        <v>1178.48</v>
      </c>
      <c r="AB57">
        <v>1162.67</v>
      </c>
      <c r="AC57">
        <v>1171.57</v>
      </c>
      <c r="AD57">
        <v>15.809999999999899</v>
      </c>
      <c r="AE57">
        <v>13.302142857142799</v>
      </c>
      <c r="AF57">
        <v>43.389389640666003</v>
      </c>
      <c r="AG57">
        <v>1</v>
      </c>
      <c r="AH57" s="1">
        <f t="shared" si="2"/>
        <v>42160</v>
      </c>
      <c r="AI57" t="str">
        <f>IFERROR(VLOOKUP(AH57,realized!U:X,3,0),"")</f>
        <v/>
      </c>
    </row>
    <row r="58" spans="1:35" x14ac:dyDescent="0.3">
      <c r="A58" t="s">
        <v>887</v>
      </c>
      <c r="B58">
        <v>1.0990800000000001</v>
      </c>
      <c r="C58">
        <v>1.1095299999999999</v>
      </c>
      <c r="D58">
        <v>1.0968199999999999</v>
      </c>
      <c r="E58">
        <v>1.10555</v>
      </c>
      <c r="F58">
        <v>1.4590000000000099E-2</v>
      </c>
      <c r="G58">
        <v>1.2791428571428501E-2</v>
      </c>
      <c r="H58">
        <v>53.132734946452402</v>
      </c>
      <c r="I58">
        <v>0</v>
      </c>
      <c r="J58" s="1">
        <f t="shared" si="0"/>
        <v>42191</v>
      </c>
      <c r="K58" t="str">
        <f>IFERROR(VLOOKUP(J58,realized!F:I,3,0),"")</f>
        <v/>
      </c>
      <c r="M58" t="s">
        <v>887</v>
      </c>
      <c r="N58">
        <v>1.55454</v>
      </c>
      <c r="O58">
        <v>1.56281</v>
      </c>
      <c r="P58">
        <v>1.5531600000000001</v>
      </c>
      <c r="Q58">
        <v>1.55986</v>
      </c>
      <c r="R58">
        <v>9.6499999999999295E-3</v>
      </c>
      <c r="S58">
        <v>1.0954999999999901E-2</v>
      </c>
      <c r="T58">
        <v>56.747823727994501</v>
      </c>
      <c r="U58">
        <v>0</v>
      </c>
      <c r="V58" s="1">
        <f t="shared" si="1"/>
        <v>42191</v>
      </c>
      <c r="W58" t="str">
        <f>IFERROR(VLOOKUP(V58,realized!K:N,3,0),"")</f>
        <v/>
      </c>
      <c r="Y58" t="s">
        <v>867</v>
      </c>
      <c r="Z58">
        <v>1170.1300000000001</v>
      </c>
      <c r="AA58">
        <v>1177.5999999999999</v>
      </c>
      <c r="AB58">
        <v>1169.0899999999999</v>
      </c>
      <c r="AC58">
        <v>1173.74</v>
      </c>
      <c r="AD58">
        <v>8.5099999999999891</v>
      </c>
      <c r="AE58">
        <v>12.482142857142801</v>
      </c>
      <c r="AF58">
        <v>49.793188018338903</v>
      </c>
      <c r="AG58">
        <v>1</v>
      </c>
      <c r="AH58" s="1">
        <f t="shared" si="2"/>
        <v>42163</v>
      </c>
      <c r="AI58" t="str">
        <f>IFERROR(VLOOKUP(AH58,realized!U:X,3,0),"")</f>
        <v/>
      </c>
    </row>
    <row r="59" spans="1:35" x14ac:dyDescent="0.3">
      <c r="A59" t="s">
        <v>888</v>
      </c>
      <c r="B59">
        <v>1.10555</v>
      </c>
      <c r="C59">
        <v>1.1058300000000001</v>
      </c>
      <c r="D59">
        <v>1.09162</v>
      </c>
      <c r="E59">
        <v>1.1009899999999999</v>
      </c>
      <c r="F59">
        <v>1.421E-2</v>
      </c>
      <c r="G59">
        <v>1.27164285714285E-2</v>
      </c>
      <c r="H59">
        <v>49.600842009899999</v>
      </c>
      <c r="I59">
        <v>0</v>
      </c>
      <c r="J59" s="1">
        <f t="shared" si="0"/>
        <v>42192</v>
      </c>
      <c r="K59" t="str">
        <f>IFERROR(VLOOKUP(J59,realized!F:I,3,0),"")</f>
        <v/>
      </c>
      <c r="M59" t="s">
        <v>888</v>
      </c>
      <c r="N59">
        <v>1.5599799999999999</v>
      </c>
      <c r="O59">
        <v>1.56098</v>
      </c>
      <c r="P59">
        <v>1.54135</v>
      </c>
      <c r="Q59">
        <v>1.5461199999999999</v>
      </c>
      <c r="R59">
        <v>1.9630000000000002E-2</v>
      </c>
      <c r="S59">
        <v>1.0776428571428499E-2</v>
      </c>
      <c r="T59">
        <v>46.094485919430099</v>
      </c>
      <c r="U59">
        <v>0</v>
      </c>
      <c r="V59" s="1">
        <f t="shared" si="1"/>
        <v>42192</v>
      </c>
      <c r="W59" t="str">
        <f>IFERROR(VLOOKUP(V59,realized!K:N,3,0),"")</f>
        <v/>
      </c>
      <c r="Y59" t="s">
        <v>868</v>
      </c>
      <c r="Z59">
        <v>1174.02</v>
      </c>
      <c r="AA59">
        <v>1182.9000000000001</v>
      </c>
      <c r="AB59">
        <v>1172.51</v>
      </c>
      <c r="AC59">
        <v>1176.7</v>
      </c>
      <c r="AD59">
        <v>10.3900000000001</v>
      </c>
      <c r="AE59">
        <v>12.494999999999999</v>
      </c>
      <c r="AF59">
        <v>49.335612934495899</v>
      </c>
      <c r="AG59">
        <v>1</v>
      </c>
      <c r="AH59" s="1">
        <f t="shared" si="2"/>
        <v>42164</v>
      </c>
      <c r="AI59" t="str">
        <f>IFERROR(VLOOKUP(AH59,realized!U:X,3,0),"")</f>
        <v/>
      </c>
    </row>
    <row r="60" spans="1:35" x14ac:dyDescent="0.3">
      <c r="A60" t="s">
        <v>889</v>
      </c>
      <c r="B60">
        <v>1.1010800000000001</v>
      </c>
      <c r="C60">
        <v>1.1092900000000001</v>
      </c>
      <c r="D60">
        <v>1.09738</v>
      </c>
      <c r="E60">
        <v>1.1075200000000001</v>
      </c>
      <c r="F60">
        <v>1.191E-2</v>
      </c>
      <c r="G60">
        <v>1.28064285714285E-2</v>
      </c>
      <c r="H60">
        <v>50.934851904682503</v>
      </c>
      <c r="I60">
        <v>0</v>
      </c>
      <c r="J60" s="1">
        <f t="shared" si="0"/>
        <v>42193</v>
      </c>
      <c r="K60" t="str">
        <f>IFERROR(VLOOKUP(J60,realized!F:I,3,0),"")</f>
        <v/>
      </c>
      <c r="M60" t="s">
        <v>889</v>
      </c>
      <c r="N60">
        <v>1.54617</v>
      </c>
      <c r="O60">
        <v>1.5466899999999999</v>
      </c>
      <c r="P60">
        <v>1.5329999999999999</v>
      </c>
      <c r="Q60">
        <v>1.5359499999999999</v>
      </c>
      <c r="R60">
        <v>1.36899999999999E-2</v>
      </c>
      <c r="S60">
        <v>1.0869999999999999E-2</v>
      </c>
      <c r="T60">
        <v>40.865287772541301</v>
      </c>
      <c r="U60">
        <v>0</v>
      </c>
      <c r="V60" s="1">
        <f t="shared" si="1"/>
        <v>42193</v>
      </c>
      <c r="W60" t="str">
        <f>IFERROR(VLOOKUP(V60,realized!K:N,3,0),"")</f>
        <v/>
      </c>
      <c r="Y60" t="s">
        <v>869</v>
      </c>
      <c r="Z60">
        <v>1176.83</v>
      </c>
      <c r="AA60">
        <v>1192.27</v>
      </c>
      <c r="AB60">
        <v>1175.18</v>
      </c>
      <c r="AC60">
        <v>1185.76</v>
      </c>
      <c r="AD60">
        <v>17.0899999999999</v>
      </c>
      <c r="AE60">
        <v>12.906428571428499</v>
      </c>
      <c r="AF60">
        <v>49.005805161179701</v>
      </c>
      <c r="AG60">
        <v>1</v>
      </c>
      <c r="AH60" s="1">
        <f t="shared" si="2"/>
        <v>42165</v>
      </c>
      <c r="AI60" t="str">
        <f>IFERROR(VLOOKUP(AH60,realized!U:X,3,0),"")</f>
        <v/>
      </c>
    </row>
    <row r="61" spans="1:35" x14ac:dyDescent="0.3">
      <c r="A61" t="s">
        <v>890</v>
      </c>
      <c r="B61">
        <v>1.1075299999999999</v>
      </c>
      <c r="C61">
        <v>1.1125</v>
      </c>
      <c r="D61">
        <v>1.09914</v>
      </c>
      <c r="E61">
        <v>1.1034200000000001</v>
      </c>
      <c r="F61">
        <v>1.336E-2</v>
      </c>
      <c r="G61">
        <v>1.30121428571428E-2</v>
      </c>
      <c r="H61">
        <v>50.333099555939803</v>
      </c>
      <c r="I61">
        <v>0</v>
      </c>
      <c r="J61" s="1">
        <f t="shared" si="0"/>
        <v>42194</v>
      </c>
      <c r="K61" t="str">
        <f>IFERROR(VLOOKUP(J61,realized!F:I,3,0),"")</f>
        <v/>
      </c>
      <c r="M61" t="s">
        <v>890</v>
      </c>
      <c r="N61">
        <v>1.5359499999999999</v>
      </c>
      <c r="O61">
        <v>1.5420199999999999</v>
      </c>
      <c r="P61">
        <v>1.5343199999999999</v>
      </c>
      <c r="Q61">
        <v>1.5377400000000001</v>
      </c>
      <c r="R61">
        <v>7.7000000000000401E-3</v>
      </c>
      <c r="S61">
        <v>1.09828571428571E-2</v>
      </c>
      <c r="T61">
        <v>40.158626720971299</v>
      </c>
      <c r="U61">
        <v>0</v>
      </c>
      <c r="V61" s="1">
        <f t="shared" si="1"/>
        <v>42194</v>
      </c>
      <c r="W61" t="str">
        <f>IFERROR(VLOOKUP(V61,realized!K:N,3,0),"")</f>
        <v/>
      </c>
      <c r="Y61" t="s">
        <v>870</v>
      </c>
      <c r="Z61">
        <v>1186.3900000000001</v>
      </c>
      <c r="AA61">
        <v>1187.95</v>
      </c>
      <c r="AB61">
        <v>1175.58</v>
      </c>
      <c r="AC61">
        <v>1181.8599999999999</v>
      </c>
      <c r="AD61">
        <v>12.3700000000001</v>
      </c>
      <c r="AE61">
        <v>12.826428571428499</v>
      </c>
      <c r="AF61">
        <v>53.436197035301703</v>
      </c>
      <c r="AG61">
        <v>1</v>
      </c>
      <c r="AH61" s="1">
        <f t="shared" si="2"/>
        <v>42166</v>
      </c>
      <c r="AI61" t="str">
        <f>IFERROR(VLOOKUP(AH61,realized!U:X,3,0),"")</f>
        <v/>
      </c>
    </row>
    <row r="62" spans="1:35" x14ac:dyDescent="0.3">
      <c r="A62" t="s">
        <v>891</v>
      </c>
      <c r="B62">
        <v>1.1029100000000001</v>
      </c>
      <c r="C62">
        <v>1.12157</v>
      </c>
      <c r="D62">
        <v>1.1029</v>
      </c>
      <c r="E62">
        <v>1.1154900000000001</v>
      </c>
      <c r="F62">
        <v>1.8669999999999898E-2</v>
      </c>
      <c r="G62">
        <v>1.3642857142857101E-2</v>
      </c>
      <c r="H62">
        <v>55.284792472727702</v>
      </c>
      <c r="I62">
        <v>0</v>
      </c>
      <c r="J62" s="1">
        <f t="shared" si="0"/>
        <v>42195</v>
      </c>
      <c r="K62" t="str">
        <f>IFERROR(VLOOKUP(J62,realized!F:I,3,0),"")</f>
        <v/>
      </c>
      <c r="M62" t="s">
        <v>891</v>
      </c>
      <c r="N62">
        <v>1.5379100000000001</v>
      </c>
      <c r="O62">
        <v>1.55507</v>
      </c>
      <c r="P62">
        <v>1.5363800000000001</v>
      </c>
      <c r="Q62">
        <v>1.5512600000000001</v>
      </c>
      <c r="R62">
        <v>1.8689999999999801E-2</v>
      </c>
      <c r="S62">
        <v>1.15707142857142E-2</v>
      </c>
      <c r="T62">
        <v>45.2173438188142</v>
      </c>
      <c r="U62">
        <v>0</v>
      </c>
      <c r="V62" s="1">
        <f t="shared" si="1"/>
        <v>42195</v>
      </c>
      <c r="W62" t="str">
        <f>IFERROR(VLOOKUP(V62,realized!K:N,3,0),"")</f>
        <v/>
      </c>
      <c r="Y62" t="s">
        <v>871</v>
      </c>
      <c r="Z62">
        <v>1181.68</v>
      </c>
      <c r="AA62">
        <v>1184.32</v>
      </c>
      <c r="AB62">
        <v>1176.6199999999999</v>
      </c>
      <c r="AC62">
        <v>1181.46</v>
      </c>
      <c r="AD62">
        <v>7.7000000000000401</v>
      </c>
      <c r="AE62">
        <v>12.962142857142799</v>
      </c>
      <c r="AF62">
        <v>54.143286444940699</v>
      </c>
      <c r="AG62">
        <v>1</v>
      </c>
      <c r="AH62" s="1">
        <f t="shared" si="2"/>
        <v>42167</v>
      </c>
      <c r="AI62" t="str">
        <f>IFERROR(VLOOKUP(AH62,realized!U:X,3,0),"")</f>
        <v/>
      </c>
    </row>
    <row r="63" spans="1:35" x14ac:dyDescent="0.3">
      <c r="A63" t="s">
        <v>892</v>
      </c>
      <c r="B63">
        <v>1.1094200000000001</v>
      </c>
      <c r="C63">
        <v>1.11968</v>
      </c>
      <c r="D63">
        <v>1.09938</v>
      </c>
      <c r="E63">
        <v>1.0996900000000001</v>
      </c>
      <c r="F63">
        <v>2.0299999999999901E-2</v>
      </c>
      <c r="G63">
        <v>1.35764285714285E-2</v>
      </c>
      <c r="H63">
        <v>61.696042460935601</v>
      </c>
      <c r="I63">
        <v>0</v>
      </c>
      <c r="J63" s="1">
        <f t="shared" si="0"/>
        <v>42198</v>
      </c>
      <c r="K63" t="str">
        <f>IFERROR(VLOOKUP(J63,realized!F:I,3,0),"")</f>
        <v/>
      </c>
      <c r="M63" t="s">
        <v>892</v>
      </c>
      <c r="N63">
        <v>1.54972</v>
      </c>
      <c r="O63">
        <v>1.55887</v>
      </c>
      <c r="P63">
        <v>1.54802</v>
      </c>
      <c r="Q63">
        <v>1.5485800000000001</v>
      </c>
      <c r="R63">
        <v>1.085E-2</v>
      </c>
      <c r="S63">
        <v>1.14699999999999E-2</v>
      </c>
      <c r="T63">
        <v>46.9863995697647</v>
      </c>
      <c r="U63">
        <v>0</v>
      </c>
      <c r="V63" s="1">
        <f t="shared" si="1"/>
        <v>42198</v>
      </c>
      <c r="W63" t="str">
        <f>IFERROR(VLOOKUP(V63,realized!K:N,3,0),"")</f>
        <v/>
      </c>
      <c r="Y63" t="s">
        <v>872</v>
      </c>
      <c r="Z63">
        <v>1180.94</v>
      </c>
      <c r="AA63">
        <v>1190.32</v>
      </c>
      <c r="AB63">
        <v>1172.73</v>
      </c>
      <c r="AC63">
        <v>1186.31</v>
      </c>
      <c r="AD63">
        <v>17.5899999999999</v>
      </c>
      <c r="AE63">
        <v>12.642142857142799</v>
      </c>
      <c r="AF63">
        <v>56.644482545640102</v>
      </c>
      <c r="AG63">
        <v>1</v>
      </c>
      <c r="AH63" s="1">
        <f t="shared" si="2"/>
        <v>42170</v>
      </c>
      <c r="AI63" t="str">
        <f>IFERROR(VLOOKUP(AH63,realized!U:X,3,0),"")</f>
        <v/>
      </c>
    </row>
    <row r="64" spans="1:35" x14ac:dyDescent="0.3">
      <c r="A64" t="s">
        <v>893</v>
      </c>
      <c r="B64">
        <v>1.0999300000000001</v>
      </c>
      <c r="C64">
        <v>1.1081399999999999</v>
      </c>
      <c r="D64">
        <v>1.09653</v>
      </c>
      <c r="E64">
        <v>1.1008199999999999</v>
      </c>
      <c r="F64">
        <v>1.1609999999999799E-2</v>
      </c>
      <c r="G64">
        <v>1.38278571428571E-2</v>
      </c>
      <c r="H64">
        <v>61.616159026032697</v>
      </c>
      <c r="I64">
        <v>0</v>
      </c>
      <c r="J64" s="1">
        <f t="shared" si="0"/>
        <v>42199</v>
      </c>
      <c r="K64" t="str">
        <f>IFERROR(VLOOKUP(J64,realized!F:I,3,0),"")</f>
        <v/>
      </c>
      <c r="M64" t="s">
        <v>893</v>
      </c>
      <c r="N64">
        <v>1.5485199999999999</v>
      </c>
      <c r="O64">
        <v>1.5638700000000001</v>
      </c>
      <c r="P64">
        <v>1.54505</v>
      </c>
      <c r="Q64">
        <v>1.56355</v>
      </c>
      <c r="R64">
        <v>1.882E-2</v>
      </c>
      <c r="S64">
        <v>1.1846428571428501E-2</v>
      </c>
      <c r="T64">
        <v>47.721686976904799</v>
      </c>
      <c r="U64">
        <v>0</v>
      </c>
      <c r="V64" s="1">
        <f t="shared" si="1"/>
        <v>42199</v>
      </c>
      <c r="W64" t="str">
        <f>IFERROR(VLOOKUP(V64,realized!K:N,3,0),"")</f>
        <v/>
      </c>
      <c r="Y64" t="s">
        <v>873</v>
      </c>
      <c r="Z64">
        <v>1185.6500000000001</v>
      </c>
      <c r="AA64">
        <v>1187.82</v>
      </c>
      <c r="AB64">
        <v>1176.04</v>
      </c>
      <c r="AC64">
        <v>1181.8399999999999</v>
      </c>
      <c r="AD64">
        <v>11.7799999999999</v>
      </c>
      <c r="AE64">
        <v>12.9528571428571</v>
      </c>
      <c r="AF64">
        <v>56.371833635677604</v>
      </c>
      <c r="AG64">
        <v>1</v>
      </c>
      <c r="AH64" s="1">
        <f t="shared" si="2"/>
        <v>42171</v>
      </c>
      <c r="AI64" t="str">
        <f>IFERROR(VLOOKUP(AH64,realized!U:X,3,0),"")</f>
        <v/>
      </c>
    </row>
    <row r="65" spans="1:35" x14ac:dyDescent="0.3">
      <c r="A65" t="s">
        <v>894</v>
      </c>
      <c r="B65">
        <v>1.1007400000000001</v>
      </c>
      <c r="C65">
        <v>1.1035299999999999</v>
      </c>
      <c r="D65">
        <v>1.09297</v>
      </c>
      <c r="E65">
        <v>1.09412</v>
      </c>
      <c r="F65">
        <v>1.0559999999999899E-2</v>
      </c>
      <c r="G65">
        <v>1.40528571428571E-2</v>
      </c>
      <c r="H65">
        <v>61.812549420904901</v>
      </c>
      <c r="I65">
        <v>0</v>
      </c>
      <c r="J65" s="1">
        <f t="shared" si="0"/>
        <v>42200</v>
      </c>
      <c r="K65" t="str">
        <f>IFERROR(VLOOKUP(J65,realized!F:I,3,0),"")</f>
        <v/>
      </c>
      <c r="M65" t="s">
        <v>894</v>
      </c>
      <c r="N65">
        <v>1.56349</v>
      </c>
      <c r="O65">
        <v>1.56752</v>
      </c>
      <c r="P65">
        <v>1.5576399999999999</v>
      </c>
      <c r="Q65">
        <v>1.5632699999999999</v>
      </c>
      <c r="R65">
        <v>9.8800000000001092E-3</v>
      </c>
      <c r="S65">
        <v>1.1882142857142799E-2</v>
      </c>
      <c r="T65">
        <v>47.482569162054702</v>
      </c>
      <c r="U65">
        <v>0</v>
      </c>
      <c r="V65" s="1">
        <f t="shared" si="1"/>
        <v>42200</v>
      </c>
      <c r="W65" t="str">
        <f>IFERROR(VLOOKUP(V65,realized!K:N,3,0),"")</f>
        <v/>
      </c>
      <c r="Y65" t="s">
        <v>874</v>
      </c>
      <c r="Z65">
        <v>1181.6300000000001</v>
      </c>
      <c r="AA65">
        <v>1189.19</v>
      </c>
      <c r="AB65">
        <v>1174.5899999999999</v>
      </c>
      <c r="AC65">
        <v>1185.6600000000001</v>
      </c>
      <c r="AD65">
        <v>14.600000000000099</v>
      </c>
      <c r="AE65">
        <v>13.140714285714299</v>
      </c>
      <c r="AF65">
        <v>56.138233485994199</v>
      </c>
      <c r="AG65">
        <v>1</v>
      </c>
      <c r="AH65" s="1">
        <f t="shared" si="2"/>
        <v>42172</v>
      </c>
      <c r="AI65" t="str">
        <f>IFERROR(VLOOKUP(AH65,realized!U:X,3,0),"")</f>
        <v/>
      </c>
    </row>
    <row r="66" spans="1:35" x14ac:dyDescent="0.3">
      <c r="A66" t="s">
        <v>895</v>
      </c>
      <c r="B66">
        <v>1.0944100000000001</v>
      </c>
      <c r="C66">
        <v>1.0962400000000001</v>
      </c>
      <c r="D66">
        <v>1.08552</v>
      </c>
      <c r="E66">
        <v>1.08727</v>
      </c>
      <c r="F66">
        <v>1.072E-2</v>
      </c>
      <c r="G66">
        <v>1.41764285714285E-2</v>
      </c>
      <c r="H66">
        <v>56.317191258696703</v>
      </c>
      <c r="I66">
        <v>0</v>
      </c>
      <c r="J66" s="1">
        <f t="shared" si="0"/>
        <v>42201</v>
      </c>
      <c r="K66" t="str">
        <f>IFERROR(VLOOKUP(J66,realized!F:I,3,0),"")</f>
        <v/>
      </c>
      <c r="M66" t="s">
        <v>895</v>
      </c>
      <c r="N66">
        <v>1.5635300000000001</v>
      </c>
      <c r="O66">
        <v>1.5650299999999999</v>
      </c>
      <c r="P66">
        <v>1.556</v>
      </c>
      <c r="Q66">
        <v>1.56084</v>
      </c>
      <c r="R66">
        <v>9.0299999999998697E-3</v>
      </c>
      <c r="S66">
        <v>1.2112857142857101E-2</v>
      </c>
      <c r="T66">
        <v>47.439559633586299</v>
      </c>
      <c r="U66">
        <v>0</v>
      </c>
      <c r="V66" s="1">
        <f t="shared" si="1"/>
        <v>42201</v>
      </c>
      <c r="W66" t="str">
        <f>IFERROR(VLOOKUP(V66,realized!K:N,3,0),"")</f>
        <v/>
      </c>
      <c r="Y66" t="s">
        <v>875</v>
      </c>
      <c r="Z66">
        <v>1184.04</v>
      </c>
      <c r="AA66">
        <v>1205.75</v>
      </c>
      <c r="AB66">
        <v>1183.58</v>
      </c>
      <c r="AC66">
        <v>1201.75</v>
      </c>
      <c r="AD66">
        <v>22.17</v>
      </c>
      <c r="AE66">
        <v>14.1228571428571</v>
      </c>
      <c r="AF66">
        <v>54.811589281317502</v>
      </c>
      <c r="AG66">
        <v>1</v>
      </c>
      <c r="AH66" s="1">
        <f t="shared" si="2"/>
        <v>42173</v>
      </c>
      <c r="AI66" t="str">
        <f>IFERROR(VLOOKUP(AH66,realized!U:X,3,0),"")</f>
        <v/>
      </c>
    </row>
    <row r="67" spans="1:35" x14ac:dyDescent="0.3">
      <c r="A67" t="s">
        <v>896</v>
      </c>
      <c r="B67">
        <v>1.0871999999999999</v>
      </c>
      <c r="C67">
        <v>1.09067</v>
      </c>
      <c r="D67">
        <v>1.0827500000000001</v>
      </c>
      <c r="E67">
        <v>1.0828199999999999</v>
      </c>
      <c r="F67">
        <v>7.9199999999999202E-3</v>
      </c>
      <c r="G67">
        <v>1.2436428571428499E-2</v>
      </c>
      <c r="H67">
        <v>56.629437692103302</v>
      </c>
      <c r="I67">
        <v>0</v>
      </c>
      <c r="J67" s="1">
        <f t="shared" si="0"/>
        <v>42202</v>
      </c>
      <c r="K67" t="str">
        <f>IFERROR(VLOOKUP(J67,realized!F:I,3,0),"")</f>
        <v/>
      </c>
      <c r="M67" t="s">
        <v>896</v>
      </c>
      <c r="N67">
        <v>1.5604100000000001</v>
      </c>
      <c r="O67">
        <v>1.5672900000000001</v>
      </c>
      <c r="P67">
        <v>1.5553399999999999</v>
      </c>
      <c r="Q67">
        <v>1.55975</v>
      </c>
      <c r="R67">
        <v>1.1950000000000099E-2</v>
      </c>
      <c r="S67">
        <v>1.2055E-2</v>
      </c>
      <c r="T67">
        <v>48.462396359117101</v>
      </c>
      <c r="U67">
        <v>0</v>
      </c>
      <c r="V67" s="1">
        <f t="shared" si="1"/>
        <v>42202</v>
      </c>
      <c r="W67" t="str">
        <f>IFERROR(VLOOKUP(V67,realized!K:N,3,0),"")</f>
        <v/>
      </c>
      <c r="Y67" t="s">
        <v>876</v>
      </c>
      <c r="Z67">
        <v>1201.6300000000001</v>
      </c>
      <c r="AA67">
        <v>1204.1500000000001</v>
      </c>
      <c r="AB67">
        <v>1198.4000000000001</v>
      </c>
      <c r="AC67">
        <v>1200.2</v>
      </c>
      <c r="AD67">
        <v>5.75</v>
      </c>
      <c r="AE67">
        <v>13.127857142857099</v>
      </c>
      <c r="AF67">
        <v>54.588211024843403</v>
      </c>
      <c r="AG67">
        <v>1</v>
      </c>
      <c r="AH67" s="1">
        <f t="shared" si="2"/>
        <v>42174</v>
      </c>
      <c r="AI67" t="str">
        <f>IFERROR(VLOOKUP(AH67,realized!U:X,3,0),"")</f>
        <v/>
      </c>
    </row>
    <row r="68" spans="1:35" x14ac:dyDescent="0.3">
      <c r="A68" t="s">
        <v>897</v>
      </c>
      <c r="B68">
        <v>1.0829899999999999</v>
      </c>
      <c r="C68">
        <v>1.0869899999999999</v>
      </c>
      <c r="D68">
        <v>1.0808199999999999</v>
      </c>
      <c r="E68">
        <v>1.0824400000000001</v>
      </c>
      <c r="F68">
        <v>6.1700000000000001E-3</v>
      </c>
      <c r="G68">
        <v>1.1932857142857099E-2</v>
      </c>
      <c r="H68">
        <v>57.1320570522604</v>
      </c>
      <c r="I68">
        <v>0</v>
      </c>
      <c r="J68" s="1">
        <f t="shared" ref="J68:J131" si="3">DATEVALUE(SUBSTITUTE(A68,".","/"))</f>
        <v>42205</v>
      </c>
      <c r="K68" t="str">
        <f>IFERROR(VLOOKUP(J68,realized!F:I,3,0),"")</f>
        <v/>
      </c>
      <c r="M68" t="s">
        <v>897</v>
      </c>
      <c r="N68">
        <v>1.5601700000000001</v>
      </c>
      <c r="O68">
        <v>1.56273</v>
      </c>
      <c r="P68">
        <v>1.55382</v>
      </c>
      <c r="Q68">
        <v>1.5557700000000001</v>
      </c>
      <c r="R68">
        <v>8.90999999999997E-3</v>
      </c>
      <c r="S68">
        <v>1.20985714285714E-2</v>
      </c>
      <c r="T68">
        <v>53.179710300581398</v>
      </c>
      <c r="U68">
        <v>0</v>
      </c>
      <c r="V68" s="1">
        <f t="shared" ref="V68:V131" si="4">DATEVALUE(SUBSTITUTE(M68,".","/"))</f>
        <v>42205</v>
      </c>
      <c r="W68" t="str">
        <f>IFERROR(VLOOKUP(V68,realized!K:N,3,0),"")</f>
        <v/>
      </c>
      <c r="Y68" t="s">
        <v>877</v>
      </c>
      <c r="Z68">
        <v>1200.06</v>
      </c>
      <c r="AA68">
        <v>1201.04</v>
      </c>
      <c r="AB68">
        <v>1182.1400000000001</v>
      </c>
      <c r="AC68">
        <v>1185.72</v>
      </c>
      <c r="AD68">
        <v>18.8999999999998</v>
      </c>
      <c r="AE68">
        <v>13.7357142857142</v>
      </c>
      <c r="AF68">
        <v>54.7474990888458</v>
      </c>
      <c r="AG68">
        <v>1</v>
      </c>
      <c r="AH68" s="1">
        <f t="shared" ref="AH68:AH131" si="5">DATEVALUE(SUBSTITUTE(Y68,".","/"))</f>
        <v>42177</v>
      </c>
      <c r="AI68" t="str">
        <f>IFERROR(VLOOKUP(AH68,realized!U:X,3,0),"")</f>
        <v/>
      </c>
    </row>
    <row r="69" spans="1:35" x14ac:dyDescent="0.3">
      <c r="A69" t="s">
        <v>898</v>
      </c>
      <c r="B69">
        <v>1.0824400000000001</v>
      </c>
      <c r="C69">
        <v>1.0968800000000001</v>
      </c>
      <c r="D69">
        <v>1.0811299999999999</v>
      </c>
      <c r="E69">
        <v>1.0933600000000001</v>
      </c>
      <c r="F69">
        <v>1.5750000000000101E-2</v>
      </c>
      <c r="G69">
        <v>1.21385714285714E-2</v>
      </c>
      <c r="H69">
        <v>56.8677563476149</v>
      </c>
      <c r="I69">
        <v>0</v>
      </c>
      <c r="J69" s="1">
        <f t="shared" si="3"/>
        <v>42206</v>
      </c>
      <c r="K69" t="str">
        <f>IFERROR(VLOOKUP(J69,realized!F:I,3,0),"")</f>
        <v/>
      </c>
      <c r="M69" t="s">
        <v>898</v>
      </c>
      <c r="N69">
        <v>1.5561199999999999</v>
      </c>
      <c r="O69">
        <v>1.55904</v>
      </c>
      <c r="P69">
        <v>1.55287</v>
      </c>
      <c r="Q69">
        <v>1.5552699999999999</v>
      </c>
      <c r="R69">
        <v>6.1700000000000001E-3</v>
      </c>
      <c r="S69">
        <v>1.15607142857142E-2</v>
      </c>
      <c r="T69">
        <v>58.250768930876298</v>
      </c>
      <c r="U69">
        <v>0</v>
      </c>
      <c r="V69" s="1">
        <f t="shared" si="4"/>
        <v>42206</v>
      </c>
      <c r="W69" t="str">
        <f>IFERROR(VLOOKUP(V69,realized!K:N,3,0),"")</f>
        <v/>
      </c>
      <c r="Y69" t="s">
        <v>878</v>
      </c>
      <c r="Z69">
        <v>1185.6199999999999</v>
      </c>
      <c r="AA69">
        <v>1188.1300000000001</v>
      </c>
      <c r="AB69">
        <v>1176.19</v>
      </c>
      <c r="AC69">
        <v>1178.4100000000001</v>
      </c>
      <c r="AD69">
        <v>11.94</v>
      </c>
      <c r="AE69">
        <v>13.4357142857142</v>
      </c>
      <c r="AF69">
        <v>54.824601296347403</v>
      </c>
      <c r="AG69">
        <v>1</v>
      </c>
      <c r="AH69" s="1">
        <f t="shared" si="5"/>
        <v>42178</v>
      </c>
      <c r="AI69" t="str">
        <f>IFERROR(VLOOKUP(AH69,realized!U:X,3,0),"")</f>
        <v/>
      </c>
    </row>
    <row r="70" spans="1:35" x14ac:dyDescent="0.3">
      <c r="A70" t="s">
        <v>899</v>
      </c>
      <c r="B70">
        <v>1.09338</v>
      </c>
      <c r="C70">
        <v>1.0966400000000001</v>
      </c>
      <c r="D70">
        <v>1.0869</v>
      </c>
      <c r="E70">
        <v>1.09273</v>
      </c>
      <c r="F70">
        <v>9.7400000000000802E-3</v>
      </c>
      <c r="G70">
        <v>1.2200714285714301E-2</v>
      </c>
      <c r="H70">
        <v>56.698261976131597</v>
      </c>
      <c r="I70">
        <v>0</v>
      </c>
      <c r="J70" s="1">
        <f t="shared" si="3"/>
        <v>42207</v>
      </c>
      <c r="K70" t="str">
        <f>IFERROR(VLOOKUP(J70,realized!F:I,3,0),"")</f>
        <v/>
      </c>
      <c r="M70" t="s">
        <v>899</v>
      </c>
      <c r="N70">
        <v>1.55504</v>
      </c>
      <c r="O70">
        <v>1.5646899999999999</v>
      </c>
      <c r="P70">
        <v>1.55457</v>
      </c>
      <c r="Q70">
        <v>1.5608200000000001</v>
      </c>
      <c r="R70">
        <v>1.01199999999999E-2</v>
      </c>
      <c r="S70">
        <v>1.1730000000000001E-2</v>
      </c>
      <c r="T70">
        <v>58.3457110388822</v>
      </c>
      <c r="U70">
        <v>0</v>
      </c>
      <c r="V70" s="1">
        <f t="shared" si="4"/>
        <v>42207</v>
      </c>
      <c r="W70" t="str">
        <f>IFERROR(VLOOKUP(V70,realized!K:N,3,0),"")</f>
        <v/>
      </c>
      <c r="Y70" t="s">
        <v>879</v>
      </c>
      <c r="Z70">
        <v>1177.94</v>
      </c>
      <c r="AA70">
        <v>1180.3</v>
      </c>
      <c r="AB70">
        <v>1170.19</v>
      </c>
      <c r="AC70">
        <v>1175.03</v>
      </c>
      <c r="AD70">
        <v>10.1099999999999</v>
      </c>
      <c r="AE70">
        <v>13.193571428571399</v>
      </c>
      <c r="AF70">
        <v>54.875866534366502</v>
      </c>
      <c r="AG70">
        <v>1</v>
      </c>
      <c r="AH70" s="1">
        <f t="shared" si="5"/>
        <v>42179</v>
      </c>
      <c r="AI70" t="str">
        <f>IFERROR(VLOOKUP(AH70,realized!U:X,3,0),"")</f>
        <v/>
      </c>
    </row>
    <row r="71" spans="1:35" x14ac:dyDescent="0.3">
      <c r="A71" t="s">
        <v>900</v>
      </c>
      <c r="B71">
        <v>1.0927199999999999</v>
      </c>
      <c r="C71">
        <v>1.1017600000000001</v>
      </c>
      <c r="D71">
        <v>1.09209</v>
      </c>
      <c r="E71">
        <v>1.0981700000000001</v>
      </c>
      <c r="F71">
        <v>9.6700000000000605E-3</v>
      </c>
      <c r="G71">
        <v>1.25128571428571E-2</v>
      </c>
      <c r="H71">
        <v>56.671179558647097</v>
      </c>
      <c r="I71">
        <v>0</v>
      </c>
      <c r="J71" s="1">
        <f t="shared" si="3"/>
        <v>42208</v>
      </c>
      <c r="K71" t="str">
        <f>IFERROR(VLOOKUP(J71,realized!F:I,3,0),"")</f>
        <v/>
      </c>
      <c r="M71" t="s">
        <v>900</v>
      </c>
      <c r="N71">
        <v>1.56081</v>
      </c>
      <c r="O71">
        <v>1.5670500000000001</v>
      </c>
      <c r="P71">
        <v>1.5500700000000001</v>
      </c>
      <c r="Q71">
        <v>1.5511299999999999</v>
      </c>
      <c r="R71">
        <v>1.6979999999999901E-2</v>
      </c>
      <c r="S71">
        <v>1.22907142857142E-2</v>
      </c>
      <c r="T71">
        <v>58.630787044008898</v>
      </c>
      <c r="U71">
        <v>0</v>
      </c>
      <c r="V71" s="1">
        <f t="shared" si="4"/>
        <v>42208</v>
      </c>
      <c r="W71" t="str">
        <f>IFERROR(VLOOKUP(V71,realized!K:N,3,0),"")</f>
        <v/>
      </c>
      <c r="Y71" t="s">
        <v>880</v>
      </c>
      <c r="Z71">
        <v>1175.29</v>
      </c>
      <c r="AA71">
        <v>1178.1099999999999</v>
      </c>
      <c r="AB71">
        <v>1171.42</v>
      </c>
      <c r="AC71">
        <v>1172.8499999999999</v>
      </c>
      <c r="AD71">
        <v>6.6899999999998201</v>
      </c>
      <c r="AE71">
        <v>12.5421428571428</v>
      </c>
      <c r="AF71">
        <v>60.8332348850602</v>
      </c>
      <c r="AG71">
        <v>1</v>
      </c>
      <c r="AH71" s="1">
        <f t="shared" si="5"/>
        <v>42180</v>
      </c>
      <c r="AI71" t="str">
        <f>IFERROR(VLOOKUP(AH71,realized!U:X,3,0),"")</f>
        <v/>
      </c>
    </row>
    <row r="72" spans="1:35" x14ac:dyDescent="0.3">
      <c r="A72" t="s">
        <v>901</v>
      </c>
      <c r="B72">
        <v>1.09849</v>
      </c>
      <c r="C72">
        <v>1.0995600000000001</v>
      </c>
      <c r="D72">
        <v>1.0925199999999999</v>
      </c>
      <c r="E72">
        <v>1.0976900000000001</v>
      </c>
      <c r="F72">
        <v>7.0400000000001503E-3</v>
      </c>
      <c r="G72">
        <v>1.1973571428571399E-2</v>
      </c>
      <c r="H72">
        <v>56.500353030786101</v>
      </c>
      <c r="I72">
        <v>0</v>
      </c>
      <c r="J72" s="1">
        <f t="shared" si="3"/>
        <v>42209</v>
      </c>
      <c r="K72" t="str">
        <f>IFERROR(VLOOKUP(J72,realized!F:I,3,0),"")</f>
        <v/>
      </c>
      <c r="M72" t="s">
        <v>901</v>
      </c>
      <c r="N72">
        <v>1.5511200000000001</v>
      </c>
      <c r="O72">
        <v>1.5525800000000001</v>
      </c>
      <c r="P72">
        <v>1.5466299999999999</v>
      </c>
      <c r="Q72">
        <v>1.55054</v>
      </c>
      <c r="R72">
        <v>5.9500000000001201E-3</v>
      </c>
      <c r="S72">
        <v>1.20264285714285E-2</v>
      </c>
      <c r="T72">
        <v>58.880263336043299</v>
      </c>
      <c r="U72">
        <v>0</v>
      </c>
      <c r="V72" s="1">
        <f t="shared" si="4"/>
        <v>42209</v>
      </c>
      <c r="W72" t="str">
        <f>IFERROR(VLOOKUP(V72,realized!K:N,3,0),"")</f>
        <v/>
      </c>
      <c r="Y72" t="s">
        <v>881</v>
      </c>
      <c r="Z72">
        <v>1173.0899999999999</v>
      </c>
      <c r="AA72">
        <v>1178.67</v>
      </c>
      <c r="AB72">
        <v>1168.5999999999999</v>
      </c>
      <c r="AC72">
        <v>1175.25</v>
      </c>
      <c r="AD72">
        <v>10.0700000000001</v>
      </c>
      <c r="AE72">
        <v>12.6535714285714</v>
      </c>
      <c r="AF72">
        <v>60.365682601542602</v>
      </c>
      <c r="AG72">
        <v>1</v>
      </c>
      <c r="AH72" s="1">
        <f t="shared" si="5"/>
        <v>42181</v>
      </c>
      <c r="AI72" t="str">
        <f>IFERROR(VLOOKUP(AH72,realized!U:X,3,0),"")</f>
        <v/>
      </c>
    </row>
    <row r="73" spans="1:35" x14ac:dyDescent="0.3">
      <c r="A73" t="s">
        <v>902</v>
      </c>
      <c r="B73">
        <v>1.09772</v>
      </c>
      <c r="C73">
        <v>1.1129199999999999</v>
      </c>
      <c r="D73">
        <v>1.0968599999999999</v>
      </c>
      <c r="E73">
        <v>1.1086</v>
      </c>
      <c r="F73">
        <v>1.6059999999999901E-2</v>
      </c>
      <c r="G73">
        <v>1.2105714285714299E-2</v>
      </c>
      <c r="H73">
        <v>56.372288477161199</v>
      </c>
      <c r="I73">
        <v>0</v>
      </c>
      <c r="J73" s="1">
        <f t="shared" si="3"/>
        <v>42212</v>
      </c>
      <c r="K73" t="str">
        <f>IFERROR(VLOOKUP(J73,realized!F:I,3,0),"")</f>
        <v/>
      </c>
      <c r="M73" t="s">
        <v>902</v>
      </c>
      <c r="N73">
        <v>1.55125</v>
      </c>
      <c r="O73">
        <v>1.5595000000000001</v>
      </c>
      <c r="P73">
        <v>1.5489599999999999</v>
      </c>
      <c r="Q73">
        <v>1.5558700000000001</v>
      </c>
      <c r="R73">
        <v>1.05400000000002E-2</v>
      </c>
      <c r="S73">
        <v>1.1377142857142799E-2</v>
      </c>
      <c r="T73">
        <v>59.01942109806</v>
      </c>
      <c r="U73">
        <v>0</v>
      </c>
      <c r="V73" s="1">
        <f t="shared" si="4"/>
        <v>42212</v>
      </c>
      <c r="W73" t="str">
        <f>IFERROR(VLOOKUP(V73,realized!K:N,3,0),"")</f>
        <v/>
      </c>
      <c r="Y73" t="s">
        <v>882</v>
      </c>
      <c r="Z73">
        <v>1185.08</v>
      </c>
      <c r="AA73">
        <v>1188.1400000000001</v>
      </c>
      <c r="AB73">
        <v>1173.76</v>
      </c>
      <c r="AC73">
        <v>1179.55</v>
      </c>
      <c r="AD73">
        <v>14.3800000000001</v>
      </c>
      <c r="AE73">
        <v>12.9385714285714</v>
      </c>
      <c r="AF73">
        <v>60.457549984382403</v>
      </c>
      <c r="AG73">
        <v>1</v>
      </c>
      <c r="AH73" s="1">
        <f t="shared" si="5"/>
        <v>42184</v>
      </c>
      <c r="AI73" t="str">
        <f>IFERROR(VLOOKUP(AH73,realized!U:X,3,0),"")</f>
        <v/>
      </c>
    </row>
    <row r="74" spans="1:35" x14ac:dyDescent="0.3">
      <c r="A74" t="s">
        <v>903</v>
      </c>
      <c r="B74">
        <v>1.1086</v>
      </c>
      <c r="C74">
        <v>1.1099399999999999</v>
      </c>
      <c r="D74">
        <v>1.10219</v>
      </c>
      <c r="E74">
        <v>1.10588</v>
      </c>
      <c r="F74">
        <v>7.7499999999999201E-3</v>
      </c>
      <c r="G74">
        <v>1.1808571428571399E-2</v>
      </c>
      <c r="H74">
        <v>56.162105637371702</v>
      </c>
      <c r="I74">
        <v>0</v>
      </c>
      <c r="J74" s="1">
        <f t="shared" si="3"/>
        <v>42213</v>
      </c>
      <c r="K74" t="str">
        <f>IFERROR(VLOOKUP(J74,realized!F:I,3,0),"")</f>
        <v/>
      </c>
      <c r="M74" t="s">
        <v>903</v>
      </c>
      <c r="N74">
        <v>1.55585</v>
      </c>
      <c r="O74">
        <v>1.5627800000000001</v>
      </c>
      <c r="P74">
        <v>1.55278</v>
      </c>
      <c r="Q74">
        <v>1.56121</v>
      </c>
      <c r="R74">
        <v>0.01</v>
      </c>
      <c r="S74">
        <v>1.11135714285714E-2</v>
      </c>
      <c r="T74">
        <v>60.553083281005499</v>
      </c>
      <c r="U74">
        <v>0</v>
      </c>
      <c r="V74" s="1">
        <f t="shared" si="4"/>
        <v>42213</v>
      </c>
      <c r="W74" t="str">
        <f>IFERROR(VLOOKUP(V74,realized!K:N,3,0),"")</f>
        <v/>
      </c>
      <c r="Y74" t="s">
        <v>883</v>
      </c>
      <c r="Z74">
        <v>1179.8399999999999</v>
      </c>
      <c r="AA74">
        <v>1180.51</v>
      </c>
      <c r="AB74">
        <v>1166.6600000000001</v>
      </c>
      <c r="AC74">
        <v>1171.94</v>
      </c>
      <c r="AD74">
        <v>13.8499999999999</v>
      </c>
      <c r="AE74">
        <v>12.7071428571428</v>
      </c>
      <c r="AF74">
        <v>58.487474574702702</v>
      </c>
      <c r="AG74">
        <v>1</v>
      </c>
      <c r="AH74" s="1">
        <f t="shared" si="5"/>
        <v>42185</v>
      </c>
      <c r="AI74" t="str">
        <f>IFERROR(VLOOKUP(AH74,realized!U:X,3,0),"")</f>
        <v/>
      </c>
    </row>
    <row r="75" spans="1:35" x14ac:dyDescent="0.3">
      <c r="A75" t="s">
        <v>904</v>
      </c>
      <c r="B75">
        <v>1.10588</v>
      </c>
      <c r="C75">
        <v>1.10839</v>
      </c>
      <c r="D75">
        <v>1.0966499999999999</v>
      </c>
      <c r="E75">
        <v>1.09812</v>
      </c>
      <c r="F75">
        <v>1.174E-2</v>
      </c>
      <c r="G75">
        <v>1.16928571428571E-2</v>
      </c>
      <c r="H75">
        <v>55.882417148794303</v>
      </c>
      <c r="I75">
        <v>0</v>
      </c>
      <c r="J75" s="1">
        <f t="shared" si="3"/>
        <v>42214</v>
      </c>
      <c r="K75" t="str">
        <f>IFERROR(VLOOKUP(J75,realized!F:I,3,0),"")</f>
        <v/>
      </c>
      <c r="M75" t="s">
        <v>904</v>
      </c>
      <c r="N75">
        <v>1.56121</v>
      </c>
      <c r="O75">
        <v>1.56894</v>
      </c>
      <c r="P75">
        <v>1.5587599999999999</v>
      </c>
      <c r="Q75">
        <v>1.55966</v>
      </c>
      <c r="R75">
        <v>1.018E-2</v>
      </c>
      <c r="S75">
        <v>1.12907142857143E-2</v>
      </c>
      <c r="T75">
        <v>61.361683199552203</v>
      </c>
      <c r="U75">
        <v>0</v>
      </c>
      <c r="V75" s="1">
        <f t="shared" si="4"/>
        <v>42214</v>
      </c>
      <c r="W75" t="str">
        <f>IFERROR(VLOOKUP(V75,realized!K:N,3,0),"")</f>
        <v/>
      </c>
      <c r="Y75" t="s">
        <v>884</v>
      </c>
      <c r="Z75">
        <v>1172.53</v>
      </c>
      <c r="AA75">
        <v>1175.07</v>
      </c>
      <c r="AB75">
        <v>1167.6099999999999</v>
      </c>
      <c r="AC75">
        <v>1168.23</v>
      </c>
      <c r="AD75">
        <v>7.4600000000000302</v>
      </c>
      <c r="AE75">
        <v>12.3564285714285</v>
      </c>
      <c r="AF75">
        <v>58.390020416526497</v>
      </c>
      <c r="AG75">
        <v>1</v>
      </c>
      <c r="AH75" s="1">
        <f t="shared" si="5"/>
        <v>42186</v>
      </c>
      <c r="AI75" t="str">
        <f>IFERROR(VLOOKUP(AH75,realized!U:X,3,0),"")</f>
        <v/>
      </c>
    </row>
    <row r="76" spans="1:35" x14ac:dyDescent="0.3">
      <c r="A76" t="s">
        <v>905</v>
      </c>
      <c r="B76">
        <v>1.0981300000000001</v>
      </c>
      <c r="C76">
        <v>1.0989100000000001</v>
      </c>
      <c r="D76">
        <v>1.0893200000000001</v>
      </c>
      <c r="E76">
        <v>1.0929599999999999</v>
      </c>
      <c r="F76">
        <v>9.5899999999999805E-3</v>
      </c>
      <c r="G76">
        <v>1.1044285714285699E-2</v>
      </c>
      <c r="H76">
        <v>57.124929247690901</v>
      </c>
      <c r="I76">
        <v>0</v>
      </c>
      <c r="J76" s="1">
        <f t="shared" si="3"/>
        <v>42215</v>
      </c>
      <c r="K76" t="str">
        <f>IFERROR(VLOOKUP(J76,realized!F:I,3,0),"")</f>
        <v/>
      </c>
      <c r="M76" t="s">
        <v>905</v>
      </c>
      <c r="N76">
        <v>1.5594600000000001</v>
      </c>
      <c r="O76">
        <v>1.5640099999999999</v>
      </c>
      <c r="P76">
        <v>1.5562199999999999</v>
      </c>
      <c r="Q76">
        <v>1.55968</v>
      </c>
      <c r="R76">
        <v>7.7899999999999602E-3</v>
      </c>
      <c r="S76">
        <v>1.05121428571428E-2</v>
      </c>
      <c r="T76">
        <v>72.849336121105793</v>
      </c>
      <c r="U76">
        <v>0</v>
      </c>
      <c r="V76" s="1">
        <f t="shared" si="4"/>
        <v>42215</v>
      </c>
      <c r="W76" t="str">
        <f>IFERROR(VLOOKUP(V76,realized!K:N,3,0),"")</f>
        <v/>
      </c>
      <c r="Y76" t="s">
        <v>885</v>
      </c>
      <c r="Z76">
        <v>1168.8499999999999</v>
      </c>
      <c r="AA76">
        <v>1169.44</v>
      </c>
      <c r="AB76">
        <v>1156.83</v>
      </c>
      <c r="AC76">
        <v>1166.06</v>
      </c>
      <c r="AD76">
        <v>12.610000000000101</v>
      </c>
      <c r="AE76">
        <v>12.7071428571428</v>
      </c>
      <c r="AF76">
        <v>49.837050451952599</v>
      </c>
      <c r="AG76">
        <v>1</v>
      </c>
      <c r="AH76" s="1">
        <f t="shared" si="5"/>
        <v>42187</v>
      </c>
      <c r="AI76" t="str">
        <f>IFERROR(VLOOKUP(AH76,realized!U:X,3,0),"")</f>
        <v/>
      </c>
    </row>
    <row r="77" spans="1:35" x14ac:dyDescent="0.3">
      <c r="A77" t="s">
        <v>906</v>
      </c>
      <c r="B77">
        <v>1.0930599999999999</v>
      </c>
      <c r="C77">
        <v>1.11141</v>
      </c>
      <c r="D77">
        <v>1.0920799999999999</v>
      </c>
      <c r="E77">
        <v>1.09816</v>
      </c>
      <c r="F77">
        <v>1.933E-2</v>
      </c>
      <c r="G77">
        <v>1.0975E-2</v>
      </c>
      <c r="H77">
        <v>63.800562411573402</v>
      </c>
      <c r="I77">
        <v>0</v>
      </c>
      <c r="J77" s="1">
        <f t="shared" si="3"/>
        <v>42216</v>
      </c>
      <c r="K77" t="str">
        <f>IFERROR(VLOOKUP(J77,realized!F:I,3,0),"")</f>
        <v/>
      </c>
      <c r="M77" t="s">
        <v>906</v>
      </c>
      <c r="N77">
        <v>1.55965</v>
      </c>
      <c r="O77">
        <v>1.56782</v>
      </c>
      <c r="P77">
        <v>1.55491</v>
      </c>
      <c r="Q77">
        <v>1.5617399999999999</v>
      </c>
      <c r="R77">
        <v>1.2909999999999901E-2</v>
      </c>
      <c r="S77">
        <v>1.0659285714285699E-2</v>
      </c>
      <c r="T77">
        <v>72.660825412701797</v>
      </c>
      <c r="U77">
        <v>0</v>
      </c>
      <c r="V77" s="1">
        <f t="shared" si="4"/>
        <v>42216</v>
      </c>
      <c r="W77" t="str">
        <f>IFERROR(VLOOKUP(V77,realized!K:N,3,0),"")</f>
        <v/>
      </c>
      <c r="Y77" t="s">
        <v>886</v>
      </c>
      <c r="Z77">
        <v>1166.3399999999999</v>
      </c>
      <c r="AA77">
        <v>1170.18</v>
      </c>
      <c r="AB77">
        <v>1164.6199999999999</v>
      </c>
      <c r="AC77">
        <v>1168.58</v>
      </c>
      <c r="AD77">
        <v>5.5600000000001701</v>
      </c>
      <c r="AE77">
        <v>11.8478571428571</v>
      </c>
      <c r="AF77">
        <v>49.671552304696</v>
      </c>
      <c r="AG77">
        <v>1</v>
      </c>
      <c r="AH77" s="1">
        <f t="shared" si="5"/>
        <v>42188</v>
      </c>
      <c r="AI77" t="str">
        <f>IFERROR(VLOOKUP(AH77,realized!U:X,3,0),"")</f>
        <v/>
      </c>
    </row>
    <row r="78" spans="1:35" x14ac:dyDescent="0.3">
      <c r="A78" t="s">
        <v>907</v>
      </c>
      <c r="B78">
        <v>1.09718</v>
      </c>
      <c r="C78">
        <v>1.09958</v>
      </c>
      <c r="D78">
        <v>1.09412</v>
      </c>
      <c r="E78">
        <v>1.09497</v>
      </c>
      <c r="F78">
        <v>5.4600000000000204E-3</v>
      </c>
      <c r="G78">
        <v>1.0535714285714299E-2</v>
      </c>
      <c r="H78">
        <v>63.072016326643201</v>
      </c>
      <c r="I78">
        <v>0</v>
      </c>
      <c r="J78" s="1">
        <f t="shared" si="3"/>
        <v>42219</v>
      </c>
      <c r="K78" t="str">
        <f>IFERROR(VLOOKUP(J78,realized!F:I,3,0),"")</f>
        <v/>
      </c>
      <c r="M78" t="s">
        <v>907</v>
      </c>
      <c r="N78">
        <v>1.5627200000000001</v>
      </c>
      <c r="O78">
        <v>1.56446</v>
      </c>
      <c r="P78">
        <v>1.5564800000000001</v>
      </c>
      <c r="Q78">
        <v>1.5583</v>
      </c>
      <c r="R78">
        <v>7.9799999999998691E-3</v>
      </c>
      <c r="S78">
        <v>9.8850000000000101E-3</v>
      </c>
      <c r="T78">
        <v>74.793608665768105</v>
      </c>
      <c r="U78">
        <v>0</v>
      </c>
      <c r="V78" s="1">
        <f t="shared" si="4"/>
        <v>42219</v>
      </c>
      <c r="W78" t="str">
        <f>IFERROR(VLOOKUP(V78,realized!K:N,3,0),"")</f>
        <v/>
      </c>
      <c r="Y78" t="s">
        <v>887</v>
      </c>
      <c r="Z78">
        <v>1173.23</v>
      </c>
      <c r="AA78">
        <v>1174.83</v>
      </c>
      <c r="AB78">
        <v>1162.79</v>
      </c>
      <c r="AC78">
        <v>1170.1500000000001</v>
      </c>
      <c r="AD78">
        <v>12.0399999999999</v>
      </c>
      <c r="AE78">
        <v>11.8664285714285</v>
      </c>
      <c r="AF78">
        <v>49.444006070963702</v>
      </c>
      <c r="AG78">
        <v>1</v>
      </c>
      <c r="AH78" s="1">
        <f t="shared" si="5"/>
        <v>42191</v>
      </c>
      <c r="AI78" t="str">
        <f>IFERROR(VLOOKUP(AH78,realized!U:X,3,0),"")</f>
        <v/>
      </c>
    </row>
    <row r="79" spans="1:35" x14ac:dyDescent="0.3">
      <c r="A79" t="s">
        <v>908</v>
      </c>
      <c r="B79">
        <v>1.0949199999999999</v>
      </c>
      <c r="C79">
        <v>1.09876</v>
      </c>
      <c r="D79">
        <v>1.0879000000000001</v>
      </c>
      <c r="E79">
        <v>1.0880399999999999</v>
      </c>
      <c r="F79">
        <v>1.08599999999998E-2</v>
      </c>
      <c r="G79">
        <v>1.05571428571428E-2</v>
      </c>
      <c r="H79">
        <v>62.282772795983902</v>
      </c>
      <c r="I79">
        <v>0</v>
      </c>
      <c r="J79" s="1">
        <f t="shared" si="3"/>
        <v>42220</v>
      </c>
      <c r="K79" t="str">
        <f>IFERROR(VLOOKUP(J79,realized!F:I,3,0),"")</f>
        <v/>
      </c>
      <c r="M79" t="s">
        <v>908</v>
      </c>
      <c r="N79">
        <v>1.5582199999999999</v>
      </c>
      <c r="O79">
        <v>1.5633600000000001</v>
      </c>
      <c r="P79">
        <v>1.5557799999999999</v>
      </c>
      <c r="Q79">
        <v>1.55586</v>
      </c>
      <c r="R79">
        <v>7.5800000000001396E-3</v>
      </c>
      <c r="S79">
        <v>9.7207142857142995E-3</v>
      </c>
      <c r="T79">
        <v>74.280155223765803</v>
      </c>
      <c r="U79">
        <v>0</v>
      </c>
      <c r="V79" s="1">
        <f t="shared" si="4"/>
        <v>42220</v>
      </c>
      <c r="W79" t="str">
        <f>IFERROR(VLOOKUP(V79,realized!K:N,3,0),"")</f>
        <v/>
      </c>
      <c r="Y79" t="s">
        <v>888</v>
      </c>
      <c r="Z79">
        <v>1169.8800000000001</v>
      </c>
      <c r="AA79">
        <v>1170.3599999999999</v>
      </c>
      <c r="AB79">
        <v>1147.98</v>
      </c>
      <c r="AC79">
        <v>1154.5999999999999</v>
      </c>
      <c r="AD79">
        <v>22.3799999999998</v>
      </c>
      <c r="AE79">
        <v>12.4221428571428</v>
      </c>
      <c r="AF79">
        <v>42.991891464209402</v>
      </c>
      <c r="AG79">
        <v>1</v>
      </c>
      <c r="AH79" s="1">
        <f t="shared" si="5"/>
        <v>42192</v>
      </c>
      <c r="AI79" t="str">
        <f>IFERROR(VLOOKUP(AH79,realized!U:X,3,0),"")</f>
        <v/>
      </c>
    </row>
    <row r="80" spans="1:35" x14ac:dyDescent="0.3">
      <c r="A80" t="s">
        <v>909</v>
      </c>
      <c r="B80">
        <v>1.08809</v>
      </c>
      <c r="C80">
        <v>1.09354</v>
      </c>
      <c r="D80">
        <v>1.0847899999999999</v>
      </c>
      <c r="E80">
        <v>1.0905</v>
      </c>
      <c r="F80">
        <v>8.7500000000000303E-3</v>
      </c>
      <c r="G80">
        <v>1.04164285714285E-2</v>
      </c>
      <c r="H80">
        <v>61.415098952059601</v>
      </c>
      <c r="I80">
        <v>0</v>
      </c>
      <c r="J80" s="1">
        <f t="shared" si="3"/>
        <v>42221</v>
      </c>
      <c r="K80" t="str">
        <f>IFERROR(VLOOKUP(J80,realized!F:I,3,0),"")</f>
        <v/>
      </c>
      <c r="M80" t="s">
        <v>909</v>
      </c>
      <c r="N80">
        <v>1.55589</v>
      </c>
      <c r="O80">
        <v>1.56507</v>
      </c>
      <c r="P80">
        <v>1.5526</v>
      </c>
      <c r="Q80">
        <v>1.5601400000000001</v>
      </c>
      <c r="R80">
        <v>1.24699999999999E-2</v>
      </c>
      <c r="S80">
        <v>9.9664285714285896E-3</v>
      </c>
      <c r="T80">
        <v>73.763285625153003</v>
      </c>
      <c r="U80">
        <v>0</v>
      </c>
      <c r="V80" s="1">
        <f t="shared" si="4"/>
        <v>42221</v>
      </c>
      <c r="W80" t="str">
        <f>IFERROR(VLOOKUP(V80,realized!K:N,3,0),"")</f>
        <v/>
      </c>
      <c r="Y80" t="s">
        <v>889</v>
      </c>
      <c r="Z80">
        <v>1155.02</v>
      </c>
      <c r="AA80">
        <v>1164.67</v>
      </c>
      <c r="AB80">
        <v>1147.1099999999999</v>
      </c>
      <c r="AC80">
        <v>1157.81</v>
      </c>
      <c r="AD80">
        <v>17.560000000000102</v>
      </c>
      <c r="AE80">
        <v>12.092857142857101</v>
      </c>
      <c r="AF80">
        <v>43.043167779266597</v>
      </c>
      <c r="AG80">
        <v>1</v>
      </c>
      <c r="AH80" s="1">
        <f t="shared" si="5"/>
        <v>42193</v>
      </c>
      <c r="AI80" t="str">
        <f>IFERROR(VLOOKUP(AH80,realized!U:X,3,0),"")</f>
        <v/>
      </c>
    </row>
    <row r="81" spans="1:35" x14ac:dyDescent="0.3">
      <c r="A81" t="s">
        <v>910</v>
      </c>
      <c r="B81">
        <v>1.0905</v>
      </c>
      <c r="C81">
        <v>1.0943400000000001</v>
      </c>
      <c r="D81">
        <v>1.0873200000000001</v>
      </c>
      <c r="E81">
        <v>1.0923</v>
      </c>
      <c r="F81">
        <v>7.0200000000000201E-3</v>
      </c>
      <c r="G81">
        <v>1.0352142857142799E-2</v>
      </c>
      <c r="H81">
        <v>60.925420632871003</v>
      </c>
      <c r="I81">
        <v>0</v>
      </c>
      <c r="J81" s="1">
        <f t="shared" si="3"/>
        <v>42222</v>
      </c>
      <c r="K81" t="str">
        <f>IFERROR(VLOOKUP(J81,realized!F:I,3,0),"")</f>
        <v/>
      </c>
      <c r="M81" t="s">
        <v>910</v>
      </c>
      <c r="N81">
        <v>1.5601</v>
      </c>
      <c r="O81">
        <v>1.56366</v>
      </c>
      <c r="P81">
        <v>1.5466800000000001</v>
      </c>
      <c r="Q81">
        <v>1.5511299999999999</v>
      </c>
      <c r="R81">
        <v>1.6979999999999901E-2</v>
      </c>
      <c r="S81">
        <v>1.0325714285714299E-2</v>
      </c>
      <c r="T81">
        <v>73.341676002011994</v>
      </c>
      <c r="U81">
        <v>0</v>
      </c>
      <c r="V81" s="1">
        <f t="shared" si="4"/>
        <v>42222</v>
      </c>
      <c r="W81" t="str">
        <f>IFERROR(VLOOKUP(V81,realized!K:N,3,0),"")</f>
        <v/>
      </c>
      <c r="Y81" t="s">
        <v>890</v>
      </c>
      <c r="Z81">
        <v>1159.08</v>
      </c>
      <c r="AA81">
        <v>1167.78</v>
      </c>
      <c r="AB81">
        <v>1155.9100000000001</v>
      </c>
      <c r="AC81">
        <v>1159.1099999999999</v>
      </c>
      <c r="AD81">
        <v>11.8699999999998</v>
      </c>
      <c r="AE81">
        <v>12.53</v>
      </c>
      <c r="AF81">
        <v>45.0398804229295</v>
      </c>
      <c r="AG81">
        <v>1</v>
      </c>
      <c r="AH81" s="1">
        <f t="shared" si="5"/>
        <v>42194</v>
      </c>
      <c r="AI81" t="str">
        <f>IFERROR(VLOOKUP(AH81,realized!U:X,3,0),"")</f>
        <v/>
      </c>
    </row>
    <row r="82" spans="1:35" x14ac:dyDescent="0.3">
      <c r="A82" t="s">
        <v>911</v>
      </c>
      <c r="B82">
        <v>1.0923099999999999</v>
      </c>
      <c r="C82">
        <v>1.09782</v>
      </c>
      <c r="D82">
        <v>1.0855300000000001</v>
      </c>
      <c r="E82">
        <v>1.09632</v>
      </c>
      <c r="F82">
        <v>1.22899999999999E-2</v>
      </c>
      <c r="G82">
        <v>1.0789285714285699E-2</v>
      </c>
      <c r="H82">
        <v>61.0217557741368</v>
      </c>
      <c r="I82">
        <v>0</v>
      </c>
      <c r="J82" s="1">
        <f t="shared" si="3"/>
        <v>42223</v>
      </c>
      <c r="K82" t="str">
        <f>IFERROR(VLOOKUP(J82,realized!F:I,3,0),"")</f>
        <v/>
      </c>
      <c r="M82" t="s">
        <v>911</v>
      </c>
      <c r="N82">
        <v>1.5511600000000001</v>
      </c>
      <c r="O82">
        <v>1.5544899999999999</v>
      </c>
      <c r="P82">
        <v>1.54243</v>
      </c>
      <c r="Q82">
        <v>1.5490900000000001</v>
      </c>
      <c r="R82">
        <v>1.2059999999999901E-2</v>
      </c>
      <c r="S82">
        <v>1.05507142857143E-2</v>
      </c>
      <c r="T82">
        <v>66.424346698390394</v>
      </c>
      <c r="U82">
        <v>0</v>
      </c>
      <c r="V82" s="1">
        <f t="shared" si="4"/>
        <v>42223</v>
      </c>
      <c r="W82" t="str">
        <f>IFERROR(VLOOKUP(V82,realized!K:N,3,0),"")</f>
        <v/>
      </c>
      <c r="Y82" t="s">
        <v>891</v>
      </c>
      <c r="Z82">
        <v>1159.5999999999999</v>
      </c>
      <c r="AA82">
        <v>1165.42</v>
      </c>
      <c r="AB82">
        <v>1157.3399999999999</v>
      </c>
      <c r="AC82">
        <v>1163.56</v>
      </c>
      <c r="AD82">
        <v>8.0800000000001493</v>
      </c>
      <c r="AE82">
        <v>11.757142857142799</v>
      </c>
      <c r="AF82">
        <v>54.973122604220201</v>
      </c>
      <c r="AG82">
        <v>1</v>
      </c>
      <c r="AH82" s="1">
        <f t="shared" si="5"/>
        <v>42195</v>
      </c>
      <c r="AI82" t="str">
        <f>IFERROR(VLOOKUP(AH82,realized!U:X,3,0),"")</f>
        <v/>
      </c>
    </row>
    <row r="83" spans="1:35" x14ac:dyDescent="0.3">
      <c r="A83" t="s">
        <v>912</v>
      </c>
      <c r="B83">
        <v>1.09612</v>
      </c>
      <c r="C83">
        <v>1.1041300000000001</v>
      </c>
      <c r="D83">
        <v>1.0925100000000001</v>
      </c>
      <c r="E83">
        <v>1.1017999999999999</v>
      </c>
      <c r="F83">
        <v>1.16199999999999E-2</v>
      </c>
      <c r="G83">
        <v>1.0494285714285701E-2</v>
      </c>
      <c r="H83">
        <v>65.262915787644403</v>
      </c>
      <c r="I83">
        <v>0</v>
      </c>
      <c r="J83" s="1">
        <f t="shared" si="3"/>
        <v>42226</v>
      </c>
      <c r="K83" t="str">
        <f>IFERROR(VLOOKUP(J83,realized!F:I,3,0),"")</f>
        <v/>
      </c>
      <c r="M83" t="s">
        <v>912</v>
      </c>
      <c r="N83">
        <v>1.54874</v>
      </c>
      <c r="O83">
        <v>1.5605800000000001</v>
      </c>
      <c r="P83">
        <v>1.54579</v>
      </c>
      <c r="Q83">
        <v>1.5586500000000001</v>
      </c>
      <c r="R83">
        <v>1.4789999999999999E-2</v>
      </c>
      <c r="S83">
        <v>1.1166428571428501E-2</v>
      </c>
      <c r="T83">
        <v>66.326576928628796</v>
      </c>
      <c r="U83">
        <v>0</v>
      </c>
      <c r="V83" s="1">
        <f t="shared" si="4"/>
        <v>42226</v>
      </c>
      <c r="W83" t="str">
        <f>IFERROR(VLOOKUP(V83,realized!K:N,3,0),"")</f>
        <v/>
      </c>
      <c r="Y83" t="s">
        <v>892</v>
      </c>
      <c r="Z83">
        <v>1162.4100000000001</v>
      </c>
      <c r="AA83">
        <v>1164.92</v>
      </c>
      <c r="AB83">
        <v>1151.0999999999999</v>
      </c>
      <c r="AC83">
        <v>1157.73</v>
      </c>
      <c r="AD83">
        <v>13.8200000000001</v>
      </c>
      <c r="AE83">
        <v>11.8914285714286</v>
      </c>
      <c r="AF83">
        <v>54.637355859999403</v>
      </c>
      <c r="AG83">
        <v>1</v>
      </c>
      <c r="AH83" s="1">
        <f t="shared" si="5"/>
        <v>42198</v>
      </c>
      <c r="AI83" t="str">
        <f>IFERROR(VLOOKUP(AH83,realized!U:X,3,0),"")</f>
        <v/>
      </c>
    </row>
    <row r="84" spans="1:35" x14ac:dyDescent="0.3">
      <c r="A84" t="s">
        <v>913</v>
      </c>
      <c r="B84">
        <v>1.10188</v>
      </c>
      <c r="C84">
        <v>1.10883</v>
      </c>
      <c r="D84">
        <v>1.0960300000000001</v>
      </c>
      <c r="E84">
        <v>1.1041099999999999</v>
      </c>
      <c r="F84">
        <v>1.27999999999999E-2</v>
      </c>
      <c r="G84">
        <v>1.07128571428571E-2</v>
      </c>
      <c r="H84">
        <v>64.903161404093893</v>
      </c>
      <c r="I84">
        <v>0</v>
      </c>
      <c r="J84" s="1">
        <f t="shared" si="3"/>
        <v>42227</v>
      </c>
      <c r="K84" t="str">
        <f>IFERROR(VLOOKUP(J84,realized!F:I,3,0),"")</f>
        <v/>
      </c>
      <c r="M84" t="s">
        <v>913</v>
      </c>
      <c r="N84">
        <v>1.5585199999999999</v>
      </c>
      <c r="O84">
        <v>1.5616300000000001</v>
      </c>
      <c r="P84">
        <v>1.55549</v>
      </c>
      <c r="Q84">
        <v>1.5565199999999999</v>
      </c>
      <c r="R84">
        <v>6.14000000000003E-3</v>
      </c>
      <c r="S84">
        <v>1.08821428571428E-2</v>
      </c>
      <c r="T84">
        <v>66.115478107851104</v>
      </c>
      <c r="U84">
        <v>0</v>
      </c>
      <c r="V84" s="1">
        <f t="shared" si="4"/>
        <v>42227</v>
      </c>
      <c r="W84" t="str">
        <f>IFERROR(VLOOKUP(V84,realized!K:N,3,0),"")</f>
        <v/>
      </c>
      <c r="Y84" t="s">
        <v>893</v>
      </c>
      <c r="Z84">
        <v>1157.7</v>
      </c>
      <c r="AA84">
        <v>1159.8</v>
      </c>
      <c r="AB84">
        <v>1152.8800000000001</v>
      </c>
      <c r="AC84">
        <v>1155.57</v>
      </c>
      <c r="AD84">
        <v>6.9199999999998401</v>
      </c>
      <c r="AE84">
        <v>11.6635714285714</v>
      </c>
      <c r="AF84">
        <v>54.301735005795798</v>
      </c>
      <c r="AG84">
        <v>1</v>
      </c>
      <c r="AH84" s="1">
        <f t="shared" si="5"/>
        <v>42199</v>
      </c>
      <c r="AI84" t="str">
        <f>IFERROR(VLOOKUP(AH84,realized!U:X,3,0),"")</f>
        <v/>
      </c>
    </row>
    <row r="85" spans="1:35" x14ac:dyDescent="0.3">
      <c r="A85" t="s">
        <v>914</v>
      </c>
      <c r="B85">
        <v>1.1041700000000001</v>
      </c>
      <c r="C85">
        <v>1.1213500000000001</v>
      </c>
      <c r="D85">
        <v>1.1024</v>
      </c>
      <c r="E85">
        <v>1.1154999999999999</v>
      </c>
      <c r="F85">
        <v>1.8950000000000002E-2</v>
      </c>
      <c r="G85">
        <v>1.1375714285714199E-2</v>
      </c>
      <c r="H85">
        <v>54.693622777830498</v>
      </c>
      <c r="I85">
        <v>1</v>
      </c>
      <c r="J85" s="1">
        <f t="shared" si="3"/>
        <v>42228</v>
      </c>
      <c r="K85" t="str">
        <f>IFERROR(VLOOKUP(J85,realized!F:I,3,0),"")</f>
        <v/>
      </c>
      <c r="M85" t="s">
        <v>914</v>
      </c>
      <c r="N85">
        <v>1.5565500000000001</v>
      </c>
      <c r="O85">
        <v>1.5659799999999999</v>
      </c>
      <c r="P85">
        <v>1.55339</v>
      </c>
      <c r="Q85">
        <v>1.5608900000000001</v>
      </c>
      <c r="R85">
        <v>1.2589999999999799E-2</v>
      </c>
      <c r="S85">
        <v>1.0568571428571399E-2</v>
      </c>
      <c r="T85">
        <v>65.683045584198396</v>
      </c>
      <c r="U85">
        <v>0</v>
      </c>
      <c r="V85" s="1">
        <f t="shared" si="4"/>
        <v>42228</v>
      </c>
      <c r="W85" t="str">
        <f>IFERROR(VLOOKUP(V85,realized!K:N,3,0),"")</f>
        <v/>
      </c>
      <c r="Y85" t="s">
        <v>894</v>
      </c>
      <c r="Z85">
        <v>1155.31</v>
      </c>
      <c r="AA85">
        <v>1156.8499999999999</v>
      </c>
      <c r="AB85">
        <v>1143.1300000000001</v>
      </c>
      <c r="AC85">
        <v>1149.1099999999999</v>
      </c>
      <c r="AD85">
        <v>13.7199999999998</v>
      </c>
      <c r="AE85">
        <v>12.1657142857143</v>
      </c>
      <c r="AF85">
        <v>50.710588388169903</v>
      </c>
      <c r="AG85">
        <v>1</v>
      </c>
      <c r="AH85" s="1">
        <f t="shared" si="5"/>
        <v>42200</v>
      </c>
      <c r="AI85" t="str">
        <f>IFERROR(VLOOKUP(AH85,realized!U:X,3,0),"")</f>
        <v/>
      </c>
    </row>
    <row r="86" spans="1:35" x14ac:dyDescent="0.3">
      <c r="A86" t="s">
        <v>915</v>
      </c>
      <c r="B86">
        <v>1.1155600000000001</v>
      </c>
      <c r="C86">
        <v>1.11887</v>
      </c>
      <c r="D86">
        <v>1.10799</v>
      </c>
      <c r="E86">
        <v>1.11487</v>
      </c>
      <c r="F86">
        <v>1.0880000000000001E-2</v>
      </c>
      <c r="G86">
        <v>1.16499999999999E-2</v>
      </c>
      <c r="H86">
        <v>54.614352496332401</v>
      </c>
      <c r="I86">
        <v>1</v>
      </c>
      <c r="J86" s="1">
        <f t="shared" si="3"/>
        <v>42229</v>
      </c>
      <c r="K86" t="str">
        <f>IFERROR(VLOOKUP(J86,realized!F:I,3,0),"")</f>
        <v/>
      </c>
      <c r="M86" t="s">
        <v>915</v>
      </c>
      <c r="N86">
        <v>1.56091</v>
      </c>
      <c r="O86">
        <v>1.56365</v>
      </c>
      <c r="P86">
        <v>1.5573300000000001</v>
      </c>
      <c r="Q86">
        <v>1.5605500000000001</v>
      </c>
      <c r="R86">
        <v>6.3199999999998804E-3</v>
      </c>
      <c r="S86">
        <v>1.0595E-2</v>
      </c>
      <c r="T86">
        <v>65.319817688632398</v>
      </c>
      <c r="U86">
        <v>0</v>
      </c>
      <c r="V86" s="1">
        <f t="shared" si="4"/>
        <v>42229</v>
      </c>
      <c r="W86" t="str">
        <f>IFERROR(VLOOKUP(V86,realized!K:N,3,0),"")</f>
        <v/>
      </c>
      <c r="Y86" t="s">
        <v>895</v>
      </c>
      <c r="Z86">
        <v>1148.46</v>
      </c>
      <c r="AA86">
        <v>1149.4000000000001</v>
      </c>
      <c r="AB86">
        <v>1142.24</v>
      </c>
      <c r="AC86">
        <v>1145.0899999999999</v>
      </c>
      <c r="AD86">
        <v>7.1600000000000801</v>
      </c>
      <c r="AE86">
        <v>11.957857142857099</v>
      </c>
      <c r="AF86">
        <v>49.814702216189197</v>
      </c>
      <c r="AG86">
        <v>1</v>
      </c>
      <c r="AH86" s="1">
        <f t="shared" si="5"/>
        <v>42201</v>
      </c>
      <c r="AI86" t="str">
        <f>IFERROR(VLOOKUP(AH86,realized!U:X,3,0),"")</f>
        <v/>
      </c>
    </row>
    <row r="87" spans="1:35" x14ac:dyDescent="0.3">
      <c r="A87" t="s">
        <v>916</v>
      </c>
      <c r="B87">
        <v>1.1148800000000001</v>
      </c>
      <c r="C87">
        <v>1.11886</v>
      </c>
      <c r="D87">
        <v>1.1097699999999999</v>
      </c>
      <c r="E87">
        <v>1.1108</v>
      </c>
      <c r="F87">
        <v>9.0900000000000408E-3</v>
      </c>
      <c r="G87">
        <v>1.11521428571428E-2</v>
      </c>
      <c r="H87">
        <v>54.379772262872997</v>
      </c>
      <c r="I87">
        <v>1</v>
      </c>
      <c r="J87" s="1">
        <f t="shared" si="3"/>
        <v>42230</v>
      </c>
      <c r="K87" t="str">
        <f>IFERROR(VLOOKUP(J87,realized!F:I,3,0),"")</f>
        <v/>
      </c>
      <c r="M87" t="s">
        <v>916</v>
      </c>
      <c r="N87">
        <v>1.5605599999999999</v>
      </c>
      <c r="O87">
        <v>1.5659700000000001</v>
      </c>
      <c r="P87">
        <v>1.5587800000000001</v>
      </c>
      <c r="Q87">
        <v>1.5644899999999999</v>
      </c>
      <c r="R87">
        <v>7.1900000000000297E-3</v>
      </c>
      <c r="S87">
        <v>1.0355714285714201E-2</v>
      </c>
      <c r="T87">
        <v>65.0584827584496</v>
      </c>
      <c r="U87">
        <v>0</v>
      </c>
      <c r="V87" s="1">
        <f t="shared" si="4"/>
        <v>42230</v>
      </c>
      <c r="W87" t="str">
        <f>IFERROR(VLOOKUP(V87,realized!K:N,3,0),"")</f>
        <v/>
      </c>
      <c r="Y87" t="s">
        <v>896</v>
      </c>
      <c r="Z87">
        <v>1145.3</v>
      </c>
      <c r="AA87">
        <v>1145.73</v>
      </c>
      <c r="AB87">
        <v>1131.01</v>
      </c>
      <c r="AC87">
        <v>1134.28</v>
      </c>
      <c r="AD87">
        <v>14.72</v>
      </c>
      <c r="AE87">
        <v>11.982142857142801</v>
      </c>
      <c r="AF87">
        <v>46.740894329770001</v>
      </c>
      <c r="AG87">
        <v>1</v>
      </c>
      <c r="AH87" s="1">
        <f t="shared" si="5"/>
        <v>42202</v>
      </c>
      <c r="AI87" t="str">
        <f>IFERROR(VLOOKUP(AH87,realized!U:X,3,0),"")</f>
        <v/>
      </c>
    </row>
    <row r="88" spans="1:35" x14ac:dyDescent="0.3">
      <c r="A88" t="s">
        <v>917</v>
      </c>
      <c r="B88">
        <v>1.11161</v>
      </c>
      <c r="C88">
        <v>1.1124700000000001</v>
      </c>
      <c r="D88">
        <v>1.1057600000000001</v>
      </c>
      <c r="E88">
        <v>1.1076999999999999</v>
      </c>
      <c r="F88">
        <v>6.7099999999999903E-3</v>
      </c>
      <c r="G88">
        <v>1.1077857142857099E-2</v>
      </c>
      <c r="H88">
        <v>54.199027324899397</v>
      </c>
      <c r="I88">
        <v>1</v>
      </c>
      <c r="J88" s="1">
        <f t="shared" si="3"/>
        <v>42233</v>
      </c>
      <c r="K88" t="str">
        <f>IFERROR(VLOOKUP(J88,realized!F:I,3,0),"")</f>
        <v/>
      </c>
      <c r="M88" t="s">
        <v>917</v>
      </c>
      <c r="N88">
        <v>1.5646800000000001</v>
      </c>
      <c r="O88">
        <v>1.56884</v>
      </c>
      <c r="P88">
        <v>1.5578799999999999</v>
      </c>
      <c r="Q88">
        <v>1.5581199999999999</v>
      </c>
      <c r="R88">
        <v>1.0959999999999999E-2</v>
      </c>
      <c r="S88">
        <v>1.04242857142857E-2</v>
      </c>
      <c r="T88">
        <v>64.881103303517605</v>
      </c>
      <c r="U88">
        <v>0</v>
      </c>
      <c r="V88" s="1">
        <f t="shared" si="4"/>
        <v>42233</v>
      </c>
      <c r="W88" t="str">
        <f>IFERROR(VLOOKUP(V88,realized!K:N,3,0),"")</f>
        <v/>
      </c>
      <c r="Y88" t="s">
        <v>897</v>
      </c>
      <c r="Z88">
        <v>1133.31</v>
      </c>
      <c r="AA88">
        <v>1133.3399999999999</v>
      </c>
      <c r="AB88">
        <v>1087.54</v>
      </c>
      <c r="AC88">
        <v>1096.49</v>
      </c>
      <c r="AD88">
        <v>46.74</v>
      </c>
      <c r="AE88">
        <v>14.3314285714285</v>
      </c>
      <c r="AF88">
        <v>25.502373022230302</v>
      </c>
      <c r="AG88">
        <v>1</v>
      </c>
      <c r="AH88" s="1">
        <f t="shared" si="5"/>
        <v>42205</v>
      </c>
      <c r="AI88" t="str">
        <f>IFERROR(VLOOKUP(AH88,realized!U:X,3,0),"")</f>
        <v/>
      </c>
    </row>
    <row r="89" spans="1:35" x14ac:dyDescent="0.3">
      <c r="A89" t="s">
        <v>918</v>
      </c>
      <c r="B89">
        <v>1.10772</v>
      </c>
      <c r="C89">
        <v>1.10934</v>
      </c>
      <c r="D89">
        <v>1.1016999999999999</v>
      </c>
      <c r="E89">
        <v>1.10233</v>
      </c>
      <c r="F89">
        <v>7.6400000000000903E-3</v>
      </c>
      <c r="G89">
        <v>1.0784999999999901E-2</v>
      </c>
      <c r="H89">
        <v>53.973257748747798</v>
      </c>
      <c r="I89">
        <v>1</v>
      </c>
      <c r="J89" s="1">
        <f t="shared" si="3"/>
        <v>42234</v>
      </c>
      <c r="K89" t="str">
        <f>IFERROR(VLOOKUP(J89,realized!F:I,3,0),"")</f>
        <v/>
      </c>
      <c r="M89" t="s">
        <v>918</v>
      </c>
      <c r="N89">
        <v>1.5582400000000001</v>
      </c>
      <c r="O89">
        <v>1.5717000000000001</v>
      </c>
      <c r="P89">
        <v>1.5562199999999999</v>
      </c>
      <c r="Q89">
        <v>1.5655699999999999</v>
      </c>
      <c r="R89">
        <v>1.54800000000001E-2</v>
      </c>
      <c r="S89">
        <v>1.08028571428571E-2</v>
      </c>
      <c r="T89">
        <v>61.002159237895</v>
      </c>
      <c r="U89">
        <v>1</v>
      </c>
      <c r="V89" s="1">
        <f t="shared" si="4"/>
        <v>42234</v>
      </c>
      <c r="W89" t="str">
        <f>IFERROR(VLOOKUP(V89,realized!K:N,3,0),"")</f>
        <v/>
      </c>
      <c r="Y89" t="s">
        <v>898</v>
      </c>
      <c r="Z89">
        <v>1098.3699999999999</v>
      </c>
      <c r="AA89">
        <v>1109.8800000000001</v>
      </c>
      <c r="AB89">
        <v>1096.93</v>
      </c>
      <c r="AC89">
        <v>1100.78</v>
      </c>
      <c r="AD89">
        <v>13.3900000000001</v>
      </c>
      <c r="AE89">
        <v>14.755000000000001</v>
      </c>
      <c r="AF89">
        <v>26.1324776790477</v>
      </c>
      <c r="AG89">
        <v>1</v>
      </c>
      <c r="AH89" s="1">
        <f t="shared" si="5"/>
        <v>42206</v>
      </c>
      <c r="AI89" t="str">
        <f>IFERROR(VLOOKUP(AH89,realized!U:X,3,0),"")</f>
        <v/>
      </c>
    </row>
    <row r="90" spans="1:35" x14ac:dyDescent="0.3">
      <c r="A90" t="s">
        <v>919</v>
      </c>
      <c r="B90">
        <v>1.10243</v>
      </c>
      <c r="C90">
        <v>1.11341</v>
      </c>
      <c r="D90">
        <v>1.10175</v>
      </c>
      <c r="E90">
        <v>1.1119000000000001</v>
      </c>
      <c r="F90">
        <v>1.166E-2</v>
      </c>
      <c r="G90">
        <v>1.09328571428571E-2</v>
      </c>
      <c r="H90">
        <v>53.9454543278841</v>
      </c>
      <c r="I90">
        <v>1</v>
      </c>
      <c r="J90" s="1">
        <f t="shared" si="3"/>
        <v>42235</v>
      </c>
      <c r="K90" t="str">
        <f>IFERROR(VLOOKUP(J90,realized!F:I,3,0),"")</f>
        <v/>
      </c>
      <c r="M90" t="s">
        <v>919</v>
      </c>
      <c r="N90">
        <v>1.56558</v>
      </c>
      <c r="O90">
        <v>1.5700099999999999</v>
      </c>
      <c r="P90">
        <v>1.5634999999999999</v>
      </c>
      <c r="Q90">
        <v>1.5678399999999999</v>
      </c>
      <c r="R90">
        <v>6.5100000000000097E-3</v>
      </c>
      <c r="S90">
        <v>1.07114285714285E-2</v>
      </c>
      <c r="T90">
        <v>61.053699471070402</v>
      </c>
      <c r="U90">
        <v>1</v>
      </c>
      <c r="V90" s="1">
        <f t="shared" si="4"/>
        <v>42235</v>
      </c>
      <c r="W90" t="str">
        <f>IFERROR(VLOOKUP(V90,realized!K:N,3,0),"")</f>
        <v/>
      </c>
      <c r="Y90" t="s">
        <v>899</v>
      </c>
      <c r="Z90">
        <v>1100.73</v>
      </c>
      <c r="AA90">
        <v>1103.3399999999999</v>
      </c>
      <c r="AB90">
        <v>1086.97</v>
      </c>
      <c r="AC90">
        <v>1094.04</v>
      </c>
      <c r="AD90">
        <v>16.369999999999798</v>
      </c>
      <c r="AE90">
        <v>15.023571428571399</v>
      </c>
      <c r="AF90">
        <v>26.3870554361466</v>
      </c>
      <c r="AG90">
        <v>1</v>
      </c>
      <c r="AH90" s="1">
        <f t="shared" si="5"/>
        <v>42207</v>
      </c>
      <c r="AI90" t="str">
        <f>IFERROR(VLOOKUP(AH90,realized!U:X,3,0),"")</f>
        <v/>
      </c>
    </row>
    <row r="91" spans="1:35" x14ac:dyDescent="0.3">
      <c r="A91" t="s">
        <v>920</v>
      </c>
      <c r="B91">
        <v>1.11189</v>
      </c>
      <c r="C91">
        <v>1.1244400000000001</v>
      </c>
      <c r="D91">
        <v>1.1106799999999999</v>
      </c>
      <c r="E91">
        <v>1.12405</v>
      </c>
      <c r="F91">
        <v>1.3760000000000199E-2</v>
      </c>
      <c r="G91">
        <v>1.0534999999999999E-2</v>
      </c>
      <c r="H91">
        <v>50.761027937915699</v>
      </c>
      <c r="I91">
        <v>1</v>
      </c>
      <c r="J91" s="1">
        <f t="shared" si="3"/>
        <v>42236</v>
      </c>
      <c r="K91" t="str">
        <f>IFERROR(VLOOKUP(J91,realized!F:I,3,0),"")</f>
        <v/>
      </c>
      <c r="M91" t="s">
        <v>920</v>
      </c>
      <c r="N91">
        <v>1.56785</v>
      </c>
      <c r="O91">
        <v>1.5701400000000001</v>
      </c>
      <c r="P91">
        <v>1.5605800000000001</v>
      </c>
      <c r="Q91">
        <v>1.56881</v>
      </c>
      <c r="R91">
        <v>9.5600000000000095E-3</v>
      </c>
      <c r="S91">
        <v>1.04721428571428E-2</v>
      </c>
      <c r="T91">
        <v>61.005301688651002</v>
      </c>
      <c r="U91">
        <v>1</v>
      </c>
      <c r="V91" s="1">
        <f t="shared" si="4"/>
        <v>42236</v>
      </c>
      <c r="W91" t="str">
        <f>IFERROR(VLOOKUP(V91,realized!K:N,3,0),"")</f>
        <v/>
      </c>
      <c r="Y91" t="s">
        <v>900</v>
      </c>
      <c r="Z91">
        <v>1094.8599999999999</v>
      </c>
      <c r="AA91">
        <v>1105.73</v>
      </c>
      <c r="AB91">
        <v>1087.2</v>
      </c>
      <c r="AC91">
        <v>1090.47</v>
      </c>
      <c r="AD91">
        <v>18.529999999999902</v>
      </c>
      <c r="AE91">
        <v>15.9499999999999</v>
      </c>
      <c r="AF91">
        <v>27.258694512495399</v>
      </c>
      <c r="AG91">
        <v>1</v>
      </c>
      <c r="AH91" s="1">
        <f t="shared" si="5"/>
        <v>42208</v>
      </c>
      <c r="AI91" t="str">
        <f>IFERROR(VLOOKUP(AH91,realized!U:X,3,0),"")</f>
        <v/>
      </c>
    </row>
    <row r="92" spans="1:35" x14ac:dyDescent="0.3">
      <c r="A92" t="s">
        <v>921</v>
      </c>
      <c r="B92">
        <v>1.1240699999999999</v>
      </c>
      <c r="C92">
        <v>1.13883</v>
      </c>
      <c r="D92">
        <v>1.1228899999999999</v>
      </c>
      <c r="E92">
        <v>1.1388100000000001</v>
      </c>
      <c r="F92">
        <v>1.5939999999999999E-2</v>
      </c>
      <c r="G92">
        <v>1.12835714285714E-2</v>
      </c>
      <c r="H92">
        <v>39.215048241656199</v>
      </c>
      <c r="I92">
        <v>1</v>
      </c>
      <c r="J92" s="1">
        <f t="shared" si="3"/>
        <v>42237</v>
      </c>
      <c r="K92" t="str">
        <f>IFERROR(VLOOKUP(J92,realized!F:I,3,0),"")</f>
        <v/>
      </c>
      <c r="M92" t="s">
        <v>921</v>
      </c>
      <c r="N92">
        <v>1.5689</v>
      </c>
      <c r="O92">
        <v>1.5723100000000001</v>
      </c>
      <c r="P92">
        <v>1.56575</v>
      </c>
      <c r="Q92">
        <v>1.5688</v>
      </c>
      <c r="R92">
        <v>6.5600000000001204E-3</v>
      </c>
      <c r="S92">
        <v>1.0370714285714301E-2</v>
      </c>
      <c r="T92">
        <v>60.3492097086746</v>
      </c>
      <c r="U92">
        <v>1</v>
      </c>
      <c r="V92" s="1">
        <f t="shared" si="4"/>
        <v>42237</v>
      </c>
      <c r="W92" t="str">
        <f>IFERROR(VLOOKUP(V92,realized!K:N,3,0),"")</f>
        <v/>
      </c>
      <c r="Y92" t="s">
        <v>901</v>
      </c>
      <c r="Z92">
        <v>1090.49</v>
      </c>
      <c r="AA92">
        <v>1101.58</v>
      </c>
      <c r="AB92">
        <v>1077.2</v>
      </c>
      <c r="AC92">
        <v>1099.05</v>
      </c>
      <c r="AD92">
        <v>24.3799999999998</v>
      </c>
      <c r="AE92">
        <v>16.8314285714285</v>
      </c>
      <c r="AF92">
        <v>26.0680432695222</v>
      </c>
      <c r="AG92">
        <v>1</v>
      </c>
      <c r="AH92" s="1">
        <f t="shared" si="5"/>
        <v>42209</v>
      </c>
      <c r="AI92" t="str">
        <f>IFERROR(VLOOKUP(AH92,realized!U:X,3,0),"")</f>
        <v/>
      </c>
    </row>
    <row r="93" spans="1:35" x14ac:dyDescent="0.3">
      <c r="A93" t="s">
        <v>922</v>
      </c>
      <c r="B93">
        <v>1.13764</v>
      </c>
      <c r="C93">
        <v>1.17134</v>
      </c>
      <c r="D93">
        <v>1.1369800000000001</v>
      </c>
      <c r="E93">
        <v>1.1616</v>
      </c>
      <c r="F93">
        <v>3.4359999999999898E-2</v>
      </c>
      <c r="G93">
        <v>1.2962142857142801E-2</v>
      </c>
      <c r="H93">
        <v>21.962260048347002</v>
      </c>
      <c r="I93">
        <v>1</v>
      </c>
      <c r="J93" s="1">
        <f t="shared" si="3"/>
        <v>42240</v>
      </c>
      <c r="K93" t="str">
        <f>IFERROR(VLOOKUP(J93,realized!F:I,3,0),"")</f>
        <v/>
      </c>
      <c r="M93" t="s">
        <v>922</v>
      </c>
      <c r="N93">
        <v>1.5676000000000001</v>
      </c>
      <c r="O93">
        <v>1.58026</v>
      </c>
      <c r="P93">
        <v>1.5629999999999999</v>
      </c>
      <c r="Q93">
        <v>1.57752</v>
      </c>
      <c r="R93">
        <v>1.7260000000000001E-2</v>
      </c>
      <c r="S93">
        <v>1.10621428571428E-2</v>
      </c>
      <c r="T93">
        <v>51.754332586282501</v>
      </c>
      <c r="U93">
        <v>1</v>
      </c>
      <c r="V93" s="1">
        <f t="shared" si="4"/>
        <v>42240</v>
      </c>
      <c r="W93" t="str">
        <f>IFERROR(VLOOKUP(V93,realized!K:N,3,0),"")</f>
        <v/>
      </c>
      <c r="Y93" t="s">
        <v>902</v>
      </c>
      <c r="Z93">
        <v>1099.25</v>
      </c>
      <c r="AA93">
        <v>1105.03</v>
      </c>
      <c r="AB93">
        <v>1088.5</v>
      </c>
      <c r="AC93">
        <v>1093.77</v>
      </c>
      <c r="AD93">
        <v>16.529999999999902</v>
      </c>
      <c r="AE93">
        <v>16.413571428571402</v>
      </c>
      <c r="AF93">
        <v>27.9395628835622</v>
      </c>
      <c r="AG93">
        <v>1</v>
      </c>
      <c r="AH93" s="1">
        <f t="shared" si="5"/>
        <v>42212</v>
      </c>
      <c r="AI93" t="str">
        <f>IFERROR(VLOOKUP(AH93,realized!U:X,3,0),"")</f>
        <v/>
      </c>
    </row>
    <row r="94" spans="1:35" x14ac:dyDescent="0.3">
      <c r="A94" t="s">
        <v>923</v>
      </c>
      <c r="B94">
        <v>1.1615800000000001</v>
      </c>
      <c r="C94">
        <v>1.1621300000000001</v>
      </c>
      <c r="D94">
        <v>1.1396299999999999</v>
      </c>
      <c r="E94">
        <v>1.15143</v>
      </c>
      <c r="F94">
        <v>2.25000000000001E-2</v>
      </c>
      <c r="G94">
        <v>1.3944285714285701E-2</v>
      </c>
      <c r="H94">
        <v>23.143029306843999</v>
      </c>
      <c r="I94">
        <v>1</v>
      </c>
      <c r="J94" s="1">
        <f t="shared" si="3"/>
        <v>42241</v>
      </c>
      <c r="K94" t="str">
        <f>IFERROR(VLOOKUP(J94,realized!F:I,3,0),"")</f>
        <v/>
      </c>
      <c r="M94" t="s">
        <v>923</v>
      </c>
      <c r="N94">
        <v>1.5774999999999999</v>
      </c>
      <c r="O94">
        <v>1.58188</v>
      </c>
      <c r="P94">
        <v>1.5680000000000001</v>
      </c>
      <c r="Q94">
        <v>1.5686800000000001</v>
      </c>
      <c r="R94">
        <v>1.38799999999998E-2</v>
      </c>
      <c r="S94">
        <v>1.1162857142857099E-2</v>
      </c>
      <c r="T94">
        <v>50.470014649138299</v>
      </c>
      <c r="U94">
        <v>1</v>
      </c>
      <c r="V94" s="1">
        <f t="shared" si="4"/>
        <v>42241</v>
      </c>
      <c r="W94" t="str">
        <f>IFERROR(VLOOKUP(V94,realized!K:N,3,0),"")</f>
        <v/>
      </c>
      <c r="Y94" t="s">
        <v>903</v>
      </c>
      <c r="Z94">
        <v>1094.9100000000001</v>
      </c>
      <c r="AA94">
        <v>1099.01</v>
      </c>
      <c r="AB94">
        <v>1091.5899999999999</v>
      </c>
      <c r="AC94">
        <v>1095.0999999999999</v>
      </c>
      <c r="AD94">
        <v>7.4200000000000701</v>
      </c>
      <c r="AE94">
        <v>15.689285714285701</v>
      </c>
      <c r="AF94">
        <v>28.652538897379799</v>
      </c>
      <c r="AG94">
        <v>1</v>
      </c>
      <c r="AH94" s="1">
        <f t="shared" si="5"/>
        <v>42213</v>
      </c>
      <c r="AI94" t="str">
        <f>IFERROR(VLOOKUP(AH94,realized!U:X,3,0),"")</f>
        <v/>
      </c>
    </row>
    <row r="95" spans="1:35" x14ac:dyDescent="0.3">
      <c r="A95" t="s">
        <v>924</v>
      </c>
      <c r="B95">
        <v>1.1513899999999999</v>
      </c>
      <c r="C95">
        <v>1.1560699999999999</v>
      </c>
      <c r="D95">
        <v>1.12907</v>
      </c>
      <c r="E95">
        <v>1.13127</v>
      </c>
      <c r="F95">
        <v>2.6999999999999899E-2</v>
      </c>
      <c r="G95">
        <v>1.5371428571428499E-2</v>
      </c>
      <c r="H95">
        <v>24.327705882335302</v>
      </c>
      <c r="I95">
        <v>1</v>
      </c>
      <c r="J95" s="1">
        <f t="shared" si="3"/>
        <v>42242</v>
      </c>
      <c r="K95" t="str">
        <f>IFERROR(VLOOKUP(J95,realized!F:I,3,0),"")</f>
        <v/>
      </c>
      <c r="M95" t="s">
        <v>924</v>
      </c>
      <c r="N95">
        <v>1.5686599999999999</v>
      </c>
      <c r="O95">
        <v>1.5719799999999999</v>
      </c>
      <c r="P95">
        <v>1.54521</v>
      </c>
      <c r="Q95">
        <v>1.54579</v>
      </c>
      <c r="R95">
        <v>2.6769999999999902E-2</v>
      </c>
      <c r="S95">
        <v>1.18621428571428E-2</v>
      </c>
      <c r="T95">
        <v>50.857577976606201</v>
      </c>
      <c r="U95">
        <v>1</v>
      </c>
      <c r="V95" s="1">
        <f t="shared" si="4"/>
        <v>42242</v>
      </c>
      <c r="W95" t="str">
        <f>IFERROR(VLOOKUP(V95,realized!K:N,3,0),"")</f>
        <v/>
      </c>
      <c r="Y95" t="s">
        <v>904</v>
      </c>
      <c r="Z95">
        <v>1095.1500000000001</v>
      </c>
      <c r="AA95">
        <v>1101.96</v>
      </c>
      <c r="AB95">
        <v>1090.3</v>
      </c>
      <c r="AC95">
        <v>1096.83</v>
      </c>
      <c r="AD95">
        <v>11.66</v>
      </c>
      <c r="AE95">
        <v>15.6742857142857</v>
      </c>
      <c r="AF95">
        <v>30.265421690330498</v>
      </c>
      <c r="AG95">
        <v>1</v>
      </c>
      <c r="AH95" s="1">
        <f t="shared" si="5"/>
        <v>42214</v>
      </c>
      <c r="AI95" t="str">
        <f>IFERROR(VLOOKUP(AH95,realized!U:X,3,0),"")</f>
        <v/>
      </c>
    </row>
    <row r="96" spans="1:35" x14ac:dyDescent="0.3">
      <c r="A96" t="s">
        <v>925</v>
      </c>
      <c r="B96">
        <v>1.1312899999999999</v>
      </c>
      <c r="C96">
        <v>1.1364000000000001</v>
      </c>
      <c r="D96">
        <v>1.12029</v>
      </c>
      <c r="E96">
        <v>1.12429</v>
      </c>
      <c r="F96">
        <v>1.6109999999999999E-2</v>
      </c>
      <c r="G96">
        <v>1.5644285714285701E-2</v>
      </c>
      <c r="H96">
        <v>28.654267543598401</v>
      </c>
      <c r="I96">
        <v>1</v>
      </c>
      <c r="J96" s="1">
        <f t="shared" si="3"/>
        <v>42243</v>
      </c>
      <c r="K96" t="str">
        <f>IFERROR(VLOOKUP(J96,realized!F:I,3,0),"")</f>
        <v/>
      </c>
      <c r="M96" t="s">
        <v>925</v>
      </c>
      <c r="N96">
        <v>1.5458000000000001</v>
      </c>
      <c r="O96">
        <v>1.5508200000000001</v>
      </c>
      <c r="P96">
        <v>1.5369699999999999</v>
      </c>
      <c r="Q96">
        <v>1.54027</v>
      </c>
      <c r="R96">
        <v>1.38500000000001E-2</v>
      </c>
      <c r="S96">
        <v>1.1990000000000001E-2</v>
      </c>
      <c r="T96">
        <v>46.305229644984301</v>
      </c>
      <c r="U96">
        <v>1</v>
      </c>
      <c r="V96" s="1">
        <f t="shared" si="4"/>
        <v>42243</v>
      </c>
      <c r="W96" t="str">
        <f>IFERROR(VLOOKUP(V96,realized!K:N,3,0),"")</f>
        <v/>
      </c>
      <c r="Y96" t="s">
        <v>905</v>
      </c>
      <c r="Z96">
        <v>1095.9100000000001</v>
      </c>
      <c r="AA96">
        <v>1098.6500000000001</v>
      </c>
      <c r="AB96">
        <v>1082.51</v>
      </c>
      <c r="AC96">
        <v>1088.33</v>
      </c>
      <c r="AD96">
        <v>16.1400000000001</v>
      </c>
      <c r="AE96">
        <v>16.25</v>
      </c>
      <c r="AF96">
        <v>31.339208728869501</v>
      </c>
      <c r="AG96">
        <v>1</v>
      </c>
      <c r="AH96" s="1">
        <f t="shared" si="5"/>
        <v>42215</v>
      </c>
      <c r="AI96" t="str">
        <f>IFERROR(VLOOKUP(AH96,realized!U:X,3,0),"")</f>
        <v/>
      </c>
    </row>
    <row r="97" spans="1:35" x14ac:dyDescent="0.3">
      <c r="A97" t="s">
        <v>926</v>
      </c>
      <c r="B97">
        <v>1.1242300000000001</v>
      </c>
      <c r="C97">
        <v>1.13096</v>
      </c>
      <c r="D97">
        <v>1.11555</v>
      </c>
      <c r="E97">
        <v>1.11799</v>
      </c>
      <c r="F97">
        <v>1.5409999999999899E-2</v>
      </c>
      <c r="G97">
        <v>1.5914999999999999E-2</v>
      </c>
      <c r="H97">
        <v>31.5890984376591</v>
      </c>
      <c r="I97">
        <v>1</v>
      </c>
      <c r="J97" s="1">
        <f t="shared" si="3"/>
        <v>42244</v>
      </c>
      <c r="K97" t="str">
        <f>IFERROR(VLOOKUP(J97,realized!F:I,3,0),"")</f>
        <v/>
      </c>
      <c r="M97" t="s">
        <v>926</v>
      </c>
      <c r="N97">
        <v>1.54027</v>
      </c>
      <c r="O97">
        <v>1.5442800000000001</v>
      </c>
      <c r="P97">
        <v>1.53349</v>
      </c>
      <c r="Q97">
        <v>1.5385500000000001</v>
      </c>
      <c r="R97">
        <v>1.0789999999999999E-2</v>
      </c>
      <c r="S97">
        <v>1.17042857142857E-2</v>
      </c>
      <c r="T97">
        <v>43.610696657458703</v>
      </c>
      <c r="U97">
        <v>1</v>
      </c>
      <c r="V97" s="1">
        <f t="shared" si="4"/>
        <v>42244</v>
      </c>
      <c r="W97" t="str">
        <f>IFERROR(VLOOKUP(V97,realized!K:N,3,0),"")</f>
        <v/>
      </c>
      <c r="Y97" t="s">
        <v>906</v>
      </c>
      <c r="Z97">
        <v>1088.76</v>
      </c>
      <c r="AA97">
        <v>1103.42</v>
      </c>
      <c r="AB97">
        <v>1080.01</v>
      </c>
      <c r="AC97">
        <v>1095.49</v>
      </c>
      <c r="AD97">
        <v>23.41</v>
      </c>
      <c r="AE97">
        <v>16.934999999999899</v>
      </c>
      <c r="AF97">
        <v>34.559083257263502</v>
      </c>
      <c r="AG97">
        <v>1</v>
      </c>
      <c r="AH97" s="1">
        <f t="shared" si="5"/>
        <v>42216</v>
      </c>
      <c r="AI97" t="str">
        <f>IFERROR(VLOOKUP(AH97,realized!U:X,3,0),"")</f>
        <v/>
      </c>
    </row>
    <row r="98" spans="1:35" x14ac:dyDescent="0.3">
      <c r="A98" t="s">
        <v>927</v>
      </c>
      <c r="B98">
        <v>1.11676</v>
      </c>
      <c r="C98">
        <v>1.1262300000000001</v>
      </c>
      <c r="D98">
        <v>1.1167100000000001</v>
      </c>
      <c r="E98">
        <v>1.1208899999999999</v>
      </c>
      <c r="F98">
        <v>9.5199999999999695E-3</v>
      </c>
      <c r="G98">
        <v>1.5680714285714301E-2</v>
      </c>
      <c r="H98">
        <v>35.625769970788497</v>
      </c>
      <c r="I98">
        <v>1</v>
      </c>
      <c r="J98" s="1">
        <f t="shared" si="3"/>
        <v>42247</v>
      </c>
      <c r="K98" t="str">
        <f>IFERROR(VLOOKUP(J98,realized!F:I,3,0),"")</f>
        <v/>
      </c>
      <c r="M98" t="s">
        <v>927</v>
      </c>
      <c r="N98">
        <v>1.5409900000000001</v>
      </c>
      <c r="O98">
        <v>1.5436700000000001</v>
      </c>
      <c r="P98">
        <v>1.53389</v>
      </c>
      <c r="Q98">
        <v>1.53427</v>
      </c>
      <c r="R98">
        <v>9.7800000000001202E-3</v>
      </c>
      <c r="S98">
        <v>1.19642857142857E-2</v>
      </c>
      <c r="T98">
        <v>43.877821349566403</v>
      </c>
      <c r="U98">
        <v>1</v>
      </c>
      <c r="V98" s="1">
        <f t="shared" si="4"/>
        <v>42247</v>
      </c>
      <c r="W98" t="str">
        <f>IFERROR(VLOOKUP(V98,realized!K:N,3,0),"")</f>
        <v/>
      </c>
      <c r="Y98" t="s">
        <v>907</v>
      </c>
      <c r="Z98">
        <v>1095.79</v>
      </c>
      <c r="AA98">
        <v>1097.68</v>
      </c>
      <c r="AB98">
        <v>1085.8</v>
      </c>
      <c r="AC98">
        <v>1086.49</v>
      </c>
      <c r="AD98">
        <v>11.8800000000001</v>
      </c>
      <c r="AE98">
        <v>17.2892857142857</v>
      </c>
      <c r="AF98">
        <v>36.959919606303501</v>
      </c>
      <c r="AG98">
        <v>1</v>
      </c>
      <c r="AH98" s="1">
        <f t="shared" si="5"/>
        <v>42219</v>
      </c>
      <c r="AI98" t="str">
        <f>IFERROR(VLOOKUP(AH98,realized!U:X,3,0),"")</f>
        <v/>
      </c>
    </row>
    <row r="99" spans="1:35" x14ac:dyDescent="0.3">
      <c r="A99" t="s">
        <v>928</v>
      </c>
      <c r="B99">
        <v>1.1209100000000001</v>
      </c>
      <c r="C99">
        <v>1.13324</v>
      </c>
      <c r="D99">
        <v>1.12079</v>
      </c>
      <c r="E99">
        <v>1.1314200000000001</v>
      </c>
      <c r="F99">
        <v>1.2449999999999999E-2</v>
      </c>
      <c r="G99">
        <v>1.5216428571428599E-2</v>
      </c>
      <c r="H99">
        <v>36.4332869609132</v>
      </c>
      <c r="I99">
        <v>1</v>
      </c>
      <c r="J99" s="1">
        <f t="shared" si="3"/>
        <v>42248</v>
      </c>
      <c r="K99" t="str">
        <f>IFERROR(VLOOKUP(J99,realized!F:I,3,0),"")</f>
        <v/>
      </c>
      <c r="M99" t="s">
        <v>928</v>
      </c>
      <c r="N99">
        <v>1.5342800000000001</v>
      </c>
      <c r="O99">
        <v>1.5407999999999999</v>
      </c>
      <c r="P99">
        <v>1.5299499999999999</v>
      </c>
      <c r="Q99">
        <v>1.5303100000000001</v>
      </c>
      <c r="R99">
        <v>1.085E-2</v>
      </c>
      <c r="S99">
        <v>1.184E-2</v>
      </c>
      <c r="T99">
        <v>41.513954176580597</v>
      </c>
      <c r="U99">
        <v>1</v>
      </c>
      <c r="V99" s="1">
        <f t="shared" si="4"/>
        <v>42248</v>
      </c>
      <c r="W99" t="str">
        <f>IFERROR(VLOOKUP(V99,realized!K:N,3,0),"")</f>
        <v/>
      </c>
      <c r="Y99" t="s">
        <v>908</v>
      </c>
      <c r="Z99">
        <v>1085.07</v>
      </c>
      <c r="AA99">
        <v>1094.73</v>
      </c>
      <c r="AB99">
        <v>1080.9100000000001</v>
      </c>
      <c r="AC99">
        <v>1087.43</v>
      </c>
      <c r="AD99">
        <v>13.819999999999901</v>
      </c>
      <c r="AE99">
        <v>17.2964285714285</v>
      </c>
      <c r="AF99">
        <v>41.590334623171898</v>
      </c>
      <c r="AG99">
        <v>1</v>
      </c>
      <c r="AH99" s="1">
        <f t="shared" si="5"/>
        <v>42220</v>
      </c>
      <c r="AI99" t="str">
        <f>IFERROR(VLOOKUP(AH99,realized!U:X,3,0),"")</f>
        <v/>
      </c>
    </row>
    <row r="100" spans="1:35" x14ac:dyDescent="0.3">
      <c r="A100" t="s">
        <v>929</v>
      </c>
      <c r="B100">
        <v>1.1314</v>
      </c>
      <c r="C100">
        <v>1.1318999999999999</v>
      </c>
      <c r="D100">
        <v>1.12161</v>
      </c>
      <c r="E100">
        <v>1.12243</v>
      </c>
      <c r="F100">
        <v>1.02899999999999E-2</v>
      </c>
      <c r="G100">
        <v>1.5174285714285699E-2</v>
      </c>
      <c r="H100">
        <v>37.159432182488302</v>
      </c>
      <c r="I100">
        <v>1</v>
      </c>
      <c r="J100" s="1">
        <f t="shared" si="3"/>
        <v>42249</v>
      </c>
      <c r="K100" t="str">
        <f>IFERROR(VLOOKUP(J100,realized!F:I,3,0),"")</f>
        <v/>
      </c>
      <c r="M100" t="s">
        <v>929</v>
      </c>
      <c r="N100">
        <v>1.53033</v>
      </c>
      <c r="O100">
        <v>1.5325800000000001</v>
      </c>
      <c r="P100">
        <v>1.52641</v>
      </c>
      <c r="Q100">
        <v>1.5292600000000001</v>
      </c>
      <c r="R100">
        <v>6.1700000000000001E-3</v>
      </c>
      <c r="S100">
        <v>1.18292857142857E-2</v>
      </c>
      <c r="T100">
        <v>39.315053522069597</v>
      </c>
      <c r="U100">
        <v>1</v>
      </c>
      <c r="V100" s="1">
        <f t="shared" si="4"/>
        <v>42249</v>
      </c>
      <c r="W100" t="str">
        <f>IFERROR(VLOOKUP(V100,realized!K:N,3,0),"")</f>
        <v/>
      </c>
      <c r="Y100" t="s">
        <v>909</v>
      </c>
      <c r="Z100">
        <v>1087.74</v>
      </c>
      <c r="AA100">
        <v>1092.57</v>
      </c>
      <c r="AB100">
        <v>1082.95</v>
      </c>
      <c r="AC100">
        <v>1084.8399999999999</v>
      </c>
      <c r="AD100">
        <v>9.6199999999998909</v>
      </c>
      <c r="AE100">
        <v>17.472142857142799</v>
      </c>
      <c r="AF100">
        <v>44.5206794167553</v>
      </c>
      <c r="AG100">
        <v>1</v>
      </c>
      <c r="AH100" s="1">
        <f t="shared" si="5"/>
        <v>42221</v>
      </c>
      <c r="AI100" t="str">
        <f>IFERROR(VLOOKUP(AH100,realized!U:X,3,0),"")</f>
        <v/>
      </c>
    </row>
    <row r="101" spans="1:35" x14ac:dyDescent="0.3">
      <c r="A101" t="s">
        <v>930</v>
      </c>
      <c r="B101">
        <v>1.12225</v>
      </c>
      <c r="C101">
        <v>1.1243099999999999</v>
      </c>
      <c r="D101">
        <v>1.1087</v>
      </c>
      <c r="E101">
        <v>1.1122300000000001</v>
      </c>
      <c r="F101">
        <v>1.56099999999999E-2</v>
      </c>
      <c r="G101">
        <v>1.5640000000000001E-2</v>
      </c>
      <c r="H101">
        <v>38.064414960130001</v>
      </c>
      <c r="I101">
        <v>1</v>
      </c>
      <c r="J101" s="1">
        <f t="shared" si="3"/>
        <v>42250</v>
      </c>
      <c r="K101" t="str">
        <f>IFERROR(VLOOKUP(J101,realized!F:I,3,0),"")</f>
        <v/>
      </c>
      <c r="M101" t="s">
        <v>930</v>
      </c>
      <c r="N101">
        <v>1.52932</v>
      </c>
      <c r="O101">
        <v>1.53128</v>
      </c>
      <c r="P101">
        <v>1.5219</v>
      </c>
      <c r="Q101">
        <v>1.52562</v>
      </c>
      <c r="R101">
        <v>9.3799999999999405E-3</v>
      </c>
      <c r="S101">
        <v>1.1985714285714299E-2</v>
      </c>
      <c r="T101">
        <v>36.745545000106802</v>
      </c>
      <c r="U101">
        <v>1</v>
      </c>
      <c r="V101" s="1">
        <f t="shared" si="4"/>
        <v>42250</v>
      </c>
      <c r="W101" t="str">
        <f>IFERROR(VLOOKUP(V101,realized!K:N,3,0),"")</f>
        <v/>
      </c>
      <c r="Y101" t="s">
        <v>910</v>
      </c>
      <c r="Z101">
        <v>1084.76</v>
      </c>
      <c r="AA101">
        <v>1094.01</v>
      </c>
      <c r="AB101">
        <v>1083.47</v>
      </c>
      <c r="AC101">
        <v>1089.42</v>
      </c>
      <c r="AD101">
        <v>10.5399999999999</v>
      </c>
      <c r="AE101">
        <v>17.1735714285714</v>
      </c>
      <c r="AF101">
        <v>52.953598624625201</v>
      </c>
      <c r="AG101">
        <v>0</v>
      </c>
      <c r="AH101" s="1">
        <f t="shared" si="5"/>
        <v>42222</v>
      </c>
      <c r="AI101" t="str">
        <f>IFERROR(VLOOKUP(AH101,realized!U:X,3,0),"")</f>
        <v/>
      </c>
    </row>
    <row r="102" spans="1:35" x14ac:dyDescent="0.3">
      <c r="A102" t="s">
        <v>931</v>
      </c>
      <c r="B102">
        <v>1.1122399999999999</v>
      </c>
      <c r="C102">
        <v>1.11869</v>
      </c>
      <c r="D102">
        <v>1.1089</v>
      </c>
      <c r="E102">
        <v>1.11449</v>
      </c>
      <c r="F102">
        <v>9.7899999999999602E-3</v>
      </c>
      <c r="G102">
        <v>1.5859999999999999E-2</v>
      </c>
      <c r="H102">
        <v>39.005532052910397</v>
      </c>
      <c r="I102">
        <v>1</v>
      </c>
      <c r="J102" s="1">
        <f t="shared" si="3"/>
        <v>42251</v>
      </c>
      <c r="K102" t="str">
        <f>IFERROR(VLOOKUP(J102,realized!F:I,3,0),"")</f>
        <v/>
      </c>
      <c r="M102" t="s">
        <v>931</v>
      </c>
      <c r="N102">
        <v>1.5256000000000001</v>
      </c>
      <c r="O102">
        <v>1.52715</v>
      </c>
      <c r="P102">
        <v>1.5162800000000001</v>
      </c>
      <c r="Q102">
        <v>1.5167200000000001</v>
      </c>
      <c r="R102">
        <v>1.0869999999999901E-2</v>
      </c>
      <c r="S102">
        <v>1.1979285714285699E-2</v>
      </c>
      <c r="T102">
        <v>33.7224167578444</v>
      </c>
      <c r="U102">
        <v>1</v>
      </c>
      <c r="V102" s="1">
        <f t="shared" si="4"/>
        <v>42251</v>
      </c>
      <c r="W102" t="str">
        <f>IFERROR(VLOOKUP(V102,realized!K:N,3,0),"")</f>
        <v/>
      </c>
      <c r="Y102" t="s">
        <v>911</v>
      </c>
      <c r="Z102">
        <v>1089.48</v>
      </c>
      <c r="AA102">
        <v>1099.52</v>
      </c>
      <c r="AB102">
        <v>1082.76</v>
      </c>
      <c r="AC102">
        <v>1094.08</v>
      </c>
      <c r="AD102">
        <v>16.759999999999899</v>
      </c>
      <c r="AE102">
        <v>15.0321428571428</v>
      </c>
      <c r="AF102">
        <v>73.573318988339693</v>
      </c>
      <c r="AG102">
        <v>0</v>
      </c>
      <c r="AH102" s="1">
        <f t="shared" si="5"/>
        <v>42223</v>
      </c>
      <c r="AI102" t="str">
        <f>IFERROR(VLOOKUP(AH102,realized!U:X,3,0),"")</f>
        <v/>
      </c>
    </row>
    <row r="103" spans="1:35" x14ac:dyDescent="0.3">
      <c r="A103" t="s">
        <v>932</v>
      </c>
      <c r="B103">
        <v>1.11619</v>
      </c>
      <c r="C103">
        <v>1.11774</v>
      </c>
      <c r="D103">
        <v>1.11209</v>
      </c>
      <c r="E103">
        <v>1.1169199999999999</v>
      </c>
      <c r="F103">
        <v>5.6499999999999303E-3</v>
      </c>
      <c r="G103">
        <v>1.5717857142857099E-2</v>
      </c>
      <c r="H103">
        <v>39.979638752199897</v>
      </c>
      <c r="I103">
        <v>1</v>
      </c>
      <c r="J103" s="1">
        <f t="shared" si="3"/>
        <v>42254</v>
      </c>
      <c r="K103" t="str">
        <f>IFERROR(VLOOKUP(J103,realized!F:I,3,0),"")</f>
        <v/>
      </c>
      <c r="M103" t="s">
        <v>932</v>
      </c>
      <c r="N103">
        <v>1.5175799999999999</v>
      </c>
      <c r="O103">
        <v>1.5288299999999999</v>
      </c>
      <c r="P103">
        <v>1.5170999999999999</v>
      </c>
      <c r="Q103">
        <v>1.5268999999999999</v>
      </c>
      <c r="R103">
        <v>1.21099999999998E-2</v>
      </c>
      <c r="S103">
        <v>1.17385714285714E-2</v>
      </c>
      <c r="T103">
        <v>33.943736218704402</v>
      </c>
      <c r="U103">
        <v>1</v>
      </c>
      <c r="V103" s="1">
        <f t="shared" si="4"/>
        <v>42254</v>
      </c>
      <c r="W103" t="str">
        <f>IFERROR(VLOOKUP(V103,realized!K:N,3,0),"")</f>
        <v/>
      </c>
      <c r="Y103" t="s">
        <v>912</v>
      </c>
      <c r="Z103">
        <v>1093.94</v>
      </c>
      <c r="AA103">
        <v>1108.9100000000001</v>
      </c>
      <c r="AB103">
        <v>1089.6099999999999</v>
      </c>
      <c r="AC103">
        <v>1104.25</v>
      </c>
      <c r="AD103">
        <v>19.3000000000001</v>
      </c>
      <c r="AE103">
        <v>15.4542857142857</v>
      </c>
      <c r="AF103">
        <v>74.831207793539093</v>
      </c>
      <c r="AG103">
        <v>0</v>
      </c>
      <c r="AH103" s="1">
        <f t="shared" si="5"/>
        <v>42226</v>
      </c>
      <c r="AI103" t="str">
        <f>IFERROR(VLOOKUP(AH103,realized!U:X,3,0),"")</f>
        <v/>
      </c>
    </row>
    <row r="104" spans="1:35" x14ac:dyDescent="0.3">
      <c r="A104" t="s">
        <v>933</v>
      </c>
      <c r="B104">
        <v>1.1169199999999999</v>
      </c>
      <c r="C104">
        <v>1.1229100000000001</v>
      </c>
      <c r="D104">
        <v>1.1152299999999999</v>
      </c>
      <c r="E104">
        <v>1.12019</v>
      </c>
      <c r="F104">
        <v>7.6800000000001303E-3</v>
      </c>
      <c r="G104">
        <v>1.5433571428571401E-2</v>
      </c>
      <c r="H104">
        <v>44.810317359363701</v>
      </c>
      <c r="I104">
        <v>0</v>
      </c>
      <c r="J104" s="1">
        <f t="shared" si="3"/>
        <v>42255</v>
      </c>
      <c r="K104" t="str">
        <f>IFERROR(VLOOKUP(J104,realized!F:I,3,0),"")</f>
        <v/>
      </c>
      <c r="M104" t="s">
        <v>933</v>
      </c>
      <c r="N104">
        <v>1.52701</v>
      </c>
      <c r="O104">
        <v>1.5412399999999999</v>
      </c>
      <c r="P104">
        <v>1.52701</v>
      </c>
      <c r="Q104">
        <v>1.53905</v>
      </c>
      <c r="R104">
        <v>1.434E-2</v>
      </c>
      <c r="S104">
        <v>1.22978571428571E-2</v>
      </c>
      <c r="T104">
        <v>34.316036970415098</v>
      </c>
      <c r="U104">
        <v>1</v>
      </c>
      <c r="V104" s="1">
        <f t="shared" si="4"/>
        <v>42255</v>
      </c>
      <c r="W104" t="str">
        <f>IFERROR(VLOOKUP(V104,realized!K:N,3,0),"")</f>
        <v/>
      </c>
      <c r="Y104" t="s">
        <v>913</v>
      </c>
      <c r="Z104">
        <v>1104.25</v>
      </c>
      <c r="AA104">
        <v>1119.3499999999999</v>
      </c>
      <c r="AB104">
        <v>1093.81</v>
      </c>
      <c r="AC104">
        <v>1108.7</v>
      </c>
      <c r="AD104">
        <v>25.5399999999999</v>
      </c>
      <c r="AE104">
        <v>16.109285714285701</v>
      </c>
      <c r="AF104">
        <v>64.226585827482694</v>
      </c>
      <c r="AG104">
        <v>0</v>
      </c>
      <c r="AH104" s="1">
        <f t="shared" si="5"/>
        <v>42227</v>
      </c>
      <c r="AI104" t="str">
        <f>IFERROR(VLOOKUP(AH104,realized!U:X,3,0),"")</f>
        <v/>
      </c>
    </row>
    <row r="105" spans="1:35" x14ac:dyDescent="0.3">
      <c r="A105" t="s">
        <v>934</v>
      </c>
      <c r="B105">
        <v>1.1201000000000001</v>
      </c>
      <c r="C105">
        <v>1.1216200000000001</v>
      </c>
      <c r="D105">
        <v>1.1131599999999999</v>
      </c>
      <c r="E105">
        <v>1.1206199999999999</v>
      </c>
      <c r="F105">
        <v>8.4600000000001306E-3</v>
      </c>
      <c r="G105">
        <v>1.5055000000000001E-2</v>
      </c>
      <c r="H105">
        <v>45.639204756880297</v>
      </c>
      <c r="I105">
        <v>0</v>
      </c>
      <c r="J105" s="1">
        <f t="shared" si="3"/>
        <v>42256</v>
      </c>
      <c r="K105" t="str">
        <f>IFERROR(VLOOKUP(J105,realized!F:I,3,0),"")</f>
        <v/>
      </c>
      <c r="M105" t="s">
        <v>934</v>
      </c>
      <c r="N105">
        <v>1.5390299999999999</v>
      </c>
      <c r="O105">
        <v>1.5404199999999999</v>
      </c>
      <c r="P105">
        <v>1.53495</v>
      </c>
      <c r="Q105">
        <v>1.53661</v>
      </c>
      <c r="R105">
        <v>5.4699999999998604E-3</v>
      </c>
      <c r="S105">
        <v>1.2005714285714199E-2</v>
      </c>
      <c r="T105">
        <v>34.672489190109502</v>
      </c>
      <c r="U105">
        <v>1</v>
      </c>
      <c r="V105" s="1">
        <f t="shared" si="4"/>
        <v>42256</v>
      </c>
      <c r="W105" t="str">
        <f>IFERROR(VLOOKUP(V105,realized!K:N,3,0),"")</f>
        <v/>
      </c>
      <c r="Y105" t="s">
        <v>914</v>
      </c>
      <c r="Z105">
        <v>1108.6300000000001</v>
      </c>
      <c r="AA105">
        <v>1125.76</v>
      </c>
      <c r="AB105">
        <v>1101.75</v>
      </c>
      <c r="AC105">
        <v>1124.1400000000001</v>
      </c>
      <c r="AD105">
        <v>24.009999999999899</v>
      </c>
      <c r="AE105">
        <v>16.500714285714299</v>
      </c>
      <c r="AF105">
        <v>58.953132836739002</v>
      </c>
      <c r="AG105">
        <v>1</v>
      </c>
      <c r="AH105" s="1">
        <f t="shared" si="5"/>
        <v>42228</v>
      </c>
      <c r="AI105" t="str">
        <f>IFERROR(VLOOKUP(AH105,realized!U:X,3,0),"")</f>
        <v/>
      </c>
    </row>
    <row r="106" spans="1:35" x14ac:dyDescent="0.3">
      <c r="A106" t="s">
        <v>935</v>
      </c>
      <c r="B106">
        <v>1.1206400000000001</v>
      </c>
      <c r="C106">
        <v>1.12951</v>
      </c>
      <c r="D106">
        <v>1.11717</v>
      </c>
      <c r="E106">
        <v>1.1277299999999999</v>
      </c>
      <c r="F106">
        <v>1.234E-2</v>
      </c>
      <c r="G106">
        <v>1.47978571428571E-2</v>
      </c>
      <c r="H106">
        <v>46.271361930545197</v>
      </c>
      <c r="I106">
        <v>0</v>
      </c>
      <c r="J106" s="1">
        <f t="shared" si="3"/>
        <v>42257</v>
      </c>
      <c r="K106" t="str">
        <f>IFERROR(VLOOKUP(J106,realized!F:I,3,0),"")</f>
        <v/>
      </c>
      <c r="M106" t="s">
        <v>935</v>
      </c>
      <c r="N106">
        <v>1.5367500000000001</v>
      </c>
      <c r="O106">
        <v>1.5475699999999999</v>
      </c>
      <c r="P106">
        <v>1.5338700000000001</v>
      </c>
      <c r="Q106">
        <v>1.5441</v>
      </c>
      <c r="R106">
        <v>1.3699999999999799E-2</v>
      </c>
      <c r="S106">
        <v>1.25157142857142E-2</v>
      </c>
      <c r="T106">
        <v>35.165498579469499</v>
      </c>
      <c r="U106">
        <v>1</v>
      </c>
      <c r="V106" s="1">
        <f t="shared" si="4"/>
        <v>42257</v>
      </c>
      <c r="W106" t="str">
        <f>IFERROR(VLOOKUP(V106,realized!K:N,3,0),"")</f>
        <v/>
      </c>
      <c r="Y106" t="s">
        <v>915</v>
      </c>
      <c r="Z106">
        <v>1125.28</v>
      </c>
      <c r="AA106">
        <v>1126.68</v>
      </c>
      <c r="AB106">
        <v>1113.5899999999999</v>
      </c>
      <c r="AC106">
        <v>1115.02</v>
      </c>
      <c r="AD106">
        <v>13.090000000000099</v>
      </c>
      <c r="AE106">
        <v>15.6942857142857</v>
      </c>
      <c r="AF106">
        <v>60.269695624037404</v>
      </c>
      <c r="AG106">
        <v>1</v>
      </c>
      <c r="AH106" s="1">
        <f t="shared" si="5"/>
        <v>42229</v>
      </c>
      <c r="AI106" t="str">
        <f>IFERROR(VLOOKUP(AH106,realized!U:X,3,0),"")</f>
        <v/>
      </c>
    </row>
    <row r="107" spans="1:35" x14ac:dyDescent="0.3">
      <c r="A107" t="s">
        <v>936</v>
      </c>
      <c r="B107">
        <v>1.1277999999999999</v>
      </c>
      <c r="C107">
        <v>1.13493</v>
      </c>
      <c r="D107">
        <v>1.12541</v>
      </c>
      <c r="E107">
        <v>1.1336200000000001</v>
      </c>
      <c r="F107">
        <v>9.5199999999999695E-3</v>
      </c>
      <c r="G107">
        <v>1.30235714285714E-2</v>
      </c>
      <c r="H107">
        <v>52.308397062013498</v>
      </c>
      <c r="I107">
        <v>0</v>
      </c>
      <c r="J107" s="1">
        <f t="shared" si="3"/>
        <v>42258</v>
      </c>
      <c r="K107" t="str">
        <f>IFERROR(VLOOKUP(J107,realized!F:I,3,0),"")</f>
        <v/>
      </c>
      <c r="M107" t="s">
        <v>936</v>
      </c>
      <c r="N107">
        <v>1.5444500000000001</v>
      </c>
      <c r="O107">
        <v>1.5461499999999999</v>
      </c>
      <c r="P107">
        <v>1.5399400000000001</v>
      </c>
      <c r="Q107">
        <v>1.54274</v>
      </c>
      <c r="R107">
        <v>6.2099999999998198E-3</v>
      </c>
      <c r="S107">
        <v>1.1726428571428501E-2</v>
      </c>
      <c r="T107">
        <v>35.316887038737903</v>
      </c>
      <c r="U107">
        <v>1</v>
      </c>
      <c r="V107" s="1">
        <f t="shared" si="4"/>
        <v>42258</v>
      </c>
      <c r="W107" t="str">
        <f>IFERROR(VLOOKUP(V107,realized!K:N,3,0),"")</f>
        <v/>
      </c>
      <c r="Y107" t="s">
        <v>916</v>
      </c>
      <c r="Z107">
        <v>1114.96</v>
      </c>
      <c r="AA107">
        <v>1121.02</v>
      </c>
      <c r="AB107">
        <v>1111.74</v>
      </c>
      <c r="AC107">
        <v>1114.99</v>
      </c>
      <c r="AD107">
        <v>9.2799999999999692</v>
      </c>
      <c r="AE107">
        <v>15.1764285714286</v>
      </c>
      <c r="AF107">
        <v>60.064418200678098</v>
      </c>
      <c r="AG107">
        <v>1</v>
      </c>
      <c r="AH107" s="1">
        <f t="shared" si="5"/>
        <v>42230</v>
      </c>
      <c r="AI107" t="str">
        <f>IFERROR(VLOOKUP(AH107,realized!U:X,3,0),"")</f>
        <v/>
      </c>
    </row>
    <row r="108" spans="1:35" x14ac:dyDescent="0.3">
      <c r="A108" t="s">
        <v>937</v>
      </c>
      <c r="B108">
        <v>1.133</v>
      </c>
      <c r="C108">
        <v>1.1372899999999999</v>
      </c>
      <c r="D108">
        <v>1.1283099999999999</v>
      </c>
      <c r="E108">
        <v>1.13157</v>
      </c>
      <c r="F108">
        <v>8.9799999999999793E-3</v>
      </c>
      <c r="G108">
        <v>1.2057857142857099E-2</v>
      </c>
      <c r="H108">
        <v>56.532073250883798</v>
      </c>
      <c r="I108">
        <v>0</v>
      </c>
      <c r="J108" s="1">
        <f t="shared" si="3"/>
        <v>42261</v>
      </c>
      <c r="K108" t="str">
        <f>IFERROR(VLOOKUP(J108,realized!F:I,3,0),"")</f>
        <v/>
      </c>
      <c r="M108" t="s">
        <v>937</v>
      </c>
      <c r="N108">
        <v>1.54298</v>
      </c>
      <c r="O108">
        <v>1.54708</v>
      </c>
      <c r="P108">
        <v>1.5372399999999999</v>
      </c>
      <c r="Q108">
        <v>1.5423800000000001</v>
      </c>
      <c r="R108">
        <v>9.8400000000000692E-3</v>
      </c>
      <c r="S108">
        <v>1.14378571428571E-2</v>
      </c>
      <c r="T108">
        <v>41.578396608394002</v>
      </c>
      <c r="U108">
        <v>1</v>
      </c>
      <c r="V108" s="1">
        <f t="shared" si="4"/>
        <v>42261</v>
      </c>
      <c r="W108" t="str">
        <f>IFERROR(VLOOKUP(V108,realized!K:N,3,0),"")</f>
        <v/>
      </c>
      <c r="Y108" t="s">
        <v>917</v>
      </c>
      <c r="Z108">
        <v>1114.43</v>
      </c>
      <c r="AA108">
        <v>1122.77</v>
      </c>
      <c r="AB108">
        <v>1113.6400000000001</v>
      </c>
      <c r="AC108">
        <v>1117.3399999999999</v>
      </c>
      <c r="AD108">
        <v>9.12999999999988</v>
      </c>
      <c r="AE108">
        <v>15.2985714285714</v>
      </c>
      <c r="AF108">
        <v>59.999355763930502</v>
      </c>
      <c r="AG108">
        <v>1</v>
      </c>
      <c r="AH108" s="1">
        <f t="shared" si="5"/>
        <v>42233</v>
      </c>
      <c r="AI108" t="str">
        <f>IFERROR(VLOOKUP(AH108,realized!U:X,3,0),"")</f>
        <v/>
      </c>
    </row>
    <row r="109" spans="1:35" x14ac:dyDescent="0.3">
      <c r="A109" t="s">
        <v>938</v>
      </c>
      <c r="B109">
        <v>1.13157</v>
      </c>
      <c r="C109">
        <v>1.1328499999999999</v>
      </c>
      <c r="D109">
        <v>1.12584</v>
      </c>
      <c r="E109">
        <v>1.1267199999999999</v>
      </c>
      <c r="F109">
        <v>7.0099999999999598E-3</v>
      </c>
      <c r="G109">
        <v>1.06299999999999E-2</v>
      </c>
      <c r="H109">
        <v>74.802217061113794</v>
      </c>
      <c r="I109">
        <v>0</v>
      </c>
      <c r="J109" s="1">
        <f t="shared" si="3"/>
        <v>42262</v>
      </c>
      <c r="K109" t="str">
        <f>IFERROR(VLOOKUP(J109,realized!F:I,3,0),"")</f>
        <v/>
      </c>
      <c r="M109" t="s">
        <v>938</v>
      </c>
      <c r="N109">
        <v>1.5425</v>
      </c>
      <c r="O109">
        <v>1.54566</v>
      </c>
      <c r="P109">
        <v>1.53295</v>
      </c>
      <c r="Q109">
        <v>1.5342499999999999</v>
      </c>
      <c r="R109">
        <v>1.27099999999999E-2</v>
      </c>
      <c r="S109">
        <v>1.04335714285714E-2</v>
      </c>
      <c r="T109">
        <v>59.359920285629499</v>
      </c>
      <c r="U109">
        <v>1</v>
      </c>
      <c r="V109" s="1">
        <f t="shared" si="4"/>
        <v>42262</v>
      </c>
      <c r="W109" t="str">
        <f>IFERROR(VLOOKUP(V109,realized!K:N,3,0),"")</f>
        <v/>
      </c>
      <c r="Y109" t="s">
        <v>918</v>
      </c>
      <c r="Z109">
        <v>1117.72</v>
      </c>
      <c r="AA109">
        <v>1121.1400000000001</v>
      </c>
      <c r="AB109">
        <v>1109.47</v>
      </c>
      <c r="AC109">
        <v>1117.42</v>
      </c>
      <c r="AD109">
        <v>11.67</v>
      </c>
      <c r="AE109">
        <v>15.2992857142857</v>
      </c>
      <c r="AF109">
        <v>59.936804856861102</v>
      </c>
      <c r="AG109">
        <v>1</v>
      </c>
      <c r="AH109" s="1">
        <f t="shared" si="5"/>
        <v>42234</v>
      </c>
      <c r="AI109" t="str">
        <f>IFERROR(VLOOKUP(AH109,realized!U:X,3,0),"")</f>
        <v/>
      </c>
    </row>
    <row r="110" spans="1:35" x14ac:dyDescent="0.3">
      <c r="A110" t="s">
        <v>939</v>
      </c>
      <c r="B110">
        <v>1.12673</v>
      </c>
      <c r="C110">
        <v>1.1320399999999999</v>
      </c>
      <c r="D110">
        <v>1.1213900000000001</v>
      </c>
      <c r="E110">
        <v>1.1288800000000001</v>
      </c>
      <c r="F110">
        <v>1.06499999999998E-2</v>
      </c>
      <c r="G110">
        <v>1.02399999999999E-2</v>
      </c>
      <c r="H110">
        <v>73.794101121331295</v>
      </c>
      <c r="I110">
        <v>0</v>
      </c>
      <c r="J110" s="1">
        <f t="shared" si="3"/>
        <v>42263</v>
      </c>
      <c r="K110" t="str">
        <f>IFERROR(VLOOKUP(J110,realized!F:I,3,0),"")</f>
        <v/>
      </c>
      <c r="M110" t="s">
        <v>939</v>
      </c>
      <c r="N110">
        <v>1.5343199999999999</v>
      </c>
      <c r="O110">
        <v>1.5528299999999999</v>
      </c>
      <c r="P110">
        <v>1.5329699999999999</v>
      </c>
      <c r="Q110">
        <v>1.5487899999999999</v>
      </c>
      <c r="R110">
        <v>1.9859999999999899E-2</v>
      </c>
      <c r="S110">
        <v>1.0862857142857099E-2</v>
      </c>
      <c r="T110">
        <v>56.9575824259801</v>
      </c>
      <c r="U110">
        <v>0</v>
      </c>
      <c r="V110" s="1">
        <f t="shared" si="4"/>
        <v>42263</v>
      </c>
      <c r="W110" t="str">
        <f>IFERROR(VLOOKUP(V110,realized!K:N,3,0),"")</f>
        <v/>
      </c>
      <c r="Y110" t="s">
        <v>919</v>
      </c>
      <c r="Z110">
        <v>1117.9100000000001</v>
      </c>
      <c r="AA110">
        <v>1134.58</v>
      </c>
      <c r="AB110">
        <v>1116.21</v>
      </c>
      <c r="AC110">
        <v>1133.78</v>
      </c>
      <c r="AD110">
        <v>18.369999999999798</v>
      </c>
      <c r="AE110">
        <v>15.4585714285714</v>
      </c>
      <c r="AF110">
        <v>53.878748933773402</v>
      </c>
      <c r="AG110">
        <v>1</v>
      </c>
      <c r="AH110" s="1">
        <f t="shared" si="5"/>
        <v>42235</v>
      </c>
      <c r="AI110" t="str">
        <f>IFERROR(VLOOKUP(AH110,realized!U:X,3,0),"")</f>
        <v/>
      </c>
    </row>
    <row r="111" spans="1:35" x14ac:dyDescent="0.3">
      <c r="A111" t="s">
        <v>940</v>
      </c>
      <c r="B111">
        <v>1.1288800000000001</v>
      </c>
      <c r="C111">
        <v>1.1440900000000001</v>
      </c>
      <c r="D111">
        <v>1.1284400000000001</v>
      </c>
      <c r="E111">
        <v>1.14286</v>
      </c>
      <c r="F111">
        <v>1.56499999999999E-2</v>
      </c>
      <c r="G111">
        <v>1.02571428571428E-2</v>
      </c>
      <c r="H111">
        <v>64.623962717322101</v>
      </c>
      <c r="I111">
        <v>0</v>
      </c>
      <c r="J111" s="1">
        <f t="shared" si="3"/>
        <v>42264</v>
      </c>
      <c r="K111" t="str">
        <f>IFERROR(VLOOKUP(J111,realized!F:I,3,0),"")</f>
        <v/>
      </c>
      <c r="M111" t="s">
        <v>940</v>
      </c>
      <c r="N111">
        <v>1.5488999999999999</v>
      </c>
      <c r="O111">
        <v>1.56281</v>
      </c>
      <c r="P111">
        <v>1.5485500000000001</v>
      </c>
      <c r="Q111">
        <v>1.5587599999999999</v>
      </c>
      <c r="R111">
        <v>1.4259999999999899E-2</v>
      </c>
      <c r="S111">
        <v>1.11107142857142E-2</v>
      </c>
      <c r="T111">
        <v>47.672642872961802</v>
      </c>
      <c r="U111">
        <v>0</v>
      </c>
      <c r="V111" s="1">
        <f t="shared" si="4"/>
        <v>42264</v>
      </c>
      <c r="W111" t="str">
        <f>IFERROR(VLOOKUP(V111,realized!K:N,3,0),"")</f>
        <v/>
      </c>
      <c r="Y111" t="s">
        <v>920</v>
      </c>
      <c r="Z111">
        <v>1133.23</v>
      </c>
      <c r="AA111">
        <v>1154.03</v>
      </c>
      <c r="AB111">
        <v>1132.6300000000001</v>
      </c>
      <c r="AC111">
        <v>1151.8399999999999</v>
      </c>
      <c r="AD111">
        <v>21.3999999999998</v>
      </c>
      <c r="AE111">
        <v>15.3149999999999</v>
      </c>
      <c r="AF111">
        <v>42.518422121892399</v>
      </c>
      <c r="AG111">
        <v>1</v>
      </c>
      <c r="AH111" s="1">
        <f t="shared" si="5"/>
        <v>42236</v>
      </c>
      <c r="AI111" t="str">
        <f>IFERROR(VLOOKUP(AH111,realized!U:X,3,0),"")</f>
        <v/>
      </c>
    </row>
    <row r="112" spans="1:35" x14ac:dyDescent="0.3">
      <c r="A112" t="s">
        <v>941</v>
      </c>
      <c r="B112">
        <v>1.1433</v>
      </c>
      <c r="C112">
        <v>1.1459999999999999</v>
      </c>
      <c r="D112">
        <v>1.1269</v>
      </c>
      <c r="E112">
        <v>1.1294599999999999</v>
      </c>
      <c r="F112">
        <v>1.9099999999999801E-2</v>
      </c>
      <c r="G112">
        <v>1.09414285714285E-2</v>
      </c>
      <c r="H112">
        <v>61.698832431605403</v>
      </c>
      <c r="I112">
        <v>0</v>
      </c>
      <c r="J112" s="1">
        <f t="shared" si="3"/>
        <v>42265</v>
      </c>
      <c r="K112" t="str">
        <f>IFERROR(VLOOKUP(J112,realized!F:I,3,0),"")</f>
        <v/>
      </c>
      <c r="M112" t="s">
        <v>941</v>
      </c>
      <c r="N112">
        <v>1.5589299999999999</v>
      </c>
      <c r="O112">
        <v>1.56585</v>
      </c>
      <c r="P112">
        <v>1.5513600000000001</v>
      </c>
      <c r="Q112">
        <v>1.5523199999999999</v>
      </c>
      <c r="R112">
        <v>1.44899999999998E-2</v>
      </c>
      <c r="S112">
        <v>1.1447142857142699E-2</v>
      </c>
      <c r="T112">
        <v>45.154618894800898</v>
      </c>
      <c r="U112">
        <v>0</v>
      </c>
      <c r="V112" s="1">
        <f t="shared" si="4"/>
        <v>42265</v>
      </c>
      <c r="W112" t="str">
        <f>IFERROR(VLOOKUP(V112,realized!K:N,3,0),"")</f>
        <v/>
      </c>
      <c r="Y112" t="s">
        <v>921</v>
      </c>
      <c r="Z112">
        <v>1153.74</v>
      </c>
      <c r="AA112">
        <v>1168.29</v>
      </c>
      <c r="AB112">
        <v>1148.9100000000001</v>
      </c>
      <c r="AC112">
        <v>1160.56</v>
      </c>
      <c r="AD112">
        <v>19.3799999999998</v>
      </c>
      <c r="AE112">
        <v>15.850714285714201</v>
      </c>
      <c r="AF112">
        <v>35.523841395929601</v>
      </c>
      <c r="AG112">
        <v>1</v>
      </c>
      <c r="AH112" s="1">
        <f t="shared" si="5"/>
        <v>42237</v>
      </c>
      <c r="AI112" t="str">
        <f>IFERROR(VLOOKUP(AH112,realized!U:X,3,0),"")</f>
        <v/>
      </c>
    </row>
    <row r="113" spans="1:35" x14ac:dyDescent="0.3">
      <c r="A113" t="s">
        <v>942</v>
      </c>
      <c r="B113">
        <v>1.1282099999999999</v>
      </c>
      <c r="C113">
        <v>1.1329800000000001</v>
      </c>
      <c r="D113">
        <v>1.11809</v>
      </c>
      <c r="E113">
        <v>1.1189100000000001</v>
      </c>
      <c r="F113">
        <v>1.489E-2</v>
      </c>
      <c r="G113">
        <v>1.1115714285714199E-2</v>
      </c>
      <c r="H113">
        <v>60.872257112213198</v>
      </c>
      <c r="I113">
        <v>0</v>
      </c>
      <c r="J113" s="1">
        <f t="shared" si="3"/>
        <v>42268</v>
      </c>
      <c r="K113" t="str">
        <f>IFERROR(VLOOKUP(J113,realized!F:I,3,0),"")</f>
        <v/>
      </c>
      <c r="M113" t="s">
        <v>942</v>
      </c>
      <c r="N113">
        <v>1.55233</v>
      </c>
      <c r="O113">
        <v>1.5567299999999999</v>
      </c>
      <c r="P113">
        <v>1.54802</v>
      </c>
      <c r="Q113">
        <v>1.55057</v>
      </c>
      <c r="R113">
        <v>8.7099999999999903E-3</v>
      </c>
      <c r="S113">
        <v>1.1294285714285601E-2</v>
      </c>
      <c r="T113">
        <v>45.0277091696097</v>
      </c>
      <c r="U113">
        <v>0</v>
      </c>
      <c r="V113" s="1">
        <f t="shared" si="4"/>
        <v>42268</v>
      </c>
      <c r="W113" t="str">
        <f>IFERROR(VLOOKUP(V113,realized!K:N,3,0),"")</f>
        <v/>
      </c>
      <c r="Y113" t="s">
        <v>922</v>
      </c>
      <c r="Z113">
        <v>1162.1300000000001</v>
      </c>
      <c r="AA113">
        <v>1170.07</v>
      </c>
      <c r="AB113">
        <v>1145.3699999999999</v>
      </c>
      <c r="AC113">
        <v>1154.8399999999999</v>
      </c>
      <c r="AD113">
        <v>24.7</v>
      </c>
      <c r="AE113">
        <v>16.627857142857099</v>
      </c>
      <c r="AF113">
        <v>35.440501392800897</v>
      </c>
      <c r="AG113">
        <v>1</v>
      </c>
      <c r="AH113" s="1">
        <f t="shared" si="5"/>
        <v>42240</v>
      </c>
      <c r="AI113" t="str">
        <f>IFERROR(VLOOKUP(AH113,realized!U:X,3,0),"")</f>
        <v/>
      </c>
    </row>
    <row r="114" spans="1:35" x14ac:dyDescent="0.3">
      <c r="A114" t="s">
        <v>943</v>
      </c>
      <c r="B114">
        <v>1.1188899999999999</v>
      </c>
      <c r="C114">
        <v>1.12073</v>
      </c>
      <c r="D114">
        <v>1.11131</v>
      </c>
      <c r="E114">
        <v>1.1119000000000001</v>
      </c>
      <c r="F114">
        <v>9.4199999999999805E-3</v>
      </c>
      <c r="G114">
        <v>1.10535714285714E-2</v>
      </c>
      <c r="H114">
        <v>60.0230803907045</v>
      </c>
      <c r="I114">
        <v>0</v>
      </c>
      <c r="J114" s="1">
        <f t="shared" si="3"/>
        <v>42269</v>
      </c>
      <c r="K114" t="str">
        <f>IFERROR(VLOOKUP(J114,realized!F:I,3,0),"")</f>
        <v/>
      </c>
      <c r="M114" t="s">
        <v>943</v>
      </c>
      <c r="N114">
        <v>1.5508200000000001</v>
      </c>
      <c r="O114">
        <v>1.5528500000000001</v>
      </c>
      <c r="P114">
        <v>1.5340100000000001</v>
      </c>
      <c r="Q114">
        <v>1.5361199999999999</v>
      </c>
      <c r="R114">
        <v>1.8839999999999898E-2</v>
      </c>
      <c r="S114">
        <v>1.21992857142856E-2</v>
      </c>
      <c r="T114">
        <v>45.113801670399802</v>
      </c>
      <c r="U114">
        <v>0</v>
      </c>
      <c r="V114" s="1">
        <f t="shared" si="4"/>
        <v>42269</v>
      </c>
      <c r="W114" t="str">
        <f>IFERROR(VLOOKUP(V114,realized!K:N,3,0),"")</f>
        <v/>
      </c>
      <c r="Y114" t="s">
        <v>923</v>
      </c>
      <c r="Z114">
        <v>1155.45</v>
      </c>
      <c r="AA114">
        <v>1156.5899999999999</v>
      </c>
      <c r="AB114">
        <v>1134.5999999999999</v>
      </c>
      <c r="AC114">
        <v>1140.3900000000001</v>
      </c>
      <c r="AD114">
        <v>21.99</v>
      </c>
      <c r="AE114">
        <v>17.5114285714285</v>
      </c>
      <c r="AF114">
        <v>35.447192376536997</v>
      </c>
      <c r="AG114">
        <v>1</v>
      </c>
      <c r="AH114" s="1">
        <f t="shared" si="5"/>
        <v>42241</v>
      </c>
      <c r="AI114" t="str">
        <f>IFERROR(VLOOKUP(AH114,realized!U:X,3,0),"")</f>
        <v/>
      </c>
    </row>
    <row r="115" spans="1:35" x14ac:dyDescent="0.3">
      <c r="A115" t="s">
        <v>944</v>
      </c>
      <c r="B115">
        <v>1.1119000000000001</v>
      </c>
      <c r="C115">
        <v>1.1213200000000001</v>
      </c>
      <c r="D115">
        <v>1.11049</v>
      </c>
      <c r="E115">
        <v>1.1184799999999999</v>
      </c>
      <c r="F115">
        <v>1.08300000000001E-2</v>
      </c>
      <c r="G115">
        <v>1.07121428571428E-2</v>
      </c>
      <c r="H115">
        <v>59.185656445140303</v>
      </c>
      <c r="I115">
        <v>0</v>
      </c>
      <c r="J115" s="1">
        <f t="shared" si="3"/>
        <v>42270</v>
      </c>
      <c r="K115" t="str">
        <f>IFERROR(VLOOKUP(J115,realized!F:I,3,0),"")</f>
        <v/>
      </c>
      <c r="M115" t="s">
        <v>944</v>
      </c>
      <c r="N115">
        <v>1.53593</v>
      </c>
      <c r="O115">
        <v>1.53653</v>
      </c>
      <c r="P115">
        <v>1.52207</v>
      </c>
      <c r="Q115">
        <v>1.5238100000000001</v>
      </c>
      <c r="R115">
        <v>1.44599999999999E-2</v>
      </c>
      <c r="S115">
        <v>1.2562142857142701E-2</v>
      </c>
      <c r="T115">
        <v>45.247537940524801</v>
      </c>
      <c r="U115">
        <v>0</v>
      </c>
      <c r="V115" s="1">
        <f t="shared" si="4"/>
        <v>42270</v>
      </c>
      <c r="W115" t="str">
        <f>IFERROR(VLOOKUP(V115,realized!K:N,3,0),"")</f>
        <v/>
      </c>
      <c r="Y115" t="s">
        <v>924</v>
      </c>
      <c r="Z115">
        <v>1141.1400000000001</v>
      </c>
      <c r="AA115">
        <v>1146.46</v>
      </c>
      <c r="AB115">
        <v>1117.6600000000001</v>
      </c>
      <c r="AC115">
        <v>1125.05</v>
      </c>
      <c r="AD115">
        <v>28.799999999999901</v>
      </c>
      <c r="AE115">
        <v>18.815714285714201</v>
      </c>
      <c r="AF115">
        <v>35.725823866753302</v>
      </c>
      <c r="AG115">
        <v>1</v>
      </c>
      <c r="AH115" s="1">
        <f t="shared" si="5"/>
        <v>42242</v>
      </c>
      <c r="AI115" t="str">
        <f>IFERROR(VLOOKUP(AH115,realized!U:X,3,0),"")</f>
        <v/>
      </c>
    </row>
    <row r="116" spans="1:35" x14ac:dyDescent="0.3">
      <c r="A116" t="s">
        <v>945</v>
      </c>
      <c r="B116">
        <v>1.1185700000000001</v>
      </c>
      <c r="C116">
        <v>1.12957</v>
      </c>
      <c r="D116">
        <v>1.1164099999999999</v>
      </c>
      <c r="E116">
        <v>1.1229199999999999</v>
      </c>
      <c r="F116">
        <v>1.316E-2</v>
      </c>
      <c r="G116">
        <v>1.0952857142857099E-2</v>
      </c>
      <c r="H116">
        <v>59.779439603843301</v>
      </c>
      <c r="I116">
        <v>0</v>
      </c>
      <c r="J116" s="1">
        <f t="shared" si="3"/>
        <v>42271</v>
      </c>
      <c r="K116" t="str">
        <f>IFERROR(VLOOKUP(J116,realized!F:I,3,0),"")</f>
        <v/>
      </c>
      <c r="M116" t="s">
        <v>945</v>
      </c>
      <c r="N116">
        <v>1.5239400000000001</v>
      </c>
      <c r="O116">
        <v>1.52887</v>
      </c>
      <c r="P116">
        <v>1.52003</v>
      </c>
      <c r="Q116">
        <v>1.5241800000000001</v>
      </c>
      <c r="R116">
        <v>8.8399999999999503E-3</v>
      </c>
      <c r="S116">
        <v>1.24171428571427E-2</v>
      </c>
      <c r="T116">
        <v>45.980877120901397</v>
      </c>
      <c r="U116">
        <v>0</v>
      </c>
      <c r="V116" s="1">
        <f t="shared" si="4"/>
        <v>42271</v>
      </c>
      <c r="W116" t="str">
        <f>IFERROR(VLOOKUP(V116,realized!K:N,3,0),"")</f>
        <v/>
      </c>
      <c r="Y116" t="s">
        <v>925</v>
      </c>
      <c r="Z116">
        <v>1125.42</v>
      </c>
      <c r="AA116">
        <v>1129.28</v>
      </c>
      <c r="AB116">
        <v>1118.0999999999999</v>
      </c>
      <c r="AC116">
        <v>1124.46</v>
      </c>
      <c r="AD116">
        <v>11.18</v>
      </c>
      <c r="AE116">
        <v>18.4171428571428</v>
      </c>
      <c r="AF116">
        <v>39.389776809076103</v>
      </c>
      <c r="AG116">
        <v>1</v>
      </c>
      <c r="AH116" s="1">
        <f t="shared" si="5"/>
        <v>42243</v>
      </c>
      <c r="AI116" t="str">
        <f>IFERROR(VLOOKUP(AH116,realized!U:X,3,0),"")</f>
        <v/>
      </c>
    </row>
    <row r="117" spans="1:35" x14ac:dyDescent="0.3">
      <c r="A117" t="s">
        <v>946</v>
      </c>
      <c r="B117">
        <v>1.1229199999999999</v>
      </c>
      <c r="C117">
        <v>1.1231800000000001</v>
      </c>
      <c r="D117">
        <v>1.1115999999999999</v>
      </c>
      <c r="E117">
        <v>1.11914</v>
      </c>
      <c r="F117">
        <v>1.1580000000000101E-2</v>
      </c>
      <c r="G117">
        <v>1.1376428571428499E-2</v>
      </c>
      <c r="H117">
        <v>58.810661901413098</v>
      </c>
      <c r="I117">
        <v>0</v>
      </c>
      <c r="J117" s="1">
        <f t="shared" si="3"/>
        <v>42272</v>
      </c>
      <c r="K117" t="str">
        <f>IFERROR(VLOOKUP(J117,realized!F:I,3,0),"")</f>
        <v/>
      </c>
      <c r="M117" t="s">
        <v>946</v>
      </c>
      <c r="N117">
        <v>1.5242199999999999</v>
      </c>
      <c r="O117">
        <v>1.5260800000000001</v>
      </c>
      <c r="P117">
        <v>1.51353</v>
      </c>
      <c r="Q117">
        <v>1.51746</v>
      </c>
      <c r="R117">
        <v>1.255E-2</v>
      </c>
      <c r="S117">
        <v>1.24485714285713E-2</v>
      </c>
      <c r="T117">
        <v>43.466536866273202</v>
      </c>
      <c r="U117">
        <v>0</v>
      </c>
      <c r="V117" s="1">
        <f t="shared" si="4"/>
        <v>42272</v>
      </c>
      <c r="W117" t="str">
        <f>IFERROR(VLOOKUP(V117,realized!K:N,3,0),"")</f>
        <v/>
      </c>
      <c r="Y117" t="s">
        <v>926</v>
      </c>
      <c r="Z117">
        <v>1125.68</v>
      </c>
      <c r="AA117">
        <v>1140.76</v>
      </c>
      <c r="AB117">
        <v>1123.72</v>
      </c>
      <c r="AC117">
        <v>1133.94</v>
      </c>
      <c r="AD117">
        <v>17.0399999999999</v>
      </c>
      <c r="AE117">
        <v>18.255714285714198</v>
      </c>
      <c r="AF117">
        <v>41.884941168835297</v>
      </c>
      <c r="AG117">
        <v>1</v>
      </c>
      <c r="AH117" s="1">
        <f t="shared" si="5"/>
        <v>42244</v>
      </c>
      <c r="AI117" t="str">
        <f>IFERROR(VLOOKUP(AH117,realized!U:X,3,0),"")</f>
        <v/>
      </c>
    </row>
    <row r="118" spans="1:35" x14ac:dyDescent="0.3">
      <c r="A118" t="s">
        <v>947</v>
      </c>
      <c r="B118">
        <v>1.11816</v>
      </c>
      <c r="C118">
        <v>1.1247499999999999</v>
      </c>
      <c r="D118">
        <v>1.1146</v>
      </c>
      <c r="E118">
        <v>1.1243700000000001</v>
      </c>
      <c r="F118">
        <v>1.01499999999998E-2</v>
      </c>
      <c r="G118">
        <v>1.1552857142857101E-2</v>
      </c>
      <c r="H118">
        <v>57.923214949807502</v>
      </c>
      <c r="I118">
        <v>0</v>
      </c>
      <c r="J118" s="1">
        <f t="shared" si="3"/>
        <v>42275</v>
      </c>
      <c r="K118" t="str">
        <f>IFERROR(VLOOKUP(J118,realized!F:I,3,0),"")</f>
        <v/>
      </c>
      <c r="M118" t="s">
        <v>947</v>
      </c>
      <c r="N118">
        <v>1.51905</v>
      </c>
      <c r="O118">
        <v>1.5241100000000001</v>
      </c>
      <c r="P118">
        <v>1.5157</v>
      </c>
      <c r="Q118">
        <v>1.51736</v>
      </c>
      <c r="R118">
        <v>8.4100000000000199E-3</v>
      </c>
      <c r="S118">
        <v>1.20249999999999E-2</v>
      </c>
      <c r="T118">
        <v>43.403731541312503</v>
      </c>
      <c r="U118">
        <v>0</v>
      </c>
      <c r="V118" s="1">
        <f t="shared" si="4"/>
        <v>42275</v>
      </c>
      <c r="W118" t="str">
        <f>IFERROR(VLOOKUP(V118,realized!K:N,3,0),"")</f>
        <v/>
      </c>
      <c r="Y118" t="s">
        <v>927</v>
      </c>
      <c r="Z118">
        <v>1133.5899999999999</v>
      </c>
      <c r="AA118">
        <v>1136.5999999999999</v>
      </c>
      <c r="AB118">
        <v>1125.56</v>
      </c>
      <c r="AC118">
        <v>1134.6600000000001</v>
      </c>
      <c r="AD118">
        <v>11.0399999999999</v>
      </c>
      <c r="AE118">
        <v>17.219999999999899</v>
      </c>
      <c r="AF118">
        <v>46.233337563799097</v>
      </c>
      <c r="AG118">
        <v>0</v>
      </c>
      <c r="AH118" s="1">
        <f t="shared" si="5"/>
        <v>42247</v>
      </c>
      <c r="AI118" t="str">
        <f>IFERROR(VLOOKUP(AH118,realized!U:X,3,0),"")</f>
        <v/>
      </c>
    </row>
    <row r="119" spans="1:35" x14ac:dyDescent="0.3">
      <c r="A119" t="s">
        <v>948</v>
      </c>
      <c r="B119">
        <v>1.12442</v>
      </c>
      <c r="C119">
        <v>1.1281399999999999</v>
      </c>
      <c r="D119">
        <v>1.1193599999999999</v>
      </c>
      <c r="E119">
        <v>1.1247</v>
      </c>
      <c r="F119">
        <v>8.78000000000001E-3</v>
      </c>
      <c r="G119">
        <v>1.15757142857142E-2</v>
      </c>
      <c r="H119">
        <v>57.109502161073202</v>
      </c>
      <c r="I119">
        <v>0</v>
      </c>
      <c r="J119" s="1">
        <f t="shared" si="3"/>
        <v>42276</v>
      </c>
      <c r="K119" t="str">
        <f>IFERROR(VLOOKUP(J119,realized!F:I,3,0),"")</f>
        <v/>
      </c>
      <c r="M119" t="s">
        <v>948</v>
      </c>
      <c r="N119">
        <v>1.5173700000000001</v>
      </c>
      <c r="O119">
        <v>1.5204899999999999</v>
      </c>
      <c r="P119">
        <v>1.5128900000000001</v>
      </c>
      <c r="Q119">
        <v>1.51461</v>
      </c>
      <c r="R119">
        <v>7.5999999999998196E-3</v>
      </c>
      <c r="S119">
        <v>1.21771428571428E-2</v>
      </c>
      <c r="T119">
        <v>42.982499985813199</v>
      </c>
      <c r="U119">
        <v>0</v>
      </c>
      <c r="V119" s="1">
        <f t="shared" si="4"/>
        <v>42276</v>
      </c>
      <c r="W119" t="str">
        <f>IFERROR(VLOOKUP(V119,realized!K:N,3,0),"")</f>
        <v/>
      </c>
      <c r="Y119" t="s">
        <v>928</v>
      </c>
      <c r="Z119">
        <v>1134.95</v>
      </c>
      <c r="AA119">
        <v>1147.8699999999999</v>
      </c>
      <c r="AB119">
        <v>1134.28</v>
      </c>
      <c r="AC119">
        <v>1139.97</v>
      </c>
      <c r="AD119">
        <v>13.5899999999999</v>
      </c>
      <c r="AE119">
        <v>16.475714285714201</v>
      </c>
      <c r="AF119">
        <v>50.772823331535399</v>
      </c>
      <c r="AG119">
        <v>0</v>
      </c>
      <c r="AH119" s="1">
        <f t="shared" si="5"/>
        <v>42248</v>
      </c>
      <c r="AI119" t="str">
        <f>IFERROR(VLOOKUP(AH119,realized!U:X,3,0),"")</f>
        <v/>
      </c>
    </row>
    <row r="120" spans="1:35" x14ac:dyDescent="0.3">
      <c r="A120" t="s">
        <v>949</v>
      </c>
      <c r="B120">
        <v>1.1247100000000001</v>
      </c>
      <c r="C120">
        <v>1.12612</v>
      </c>
      <c r="D120">
        <v>1.1156999999999999</v>
      </c>
      <c r="E120">
        <v>1.11755</v>
      </c>
      <c r="F120">
        <v>1.042E-2</v>
      </c>
      <c r="G120">
        <v>1.14385714285714E-2</v>
      </c>
      <c r="H120">
        <v>56.306917908421298</v>
      </c>
      <c r="I120">
        <v>0</v>
      </c>
      <c r="J120" s="1">
        <f t="shared" si="3"/>
        <v>42277</v>
      </c>
      <c r="K120" t="str">
        <f>IFERROR(VLOOKUP(J120,realized!F:I,3,0),"")</f>
        <v/>
      </c>
      <c r="M120" t="s">
        <v>949</v>
      </c>
      <c r="N120">
        <v>1.5146200000000001</v>
      </c>
      <c r="O120">
        <v>1.52136</v>
      </c>
      <c r="P120">
        <v>1.51071</v>
      </c>
      <c r="Q120">
        <v>1.5125599999999999</v>
      </c>
      <c r="R120">
        <v>1.065E-2</v>
      </c>
      <c r="S120">
        <v>1.1959285714285599E-2</v>
      </c>
      <c r="T120">
        <v>41.325714516200399</v>
      </c>
      <c r="U120">
        <v>0</v>
      </c>
      <c r="V120" s="1">
        <f t="shared" si="4"/>
        <v>42277</v>
      </c>
      <c r="W120" t="str">
        <f>IFERROR(VLOOKUP(V120,realized!K:N,3,0),"")</f>
        <v/>
      </c>
      <c r="Y120" t="s">
        <v>929</v>
      </c>
      <c r="Z120">
        <v>1139.6199999999999</v>
      </c>
      <c r="AA120">
        <v>1142.44</v>
      </c>
      <c r="AB120">
        <v>1131.96</v>
      </c>
      <c r="AC120">
        <v>1133.77</v>
      </c>
      <c r="AD120">
        <v>10.48</v>
      </c>
      <c r="AE120">
        <v>16.289285714285601</v>
      </c>
      <c r="AF120">
        <v>50.870124093030498</v>
      </c>
      <c r="AG120">
        <v>0</v>
      </c>
      <c r="AH120" s="1">
        <f t="shared" si="5"/>
        <v>42249</v>
      </c>
      <c r="AI120" t="str">
        <f>IFERROR(VLOOKUP(AH120,realized!U:X,3,0),"")</f>
        <v/>
      </c>
    </row>
    <row r="121" spans="1:35" x14ac:dyDescent="0.3">
      <c r="A121" t="s">
        <v>950</v>
      </c>
      <c r="B121">
        <v>1.1175200000000001</v>
      </c>
      <c r="C121">
        <v>1.1208800000000001</v>
      </c>
      <c r="D121">
        <v>1.1134900000000001</v>
      </c>
      <c r="E121">
        <v>1.1194</v>
      </c>
      <c r="F121">
        <v>7.3899999999999999E-3</v>
      </c>
      <c r="G121">
        <v>1.1286428571428499E-2</v>
      </c>
      <c r="H121">
        <v>55.885122760327697</v>
      </c>
      <c r="I121">
        <v>0</v>
      </c>
      <c r="J121" s="1">
        <f t="shared" si="3"/>
        <v>42278</v>
      </c>
      <c r="K121" t="str">
        <f>IFERROR(VLOOKUP(J121,realized!F:I,3,0),"")</f>
        <v/>
      </c>
      <c r="M121" t="s">
        <v>950</v>
      </c>
      <c r="N121">
        <v>1.5126999999999999</v>
      </c>
      <c r="O121">
        <v>1.51799</v>
      </c>
      <c r="P121">
        <v>1.51071</v>
      </c>
      <c r="Q121">
        <v>1.5130699999999999</v>
      </c>
      <c r="R121">
        <v>7.2799999999999497E-3</v>
      </c>
      <c r="S121">
        <v>1.20357142857142E-2</v>
      </c>
      <c r="T121">
        <v>41.397063818856601</v>
      </c>
      <c r="U121">
        <v>0</v>
      </c>
      <c r="V121" s="1">
        <f t="shared" si="4"/>
        <v>42278</v>
      </c>
      <c r="W121" t="str">
        <f>IFERROR(VLOOKUP(V121,realized!K:N,3,0),"")</f>
        <v/>
      </c>
      <c r="Y121" t="s">
        <v>930</v>
      </c>
      <c r="Z121">
        <v>1133.5999999999999</v>
      </c>
      <c r="AA121">
        <v>1134.31</v>
      </c>
      <c r="AB121">
        <v>1121.83</v>
      </c>
      <c r="AC121">
        <v>1124.8900000000001</v>
      </c>
      <c r="AD121">
        <v>12.48</v>
      </c>
      <c r="AE121">
        <v>16.5178571428571</v>
      </c>
      <c r="AF121">
        <v>51.088576520826997</v>
      </c>
      <c r="AG121">
        <v>0</v>
      </c>
      <c r="AH121" s="1">
        <f t="shared" si="5"/>
        <v>42250</v>
      </c>
      <c r="AI121" t="str">
        <f>IFERROR(VLOOKUP(AH121,realized!U:X,3,0),"")</f>
        <v/>
      </c>
    </row>
    <row r="122" spans="1:35" x14ac:dyDescent="0.3">
      <c r="A122" t="s">
        <v>951</v>
      </c>
      <c r="B122">
        <v>1.11938</v>
      </c>
      <c r="C122">
        <v>1.13185</v>
      </c>
      <c r="D122">
        <v>1.1150199999999999</v>
      </c>
      <c r="E122">
        <v>1.1205799999999999</v>
      </c>
      <c r="F122">
        <v>1.6830000000000098E-2</v>
      </c>
      <c r="G122">
        <v>1.1847142857142799E-2</v>
      </c>
      <c r="H122">
        <v>55.833638505898698</v>
      </c>
      <c r="I122">
        <v>0</v>
      </c>
      <c r="J122" s="1">
        <f t="shared" si="3"/>
        <v>42279</v>
      </c>
      <c r="K122" t="str">
        <f>IFERROR(VLOOKUP(J122,realized!F:I,3,0),"")</f>
        <v/>
      </c>
      <c r="M122" t="s">
        <v>951</v>
      </c>
      <c r="N122">
        <v>1.5130699999999999</v>
      </c>
      <c r="O122">
        <v>1.5236700000000001</v>
      </c>
      <c r="P122">
        <v>1.51264</v>
      </c>
      <c r="Q122">
        <v>1.5174000000000001</v>
      </c>
      <c r="R122">
        <v>1.103E-2</v>
      </c>
      <c r="S122">
        <v>1.21207142857142E-2</v>
      </c>
      <c r="T122">
        <v>41.554118390134001</v>
      </c>
      <c r="U122">
        <v>0</v>
      </c>
      <c r="V122" s="1">
        <f t="shared" si="4"/>
        <v>42279</v>
      </c>
      <c r="W122" t="str">
        <f>IFERROR(VLOOKUP(V122,realized!K:N,3,0),"")</f>
        <v/>
      </c>
      <c r="Y122" t="s">
        <v>931</v>
      </c>
      <c r="Z122">
        <v>1125.06</v>
      </c>
      <c r="AA122">
        <v>1132.32</v>
      </c>
      <c r="AB122">
        <v>1116.71</v>
      </c>
      <c r="AC122">
        <v>1122.25</v>
      </c>
      <c r="AD122">
        <v>15.6099999999999</v>
      </c>
      <c r="AE122">
        <v>16.9807142857142</v>
      </c>
      <c r="AF122">
        <v>51.3607465415243</v>
      </c>
      <c r="AG122">
        <v>0</v>
      </c>
      <c r="AH122" s="1">
        <f t="shared" si="5"/>
        <v>42251</v>
      </c>
      <c r="AI122" t="str">
        <f>IFERROR(VLOOKUP(AH122,realized!U:X,3,0),"")</f>
        <v/>
      </c>
    </row>
    <row r="123" spans="1:35" x14ac:dyDescent="0.3">
      <c r="A123" t="s">
        <v>952</v>
      </c>
      <c r="B123">
        <v>1.1218600000000001</v>
      </c>
      <c r="C123">
        <v>1.1289100000000001</v>
      </c>
      <c r="D123">
        <v>1.1173200000000001</v>
      </c>
      <c r="E123">
        <v>1.1186</v>
      </c>
      <c r="F123">
        <v>1.1589999999999901E-2</v>
      </c>
      <c r="G123">
        <v>1.21742857142857E-2</v>
      </c>
      <c r="H123">
        <v>56.209344701323097</v>
      </c>
      <c r="I123">
        <v>0</v>
      </c>
      <c r="J123" s="1">
        <f t="shared" si="3"/>
        <v>42282</v>
      </c>
      <c r="K123" t="str">
        <f>IFERROR(VLOOKUP(J123,realized!F:I,3,0),"")</f>
        <v/>
      </c>
      <c r="M123" t="s">
        <v>952</v>
      </c>
      <c r="N123">
        <v>1.5196400000000001</v>
      </c>
      <c r="O123">
        <v>1.52441</v>
      </c>
      <c r="P123">
        <v>1.51359</v>
      </c>
      <c r="Q123">
        <v>1.5145200000000001</v>
      </c>
      <c r="R123">
        <v>1.082E-2</v>
      </c>
      <c r="S123">
        <v>1.19857142857142E-2</v>
      </c>
      <c r="T123">
        <v>41.908702382424202</v>
      </c>
      <c r="U123">
        <v>0</v>
      </c>
      <c r="V123" s="1">
        <f t="shared" si="4"/>
        <v>42282</v>
      </c>
      <c r="W123" t="str">
        <f>IFERROR(VLOOKUP(V123,realized!K:N,3,0),"")</f>
        <v/>
      </c>
      <c r="Y123" t="s">
        <v>932</v>
      </c>
      <c r="Z123">
        <v>1123.6400000000001</v>
      </c>
      <c r="AA123">
        <v>1124.79</v>
      </c>
      <c r="AB123">
        <v>1115.94</v>
      </c>
      <c r="AC123">
        <v>1118.8599999999999</v>
      </c>
      <c r="AD123">
        <v>8.8499999999999002</v>
      </c>
      <c r="AE123">
        <v>16.779285714285599</v>
      </c>
      <c r="AF123">
        <v>55.876886550014902</v>
      </c>
      <c r="AG123">
        <v>0</v>
      </c>
      <c r="AH123" s="1">
        <f t="shared" si="5"/>
        <v>42254</v>
      </c>
      <c r="AI123" t="str">
        <f>IFERROR(VLOOKUP(AH123,realized!U:X,3,0),"")</f>
        <v/>
      </c>
    </row>
    <row r="124" spans="1:35" x14ac:dyDescent="0.3">
      <c r="A124" t="s">
        <v>953</v>
      </c>
      <c r="B124">
        <v>1.11859</v>
      </c>
      <c r="C124">
        <v>1.12791</v>
      </c>
      <c r="D124">
        <v>1.11717</v>
      </c>
      <c r="E124">
        <v>1.12704</v>
      </c>
      <c r="F124">
        <v>1.0739999999999901E-2</v>
      </c>
      <c r="G124">
        <v>1.21807142857143E-2</v>
      </c>
      <c r="H124">
        <v>56.676275464116401</v>
      </c>
      <c r="I124">
        <v>0</v>
      </c>
      <c r="J124" s="1">
        <f t="shared" si="3"/>
        <v>42283</v>
      </c>
      <c r="K124" t="str">
        <f>IFERROR(VLOOKUP(J124,realized!F:I,3,0),"")</f>
        <v/>
      </c>
      <c r="M124" t="s">
        <v>953</v>
      </c>
      <c r="N124">
        <v>1.5145200000000001</v>
      </c>
      <c r="O124">
        <v>1.52427</v>
      </c>
      <c r="P124">
        <v>1.51397</v>
      </c>
      <c r="Q124">
        <v>1.5222</v>
      </c>
      <c r="R124">
        <v>1.02999999999999E-2</v>
      </c>
      <c r="S124">
        <v>1.1302857142857101E-2</v>
      </c>
      <c r="T124">
        <v>42.008618831564803</v>
      </c>
      <c r="U124">
        <v>0</v>
      </c>
      <c r="V124" s="1">
        <f t="shared" si="4"/>
        <v>42283</v>
      </c>
      <c r="W124" t="str">
        <f>IFERROR(VLOOKUP(V124,realized!K:N,3,0),"")</f>
        <v/>
      </c>
      <c r="Y124" t="s">
        <v>933</v>
      </c>
      <c r="Z124">
        <v>1120.06</v>
      </c>
      <c r="AA124">
        <v>1126.72</v>
      </c>
      <c r="AB124">
        <v>1118.56</v>
      </c>
      <c r="AC124">
        <v>1121.3399999999999</v>
      </c>
      <c r="AD124">
        <v>8.1600000000000801</v>
      </c>
      <c r="AE124">
        <v>16.049999999999901</v>
      </c>
      <c r="AF124">
        <v>55.971521673763498</v>
      </c>
      <c r="AG124">
        <v>0</v>
      </c>
      <c r="AH124" s="1">
        <f t="shared" si="5"/>
        <v>42255</v>
      </c>
      <c r="AI124" t="str">
        <f>IFERROR(VLOOKUP(AH124,realized!U:X,3,0),"")</f>
        <v/>
      </c>
    </row>
    <row r="125" spans="1:35" x14ac:dyDescent="0.3">
      <c r="A125" t="s">
        <v>954</v>
      </c>
      <c r="B125">
        <v>1.12704</v>
      </c>
      <c r="C125">
        <v>1.1284000000000001</v>
      </c>
      <c r="D125">
        <v>1.1211199999999999</v>
      </c>
      <c r="E125">
        <v>1.1236699999999999</v>
      </c>
      <c r="F125">
        <v>7.28000000000017E-3</v>
      </c>
      <c r="G125">
        <v>1.15828571428571E-2</v>
      </c>
      <c r="H125">
        <v>56.991962980901697</v>
      </c>
      <c r="I125">
        <v>0</v>
      </c>
      <c r="J125" s="1">
        <f t="shared" si="3"/>
        <v>42284</v>
      </c>
      <c r="K125" t="str">
        <f>IFERROR(VLOOKUP(J125,realized!F:I,3,0),"")</f>
        <v/>
      </c>
      <c r="M125" t="s">
        <v>954</v>
      </c>
      <c r="N125">
        <v>1.5222</v>
      </c>
      <c r="O125">
        <v>1.53393</v>
      </c>
      <c r="P125">
        <v>1.52182</v>
      </c>
      <c r="Q125">
        <v>1.5316000000000001</v>
      </c>
      <c r="R125">
        <v>1.2109999999999999E-2</v>
      </c>
      <c r="S125">
        <v>1.11492857142857E-2</v>
      </c>
      <c r="T125">
        <v>42.017365193733198</v>
      </c>
      <c r="U125">
        <v>0</v>
      </c>
      <c r="V125" s="1">
        <f t="shared" si="4"/>
        <v>42284</v>
      </c>
      <c r="W125" t="str">
        <f>IFERROR(VLOOKUP(V125,realized!K:N,3,0),"")</f>
        <v/>
      </c>
      <c r="Y125" t="s">
        <v>934</v>
      </c>
      <c r="Z125">
        <v>1122.01</v>
      </c>
      <c r="AA125">
        <v>1125.33</v>
      </c>
      <c r="AB125">
        <v>1101.1099999999999</v>
      </c>
      <c r="AC125">
        <v>1107.48</v>
      </c>
      <c r="AD125">
        <v>24.22</v>
      </c>
      <c r="AE125">
        <v>16.251428571428502</v>
      </c>
      <c r="AF125">
        <v>46.945706303183798</v>
      </c>
      <c r="AG125">
        <v>0</v>
      </c>
      <c r="AH125" s="1">
        <f t="shared" si="5"/>
        <v>42256</v>
      </c>
      <c r="AI125" t="str">
        <f>IFERROR(VLOOKUP(AH125,realized!U:X,3,0),"")</f>
        <v/>
      </c>
    </row>
    <row r="126" spans="1:35" x14ac:dyDescent="0.3">
      <c r="A126" t="s">
        <v>955</v>
      </c>
      <c r="B126">
        <v>1.1236699999999999</v>
      </c>
      <c r="C126">
        <v>1.1327400000000001</v>
      </c>
      <c r="D126">
        <v>1.1234200000000001</v>
      </c>
      <c r="E126">
        <v>1.12747</v>
      </c>
      <c r="F126">
        <v>9.3199999999999898E-3</v>
      </c>
      <c r="G126">
        <v>1.0884285714285701E-2</v>
      </c>
      <c r="H126">
        <v>74.285482954102093</v>
      </c>
      <c r="I126">
        <v>0</v>
      </c>
      <c r="J126" s="1">
        <f t="shared" si="3"/>
        <v>42285</v>
      </c>
      <c r="K126" t="str">
        <f>IFERROR(VLOOKUP(J126,realized!F:I,3,0),"")</f>
        <v/>
      </c>
      <c r="M126" t="s">
        <v>955</v>
      </c>
      <c r="N126">
        <v>1.5316000000000001</v>
      </c>
      <c r="O126">
        <v>1.53721</v>
      </c>
      <c r="P126">
        <v>1.5261100000000001</v>
      </c>
      <c r="Q126">
        <v>1.5343500000000001</v>
      </c>
      <c r="R126">
        <v>1.1099999999999799E-2</v>
      </c>
      <c r="S126">
        <v>1.0907142857142799E-2</v>
      </c>
      <c r="T126">
        <v>48.745637421247899</v>
      </c>
      <c r="U126">
        <v>0</v>
      </c>
      <c r="V126" s="1">
        <f t="shared" si="4"/>
        <v>42285</v>
      </c>
      <c r="W126" t="str">
        <f>IFERROR(VLOOKUP(V126,realized!K:N,3,0),"")</f>
        <v/>
      </c>
      <c r="Y126" t="s">
        <v>935</v>
      </c>
      <c r="Z126">
        <v>1106.5899999999999</v>
      </c>
      <c r="AA126">
        <v>1114.98</v>
      </c>
      <c r="AB126">
        <v>1103.79</v>
      </c>
      <c r="AC126">
        <v>1110.54</v>
      </c>
      <c r="AD126">
        <v>11.19</v>
      </c>
      <c r="AE126">
        <v>15.666428571428501</v>
      </c>
      <c r="AF126">
        <v>46.916359834148302</v>
      </c>
      <c r="AG126">
        <v>0</v>
      </c>
      <c r="AH126" s="1">
        <f t="shared" si="5"/>
        <v>42257</v>
      </c>
      <c r="AI126" t="str">
        <f>IFERROR(VLOOKUP(AH126,realized!U:X,3,0),"")</f>
        <v/>
      </c>
    </row>
    <row r="127" spans="1:35" x14ac:dyDescent="0.3">
      <c r="A127" t="s">
        <v>956</v>
      </c>
      <c r="B127">
        <v>1.12754</v>
      </c>
      <c r="C127">
        <v>1.13872</v>
      </c>
      <c r="D127">
        <v>1.1266700000000001</v>
      </c>
      <c r="E127">
        <v>1.1372899999999999</v>
      </c>
      <c r="F127">
        <v>1.20499999999998E-2</v>
      </c>
      <c r="G127">
        <v>1.06814285714286E-2</v>
      </c>
      <c r="H127">
        <v>65.568848062502497</v>
      </c>
      <c r="I127">
        <v>0</v>
      </c>
      <c r="J127" s="1">
        <f t="shared" si="3"/>
        <v>42286</v>
      </c>
      <c r="K127" t="str">
        <f>IFERROR(VLOOKUP(J127,realized!F:I,3,0),"")</f>
        <v/>
      </c>
      <c r="M127" t="s">
        <v>956</v>
      </c>
      <c r="N127">
        <v>1.53434</v>
      </c>
      <c r="O127">
        <v>1.53833</v>
      </c>
      <c r="P127">
        <v>1.52996</v>
      </c>
      <c r="Q127">
        <v>1.5327500000000001</v>
      </c>
      <c r="R127">
        <v>8.3699999999999799E-3</v>
      </c>
      <c r="S127">
        <v>1.08828571428571E-2</v>
      </c>
      <c r="T127">
        <v>51.989440732794897</v>
      </c>
      <c r="U127">
        <v>0</v>
      </c>
      <c r="V127" s="1">
        <f t="shared" si="4"/>
        <v>42286</v>
      </c>
      <c r="W127" t="str">
        <f>IFERROR(VLOOKUP(V127,realized!K:N,3,0),"")</f>
        <v/>
      </c>
      <c r="Y127" t="s">
        <v>936</v>
      </c>
      <c r="Z127">
        <v>1111.23</v>
      </c>
      <c r="AA127">
        <v>1112.8499999999999</v>
      </c>
      <c r="AB127">
        <v>1098.68</v>
      </c>
      <c r="AC127">
        <v>1107.5899999999999</v>
      </c>
      <c r="AD127">
        <v>14.169999999999799</v>
      </c>
      <c r="AE127">
        <v>14.914285714285599</v>
      </c>
      <c r="AF127">
        <v>53.259772954682902</v>
      </c>
      <c r="AG127">
        <v>0</v>
      </c>
      <c r="AH127" s="1">
        <f t="shared" si="5"/>
        <v>42258</v>
      </c>
      <c r="AI127" t="str">
        <f>IFERROR(VLOOKUP(AH127,realized!U:X,3,0),"")</f>
        <v/>
      </c>
    </row>
    <row r="128" spans="1:35" x14ac:dyDescent="0.3">
      <c r="A128" t="s">
        <v>957</v>
      </c>
      <c r="B128">
        <v>1.13575</v>
      </c>
      <c r="C128">
        <v>1.13967</v>
      </c>
      <c r="D128">
        <v>1.1354</v>
      </c>
      <c r="E128">
        <v>1.13578</v>
      </c>
      <c r="F128">
        <v>4.2699999999999899E-3</v>
      </c>
      <c r="G128">
        <v>1.0313571428571399E-2</v>
      </c>
      <c r="H128">
        <v>64.138243745333199</v>
      </c>
      <c r="I128">
        <v>0</v>
      </c>
      <c r="J128" s="1">
        <f t="shared" si="3"/>
        <v>42289</v>
      </c>
      <c r="K128" t="str">
        <f>IFERROR(VLOOKUP(J128,realized!F:I,3,0),"")</f>
        <v/>
      </c>
      <c r="M128" t="s">
        <v>957</v>
      </c>
      <c r="N128">
        <v>1.5314099999999999</v>
      </c>
      <c r="O128">
        <v>1.53728</v>
      </c>
      <c r="P128">
        <v>1.5309600000000001</v>
      </c>
      <c r="Q128">
        <v>1.5348200000000001</v>
      </c>
      <c r="R128">
        <v>6.3199999999998804E-3</v>
      </c>
      <c r="S128">
        <v>9.9885714285714092E-3</v>
      </c>
      <c r="T128">
        <v>67.489834228762007</v>
      </c>
      <c r="U128">
        <v>0</v>
      </c>
      <c r="V128" s="1">
        <f t="shared" si="4"/>
        <v>42289</v>
      </c>
      <c r="W128" t="str">
        <f>IFERROR(VLOOKUP(V128,realized!K:N,3,0),"")</f>
        <v/>
      </c>
      <c r="Y128" t="s">
        <v>937</v>
      </c>
      <c r="Z128">
        <v>1107.76</v>
      </c>
      <c r="AA128">
        <v>1110.45</v>
      </c>
      <c r="AB128">
        <v>1103.53</v>
      </c>
      <c r="AC128">
        <v>1108.67</v>
      </c>
      <c r="AD128">
        <v>6.9200000000000701</v>
      </c>
      <c r="AE128">
        <v>13.8378571428571</v>
      </c>
      <c r="AF128">
        <v>58.849687021783197</v>
      </c>
      <c r="AG128">
        <v>0</v>
      </c>
      <c r="AH128" s="1">
        <f t="shared" si="5"/>
        <v>42261</v>
      </c>
      <c r="AI128" t="str">
        <f>IFERROR(VLOOKUP(AH128,realized!U:X,3,0),"")</f>
        <v/>
      </c>
    </row>
    <row r="129" spans="1:35" x14ac:dyDescent="0.3">
      <c r="A129" t="s">
        <v>958</v>
      </c>
      <c r="B129">
        <v>1.13578</v>
      </c>
      <c r="C129">
        <v>1.1411</v>
      </c>
      <c r="D129">
        <v>1.1344000000000001</v>
      </c>
      <c r="E129">
        <v>1.1378299999999999</v>
      </c>
      <c r="F129">
        <v>6.6999999999999204E-3</v>
      </c>
      <c r="G129">
        <v>1.0018571428571399E-2</v>
      </c>
      <c r="H129">
        <v>63.5588503476624</v>
      </c>
      <c r="I129">
        <v>0</v>
      </c>
      <c r="J129" s="1">
        <f t="shared" si="3"/>
        <v>42290</v>
      </c>
      <c r="K129" t="str">
        <f>IFERROR(VLOOKUP(J129,realized!F:I,3,0),"")</f>
        <v/>
      </c>
      <c r="M129" t="s">
        <v>958</v>
      </c>
      <c r="N129">
        <v>1.53481</v>
      </c>
      <c r="O129">
        <v>1.53874</v>
      </c>
      <c r="P129">
        <v>1.5200100000000001</v>
      </c>
      <c r="Q129">
        <v>1.52468</v>
      </c>
      <c r="R129">
        <v>1.87299999999999E-2</v>
      </c>
      <c r="S129">
        <v>1.02935714285714E-2</v>
      </c>
      <c r="T129">
        <v>66.403545871788296</v>
      </c>
      <c r="U129">
        <v>0</v>
      </c>
      <c r="V129" s="1">
        <f t="shared" si="4"/>
        <v>42290</v>
      </c>
      <c r="W129" t="str">
        <f>IFERROR(VLOOKUP(V129,realized!K:N,3,0),"")</f>
        <v/>
      </c>
      <c r="Y129" t="s">
        <v>938</v>
      </c>
      <c r="Z129">
        <v>1108.57</v>
      </c>
      <c r="AA129">
        <v>1109.32</v>
      </c>
      <c r="AB129">
        <v>1102.3599999999999</v>
      </c>
      <c r="AC129">
        <v>1104.96</v>
      </c>
      <c r="AD129">
        <v>6.9600000000000302</v>
      </c>
      <c r="AE129">
        <v>12.2778571428571</v>
      </c>
      <c r="AF129">
        <v>57.7687591860278</v>
      </c>
      <c r="AG129">
        <v>0</v>
      </c>
      <c r="AH129" s="1">
        <f t="shared" si="5"/>
        <v>42262</v>
      </c>
      <c r="AI129" t="str">
        <f>IFERROR(VLOOKUP(AH129,realized!U:X,3,0),"")</f>
        <v/>
      </c>
    </row>
    <row r="130" spans="1:35" x14ac:dyDescent="0.3">
      <c r="A130" t="s">
        <v>959</v>
      </c>
      <c r="B130">
        <v>1.13784</v>
      </c>
      <c r="C130">
        <v>1.1488799999999999</v>
      </c>
      <c r="D130">
        <v>1.1376500000000001</v>
      </c>
      <c r="E130">
        <v>1.1472800000000001</v>
      </c>
      <c r="F130">
        <v>1.1229999999999799E-2</v>
      </c>
      <c r="G130">
        <v>9.8807142857142895E-3</v>
      </c>
      <c r="H130">
        <v>54.431296455602201</v>
      </c>
      <c r="I130">
        <v>1</v>
      </c>
      <c r="J130" s="1">
        <f t="shared" si="3"/>
        <v>42291</v>
      </c>
      <c r="K130" t="str">
        <f>IFERROR(VLOOKUP(J130,realized!F:I,3,0),"")</f>
        <v/>
      </c>
      <c r="M130" t="s">
        <v>959</v>
      </c>
      <c r="N130">
        <v>1.5246999999999999</v>
      </c>
      <c r="O130">
        <v>1.5494000000000001</v>
      </c>
      <c r="P130">
        <v>1.5246999999999999</v>
      </c>
      <c r="Q130">
        <v>1.5474399999999999</v>
      </c>
      <c r="R130">
        <v>2.4719999999999999E-2</v>
      </c>
      <c r="S130">
        <v>1.1427857142857101E-2</v>
      </c>
      <c r="T130">
        <v>53.9580840754329</v>
      </c>
      <c r="U130">
        <v>0</v>
      </c>
      <c r="V130" s="1">
        <f t="shared" si="4"/>
        <v>42291</v>
      </c>
      <c r="W130" t="str">
        <f>IFERROR(VLOOKUP(V130,realized!K:N,3,0),"")</f>
        <v/>
      </c>
      <c r="Y130" t="s">
        <v>939</v>
      </c>
      <c r="Z130">
        <v>1105.23</v>
      </c>
      <c r="AA130">
        <v>1124.17</v>
      </c>
      <c r="AB130">
        <v>1103.9100000000001</v>
      </c>
      <c r="AC130">
        <v>1119.2</v>
      </c>
      <c r="AD130">
        <v>20.259999999999899</v>
      </c>
      <c r="AE130">
        <v>12.926428571428501</v>
      </c>
      <c r="AF130">
        <v>56.836512885958101</v>
      </c>
      <c r="AG130">
        <v>0</v>
      </c>
      <c r="AH130" s="1">
        <f t="shared" si="5"/>
        <v>42263</v>
      </c>
      <c r="AI130" t="str">
        <f>IFERROR(VLOOKUP(AH130,realized!U:X,3,0),"")</f>
        <v/>
      </c>
    </row>
    <row r="131" spans="1:35" x14ac:dyDescent="0.3">
      <c r="A131" t="s">
        <v>960</v>
      </c>
      <c r="B131">
        <v>1.1472899999999999</v>
      </c>
      <c r="C131">
        <v>1.1494899999999999</v>
      </c>
      <c r="D131">
        <v>1.13628</v>
      </c>
      <c r="E131">
        <v>1.1377299999999999</v>
      </c>
      <c r="F131">
        <v>1.3209999999999901E-2</v>
      </c>
      <c r="G131">
        <v>9.9971428571428399E-3</v>
      </c>
      <c r="H131">
        <v>55.420373309163502</v>
      </c>
      <c r="I131">
        <v>1</v>
      </c>
      <c r="J131" s="1">
        <f t="shared" si="3"/>
        <v>42292</v>
      </c>
      <c r="K131" t="str">
        <f>IFERROR(VLOOKUP(J131,realized!F:I,3,0),"")</f>
        <v/>
      </c>
      <c r="M131" t="s">
        <v>960</v>
      </c>
      <c r="N131">
        <v>1.5476700000000001</v>
      </c>
      <c r="O131">
        <v>1.55088</v>
      </c>
      <c r="P131">
        <v>1.5414399999999999</v>
      </c>
      <c r="Q131">
        <v>1.5451999999999999</v>
      </c>
      <c r="R131">
        <v>9.4400000000001098E-3</v>
      </c>
      <c r="S131">
        <v>1.1205714285714201E-2</v>
      </c>
      <c r="T131">
        <v>52.241442502934298</v>
      </c>
      <c r="U131">
        <v>0</v>
      </c>
      <c r="V131" s="1">
        <f t="shared" si="4"/>
        <v>42292</v>
      </c>
      <c r="W131" t="str">
        <f>IFERROR(VLOOKUP(V131,realized!K:N,3,0),"")</f>
        <v/>
      </c>
      <c r="Y131" t="s">
        <v>940</v>
      </c>
      <c r="Z131">
        <v>1119.1099999999999</v>
      </c>
      <c r="AA131">
        <v>1135.29</v>
      </c>
      <c r="AB131">
        <v>1115.29</v>
      </c>
      <c r="AC131">
        <v>1131.2</v>
      </c>
      <c r="AD131">
        <v>20</v>
      </c>
      <c r="AE131">
        <v>13.137857142857101</v>
      </c>
      <c r="AF131">
        <v>55.946422508496198</v>
      </c>
      <c r="AG131">
        <v>0</v>
      </c>
      <c r="AH131" s="1">
        <f t="shared" si="5"/>
        <v>42264</v>
      </c>
      <c r="AI131" t="str">
        <f>IFERROR(VLOOKUP(AH131,realized!U:X,3,0),"")</f>
        <v/>
      </c>
    </row>
    <row r="132" spans="1:35" x14ac:dyDescent="0.3">
      <c r="A132" t="s">
        <v>961</v>
      </c>
      <c r="B132">
        <v>1.13774</v>
      </c>
      <c r="C132">
        <v>1.1394899999999999</v>
      </c>
      <c r="D132">
        <v>1.1333899999999999</v>
      </c>
      <c r="E132">
        <v>1.13473</v>
      </c>
      <c r="F132">
        <v>6.09999999999999E-3</v>
      </c>
      <c r="G132">
        <v>9.7078571428571396E-3</v>
      </c>
      <c r="H132">
        <v>54.967843372925401</v>
      </c>
      <c r="I132">
        <v>1</v>
      </c>
      <c r="J132" s="1">
        <f t="shared" ref="J132:J195" si="6">DATEVALUE(SUBSTITUTE(A132,".","/"))</f>
        <v>42293</v>
      </c>
      <c r="K132" t="str">
        <f>IFERROR(VLOOKUP(J132,realized!F:I,3,0),"")</f>
        <v/>
      </c>
      <c r="M132" t="s">
        <v>961</v>
      </c>
      <c r="N132">
        <v>1.54379</v>
      </c>
      <c r="O132">
        <v>1.5485899999999999</v>
      </c>
      <c r="P132">
        <v>1.5429900000000001</v>
      </c>
      <c r="Q132">
        <v>1.5433300000000001</v>
      </c>
      <c r="R132">
        <v>5.5999999999998204E-3</v>
      </c>
      <c r="S132">
        <v>1.10049999999999E-2</v>
      </c>
      <c r="T132">
        <v>51.998284592933103</v>
      </c>
      <c r="U132">
        <v>0</v>
      </c>
      <c r="V132" s="1">
        <f t="shared" ref="V132:V195" si="7">DATEVALUE(SUBSTITUTE(M132,".","/"))</f>
        <v>42293</v>
      </c>
      <c r="W132" t="str">
        <f>IFERROR(VLOOKUP(V132,realized!K:N,3,0),"")</f>
        <v/>
      </c>
      <c r="Y132" t="s">
        <v>941</v>
      </c>
      <c r="Z132">
        <v>1130.53</v>
      </c>
      <c r="AA132">
        <v>1141.71</v>
      </c>
      <c r="AB132">
        <v>1127.54</v>
      </c>
      <c r="AC132">
        <v>1138.98</v>
      </c>
      <c r="AD132">
        <v>14.17</v>
      </c>
      <c r="AE132">
        <v>13.361428571428499</v>
      </c>
      <c r="AF132">
        <v>55.261243799277501</v>
      </c>
      <c r="AG132">
        <v>0</v>
      </c>
      <c r="AH132" s="1">
        <f t="shared" ref="AH132:AH195" si="8">DATEVALUE(SUBSTITUTE(Y132,".","/"))</f>
        <v>42265</v>
      </c>
      <c r="AI132" t="str">
        <f>IFERROR(VLOOKUP(AH132,realized!U:X,3,0),"")</f>
        <v/>
      </c>
    </row>
    <row r="133" spans="1:35" x14ac:dyDescent="0.3">
      <c r="A133" t="s">
        <v>962</v>
      </c>
      <c r="B133">
        <v>1.1355500000000001</v>
      </c>
      <c r="C133">
        <v>1.1378900000000001</v>
      </c>
      <c r="D133">
        <v>1.1305400000000001</v>
      </c>
      <c r="E133">
        <v>1.1324799999999999</v>
      </c>
      <c r="F133">
        <v>7.3499999999999599E-3</v>
      </c>
      <c r="G133">
        <v>9.6057142857142799E-3</v>
      </c>
      <c r="H133">
        <v>54.478612759180798</v>
      </c>
      <c r="I133">
        <v>1</v>
      </c>
      <c r="J133" s="1">
        <f t="shared" si="6"/>
        <v>42296</v>
      </c>
      <c r="K133" t="str">
        <f>IFERROR(VLOOKUP(J133,realized!F:I,3,0),"")</f>
        <v/>
      </c>
      <c r="M133" t="s">
        <v>962</v>
      </c>
      <c r="N133">
        <v>1.5435000000000001</v>
      </c>
      <c r="O133">
        <v>1.5496300000000001</v>
      </c>
      <c r="P133">
        <v>1.54271</v>
      </c>
      <c r="Q133">
        <v>1.5462499999999999</v>
      </c>
      <c r="R133">
        <v>6.9200000000000303E-3</v>
      </c>
      <c r="S133">
        <v>1.0956428571428501E-2</v>
      </c>
      <c r="T133">
        <v>51.705212232250403</v>
      </c>
      <c r="U133">
        <v>0</v>
      </c>
      <c r="V133" s="1">
        <f t="shared" si="7"/>
        <v>42296</v>
      </c>
      <c r="W133" t="str">
        <f>IFERROR(VLOOKUP(V133,realized!K:N,3,0),"")</f>
        <v/>
      </c>
      <c r="Y133" t="s">
        <v>942</v>
      </c>
      <c r="Z133">
        <v>1139.52</v>
      </c>
      <c r="AA133">
        <v>1139.94</v>
      </c>
      <c r="AB133">
        <v>1129.4000000000001</v>
      </c>
      <c r="AC133">
        <v>1133.23</v>
      </c>
      <c r="AD133">
        <v>10.5399999999999</v>
      </c>
      <c r="AE133">
        <v>13.1435714285714</v>
      </c>
      <c r="AF133">
        <v>59.091680206040898</v>
      </c>
      <c r="AG133">
        <v>0</v>
      </c>
      <c r="AH133" s="1">
        <f t="shared" si="8"/>
        <v>42268</v>
      </c>
      <c r="AI133" t="str">
        <f>IFERROR(VLOOKUP(AH133,realized!U:X,3,0),"")</f>
        <v/>
      </c>
    </row>
    <row r="134" spans="1:35" x14ac:dyDescent="0.3">
      <c r="A134" t="s">
        <v>963</v>
      </c>
      <c r="B134">
        <v>1.1326000000000001</v>
      </c>
      <c r="C134">
        <v>1.13869</v>
      </c>
      <c r="D134">
        <v>1.13225</v>
      </c>
      <c r="E134">
        <v>1.1345799999999999</v>
      </c>
      <c r="F134">
        <v>6.4400000000000004E-3</v>
      </c>
      <c r="G134">
        <v>9.3214285714285604E-3</v>
      </c>
      <c r="H134">
        <v>53.9457019554916</v>
      </c>
      <c r="I134">
        <v>1</v>
      </c>
      <c r="J134" s="1">
        <f t="shared" si="6"/>
        <v>42297</v>
      </c>
      <c r="K134" t="str">
        <f>IFERROR(VLOOKUP(J134,realized!F:I,3,0),"")</f>
        <v/>
      </c>
      <c r="M134" t="s">
        <v>963</v>
      </c>
      <c r="N134">
        <v>1.54626</v>
      </c>
      <c r="O134">
        <v>1.5505800000000001</v>
      </c>
      <c r="P134">
        <v>1.5435399999999999</v>
      </c>
      <c r="Q134">
        <v>1.5443899999999999</v>
      </c>
      <c r="R134">
        <v>7.0400000000001503E-3</v>
      </c>
      <c r="S134">
        <v>1.0698571428571399E-2</v>
      </c>
      <c r="T134">
        <v>51.400138243338603</v>
      </c>
      <c r="U134">
        <v>0</v>
      </c>
      <c r="V134" s="1">
        <f t="shared" si="7"/>
        <v>42297</v>
      </c>
      <c r="W134" t="str">
        <f>IFERROR(VLOOKUP(V134,realized!K:N,3,0),"")</f>
        <v/>
      </c>
      <c r="Y134" t="s">
        <v>943</v>
      </c>
      <c r="Z134">
        <v>1133.07</v>
      </c>
      <c r="AA134">
        <v>1136.54</v>
      </c>
      <c r="AB134">
        <v>1121.26</v>
      </c>
      <c r="AC134">
        <v>1124.45</v>
      </c>
      <c r="AD134">
        <v>15.2799999999999</v>
      </c>
      <c r="AE134">
        <v>13.486428571428499</v>
      </c>
      <c r="AF134">
        <v>59.2153809618775</v>
      </c>
      <c r="AG134">
        <v>0</v>
      </c>
      <c r="AH134" s="1">
        <f t="shared" si="8"/>
        <v>42269</v>
      </c>
      <c r="AI134" t="str">
        <f>IFERROR(VLOOKUP(AH134,realized!U:X,3,0),"")</f>
        <v/>
      </c>
    </row>
    <row r="135" spans="1:35" x14ac:dyDescent="0.3">
      <c r="A135" t="s">
        <v>964</v>
      </c>
      <c r="B135">
        <v>1.13453</v>
      </c>
      <c r="C135">
        <v>1.13771</v>
      </c>
      <c r="D135">
        <v>1.1334</v>
      </c>
      <c r="E135">
        <v>1.13384</v>
      </c>
      <c r="F135">
        <v>4.31000000000003E-3</v>
      </c>
      <c r="G135">
        <v>9.1014285714285607E-3</v>
      </c>
      <c r="H135">
        <v>55.033383689420901</v>
      </c>
      <c r="I135">
        <v>1</v>
      </c>
      <c r="J135" s="1">
        <f t="shared" si="6"/>
        <v>42298</v>
      </c>
      <c r="K135" t="str">
        <f>IFERROR(VLOOKUP(J135,realized!F:I,3,0),"")</f>
        <v/>
      </c>
      <c r="M135" t="s">
        <v>964</v>
      </c>
      <c r="N135">
        <v>1.5443899999999999</v>
      </c>
      <c r="O135">
        <v>1.54772</v>
      </c>
      <c r="P135">
        <v>1.54104</v>
      </c>
      <c r="Q135">
        <v>1.54104</v>
      </c>
      <c r="R135">
        <v>6.6800000000000097E-3</v>
      </c>
      <c r="S135">
        <v>1.0655714285714201E-2</v>
      </c>
      <c r="T135">
        <v>52.929114415985801</v>
      </c>
      <c r="U135">
        <v>0</v>
      </c>
      <c r="V135" s="1">
        <f t="shared" si="7"/>
        <v>42298</v>
      </c>
      <c r="W135" t="str">
        <f>IFERROR(VLOOKUP(V135,realized!K:N,3,0),"")</f>
        <v/>
      </c>
      <c r="Y135" t="s">
        <v>944</v>
      </c>
      <c r="Z135">
        <v>1123.8599999999999</v>
      </c>
      <c r="AA135">
        <v>1134.3499999999999</v>
      </c>
      <c r="AB135">
        <v>1121.83</v>
      </c>
      <c r="AC135">
        <v>1129.92</v>
      </c>
      <c r="AD135">
        <v>12.5199999999999</v>
      </c>
      <c r="AE135">
        <v>13.4892857142857</v>
      </c>
      <c r="AF135">
        <v>58.652318884845698</v>
      </c>
      <c r="AG135">
        <v>0</v>
      </c>
      <c r="AH135" s="1">
        <f t="shared" si="8"/>
        <v>42270</v>
      </c>
      <c r="AI135" t="str">
        <f>IFERROR(VLOOKUP(AH135,realized!U:X,3,0),"")</f>
        <v/>
      </c>
    </row>
    <row r="136" spans="1:35" x14ac:dyDescent="0.3">
      <c r="A136" t="s">
        <v>965</v>
      </c>
      <c r="B136">
        <v>1.13381</v>
      </c>
      <c r="C136">
        <v>1.1350800000000001</v>
      </c>
      <c r="D136">
        <v>1.10998</v>
      </c>
      <c r="E136">
        <v>1.1107899999999999</v>
      </c>
      <c r="F136">
        <v>2.5100000000000101E-2</v>
      </c>
      <c r="G136">
        <v>9.6921428571428402E-3</v>
      </c>
      <c r="H136">
        <v>49.303959364064198</v>
      </c>
      <c r="I136">
        <v>1</v>
      </c>
      <c r="J136" s="1">
        <f t="shared" si="6"/>
        <v>42299</v>
      </c>
      <c r="K136" t="str">
        <f>IFERROR(VLOOKUP(J136,realized!F:I,3,0),"")</f>
        <v/>
      </c>
      <c r="M136" t="s">
        <v>965</v>
      </c>
      <c r="N136">
        <v>1.5411999999999999</v>
      </c>
      <c r="O136">
        <v>1.5508299999999999</v>
      </c>
      <c r="P136">
        <v>1.5368900000000001</v>
      </c>
      <c r="Q136">
        <v>1.53925</v>
      </c>
      <c r="R136">
        <v>1.39399999999998E-2</v>
      </c>
      <c r="S136">
        <v>1.08635714285714E-2</v>
      </c>
      <c r="T136">
        <v>53.572943090058899</v>
      </c>
      <c r="U136">
        <v>0</v>
      </c>
      <c r="V136" s="1">
        <f t="shared" si="7"/>
        <v>42299</v>
      </c>
      <c r="W136" t="str">
        <f>IFERROR(VLOOKUP(V136,realized!K:N,3,0),"")</f>
        <v/>
      </c>
      <c r="Y136" t="s">
        <v>945</v>
      </c>
      <c r="Z136">
        <v>1130.29</v>
      </c>
      <c r="AA136">
        <v>1156.68</v>
      </c>
      <c r="AB136">
        <v>1130.27</v>
      </c>
      <c r="AC136">
        <v>1153.78</v>
      </c>
      <c r="AD136">
        <v>26.759999999999899</v>
      </c>
      <c r="AE136">
        <v>14.285714285714199</v>
      </c>
      <c r="AF136">
        <v>46.831560009328598</v>
      </c>
      <c r="AG136">
        <v>0</v>
      </c>
      <c r="AH136" s="1">
        <f t="shared" si="8"/>
        <v>42271</v>
      </c>
      <c r="AI136" t="str">
        <f>IFERROR(VLOOKUP(AH136,realized!U:X,3,0),"")</f>
        <v/>
      </c>
    </row>
    <row r="137" spans="1:35" x14ac:dyDescent="0.3">
      <c r="A137" t="s">
        <v>966</v>
      </c>
      <c r="B137">
        <v>1.11077</v>
      </c>
      <c r="C137">
        <v>1.1139600000000001</v>
      </c>
      <c r="D137">
        <v>1.0996300000000001</v>
      </c>
      <c r="E137">
        <v>1.1015600000000001</v>
      </c>
      <c r="F137">
        <v>1.43299999999999E-2</v>
      </c>
      <c r="G137">
        <v>9.8878571428571305E-3</v>
      </c>
      <c r="H137">
        <v>39.886062343892803</v>
      </c>
      <c r="I137">
        <v>1</v>
      </c>
      <c r="J137" s="1">
        <f t="shared" si="6"/>
        <v>42300</v>
      </c>
      <c r="K137" t="str">
        <f>IFERROR(VLOOKUP(J137,realized!F:I,3,0),"")</f>
        <v/>
      </c>
      <c r="M137" t="s">
        <v>966</v>
      </c>
      <c r="N137">
        <v>1.5391900000000001</v>
      </c>
      <c r="O137">
        <v>1.5418700000000001</v>
      </c>
      <c r="P137">
        <v>1.53057</v>
      </c>
      <c r="Q137">
        <v>1.53064</v>
      </c>
      <c r="R137">
        <v>1.1299999999999999E-2</v>
      </c>
      <c r="S137">
        <v>1.08978571428571E-2</v>
      </c>
      <c r="T137">
        <v>53.691249774159097</v>
      </c>
      <c r="U137">
        <v>0</v>
      </c>
      <c r="V137" s="1">
        <f t="shared" si="7"/>
        <v>42300</v>
      </c>
      <c r="W137" t="str">
        <f>IFERROR(VLOOKUP(V137,realized!K:N,3,0),"")</f>
        <v/>
      </c>
      <c r="Y137" t="s">
        <v>946</v>
      </c>
      <c r="Z137">
        <v>1150.75</v>
      </c>
      <c r="AA137">
        <v>1151.21</v>
      </c>
      <c r="AB137">
        <v>1140.71</v>
      </c>
      <c r="AC137">
        <v>1145.56</v>
      </c>
      <c r="AD137">
        <v>13.069999999999901</v>
      </c>
      <c r="AE137">
        <v>14.587142857142799</v>
      </c>
      <c r="AF137">
        <v>46.413115238149302</v>
      </c>
      <c r="AG137">
        <v>0</v>
      </c>
      <c r="AH137" s="1">
        <f t="shared" si="8"/>
        <v>42272</v>
      </c>
      <c r="AI137" t="str">
        <f>IFERROR(VLOOKUP(AH137,realized!U:X,3,0),"")</f>
        <v/>
      </c>
    </row>
    <row r="138" spans="1:35" x14ac:dyDescent="0.3">
      <c r="A138" t="s">
        <v>967</v>
      </c>
      <c r="B138">
        <v>1.1006400000000001</v>
      </c>
      <c r="C138">
        <v>1.1068</v>
      </c>
      <c r="D138">
        <v>1.10036</v>
      </c>
      <c r="E138">
        <v>1.10527</v>
      </c>
      <c r="F138">
        <v>6.4400000000000004E-3</v>
      </c>
      <c r="G138">
        <v>9.5807142857142705E-3</v>
      </c>
      <c r="H138">
        <v>39.190062202943402</v>
      </c>
      <c r="I138">
        <v>1</v>
      </c>
      <c r="J138" s="1">
        <f t="shared" si="6"/>
        <v>42303</v>
      </c>
      <c r="K138" t="str">
        <f>IFERROR(VLOOKUP(J138,realized!F:I,3,0),"")</f>
        <v/>
      </c>
      <c r="M138" t="s">
        <v>967</v>
      </c>
      <c r="N138">
        <v>1.53057</v>
      </c>
      <c r="O138">
        <v>1.53817</v>
      </c>
      <c r="P138">
        <v>1.5304899999999999</v>
      </c>
      <c r="Q138">
        <v>1.53508</v>
      </c>
      <c r="R138">
        <v>7.6800000000001303E-3</v>
      </c>
      <c r="S138">
        <v>1.07107142857142E-2</v>
      </c>
      <c r="T138">
        <v>60.3148433234675</v>
      </c>
      <c r="U138">
        <v>0</v>
      </c>
      <c r="V138" s="1">
        <f t="shared" si="7"/>
        <v>42303</v>
      </c>
      <c r="W138" t="str">
        <f>IFERROR(VLOOKUP(V138,realized!K:N,3,0),"")</f>
        <v/>
      </c>
      <c r="Y138" t="s">
        <v>947</v>
      </c>
      <c r="Z138">
        <v>1145.26</v>
      </c>
      <c r="AA138">
        <v>1148.21</v>
      </c>
      <c r="AB138">
        <v>1128.02</v>
      </c>
      <c r="AC138">
        <v>1131.96</v>
      </c>
      <c r="AD138">
        <v>20.190000000000001</v>
      </c>
      <c r="AE138">
        <v>15.4464285714285</v>
      </c>
      <c r="AF138">
        <v>46.2970872200138</v>
      </c>
      <c r="AG138">
        <v>0</v>
      </c>
      <c r="AH138" s="1">
        <f t="shared" si="8"/>
        <v>42275</v>
      </c>
      <c r="AI138" t="str">
        <f>IFERROR(VLOOKUP(AH138,realized!U:X,3,0),"")</f>
        <v/>
      </c>
    </row>
    <row r="139" spans="1:35" x14ac:dyDescent="0.3">
      <c r="A139" t="s">
        <v>968</v>
      </c>
      <c r="B139">
        <v>1.10527</v>
      </c>
      <c r="C139">
        <v>1.10782</v>
      </c>
      <c r="D139">
        <v>1.103</v>
      </c>
      <c r="E139">
        <v>1.10463</v>
      </c>
      <c r="F139">
        <v>4.8200000000000404E-3</v>
      </c>
      <c r="G139">
        <v>9.4049999999999793E-3</v>
      </c>
      <c r="H139">
        <v>38.597063380732699</v>
      </c>
      <c r="I139">
        <v>1</v>
      </c>
      <c r="J139" s="1">
        <f t="shared" si="6"/>
        <v>42304</v>
      </c>
      <c r="K139" t="str">
        <f>IFERROR(VLOOKUP(J139,realized!F:I,3,0),"")</f>
        <v/>
      </c>
      <c r="M139" t="s">
        <v>968</v>
      </c>
      <c r="N139">
        <v>1.53487</v>
      </c>
      <c r="O139">
        <v>1.5358400000000001</v>
      </c>
      <c r="P139">
        <v>1.52823</v>
      </c>
      <c r="Q139">
        <v>1.5303100000000001</v>
      </c>
      <c r="R139">
        <v>7.6100000000001097E-3</v>
      </c>
      <c r="S139">
        <v>1.03892857142857E-2</v>
      </c>
      <c r="T139">
        <v>60.124458036986901</v>
      </c>
      <c r="U139">
        <v>0</v>
      </c>
      <c r="V139" s="1">
        <f t="shared" si="7"/>
        <v>42304</v>
      </c>
      <c r="W139" t="str">
        <f>IFERROR(VLOOKUP(V139,realized!K:N,3,0),"")</f>
        <v/>
      </c>
      <c r="Y139" t="s">
        <v>948</v>
      </c>
      <c r="Z139">
        <v>1132</v>
      </c>
      <c r="AA139">
        <v>1134.72</v>
      </c>
      <c r="AB139">
        <v>1124.3599999999999</v>
      </c>
      <c r="AC139">
        <v>1126.9100000000001</v>
      </c>
      <c r="AD139">
        <v>10.360000000000101</v>
      </c>
      <c r="AE139">
        <v>14.4564285714285</v>
      </c>
      <c r="AF139">
        <v>45.949909561759497</v>
      </c>
      <c r="AG139">
        <v>0</v>
      </c>
      <c r="AH139" s="1">
        <f t="shared" si="8"/>
        <v>42276</v>
      </c>
      <c r="AI139" t="str">
        <f>IFERROR(VLOOKUP(AH139,realized!U:X,3,0),"")</f>
        <v/>
      </c>
    </row>
    <row r="140" spans="1:35" x14ac:dyDescent="0.3">
      <c r="A140" t="s">
        <v>969</v>
      </c>
      <c r="B140">
        <v>1.10459</v>
      </c>
      <c r="C140">
        <v>1.10955</v>
      </c>
      <c r="D140">
        <v>1.08965</v>
      </c>
      <c r="E140">
        <v>1.09266</v>
      </c>
      <c r="F140">
        <v>1.9900000000000001E-2</v>
      </c>
      <c r="G140">
        <v>1.01607142857142E-2</v>
      </c>
      <c r="H140">
        <v>31.4843210086709</v>
      </c>
      <c r="I140">
        <v>1</v>
      </c>
      <c r="J140" s="1">
        <f t="shared" si="6"/>
        <v>42305</v>
      </c>
      <c r="K140" t="str">
        <f>IFERROR(VLOOKUP(J140,realized!F:I,3,0),"")</f>
        <v/>
      </c>
      <c r="M140" t="s">
        <v>969</v>
      </c>
      <c r="N140">
        <v>1.5303199999999999</v>
      </c>
      <c r="O140">
        <v>1.5347299999999999</v>
      </c>
      <c r="P140">
        <v>1.52484</v>
      </c>
      <c r="Q140">
        <v>1.5266500000000001</v>
      </c>
      <c r="R140">
        <v>9.8899999999999492E-3</v>
      </c>
      <c r="S140">
        <v>1.03028571428571E-2</v>
      </c>
      <c r="T140">
        <v>59.972394624423899</v>
      </c>
      <c r="U140">
        <v>0</v>
      </c>
      <c r="V140" s="1">
        <f t="shared" si="7"/>
        <v>42305</v>
      </c>
      <c r="W140" t="str">
        <f>IFERROR(VLOOKUP(V140,realized!K:N,3,0),"")</f>
        <v/>
      </c>
      <c r="Y140" t="s">
        <v>949</v>
      </c>
      <c r="Z140">
        <v>1127.22</v>
      </c>
      <c r="AA140">
        <v>1128.1199999999999</v>
      </c>
      <c r="AB140">
        <v>1111.5999999999999</v>
      </c>
      <c r="AC140">
        <v>1114.69</v>
      </c>
      <c r="AD140">
        <v>16.5199999999999</v>
      </c>
      <c r="AE140">
        <v>14.837142857142799</v>
      </c>
      <c r="AF140">
        <v>45.788433703573197</v>
      </c>
      <c r="AG140">
        <v>0</v>
      </c>
      <c r="AH140" s="1">
        <f t="shared" si="8"/>
        <v>42277</v>
      </c>
      <c r="AI140" t="str">
        <f>IFERROR(VLOOKUP(AH140,realized!U:X,3,0),"")</f>
        <v/>
      </c>
    </row>
    <row r="141" spans="1:35" x14ac:dyDescent="0.3">
      <c r="A141" t="s">
        <v>970</v>
      </c>
      <c r="B141">
        <v>1.0926800000000001</v>
      </c>
      <c r="C141">
        <v>1.0986</v>
      </c>
      <c r="D141">
        <v>1.09015</v>
      </c>
      <c r="E141">
        <v>1.0985799999999999</v>
      </c>
      <c r="F141">
        <v>8.4500000000000599E-3</v>
      </c>
      <c r="G141">
        <v>9.9035714285714196E-3</v>
      </c>
      <c r="H141">
        <v>31.269121412329099</v>
      </c>
      <c r="I141">
        <v>1</v>
      </c>
      <c r="J141" s="1">
        <f t="shared" si="6"/>
        <v>42306</v>
      </c>
      <c r="K141" t="str">
        <f>IFERROR(VLOOKUP(J141,realized!F:I,3,0),"")</f>
        <v/>
      </c>
      <c r="M141" t="s">
        <v>970</v>
      </c>
      <c r="N141">
        <v>1.52664</v>
      </c>
      <c r="O141">
        <v>1.5321499999999999</v>
      </c>
      <c r="P141">
        <v>1.52423</v>
      </c>
      <c r="Q141">
        <v>1.53112</v>
      </c>
      <c r="R141">
        <v>7.9199999999999202E-3</v>
      </c>
      <c r="S141">
        <v>1.0270714285714201E-2</v>
      </c>
      <c r="T141">
        <v>59.817729308372897</v>
      </c>
      <c r="U141">
        <v>0</v>
      </c>
      <c r="V141" s="1">
        <f t="shared" si="7"/>
        <v>42306</v>
      </c>
      <c r="W141" t="str">
        <f>IFERROR(VLOOKUP(V141,realized!K:N,3,0),"")</f>
        <v/>
      </c>
      <c r="Y141" t="s">
        <v>950</v>
      </c>
      <c r="Z141">
        <v>1115.1500000000001</v>
      </c>
      <c r="AA141">
        <v>1119.1600000000001</v>
      </c>
      <c r="AB141">
        <v>1111.05</v>
      </c>
      <c r="AC141">
        <v>1113.1400000000001</v>
      </c>
      <c r="AD141">
        <v>8.1100000000001202</v>
      </c>
      <c r="AE141">
        <v>14.404285714285701</v>
      </c>
      <c r="AF141">
        <v>48.172646768472298</v>
      </c>
      <c r="AG141">
        <v>0</v>
      </c>
      <c r="AH141" s="1">
        <f t="shared" si="8"/>
        <v>42278</v>
      </c>
      <c r="AI141" t="str">
        <f>IFERROR(VLOOKUP(AH141,realized!U:X,3,0),"")</f>
        <v/>
      </c>
    </row>
    <row r="142" spans="1:35" x14ac:dyDescent="0.3">
      <c r="A142" t="s">
        <v>971</v>
      </c>
      <c r="B142">
        <v>1.0985799999999999</v>
      </c>
      <c r="C142">
        <v>1.1072299999999999</v>
      </c>
      <c r="D142">
        <v>1.0965400000000001</v>
      </c>
      <c r="E142">
        <v>1.1000799999999999</v>
      </c>
      <c r="F142">
        <v>1.06899999999998E-2</v>
      </c>
      <c r="G142">
        <v>1.0362142857142801E-2</v>
      </c>
      <c r="H142">
        <v>31.282594870754</v>
      </c>
      <c r="I142">
        <v>1</v>
      </c>
      <c r="J142" s="1">
        <f t="shared" si="6"/>
        <v>42307</v>
      </c>
      <c r="K142" t="str">
        <f>IFERROR(VLOOKUP(J142,realized!F:I,3,0),"")</f>
        <v/>
      </c>
      <c r="M142" t="s">
        <v>971</v>
      </c>
      <c r="N142">
        <v>1.5311399999999999</v>
      </c>
      <c r="O142">
        <v>1.54677</v>
      </c>
      <c r="P142">
        <v>1.5308600000000001</v>
      </c>
      <c r="Q142">
        <v>1.5423800000000001</v>
      </c>
      <c r="R142">
        <v>1.5909999999999799E-2</v>
      </c>
      <c r="S142">
        <v>1.0955714285714201E-2</v>
      </c>
      <c r="T142">
        <v>60.061801313452897</v>
      </c>
      <c r="U142">
        <v>0</v>
      </c>
      <c r="V142" s="1">
        <f t="shared" si="7"/>
        <v>42307</v>
      </c>
      <c r="W142" t="str">
        <f>IFERROR(VLOOKUP(V142,realized!K:N,3,0),"")</f>
        <v/>
      </c>
      <c r="Y142" t="s">
        <v>951</v>
      </c>
      <c r="Z142">
        <v>1113.57</v>
      </c>
      <c r="AA142">
        <v>1141.24</v>
      </c>
      <c r="AB142">
        <v>1104.5999999999999</v>
      </c>
      <c r="AC142">
        <v>1138.76</v>
      </c>
      <c r="AD142">
        <v>36.6400000000001</v>
      </c>
      <c r="AE142">
        <v>16.527142857142799</v>
      </c>
      <c r="AF142">
        <v>48.695175629252702</v>
      </c>
      <c r="AG142">
        <v>0</v>
      </c>
      <c r="AH142" s="1">
        <f t="shared" si="8"/>
        <v>42279</v>
      </c>
      <c r="AI142" t="str">
        <f>IFERROR(VLOOKUP(AH142,realized!U:X,3,0),"")</f>
        <v/>
      </c>
    </row>
    <row r="143" spans="1:35" x14ac:dyDescent="0.3">
      <c r="A143" t="s">
        <v>972</v>
      </c>
      <c r="B143">
        <v>1.1033999999999999</v>
      </c>
      <c r="C143">
        <v>1.10527</v>
      </c>
      <c r="D143">
        <v>1.1000300000000001</v>
      </c>
      <c r="E143">
        <v>1.10124</v>
      </c>
      <c r="F143">
        <v>5.2399999999999097E-3</v>
      </c>
      <c r="G143">
        <v>1.02578571428571E-2</v>
      </c>
      <c r="H143">
        <v>31.348901619912301</v>
      </c>
      <c r="I143">
        <v>1</v>
      </c>
      <c r="J143" s="1">
        <f t="shared" si="6"/>
        <v>42310</v>
      </c>
      <c r="K143" t="str">
        <f>IFERROR(VLOOKUP(J143,realized!F:I,3,0),"")</f>
        <v/>
      </c>
      <c r="M143" t="s">
        <v>972</v>
      </c>
      <c r="N143">
        <v>1.54464</v>
      </c>
      <c r="O143">
        <v>1.54969</v>
      </c>
      <c r="P143">
        <v>1.5403899999999999</v>
      </c>
      <c r="Q143">
        <v>1.5409999999999999</v>
      </c>
      <c r="R143">
        <v>9.3000000000000808E-3</v>
      </c>
      <c r="S143">
        <v>1.0282142857142801E-2</v>
      </c>
      <c r="T143">
        <v>65.628933689074998</v>
      </c>
      <c r="U143">
        <v>0</v>
      </c>
      <c r="V143" s="1">
        <f t="shared" si="7"/>
        <v>42310</v>
      </c>
      <c r="W143" t="str">
        <f>IFERROR(VLOOKUP(V143,realized!K:N,3,0),"")</f>
        <v/>
      </c>
      <c r="Y143" t="s">
        <v>952</v>
      </c>
      <c r="Z143">
        <v>1137.6400000000001</v>
      </c>
      <c r="AA143">
        <v>1141.9100000000001</v>
      </c>
      <c r="AB143">
        <v>1130.1199999999999</v>
      </c>
      <c r="AC143">
        <v>1135.3800000000001</v>
      </c>
      <c r="AD143">
        <v>11.7900000000001</v>
      </c>
      <c r="AE143">
        <v>16.872142857142801</v>
      </c>
      <c r="AF143">
        <v>50.668476564211197</v>
      </c>
      <c r="AG143">
        <v>0</v>
      </c>
      <c r="AH143" s="1">
        <f t="shared" si="8"/>
        <v>42282</v>
      </c>
      <c r="AI143" t="str">
        <f>IFERROR(VLOOKUP(AH143,realized!U:X,3,0),"")</f>
        <v/>
      </c>
    </row>
    <row r="144" spans="1:35" x14ac:dyDescent="0.3">
      <c r="A144" t="s">
        <v>973</v>
      </c>
      <c r="B144">
        <v>1.1009199999999999</v>
      </c>
      <c r="C144">
        <v>1.10301</v>
      </c>
      <c r="D144">
        <v>1.0935699999999999</v>
      </c>
      <c r="E144">
        <v>1.0958699999999999</v>
      </c>
      <c r="F144">
        <v>9.4400000000001098E-3</v>
      </c>
      <c r="G144">
        <v>1.013E-2</v>
      </c>
      <c r="H144">
        <v>31.4178562157757</v>
      </c>
      <c r="I144">
        <v>1</v>
      </c>
      <c r="J144" s="1">
        <f t="shared" si="6"/>
        <v>42311</v>
      </c>
      <c r="K144" t="str">
        <f>IFERROR(VLOOKUP(J144,realized!F:I,3,0),"")</f>
        <v/>
      </c>
      <c r="M144" t="s">
        <v>973</v>
      </c>
      <c r="N144">
        <v>1.5411999999999999</v>
      </c>
      <c r="O144">
        <v>1.54451</v>
      </c>
      <c r="P144">
        <v>1.5359400000000001</v>
      </c>
      <c r="Q144">
        <v>1.5419099999999999</v>
      </c>
      <c r="R144">
        <v>8.5699999999999596E-3</v>
      </c>
      <c r="S144">
        <v>9.1285714285714303E-3</v>
      </c>
      <c r="T144">
        <v>65.046037277226901</v>
      </c>
      <c r="U144">
        <v>0</v>
      </c>
      <c r="V144" s="1">
        <f t="shared" si="7"/>
        <v>42311</v>
      </c>
      <c r="W144" t="str">
        <f>IFERROR(VLOOKUP(V144,realized!K:N,3,0),"")</f>
        <v/>
      </c>
      <c r="Y144" t="s">
        <v>953</v>
      </c>
      <c r="Z144">
        <v>1135.3499999999999</v>
      </c>
      <c r="AA144">
        <v>1151.18</v>
      </c>
      <c r="AB144">
        <v>1134.96</v>
      </c>
      <c r="AC144">
        <v>1147.02</v>
      </c>
      <c r="AD144">
        <v>16.22</v>
      </c>
      <c r="AE144">
        <v>16.5835714285714</v>
      </c>
      <c r="AF144">
        <v>51.850583372624598</v>
      </c>
      <c r="AG144">
        <v>0</v>
      </c>
      <c r="AH144" s="1">
        <f t="shared" si="8"/>
        <v>42283</v>
      </c>
      <c r="AI144" t="str">
        <f>IFERROR(VLOOKUP(AH144,realized!U:X,3,0),"")</f>
        <v/>
      </c>
    </row>
    <row r="145" spans="1:35" x14ac:dyDescent="0.3">
      <c r="A145" t="s">
        <v>974</v>
      </c>
      <c r="B145">
        <v>1.09609</v>
      </c>
      <c r="C145">
        <v>1.09676</v>
      </c>
      <c r="D145">
        <v>1.0843700000000001</v>
      </c>
      <c r="E145">
        <v>1.0864100000000001</v>
      </c>
      <c r="F145">
        <v>1.2389999999999899E-2</v>
      </c>
      <c r="G145">
        <v>1.00714285714285E-2</v>
      </c>
      <c r="H145">
        <v>34.551677587575</v>
      </c>
      <c r="I145">
        <v>1</v>
      </c>
      <c r="J145" s="1">
        <f t="shared" si="6"/>
        <v>42312</v>
      </c>
      <c r="K145" t="str">
        <f>IFERROR(VLOOKUP(J145,realized!F:I,3,0),"")</f>
        <v/>
      </c>
      <c r="M145" t="s">
        <v>974</v>
      </c>
      <c r="N145">
        <v>1.5419</v>
      </c>
      <c r="O145">
        <v>1.5444800000000001</v>
      </c>
      <c r="P145">
        <v>1.53603</v>
      </c>
      <c r="Q145">
        <v>1.5382199999999999</v>
      </c>
      <c r="R145">
        <v>8.4500000000000599E-3</v>
      </c>
      <c r="S145">
        <v>9.0578571428571401E-3</v>
      </c>
      <c r="T145">
        <v>64.564467742066398</v>
      </c>
      <c r="U145">
        <v>0</v>
      </c>
      <c r="V145" s="1">
        <f t="shared" si="7"/>
        <v>42312</v>
      </c>
      <c r="W145" t="str">
        <f>IFERROR(VLOOKUP(V145,realized!K:N,3,0),"")</f>
        <v/>
      </c>
      <c r="Y145" t="s">
        <v>954</v>
      </c>
      <c r="Z145">
        <v>1146.6300000000001</v>
      </c>
      <c r="AA145">
        <v>1153.57</v>
      </c>
      <c r="AB145">
        <v>1141.74</v>
      </c>
      <c r="AC145">
        <v>1145.1400000000001</v>
      </c>
      <c r="AD145">
        <v>11.829999999999901</v>
      </c>
      <c r="AE145">
        <v>16</v>
      </c>
      <c r="AF145">
        <v>52.376936974350897</v>
      </c>
      <c r="AG145">
        <v>0</v>
      </c>
      <c r="AH145" s="1">
        <f t="shared" si="8"/>
        <v>42284</v>
      </c>
      <c r="AI145" t="str">
        <f>IFERROR(VLOOKUP(AH145,realized!U:X,3,0),"")</f>
        <v/>
      </c>
    </row>
    <row r="146" spans="1:35" x14ac:dyDescent="0.3">
      <c r="A146" t="s">
        <v>975</v>
      </c>
      <c r="B146">
        <v>1.0864100000000001</v>
      </c>
      <c r="C146">
        <v>1.08968</v>
      </c>
      <c r="D146">
        <v>1.0833299999999999</v>
      </c>
      <c r="E146">
        <v>1.0883</v>
      </c>
      <c r="F146">
        <v>6.35000000000007E-3</v>
      </c>
      <c r="G146">
        <v>1.00892857142857E-2</v>
      </c>
      <c r="H146">
        <v>34.492254668859402</v>
      </c>
      <c r="I146">
        <v>1</v>
      </c>
      <c r="J146" s="1">
        <f t="shared" si="6"/>
        <v>42313</v>
      </c>
      <c r="K146" t="str">
        <f>IFERROR(VLOOKUP(J146,realized!F:I,3,0),"")</f>
        <v/>
      </c>
      <c r="M146" t="s">
        <v>975</v>
      </c>
      <c r="N146">
        <v>1.5382</v>
      </c>
      <c r="O146">
        <v>1.54016</v>
      </c>
      <c r="P146">
        <v>1.5204800000000001</v>
      </c>
      <c r="Q146">
        <v>1.52068</v>
      </c>
      <c r="R146">
        <v>1.9679999999999899E-2</v>
      </c>
      <c r="S146">
        <v>1.0063571428571399E-2</v>
      </c>
      <c r="T146">
        <v>59.322196178841203</v>
      </c>
      <c r="U146">
        <v>1</v>
      </c>
      <c r="V146" s="1">
        <f t="shared" si="7"/>
        <v>42313</v>
      </c>
      <c r="W146" t="str">
        <f>IFERROR(VLOOKUP(V146,realized!K:N,3,0),"")</f>
        <v/>
      </c>
      <c r="Y146" t="s">
        <v>955</v>
      </c>
      <c r="Z146">
        <v>1145.99</v>
      </c>
      <c r="AA146">
        <v>1151.23</v>
      </c>
      <c r="AB146">
        <v>1136.49</v>
      </c>
      <c r="AC146">
        <v>1138.6300000000001</v>
      </c>
      <c r="AD146">
        <v>14.74</v>
      </c>
      <c r="AE146">
        <v>16.040714285714301</v>
      </c>
      <c r="AF146">
        <v>52.863123957991199</v>
      </c>
      <c r="AG146">
        <v>0</v>
      </c>
      <c r="AH146" s="1">
        <f t="shared" si="8"/>
        <v>42285</v>
      </c>
      <c r="AI146" t="str">
        <f>IFERROR(VLOOKUP(AH146,realized!U:X,3,0),"")</f>
        <v/>
      </c>
    </row>
    <row r="147" spans="1:35" x14ac:dyDescent="0.3">
      <c r="A147" t="s">
        <v>976</v>
      </c>
      <c r="B147">
        <v>1.08829</v>
      </c>
      <c r="C147">
        <v>1.08934</v>
      </c>
      <c r="D147">
        <v>1.0703499999999999</v>
      </c>
      <c r="E147">
        <v>1.07365</v>
      </c>
      <c r="F147">
        <v>1.899E-2</v>
      </c>
      <c r="G147">
        <v>1.0920714285714299E-2</v>
      </c>
      <c r="H147">
        <v>26.871180663967799</v>
      </c>
      <c r="I147">
        <v>1</v>
      </c>
      <c r="J147" s="1">
        <f t="shared" si="6"/>
        <v>42314</v>
      </c>
      <c r="K147" t="str">
        <f>IFERROR(VLOOKUP(J147,realized!F:I,3,0),"")</f>
        <v/>
      </c>
      <c r="M147" t="s">
        <v>976</v>
      </c>
      <c r="N147">
        <v>1.52068</v>
      </c>
      <c r="O147">
        <v>1.52189</v>
      </c>
      <c r="P147">
        <v>1.5026900000000001</v>
      </c>
      <c r="Q147">
        <v>1.50447</v>
      </c>
      <c r="R147">
        <v>1.9199999999999801E-2</v>
      </c>
      <c r="S147">
        <v>1.09407142857142E-2</v>
      </c>
      <c r="T147">
        <v>41.837728690512002</v>
      </c>
      <c r="U147">
        <v>1</v>
      </c>
      <c r="V147" s="1">
        <f t="shared" si="7"/>
        <v>42314</v>
      </c>
      <c r="W147" t="str">
        <f>IFERROR(VLOOKUP(V147,realized!K:N,3,0),"")</f>
        <v/>
      </c>
      <c r="Y147" t="s">
        <v>956</v>
      </c>
      <c r="Z147">
        <v>1138.93</v>
      </c>
      <c r="AA147">
        <v>1159.57</v>
      </c>
      <c r="AB147">
        <v>1138.6099999999999</v>
      </c>
      <c r="AC147">
        <v>1156.52</v>
      </c>
      <c r="AD147">
        <v>20.96</v>
      </c>
      <c r="AE147">
        <v>16.785</v>
      </c>
      <c r="AF147">
        <v>51.4676238089218</v>
      </c>
      <c r="AG147">
        <v>0</v>
      </c>
      <c r="AH147" s="1">
        <f t="shared" si="8"/>
        <v>42286</v>
      </c>
      <c r="AI147" t="str">
        <f>IFERROR(VLOOKUP(AH147,realized!U:X,3,0),"")</f>
        <v/>
      </c>
    </row>
    <row r="148" spans="1:35" x14ac:dyDescent="0.3">
      <c r="A148" t="s">
        <v>977</v>
      </c>
      <c r="B148">
        <v>1.07253</v>
      </c>
      <c r="C148">
        <v>1.079</v>
      </c>
      <c r="D148">
        <v>1.07199</v>
      </c>
      <c r="E148">
        <v>1.07508</v>
      </c>
      <c r="F148">
        <v>7.0099999999999598E-3</v>
      </c>
      <c r="G148">
        <v>1.09614285714285E-2</v>
      </c>
      <c r="H148">
        <v>27.863318758168301</v>
      </c>
      <c r="I148">
        <v>1</v>
      </c>
      <c r="J148" s="1">
        <f t="shared" si="6"/>
        <v>42317</v>
      </c>
      <c r="K148" t="str">
        <f>IFERROR(VLOOKUP(J148,realized!F:I,3,0),"")</f>
        <v/>
      </c>
      <c r="M148" t="s">
        <v>977</v>
      </c>
      <c r="N148">
        <v>1.5046299999999999</v>
      </c>
      <c r="O148">
        <v>1.5127999999999999</v>
      </c>
      <c r="P148">
        <v>1.5040800000000001</v>
      </c>
      <c r="Q148">
        <v>1.5113399999999999</v>
      </c>
      <c r="R148">
        <v>8.7199999999998303E-3</v>
      </c>
      <c r="S148">
        <v>1.10607142857142E-2</v>
      </c>
      <c r="T148">
        <v>41.932106548686399</v>
      </c>
      <c r="U148">
        <v>1</v>
      </c>
      <c r="V148" s="1">
        <f t="shared" si="7"/>
        <v>42317</v>
      </c>
      <c r="W148" t="str">
        <f>IFERROR(VLOOKUP(V148,realized!K:N,3,0),"")</f>
        <v/>
      </c>
      <c r="Y148" t="s">
        <v>957</v>
      </c>
      <c r="Z148">
        <v>1155.55</v>
      </c>
      <c r="AA148">
        <v>1168.9100000000001</v>
      </c>
      <c r="AB148">
        <v>1154.77</v>
      </c>
      <c r="AC148">
        <v>1163.48</v>
      </c>
      <c r="AD148">
        <v>14.1400000000001</v>
      </c>
      <c r="AE148">
        <v>16.703571428571401</v>
      </c>
      <c r="AF148">
        <v>46.087206166497403</v>
      </c>
      <c r="AG148">
        <v>0</v>
      </c>
      <c r="AH148" s="1">
        <f t="shared" si="8"/>
        <v>42289</v>
      </c>
      <c r="AI148" t="str">
        <f>IFERROR(VLOOKUP(AH148,realized!U:X,3,0),"")</f>
        <v/>
      </c>
    </row>
    <row r="149" spans="1:35" x14ac:dyDescent="0.3">
      <c r="A149" t="s">
        <v>978</v>
      </c>
      <c r="B149">
        <v>1.0751599999999999</v>
      </c>
      <c r="C149">
        <v>1.07639</v>
      </c>
      <c r="D149">
        <v>1.0673999999999999</v>
      </c>
      <c r="E149">
        <v>1.07233</v>
      </c>
      <c r="F149">
        <v>8.99000000000005E-3</v>
      </c>
      <c r="G149">
        <v>1.1295714285714201E-2</v>
      </c>
      <c r="H149">
        <v>28.270850182067701</v>
      </c>
      <c r="I149">
        <v>1</v>
      </c>
      <c r="J149" s="1">
        <f t="shared" si="6"/>
        <v>42318</v>
      </c>
      <c r="K149" t="str">
        <f>IFERROR(VLOOKUP(J149,realized!F:I,3,0),"")</f>
        <v/>
      </c>
      <c r="M149" t="s">
        <v>978</v>
      </c>
      <c r="N149">
        <v>1.51132</v>
      </c>
      <c r="O149">
        <v>1.5145200000000001</v>
      </c>
      <c r="P149">
        <v>1.5091399999999999</v>
      </c>
      <c r="Q149">
        <v>1.5117700000000001</v>
      </c>
      <c r="R149">
        <v>5.3800000000001598E-3</v>
      </c>
      <c r="S149">
        <v>1.09678571428571E-2</v>
      </c>
      <c r="T149">
        <v>42.013265735034302</v>
      </c>
      <c r="U149">
        <v>1</v>
      </c>
      <c r="V149" s="1">
        <f t="shared" si="7"/>
        <v>42318</v>
      </c>
      <c r="W149" t="str">
        <f>IFERROR(VLOOKUP(V149,realized!K:N,3,0),"")</f>
        <v/>
      </c>
      <c r="Y149" t="s">
        <v>958</v>
      </c>
      <c r="Z149">
        <v>1163.5</v>
      </c>
      <c r="AA149">
        <v>1168.6400000000001</v>
      </c>
      <c r="AB149">
        <v>1151.77</v>
      </c>
      <c r="AC149">
        <v>1168.43</v>
      </c>
      <c r="AD149">
        <v>16.8700000000001</v>
      </c>
      <c r="AE149">
        <v>17.014285714285698</v>
      </c>
      <c r="AF149">
        <v>46.697740296895503</v>
      </c>
      <c r="AG149">
        <v>0</v>
      </c>
      <c r="AH149" s="1">
        <f t="shared" si="8"/>
        <v>42290</v>
      </c>
      <c r="AI149" t="str">
        <f>IFERROR(VLOOKUP(AH149,realized!U:X,3,0),"")</f>
        <v/>
      </c>
    </row>
    <row r="150" spans="1:35" x14ac:dyDescent="0.3">
      <c r="A150" t="s">
        <v>979</v>
      </c>
      <c r="B150">
        <v>1.0721400000000001</v>
      </c>
      <c r="C150">
        <v>1.07735</v>
      </c>
      <c r="D150">
        <v>1.0705499999999999</v>
      </c>
      <c r="E150">
        <v>1.0739099999999999</v>
      </c>
      <c r="F150">
        <v>6.8000000000001297E-3</v>
      </c>
      <c r="G150">
        <v>9.9885714285714404E-3</v>
      </c>
      <c r="H150">
        <v>42.523051843065197</v>
      </c>
      <c r="I150">
        <v>1</v>
      </c>
      <c r="J150" s="1">
        <f t="shared" si="6"/>
        <v>42319</v>
      </c>
      <c r="K150" t="str">
        <f>IFERROR(VLOOKUP(J150,realized!F:I,3,0),"")</f>
        <v/>
      </c>
      <c r="M150" t="s">
        <v>979</v>
      </c>
      <c r="N150">
        <v>1.51142</v>
      </c>
      <c r="O150">
        <v>1.52203</v>
      </c>
      <c r="P150">
        <v>1.51142</v>
      </c>
      <c r="Q150">
        <v>1.5209900000000001</v>
      </c>
      <c r="R150">
        <v>1.061E-2</v>
      </c>
      <c r="S150">
        <v>1.073E-2</v>
      </c>
      <c r="T150">
        <v>42.886678444070498</v>
      </c>
      <c r="U150">
        <v>1</v>
      </c>
      <c r="V150" s="1">
        <f t="shared" si="7"/>
        <v>42319</v>
      </c>
      <c r="W150" t="str">
        <f>IFERROR(VLOOKUP(V150,realized!K:N,3,0),"")</f>
        <v/>
      </c>
      <c r="Y150" t="s">
        <v>959</v>
      </c>
      <c r="Z150">
        <v>1168.53</v>
      </c>
      <c r="AA150">
        <v>1189.78</v>
      </c>
      <c r="AB150">
        <v>1163.2</v>
      </c>
      <c r="AC150">
        <v>1183.81</v>
      </c>
      <c r="AD150">
        <v>26.579999999999899</v>
      </c>
      <c r="AE150">
        <v>17.001428571428601</v>
      </c>
      <c r="AF150">
        <v>36.5117929394168</v>
      </c>
      <c r="AG150">
        <v>0</v>
      </c>
      <c r="AH150" s="1">
        <f t="shared" si="8"/>
        <v>42291</v>
      </c>
      <c r="AI150" t="str">
        <f>IFERROR(VLOOKUP(AH150,realized!U:X,3,0),"")</f>
        <v/>
      </c>
    </row>
    <row r="151" spans="1:35" x14ac:dyDescent="0.3">
      <c r="A151" t="s">
        <v>980</v>
      </c>
      <c r="B151">
        <v>1.07402</v>
      </c>
      <c r="C151">
        <v>1.0829800000000001</v>
      </c>
      <c r="D151">
        <v>1.0690900000000001</v>
      </c>
      <c r="E151">
        <v>1.0812900000000001</v>
      </c>
      <c r="F151">
        <v>1.3889999999999901E-2</v>
      </c>
      <c r="G151">
        <v>9.9571428571428693E-3</v>
      </c>
      <c r="H151">
        <v>46.311960299302498</v>
      </c>
      <c r="I151">
        <v>1</v>
      </c>
      <c r="J151" s="1">
        <f t="shared" si="6"/>
        <v>42320</v>
      </c>
      <c r="K151" t="str">
        <f>IFERROR(VLOOKUP(J151,realized!F:I,3,0),"")</f>
        <v/>
      </c>
      <c r="M151" t="s">
        <v>980</v>
      </c>
      <c r="N151">
        <v>1.5206500000000001</v>
      </c>
      <c r="O151">
        <v>1.5246</v>
      </c>
      <c r="P151">
        <v>1.51739</v>
      </c>
      <c r="Q151">
        <v>1.5230699999999999</v>
      </c>
      <c r="R151">
        <v>7.20999999999993E-3</v>
      </c>
      <c r="S151">
        <v>1.0437857142857099E-2</v>
      </c>
      <c r="T151">
        <v>42.7669048442934</v>
      </c>
      <c r="U151">
        <v>1</v>
      </c>
      <c r="V151" s="1">
        <f t="shared" si="7"/>
        <v>42320</v>
      </c>
      <c r="W151" t="str">
        <f>IFERROR(VLOOKUP(V151,realized!K:N,3,0),"")</f>
        <v/>
      </c>
      <c r="Y151" t="s">
        <v>960</v>
      </c>
      <c r="Z151">
        <v>1184.71</v>
      </c>
      <c r="AA151">
        <v>1191.5</v>
      </c>
      <c r="AB151">
        <v>1174.03</v>
      </c>
      <c r="AC151">
        <v>1182.8599999999999</v>
      </c>
      <c r="AD151">
        <v>17.47</v>
      </c>
      <c r="AE151">
        <v>17.3157142857143</v>
      </c>
      <c r="AF151">
        <v>36.214568943843602</v>
      </c>
      <c r="AG151">
        <v>0</v>
      </c>
      <c r="AH151" s="1">
        <f t="shared" si="8"/>
        <v>42292</v>
      </c>
      <c r="AI151" t="str">
        <f>IFERROR(VLOOKUP(AH151,realized!U:X,3,0),"")</f>
        <v/>
      </c>
    </row>
    <row r="152" spans="1:35" x14ac:dyDescent="0.3">
      <c r="A152" t="s">
        <v>981</v>
      </c>
      <c r="B152">
        <v>1.0812200000000001</v>
      </c>
      <c r="C152">
        <v>1.0816600000000001</v>
      </c>
      <c r="D152">
        <v>1.07138</v>
      </c>
      <c r="E152">
        <v>1.0767100000000001</v>
      </c>
      <c r="F152">
        <v>1.0279999999999999E-2</v>
      </c>
      <c r="G152">
        <v>1.0231428571428501E-2</v>
      </c>
      <c r="H152">
        <v>46.483895146670903</v>
      </c>
      <c r="I152">
        <v>0</v>
      </c>
      <c r="J152" s="1">
        <f t="shared" si="6"/>
        <v>42321</v>
      </c>
      <c r="K152" t="str">
        <f>IFERROR(VLOOKUP(J152,realized!F:I,3,0),"")</f>
        <v/>
      </c>
      <c r="M152" t="s">
        <v>981</v>
      </c>
      <c r="N152">
        <v>1.5229200000000001</v>
      </c>
      <c r="O152">
        <v>1.5263</v>
      </c>
      <c r="P152">
        <v>1.51874</v>
      </c>
      <c r="Q152">
        <v>1.52277</v>
      </c>
      <c r="R152">
        <v>7.5600000000000103E-3</v>
      </c>
      <c r="S152">
        <v>1.0429285714285599E-2</v>
      </c>
      <c r="T152">
        <v>42.693440103764097</v>
      </c>
      <c r="U152">
        <v>1</v>
      </c>
      <c r="V152" s="1">
        <f t="shared" si="7"/>
        <v>42321</v>
      </c>
      <c r="W152" t="str">
        <f>IFERROR(VLOOKUP(V152,realized!K:N,3,0),"")</f>
        <v/>
      </c>
      <c r="Y152" t="s">
        <v>961</v>
      </c>
      <c r="Z152">
        <v>1182.1400000000001</v>
      </c>
      <c r="AA152">
        <v>1184.51</v>
      </c>
      <c r="AB152">
        <v>1174.26</v>
      </c>
      <c r="AC152">
        <v>1177.1400000000001</v>
      </c>
      <c r="AD152">
        <v>10.25</v>
      </c>
      <c r="AE152">
        <v>16.605714285714299</v>
      </c>
      <c r="AF152">
        <v>36.408454293572603</v>
      </c>
      <c r="AG152">
        <v>0</v>
      </c>
      <c r="AH152" s="1">
        <f t="shared" si="8"/>
        <v>42293</v>
      </c>
      <c r="AI152" t="str">
        <f>IFERROR(VLOOKUP(AH152,realized!U:X,3,0),"")</f>
        <v/>
      </c>
    </row>
    <row r="153" spans="1:35" x14ac:dyDescent="0.3">
      <c r="A153" t="s">
        <v>982</v>
      </c>
      <c r="B153">
        <v>1.07396</v>
      </c>
      <c r="C153">
        <v>1.0757699999999999</v>
      </c>
      <c r="D153">
        <v>1.0674399999999999</v>
      </c>
      <c r="E153">
        <v>1.0685899999999999</v>
      </c>
      <c r="F153">
        <v>9.2700000000001097E-3</v>
      </c>
      <c r="G153">
        <v>1.05492857142857E-2</v>
      </c>
      <c r="H153">
        <v>46.784364442230803</v>
      </c>
      <c r="I153">
        <v>0</v>
      </c>
      <c r="J153" s="1">
        <f t="shared" si="6"/>
        <v>42324</v>
      </c>
      <c r="K153" t="str">
        <f>IFERROR(VLOOKUP(J153,realized!F:I,3,0),"")</f>
        <v/>
      </c>
      <c r="M153" t="s">
        <v>982</v>
      </c>
      <c r="N153">
        <v>1.5224899999999999</v>
      </c>
      <c r="O153">
        <v>1.5228900000000001</v>
      </c>
      <c r="P153">
        <v>1.5181100000000001</v>
      </c>
      <c r="Q153">
        <v>1.51973</v>
      </c>
      <c r="R153">
        <v>4.7800000000000004E-3</v>
      </c>
      <c r="S153">
        <v>1.0227142857142799E-2</v>
      </c>
      <c r="T153">
        <v>42.651049211614797</v>
      </c>
      <c r="U153">
        <v>1</v>
      </c>
      <c r="V153" s="1">
        <f t="shared" si="7"/>
        <v>42324</v>
      </c>
      <c r="W153" t="str">
        <f>IFERROR(VLOOKUP(V153,realized!K:N,3,0),"")</f>
        <v/>
      </c>
      <c r="Y153" t="s">
        <v>962</v>
      </c>
      <c r="Z153">
        <v>1176.1199999999999</v>
      </c>
      <c r="AA153">
        <v>1178.21</v>
      </c>
      <c r="AB153">
        <v>1168.54</v>
      </c>
      <c r="AC153">
        <v>1170.6400000000001</v>
      </c>
      <c r="AD153">
        <v>9.6700000000000692</v>
      </c>
      <c r="AE153">
        <v>16.556428571428601</v>
      </c>
      <c r="AF153">
        <v>36.757163434889002</v>
      </c>
      <c r="AG153">
        <v>0</v>
      </c>
      <c r="AH153" s="1">
        <f t="shared" si="8"/>
        <v>42296</v>
      </c>
      <c r="AI153" t="str">
        <f>IFERROR(VLOOKUP(AH153,realized!U:X,3,0),"")</f>
        <v/>
      </c>
    </row>
    <row r="154" spans="1:35" x14ac:dyDescent="0.3">
      <c r="A154" t="s">
        <v>983</v>
      </c>
      <c r="B154">
        <v>1.0686</v>
      </c>
      <c r="C154">
        <v>1.0690500000000001</v>
      </c>
      <c r="D154">
        <v>1.0630500000000001</v>
      </c>
      <c r="E154">
        <v>1.0640400000000001</v>
      </c>
      <c r="F154">
        <v>6.0000000000000001E-3</v>
      </c>
      <c r="G154">
        <v>9.5564285714285907E-3</v>
      </c>
      <c r="H154">
        <v>44.843626143490901</v>
      </c>
      <c r="I154">
        <v>0</v>
      </c>
      <c r="J154" s="1">
        <f t="shared" si="6"/>
        <v>42325</v>
      </c>
      <c r="K154" t="str">
        <f>IFERROR(VLOOKUP(J154,realized!F:I,3,0),"")</f>
        <v/>
      </c>
      <c r="M154" t="s">
        <v>983</v>
      </c>
      <c r="N154">
        <v>1.5197000000000001</v>
      </c>
      <c r="O154">
        <v>1.5238400000000001</v>
      </c>
      <c r="P154">
        <v>1.5154099999999999</v>
      </c>
      <c r="Q154">
        <v>1.52108</v>
      </c>
      <c r="R154">
        <v>8.4300000000001596E-3</v>
      </c>
      <c r="S154">
        <v>1.01228571428571E-2</v>
      </c>
      <c r="T154">
        <v>42.603934106795599</v>
      </c>
      <c r="U154">
        <v>1</v>
      </c>
      <c r="V154" s="1">
        <f t="shared" si="7"/>
        <v>42325</v>
      </c>
      <c r="W154" t="str">
        <f>IFERROR(VLOOKUP(V154,realized!K:N,3,0),"")</f>
        <v/>
      </c>
      <c r="Y154" t="s">
        <v>963</v>
      </c>
      <c r="Z154">
        <v>1171.08</v>
      </c>
      <c r="AA154">
        <v>1180.6199999999999</v>
      </c>
      <c r="AB154">
        <v>1167.33</v>
      </c>
      <c r="AC154">
        <v>1175.74</v>
      </c>
      <c r="AD154">
        <v>13.2899999999999</v>
      </c>
      <c r="AE154">
        <v>16.325714285714302</v>
      </c>
      <c r="AF154">
        <v>37.002414396826197</v>
      </c>
      <c r="AG154">
        <v>0</v>
      </c>
      <c r="AH154" s="1">
        <f t="shared" si="8"/>
        <v>42297</v>
      </c>
      <c r="AI154" t="str">
        <f>IFERROR(VLOOKUP(AH154,realized!U:X,3,0),"")</f>
        <v/>
      </c>
    </row>
    <row r="155" spans="1:35" x14ac:dyDescent="0.3">
      <c r="A155" t="s">
        <v>984</v>
      </c>
      <c r="B155">
        <v>1.06412</v>
      </c>
      <c r="C155">
        <v>1.06921</v>
      </c>
      <c r="D155">
        <v>1.0617099999999999</v>
      </c>
      <c r="E155">
        <v>1.06586</v>
      </c>
      <c r="F155">
        <v>7.5000000000000596E-3</v>
      </c>
      <c r="G155">
        <v>9.48857142857144E-3</v>
      </c>
      <c r="H155">
        <v>43.602266677127901</v>
      </c>
      <c r="I155">
        <v>0</v>
      </c>
      <c r="J155" s="1">
        <f t="shared" si="6"/>
        <v>42326</v>
      </c>
      <c r="K155" t="str">
        <f>IFERROR(VLOOKUP(J155,realized!F:I,3,0),"")</f>
        <v/>
      </c>
      <c r="M155" t="s">
        <v>984</v>
      </c>
      <c r="N155">
        <v>1.5210699999999999</v>
      </c>
      <c r="O155">
        <v>1.52485</v>
      </c>
      <c r="P155">
        <v>1.51878</v>
      </c>
      <c r="Q155">
        <v>1.5235799999999999</v>
      </c>
      <c r="R155">
        <v>6.0700000000000198E-3</v>
      </c>
      <c r="S155">
        <v>9.9907142857142799E-3</v>
      </c>
      <c r="T155">
        <v>42.530527302869302</v>
      </c>
      <c r="U155">
        <v>1</v>
      </c>
      <c r="V155" s="1">
        <f t="shared" si="7"/>
        <v>42326</v>
      </c>
      <c r="W155" t="str">
        <f>IFERROR(VLOOKUP(V155,realized!K:N,3,0),"")</f>
        <v/>
      </c>
      <c r="Y155" t="s">
        <v>964</v>
      </c>
      <c r="Z155">
        <v>1175.68</v>
      </c>
      <c r="AA155">
        <v>1179.22</v>
      </c>
      <c r="AB155">
        <v>1163.67</v>
      </c>
      <c r="AC155">
        <v>1166.8800000000001</v>
      </c>
      <c r="AD155">
        <v>15.549999999999899</v>
      </c>
      <c r="AE155">
        <v>16.857142857142801</v>
      </c>
      <c r="AF155">
        <v>37.403106114099003</v>
      </c>
      <c r="AG155">
        <v>0</v>
      </c>
      <c r="AH155" s="1">
        <f t="shared" si="8"/>
        <v>42298</v>
      </c>
      <c r="AI155" t="str">
        <f>IFERROR(VLOOKUP(AH155,realized!U:X,3,0),"")</f>
        <v/>
      </c>
    </row>
    <row r="156" spans="1:35" x14ac:dyDescent="0.3">
      <c r="A156" t="s">
        <v>985</v>
      </c>
      <c r="B156">
        <v>1.0658799999999999</v>
      </c>
      <c r="C156">
        <v>1.07626</v>
      </c>
      <c r="D156">
        <v>1.0654699999999999</v>
      </c>
      <c r="E156">
        <v>1.0732699999999999</v>
      </c>
      <c r="F156">
        <v>1.0789999999999999E-2</v>
      </c>
      <c r="G156">
        <v>9.4957142857143208E-3</v>
      </c>
      <c r="H156">
        <v>45.041097167562299</v>
      </c>
      <c r="I156">
        <v>0</v>
      </c>
      <c r="J156" s="1">
        <f t="shared" si="6"/>
        <v>42327</v>
      </c>
      <c r="K156" t="str">
        <f>IFERROR(VLOOKUP(J156,realized!F:I,3,0),"")</f>
        <v/>
      </c>
      <c r="M156" t="s">
        <v>985</v>
      </c>
      <c r="N156">
        <v>1.5235799999999999</v>
      </c>
      <c r="O156">
        <v>1.5335399999999999</v>
      </c>
      <c r="P156">
        <v>1.5226299999999999</v>
      </c>
      <c r="Q156">
        <v>1.5289699999999999</v>
      </c>
      <c r="R156">
        <v>1.0909999999999901E-2</v>
      </c>
      <c r="S156">
        <v>9.6335714285714306E-3</v>
      </c>
      <c r="T156">
        <v>42.1819706916109</v>
      </c>
      <c r="U156">
        <v>1</v>
      </c>
      <c r="V156" s="1">
        <f t="shared" si="7"/>
        <v>42327</v>
      </c>
      <c r="W156" t="str">
        <f>IFERROR(VLOOKUP(V156,realized!K:N,3,0),"")</f>
        <v/>
      </c>
      <c r="Y156" t="s">
        <v>965</v>
      </c>
      <c r="Z156">
        <v>1166.95</v>
      </c>
      <c r="AA156">
        <v>1171.77</v>
      </c>
      <c r="AB156">
        <v>1162.5</v>
      </c>
      <c r="AC156">
        <v>1165.3900000000001</v>
      </c>
      <c r="AD156">
        <v>9.26999999999998</v>
      </c>
      <c r="AE156">
        <v>14.902142857142801</v>
      </c>
      <c r="AF156">
        <v>50.3122981960259</v>
      </c>
      <c r="AG156">
        <v>0</v>
      </c>
      <c r="AH156" s="1">
        <f t="shared" si="8"/>
        <v>42299</v>
      </c>
      <c r="AI156" t="str">
        <f>IFERROR(VLOOKUP(AH156,realized!U:X,3,0),"")</f>
        <v/>
      </c>
    </row>
    <row r="157" spans="1:35" x14ac:dyDescent="0.3">
      <c r="A157" t="s">
        <v>986</v>
      </c>
      <c r="B157">
        <v>1.0732699999999999</v>
      </c>
      <c r="C157">
        <v>1.0737099999999999</v>
      </c>
      <c r="D157">
        <v>1.06402</v>
      </c>
      <c r="E157">
        <v>1.06456</v>
      </c>
      <c r="F157">
        <v>9.6899999999999695E-3</v>
      </c>
      <c r="G157">
        <v>9.8135714285714597E-3</v>
      </c>
      <c r="H157">
        <v>46.941962597931898</v>
      </c>
      <c r="I157">
        <v>0</v>
      </c>
      <c r="J157" s="1">
        <f t="shared" si="6"/>
        <v>42328</v>
      </c>
      <c r="K157" t="str">
        <f>IFERROR(VLOOKUP(J157,realized!F:I,3,0),"")</f>
        <v/>
      </c>
      <c r="M157" t="s">
        <v>986</v>
      </c>
      <c r="N157">
        <v>1.5289200000000001</v>
      </c>
      <c r="O157">
        <v>1.53094</v>
      </c>
      <c r="P157">
        <v>1.5182</v>
      </c>
      <c r="Q157">
        <v>1.51905</v>
      </c>
      <c r="R157">
        <v>1.2739999999999901E-2</v>
      </c>
      <c r="S157">
        <v>9.8792857142857102E-3</v>
      </c>
      <c r="T157">
        <v>46.499921140596797</v>
      </c>
      <c r="U157">
        <v>1</v>
      </c>
      <c r="V157" s="1">
        <f t="shared" si="7"/>
        <v>42328</v>
      </c>
      <c r="W157" t="str">
        <f>IFERROR(VLOOKUP(V157,realized!K:N,3,0),"")</f>
        <v/>
      </c>
      <c r="Y157" t="s">
        <v>966</v>
      </c>
      <c r="Z157">
        <v>1165.6199999999999</v>
      </c>
      <c r="AA157">
        <v>1179.3699999999999</v>
      </c>
      <c r="AB157">
        <v>1158.8800000000001</v>
      </c>
      <c r="AC157">
        <v>1164.3499999999999</v>
      </c>
      <c r="AD157">
        <v>20.4899999999997</v>
      </c>
      <c r="AE157">
        <v>15.523571428571399</v>
      </c>
      <c r="AF157">
        <v>53.203289177274797</v>
      </c>
      <c r="AG157">
        <v>0</v>
      </c>
      <c r="AH157" s="1">
        <f t="shared" si="8"/>
        <v>42300</v>
      </c>
      <c r="AI157" t="str">
        <f>IFERROR(VLOOKUP(AH157,realized!U:X,3,0),"")</f>
        <v/>
      </c>
    </row>
    <row r="158" spans="1:35" x14ac:dyDescent="0.3">
      <c r="A158" t="s">
        <v>987</v>
      </c>
      <c r="B158">
        <v>1.0638300000000001</v>
      </c>
      <c r="C158">
        <v>1.0656699999999999</v>
      </c>
      <c r="D158">
        <v>1.05921</v>
      </c>
      <c r="E158">
        <v>1.0635699999999999</v>
      </c>
      <c r="F158">
        <v>6.4599999999999103E-3</v>
      </c>
      <c r="G158">
        <v>9.6007142857143096E-3</v>
      </c>
      <c r="H158">
        <v>50.407943003562799</v>
      </c>
      <c r="I158">
        <v>0</v>
      </c>
      <c r="J158" s="1">
        <f t="shared" si="6"/>
        <v>42331</v>
      </c>
      <c r="K158" t="str">
        <f>IFERROR(VLOOKUP(J158,realized!F:I,3,0),"")</f>
        <v/>
      </c>
      <c r="M158" t="s">
        <v>987</v>
      </c>
      <c r="N158">
        <v>1.5184599999999999</v>
      </c>
      <c r="O158">
        <v>1.51949</v>
      </c>
      <c r="P158">
        <v>1.5108699999999999</v>
      </c>
      <c r="Q158">
        <v>1.51247</v>
      </c>
      <c r="R158">
        <v>8.6200000000000703E-3</v>
      </c>
      <c r="S158">
        <v>9.8828571428571394E-3</v>
      </c>
      <c r="T158">
        <v>46.726919494082999</v>
      </c>
      <c r="U158">
        <v>1</v>
      </c>
      <c r="V158" s="1">
        <f t="shared" si="7"/>
        <v>42331</v>
      </c>
      <c r="W158" t="str">
        <f>IFERROR(VLOOKUP(V158,realized!K:N,3,0),"")</f>
        <v/>
      </c>
      <c r="Y158" t="s">
        <v>967</v>
      </c>
      <c r="Z158">
        <v>1163.6600000000001</v>
      </c>
      <c r="AA158">
        <v>1169.6500000000001</v>
      </c>
      <c r="AB158">
        <v>1162.1099999999999</v>
      </c>
      <c r="AC158">
        <v>1163.01</v>
      </c>
      <c r="AD158">
        <v>7.5400000000001901</v>
      </c>
      <c r="AE158">
        <v>14.9035714285714</v>
      </c>
      <c r="AF158">
        <v>53.965268908776402</v>
      </c>
      <c r="AG158">
        <v>0</v>
      </c>
      <c r="AH158" s="1">
        <f t="shared" si="8"/>
        <v>42303</v>
      </c>
      <c r="AI158" t="str">
        <f>IFERROR(VLOOKUP(AH158,realized!U:X,3,0),"")</f>
        <v/>
      </c>
    </row>
    <row r="159" spans="1:35" x14ac:dyDescent="0.3">
      <c r="A159" t="s">
        <v>988</v>
      </c>
      <c r="B159">
        <v>1.06365</v>
      </c>
      <c r="C159">
        <v>1.0672900000000001</v>
      </c>
      <c r="D159">
        <v>1.06193</v>
      </c>
      <c r="E159">
        <v>1.06423</v>
      </c>
      <c r="F159">
        <v>5.3600000000000297E-3</v>
      </c>
      <c r="G159">
        <v>9.0985714285714593E-3</v>
      </c>
      <c r="H159">
        <v>58.064353919403899</v>
      </c>
      <c r="I159">
        <v>0</v>
      </c>
      <c r="J159" s="1">
        <f t="shared" si="6"/>
        <v>42332</v>
      </c>
      <c r="K159" t="str">
        <f>IFERROR(VLOOKUP(J159,realized!F:I,3,0),"")</f>
        <v/>
      </c>
      <c r="M159" t="s">
        <v>988</v>
      </c>
      <c r="N159">
        <v>1.51247</v>
      </c>
      <c r="O159">
        <v>1.51553</v>
      </c>
      <c r="P159">
        <v>1.5053300000000001</v>
      </c>
      <c r="Q159">
        <v>1.5075499999999999</v>
      </c>
      <c r="R159">
        <v>1.01999999999999E-2</v>
      </c>
      <c r="S159">
        <v>1.00078571428571E-2</v>
      </c>
      <c r="T159">
        <v>51.111755166809999</v>
      </c>
      <c r="U159">
        <v>1</v>
      </c>
      <c r="V159" s="1">
        <f t="shared" si="7"/>
        <v>42332</v>
      </c>
      <c r="W159" t="str">
        <f>IFERROR(VLOOKUP(V159,realized!K:N,3,0),"")</f>
        <v/>
      </c>
      <c r="Y159" t="s">
        <v>968</v>
      </c>
      <c r="Z159">
        <v>1162.73</v>
      </c>
      <c r="AA159">
        <v>1168.7</v>
      </c>
      <c r="AB159">
        <v>1160.6199999999999</v>
      </c>
      <c r="AC159">
        <v>1166.52</v>
      </c>
      <c r="AD159">
        <v>8.0800000000001493</v>
      </c>
      <c r="AE159">
        <v>14.6357142857143</v>
      </c>
      <c r="AF159">
        <v>53.738385193319402</v>
      </c>
      <c r="AG159">
        <v>0</v>
      </c>
      <c r="AH159" s="1">
        <f t="shared" si="8"/>
        <v>42304</v>
      </c>
      <c r="AI159" t="str">
        <f>IFERROR(VLOOKUP(AH159,realized!U:X,3,0),"")</f>
        <v/>
      </c>
    </row>
    <row r="160" spans="1:35" x14ac:dyDescent="0.3">
      <c r="A160" t="s">
        <v>989</v>
      </c>
      <c r="B160">
        <v>1.0642400000000001</v>
      </c>
      <c r="C160">
        <v>1.0689</v>
      </c>
      <c r="D160">
        <v>1.0565599999999999</v>
      </c>
      <c r="E160">
        <v>1.0623899999999999</v>
      </c>
      <c r="F160">
        <v>1.234E-2</v>
      </c>
      <c r="G160">
        <v>9.5264285714286006E-3</v>
      </c>
      <c r="H160">
        <v>55.143821523770598</v>
      </c>
      <c r="I160">
        <v>0</v>
      </c>
      <c r="J160" s="1">
        <f t="shared" si="6"/>
        <v>42333</v>
      </c>
      <c r="K160" t="str">
        <f>IFERROR(VLOOKUP(J160,realized!F:I,3,0),"")</f>
        <v/>
      </c>
      <c r="M160" t="s">
        <v>989</v>
      </c>
      <c r="N160">
        <v>1.5075799999999999</v>
      </c>
      <c r="O160">
        <v>1.5135700000000001</v>
      </c>
      <c r="P160">
        <v>1.50556</v>
      </c>
      <c r="Q160">
        <v>1.51288</v>
      </c>
      <c r="R160">
        <v>8.0100000000000691E-3</v>
      </c>
      <c r="S160">
        <v>9.1742857142857199E-3</v>
      </c>
      <c r="T160">
        <v>58.244045421781202</v>
      </c>
      <c r="U160">
        <v>1</v>
      </c>
      <c r="V160" s="1">
        <f t="shared" si="7"/>
        <v>42333</v>
      </c>
      <c r="W160" t="str">
        <f>IFERROR(VLOOKUP(V160,realized!K:N,3,0),"")</f>
        <v/>
      </c>
      <c r="Y160" t="s">
        <v>969</v>
      </c>
      <c r="Z160">
        <v>1166.6500000000001</v>
      </c>
      <c r="AA160">
        <v>1182.8599999999999</v>
      </c>
      <c r="AB160">
        <v>1152.24</v>
      </c>
      <c r="AC160">
        <v>1155.58</v>
      </c>
      <c r="AD160">
        <v>30.619999999999798</v>
      </c>
      <c r="AE160">
        <v>15.77</v>
      </c>
      <c r="AF160">
        <v>55.1823975313267</v>
      </c>
      <c r="AG160">
        <v>0</v>
      </c>
      <c r="AH160" s="1">
        <f t="shared" si="8"/>
        <v>42305</v>
      </c>
      <c r="AI160" t="str">
        <f>IFERROR(VLOOKUP(AH160,realized!U:X,3,0),"")</f>
        <v/>
      </c>
    </row>
    <row r="161" spans="1:35" x14ac:dyDescent="0.3">
      <c r="A161" t="s">
        <v>990</v>
      </c>
      <c r="B161">
        <v>1.0623400000000001</v>
      </c>
      <c r="C161">
        <v>1.0627</v>
      </c>
      <c r="D161">
        <v>1.0599799999999999</v>
      </c>
      <c r="E161">
        <v>1.06081</v>
      </c>
      <c r="F161">
        <v>2.7200000000000501E-3</v>
      </c>
      <c r="G161">
        <v>8.3642857142857407E-3</v>
      </c>
      <c r="H161">
        <v>62.621204037378398</v>
      </c>
      <c r="I161">
        <v>0</v>
      </c>
      <c r="J161" s="1">
        <f t="shared" si="6"/>
        <v>42334</v>
      </c>
      <c r="K161" t="str">
        <f>IFERROR(VLOOKUP(J161,realized!F:I,3,0),"")</f>
        <v/>
      </c>
      <c r="M161" t="s">
        <v>990</v>
      </c>
      <c r="N161">
        <v>1.51284</v>
      </c>
      <c r="O161">
        <v>1.5130300000000001</v>
      </c>
      <c r="P161">
        <v>1.5065599999999999</v>
      </c>
      <c r="Q161">
        <v>1.5101599999999999</v>
      </c>
      <c r="R161">
        <v>6.47000000000019E-3</v>
      </c>
      <c r="S161">
        <v>8.2650000000000293E-3</v>
      </c>
      <c r="T161">
        <v>59.277718700346298</v>
      </c>
      <c r="U161">
        <v>1</v>
      </c>
      <c r="V161" s="1">
        <f t="shared" si="7"/>
        <v>42334</v>
      </c>
      <c r="W161" t="str">
        <f>IFERROR(VLOOKUP(V161,realized!K:N,3,0),"")</f>
        <v/>
      </c>
      <c r="Y161" t="s">
        <v>970</v>
      </c>
      <c r="Z161">
        <v>1155.3499999999999</v>
      </c>
      <c r="AA161">
        <v>1162.67</v>
      </c>
      <c r="AB161">
        <v>1144.6300000000001</v>
      </c>
      <c r="AC161">
        <v>1145.72</v>
      </c>
      <c r="AD161">
        <v>18.0399999999999</v>
      </c>
      <c r="AE161">
        <v>15.5614285714285</v>
      </c>
      <c r="AF161">
        <v>59.556282154522599</v>
      </c>
      <c r="AG161">
        <v>0</v>
      </c>
      <c r="AH161" s="1">
        <f t="shared" si="8"/>
        <v>42306</v>
      </c>
      <c r="AI161" t="str">
        <f>IFERROR(VLOOKUP(AH161,realized!U:X,3,0),"")</f>
        <v/>
      </c>
    </row>
    <row r="162" spans="1:35" x14ac:dyDescent="0.3">
      <c r="A162" t="s">
        <v>991</v>
      </c>
      <c r="B162">
        <v>1.0608200000000001</v>
      </c>
      <c r="C162">
        <v>1.0637700000000001</v>
      </c>
      <c r="D162">
        <v>1.0568200000000001</v>
      </c>
      <c r="E162">
        <v>1.0588900000000001</v>
      </c>
      <c r="F162">
        <v>6.95000000000001E-3</v>
      </c>
      <c r="G162">
        <v>8.3600000000000306E-3</v>
      </c>
      <c r="H162">
        <v>61.899699252378397</v>
      </c>
      <c r="I162">
        <v>0</v>
      </c>
      <c r="J162" s="1">
        <f t="shared" si="6"/>
        <v>42335</v>
      </c>
      <c r="K162" t="str">
        <f>IFERROR(VLOOKUP(J162,realized!F:I,3,0),"")</f>
        <v/>
      </c>
      <c r="M162" t="s">
        <v>991</v>
      </c>
      <c r="N162">
        <v>1.5101100000000001</v>
      </c>
      <c r="O162">
        <v>1.5109600000000001</v>
      </c>
      <c r="P162">
        <v>1.5027900000000001</v>
      </c>
      <c r="Q162">
        <v>1.50285</v>
      </c>
      <c r="R162">
        <v>8.1700000000000106E-3</v>
      </c>
      <c r="S162">
        <v>8.2257142857143205E-3</v>
      </c>
      <c r="T162">
        <v>56.8830893248238</v>
      </c>
      <c r="U162">
        <v>1</v>
      </c>
      <c r="V162" s="1">
        <f t="shared" si="7"/>
        <v>42335</v>
      </c>
      <c r="W162" t="str">
        <f>IFERROR(VLOOKUP(V162,realized!K:N,3,0),"")</f>
        <v/>
      </c>
      <c r="Y162" t="s">
        <v>971</v>
      </c>
      <c r="Z162">
        <v>1147.58</v>
      </c>
      <c r="AA162">
        <v>1150.08</v>
      </c>
      <c r="AB162">
        <v>1139.23</v>
      </c>
      <c r="AC162">
        <v>1141.81</v>
      </c>
      <c r="AD162">
        <v>10.8499999999999</v>
      </c>
      <c r="AE162">
        <v>15.326428571428499</v>
      </c>
      <c r="AF162">
        <v>55.192384338921102</v>
      </c>
      <c r="AG162">
        <v>0</v>
      </c>
      <c r="AH162" s="1">
        <f t="shared" si="8"/>
        <v>42307</v>
      </c>
      <c r="AI162" t="str">
        <f>IFERROR(VLOOKUP(AH162,realized!U:X,3,0),"")</f>
        <v/>
      </c>
    </row>
    <row r="163" spans="1:35" x14ac:dyDescent="0.3">
      <c r="A163" t="s">
        <v>992</v>
      </c>
      <c r="B163">
        <v>1.0585500000000001</v>
      </c>
      <c r="C163">
        <v>1.0594699999999999</v>
      </c>
      <c r="D163">
        <v>1.05576</v>
      </c>
      <c r="E163">
        <v>1.0562800000000001</v>
      </c>
      <c r="F163">
        <v>3.7099999999998801E-3</v>
      </c>
      <c r="G163">
        <v>7.9828571428571596E-3</v>
      </c>
      <c r="H163">
        <v>59.830179367913701</v>
      </c>
      <c r="I163">
        <v>1</v>
      </c>
      <c r="J163" s="1">
        <f t="shared" si="6"/>
        <v>42338</v>
      </c>
      <c r="K163" t="str">
        <f>IFERROR(VLOOKUP(J163,realized!F:I,3,0),"")</f>
        <v/>
      </c>
      <c r="M163" t="s">
        <v>992</v>
      </c>
      <c r="N163">
        <v>1.50319</v>
      </c>
      <c r="O163">
        <v>1.50684</v>
      </c>
      <c r="P163">
        <v>1.4993799999999999</v>
      </c>
      <c r="Q163">
        <v>1.5055400000000001</v>
      </c>
      <c r="R163">
        <v>7.4600000000000204E-3</v>
      </c>
      <c r="S163">
        <v>8.3742857142857403E-3</v>
      </c>
      <c r="T163">
        <v>52.1790690504182</v>
      </c>
      <c r="U163">
        <v>1</v>
      </c>
      <c r="V163" s="1">
        <f t="shared" si="7"/>
        <v>42338</v>
      </c>
      <c r="W163" t="str">
        <f>IFERROR(VLOOKUP(V163,realized!K:N,3,0),"")</f>
        <v/>
      </c>
      <c r="Y163" t="s">
        <v>972</v>
      </c>
      <c r="Z163">
        <v>1141.95</v>
      </c>
      <c r="AA163">
        <v>1142.8800000000001</v>
      </c>
      <c r="AB163">
        <v>1132.73</v>
      </c>
      <c r="AC163">
        <v>1133.45</v>
      </c>
      <c r="AD163">
        <v>10.15</v>
      </c>
      <c r="AE163">
        <v>14.8464285714285</v>
      </c>
      <c r="AF163">
        <v>50.383055030431301</v>
      </c>
      <c r="AG163">
        <v>0</v>
      </c>
      <c r="AH163" s="1">
        <f t="shared" si="8"/>
        <v>42310</v>
      </c>
      <c r="AI163" t="str">
        <f>IFERROR(VLOOKUP(AH163,realized!U:X,3,0),"")</f>
        <v/>
      </c>
    </row>
    <row r="164" spans="1:35" x14ac:dyDescent="0.3">
      <c r="A164" t="s">
        <v>993</v>
      </c>
      <c r="B164">
        <v>1.0563</v>
      </c>
      <c r="C164">
        <v>1.06368</v>
      </c>
      <c r="D164">
        <v>1.0562400000000001</v>
      </c>
      <c r="E164">
        <v>1.0630999999999999</v>
      </c>
      <c r="F164">
        <v>7.4399999999998903E-3</v>
      </c>
      <c r="G164">
        <v>8.0285714285714301E-3</v>
      </c>
      <c r="H164">
        <v>59.263375551127503</v>
      </c>
      <c r="I164">
        <v>1</v>
      </c>
      <c r="J164" s="1">
        <f t="shared" si="6"/>
        <v>42339</v>
      </c>
      <c r="K164" t="str">
        <f>IFERROR(VLOOKUP(J164,realized!F:I,3,0),"")</f>
        <v/>
      </c>
      <c r="M164" t="s">
        <v>993</v>
      </c>
      <c r="N164">
        <v>1.50546</v>
      </c>
      <c r="O164">
        <v>1.5125299999999999</v>
      </c>
      <c r="P164">
        <v>1.50505</v>
      </c>
      <c r="Q164">
        <v>1.5079899999999999</v>
      </c>
      <c r="R164">
        <v>7.4799999999999303E-3</v>
      </c>
      <c r="S164">
        <v>8.1507142857143097E-3</v>
      </c>
      <c r="T164">
        <v>51.450175414606498</v>
      </c>
      <c r="U164">
        <v>1</v>
      </c>
      <c r="V164" s="1">
        <f t="shared" si="7"/>
        <v>42339</v>
      </c>
      <c r="W164" t="str">
        <f>IFERROR(VLOOKUP(V164,realized!K:N,3,0),"")</f>
        <v/>
      </c>
      <c r="Y164" t="s">
        <v>973</v>
      </c>
      <c r="Z164">
        <v>1133.58</v>
      </c>
      <c r="AA164">
        <v>1138.42</v>
      </c>
      <c r="AB164">
        <v>1114.3499999999999</v>
      </c>
      <c r="AC164">
        <v>1117.3599999999999</v>
      </c>
      <c r="AD164">
        <v>24.0700000000001</v>
      </c>
      <c r="AE164">
        <v>14.6671428571428</v>
      </c>
      <c r="AF164">
        <v>39.671493775332003</v>
      </c>
      <c r="AG164">
        <v>0</v>
      </c>
      <c r="AH164" s="1">
        <f t="shared" si="8"/>
        <v>42311</v>
      </c>
      <c r="AI164" t="str">
        <f>IFERROR(VLOOKUP(AH164,realized!U:X,3,0),"")</f>
        <v/>
      </c>
    </row>
    <row r="165" spans="1:35" x14ac:dyDescent="0.3">
      <c r="A165" t="s">
        <v>994</v>
      </c>
      <c r="B165">
        <v>1.0630999999999999</v>
      </c>
      <c r="C165">
        <v>1.06359</v>
      </c>
      <c r="D165">
        <v>1.05504</v>
      </c>
      <c r="E165">
        <v>1.0612699999999999</v>
      </c>
      <c r="F165">
        <v>8.5500000000000506E-3</v>
      </c>
      <c r="G165">
        <v>7.6471428571428602E-3</v>
      </c>
      <c r="H165">
        <v>59.428875445493297</v>
      </c>
      <c r="I165">
        <v>1</v>
      </c>
      <c r="J165" s="1">
        <f t="shared" si="6"/>
        <v>42340</v>
      </c>
      <c r="K165" t="str">
        <f>IFERROR(VLOOKUP(J165,realized!F:I,3,0),"")</f>
        <v/>
      </c>
      <c r="M165" t="s">
        <v>994</v>
      </c>
      <c r="N165">
        <v>1.50806</v>
      </c>
      <c r="O165">
        <v>1.5081899999999999</v>
      </c>
      <c r="P165">
        <v>1.4894099999999999</v>
      </c>
      <c r="Q165">
        <v>1.4950399999999999</v>
      </c>
      <c r="R165">
        <v>1.8780000000000002E-2</v>
      </c>
      <c r="S165">
        <v>8.9771428571428901E-3</v>
      </c>
      <c r="T165">
        <v>41.327446117786103</v>
      </c>
      <c r="U165">
        <v>1</v>
      </c>
      <c r="V165" s="1">
        <f t="shared" si="7"/>
        <v>42340</v>
      </c>
      <c r="W165" t="str">
        <f>IFERROR(VLOOKUP(V165,realized!K:N,3,0),"")</f>
        <v/>
      </c>
      <c r="Y165" t="s">
        <v>974</v>
      </c>
      <c r="Z165">
        <v>1117.8699999999999</v>
      </c>
      <c r="AA165">
        <v>1122.83</v>
      </c>
      <c r="AB165">
        <v>1106.3499999999999</v>
      </c>
      <c r="AC165">
        <v>1107.52</v>
      </c>
      <c r="AD165">
        <v>16.48</v>
      </c>
      <c r="AE165">
        <v>14.5964285714285</v>
      </c>
      <c r="AF165">
        <v>38.706929882510302</v>
      </c>
      <c r="AG165">
        <v>0</v>
      </c>
      <c r="AH165" s="1">
        <f t="shared" si="8"/>
        <v>42312</v>
      </c>
      <c r="AI165" t="str">
        <f>IFERROR(VLOOKUP(AH165,realized!U:X,3,0),"")</f>
        <v/>
      </c>
    </row>
    <row r="166" spans="1:35" x14ac:dyDescent="0.3">
      <c r="A166" t="s">
        <v>995</v>
      </c>
      <c r="B166">
        <v>1.06124</v>
      </c>
      <c r="C166">
        <v>1.0980700000000001</v>
      </c>
      <c r="D166">
        <v>1.05186</v>
      </c>
      <c r="E166">
        <v>1.09379</v>
      </c>
      <c r="F166">
        <v>4.6210000000000001E-2</v>
      </c>
      <c r="G166">
        <v>1.02135714285714E-2</v>
      </c>
      <c r="H166">
        <v>38.524698621809598</v>
      </c>
      <c r="I166">
        <v>1</v>
      </c>
      <c r="J166" s="1">
        <f t="shared" si="6"/>
        <v>42341</v>
      </c>
      <c r="K166" t="str">
        <f>IFERROR(VLOOKUP(J166,realized!F:I,3,0),"")</f>
        <v/>
      </c>
      <c r="M166" t="s">
        <v>995</v>
      </c>
      <c r="N166">
        <v>1.49512</v>
      </c>
      <c r="O166">
        <v>1.5158700000000001</v>
      </c>
      <c r="P166">
        <v>1.4903599999999999</v>
      </c>
      <c r="Q166">
        <v>1.5142100000000001</v>
      </c>
      <c r="R166">
        <v>2.5510000000000099E-2</v>
      </c>
      <c r="S166">
        <v>1.02592857142857E-2</v>
      </c>
      <c r="T166">
        <v>41.278368673620903</v>
      </c>
      <c r="U166">
        <v>1</v>
      </c>
      <c r="V166" s="1">
        <f t="shared" si="7"/>
        <v>42341</v>
      </c>
      <c r="W166" t="str">
        <f>IFERROR(VLOOKUP(V166,realized!K:N,3,0),"")</f>
        <v/>
      </c>
      <c r="Y166" t="s">
        <v>975</v>
      </c>
      <c r="Z166">
        <v>1107.77</v>
      </c>
      <c r="AA166">
        <v>1111.47</v>
      </c>
      <c r="AB166">
        <v>1102.95</v>
      </c>
      <c r="AC166">
        <v>1103.48</v>
      </c>
      <c r="AD166">
        <v>8.51999999999998</v>
      </c>
      <c r="AE166">
        <v>14.4728571428571</v>
      </c>
      <c r="AF166">
        <v>37.493735697135797</v>
      </c>
      <c r="AG166">
        <v>0</v>
      </c>
      <c r="AH166" s="1">
        <f t="shared" si="8"/>
        <v>42313</v>
      </c>
      <c r="AI166" t="str">
        <f>IFERROR(VLOOKUP(AH166,realized!U:X,3,0),"")</f>
        <v/>
      </c>
    </row>
    <row r="167" spans="1:35" x14ac:dyDescent="0.3">
      <c r="A167" t="s">
        <v>996</v>
      </c>
      <c r="B167">
        <v>1.09382</v>
      </c>
      <c r="C167">
        <v>1.09558</v>
      </c>
      <c r="D167">
        <v>1.08358</v>
      </c>
      <c r="E167">
        <v>1.08752</v>
      </c>
      <c r="F167">
        <v>1.2E-2</v>
      </c>
      <c r="G167">
        <v>1.0408571428571401E-2</v>
      </c>
      <c r="H167">
        <v>38.482929978922698</v>
      </c>
      <c r="I167">
        <v>1</v>
      </c>
      <c r="J167" s="1">
        <f t="shared" si="6"/>
        <v>42342</v>
      </c>
      <c r="K167" t="str">
        <f>IFERROR(VLOOKUP(J167,realized!F:I,3,0),"")</f>
        <v/>
      </c>
      <c r="M167" t="s">
        <v>996</v>
      </c>
      <c r="N167">
        <v>1.5142800000000001</v>
      </c>
      <c r="O167">
        <v>1.5156000000000001</v>
      </c>
      <c r="P167">
        <v>1.5077499999999999</v>
      </c>
      <c r="Q167">
        <v>1.51047</v>
      </c>
      <c r="R167">
        <v>7.8500000000001294E-3</v>
      </c>
      <c r="S167">
        <v>1.04785714285714E-2</v>
      </c>
      <c r="T167">
        <v>41.350931304916003</v>
      </c>
      <c r="U167">
        <v>1</v>
      </c>
      <c r="V167" s="1">
        <f t="shared" si="7"/>
        <v>42342</v>
      </c>
      <c r="W167" t="str">
        <f>IFERROR(VLOOKUP(V167,realized!K:N,3,0),"")</f>
        <v/>
      </c>
      <c r="Y167" t="s">
        <v>976</v>
      </c>
      <c r="Z167">
        <v>1104.44</v>
      </c>
      <c r="AA167">
        <v>1110.42</v>
      </c>
      <c r="AB167">
        <v>1085.44</v>
      </c>
      <c r="AC167">
        <v>1087.7</v>
      </c>
      <c r="AD167">
        <v>24.98</v>
      </c>
      <c r="AE167">
        <v>15.566428571428499</v>
      </c>
      <c r="AF167">
        <v>29.8111820205248</v>
      </c>
      <c r="AG167">
        <v>0</v>
      </c>
      <c r="AH167" s="1">
        <f t="shared" si="8"/>
        <v>42314</v>
      </c>
      <c r="AI167" t="str">
        <f>IFERROR(VLOOKUP(AH167,realized!U:X,3,0),"")</f>
        <v/>
      </c>
    </row>
    <row r="168" spans="1:35" x14ac:dyDescent="0.3">
      <c r="A168" t="s">
        <v>997</v>
      </c>
      <c r="B168">
        <v>1.08667</v>
      </c>
      <c r="C168">
        <v>1.0887</v>
      </c>
      <c r="D168">
        <v>1.0795699999999999</v>
      </c>
      <c r="E168">
        <v>1.08361</v>
      </c>
      <c r="F168">
        <v>9.1300000000000808E-3</v>
      </c>
      <c r="G168">
        <v>1.06321428571428E-2</v>
      </c>
      <c r="H168">
        <v>38.8010742065077</v>
      </c>
      <c r="I168">
        <v>1</v>
      </c>
      <c r="J168" s="1">
        <f t="shared" si="6"/>
        <v>42345</v>
      </c>
      <c r="K168" t="str">
        <f>IFERROR(VLOOKUP(J168,realized!F:I,3,0),"")</f>
        <v/>
      </c>
      <c r="M168" t="s">
        <v>997</v>
      </c>
      <c r="N168">
        <v>1.51058</v>
      </c>
      <c r="O168">
        <v>1.51146</v>
      </c>
      <c r="P168">
        <v>1.5044</v>
      </c>
      <c r="Q168">
        <v>1.5054700000000001</v>
      </c>
      <c r="R168">
        <v>7.0600000000000602E-3</v>
      </c>
      <c r="S168">
        <v>1.03807142857143E-2</v>
      </c>
      <c r="T168">
        <v>41.425205181377599</v>
      </c>
      <c r="U168">
        <v>1</v>
      </c>
      <c r="V168" s="1">
        <f t="shared" si="7"/>
        <v>42345</v>
      </c>
      <c r="W168" t="str">
        <f>IFERROR(VLOOKUP(V168,realized!K:N,3,0),"")</f>
        <v/>
      </c>
      <c r="Y168" t="s">
        <v>977</v>
      </c>
      <c r="Z168">
        <v>1089.82</v>
      </c>
      <c r="AA168">
        <v>1095.6500000000001</v>
      </c>
      <c r="AB168">
        <v>1088.32</v>
      </c>
      <c r="AC168">
        <v>1091.95</v>
      </c>
      <c r="AD168">
        <v>7.9500000000000401</v>
      </c>
      <c r="AE168">
        <v>15.185</v>
      </c>
      <c r="AF168">
        <v>29.608616310952002</v>
      </c>
      <c r="AG168">
        <v>0</v>
      </c>
      <c r="AH168" s="1">
        <f t="shared" si="8"/>
        <v>42317</v>
      </c>
      <c r="AI168" t="str">
        <f>IFERROR(VLOOKUP(AH168,realized!U:X,3,0),"")</f>
        <v/>
      </c>
    </row>
    <row r="169" spans="1:35" x14ac:dyDescent="0.3">
      <c r="A169" t="s">
        <v>998</v>
      </c>
      <c r="B169">
        <v>1.0831200000000001</v>
      </c>
      <c r="C169">
        <v>1.0902099999999999</v>
      </c>
      <c r="D169">
        <v>1.0829899999999999</v>
      </c>
      <c r="E169">
        <v>1.0891200000000001</v>
      </c>
      <c r="F169">
        <v>7.2199999999999999E-3</v>
      </c>
      <c r="G169">
        <v>1.0612142857142799E-2</v>
      </c>
      <c r="H169">
        <v>39.130544649215999</v>
      </c>
      <c r="I169">
        <v>1</v>
      </c>
      <c r="J169" s="1">
        <f t="shared" si="6"/>
        <v>42346</v>
      </c>
      <c r="K169" t="str">
        <f>IFERROR(VLOOKUP(J169,realized!F:I,3,0),"")</f>
        <v/>
      </c>
      <c r="M169" t="s">
        <v>998</v>
      </c>
      <c r="N169">
        <v>1.50546</v>
      </c>
      <c r="O169">
        <v>1.5060500000000001</v>
      </c>
      <c r="P169">
        <v>1.49563</v>
      </c>
      <c r="Q169">
        <v>1.5006299999999999</v>
      </c>
      <c r="R169">
        <v>1.042E-2</v>
      </c>
      <c r="S169">
        <v>1.06914285714286E-2</v>
      </c>
      <c r="T169">
        <v>41.6263085606098</v>
      </c>
      <c r="U169">
        <v>1</v>
      </c>
      <c r="V169" s="1">
        <f t="shared" si="7"/>
        <v>42346</v>
      </c>
      <c r="W169" t="str">
        <f>IFERROR(VLOOKUP(V169,realized!K:N,3,0),"")</f>
        <v/>
      </c>
      <c r="Y169" t="s">
        <v>978</v>
      </c>
      <c r="Z169">
        <v>1091.8599999999999</v>
      </c>
      <c r="AA169">
        <v>1094.68</v>
      </c>
      <c r="AB169">
        <v>1085</v>
      </c>
      <c r="AC169">
        <v>1089.3599999999999</v>
      </c>
      <c r="AD169">
        <v>9.6800000000000601</v>
      </c>
      <c r="AE169">
        <v>14.765714285714299</v>
      </c>
      <c r="AF169">
        <v>29.063632016975699</v>
      </c>
      <c r="AG169">
        <v>0</v>
      </c>
      <c r="AH169" s="1">
        <f t="shared" si="8"/>
        <v>42318</v>
      </c>
      <c r="AI169" t="str">
        <f>IFERROR(VLOOKUP(AH169,realized!U:X,3,0),"")</f>
        <v/>
      </c>
    </row>
    <row r="170" spans="1:35" x14ac:dyDescent="0.3">
      <c r="A170" t="s">
        <v>999</v>
      </c>
      <c r="B170">
        <v>1.0891200000000001</v>
      </c>
      <c r="C170">
        <v>1.1042400000000001</v>
      </c>
      <c r="D170">
        <v>1.08788</v>
      </c>
      <c r="E170">
        <v>1.1024400000000001</v>
      </c>
      <c r="F170">
        <v>1.63600000000001E-2</v>
      </c>
      <c r="G170">
        <v>1.1010000000000001E-2</v>
      </c>
      <c r="H170">
        <v>34.8211102369294</v>
      </c>
      <c r="I170">
        <v>1</v>
      </c>
      <c r="J170" s="1">
        <f t="shared" si="6"/>
        <v>42347</v>
      </c>
      <c r="K170" t="str">
        <f>IFERROR(VLOOKUP(J170,realized!F:I,3,0),"")</f>
        <v/>
      </c>
      <c r="M170" t="s">
        <v>999</v>
      </c>
      <c r="N170">
        <v>1.50064</v>
      </c>
      <c r="O170">
        <v>1.51912</v>
      </c>
      <c r="P170">
        <v>1.5003500000000001</v>
      </c>
      <c r="Q170">
        <v>1.5180499999999999</v>
      </c>
      <c r="R170">
        <v>1.8769999999999901E-2</v>
      </c>
      <c r="S170">
        <v>1.1252857142857099E-2</v>
      </c>
      <c r="T170">
        <v>44.387961154259102</v>
      </c>
      <c r="U170">
        <v>1</v>
      </c>
      <c r="V170" s="1">
        <f t="shared" si="7"/>
        <v>42347</v>
      </c>
      <c r="W170" t="str">
        <f>IFERROR(VLOOKUP(V170,realized!K:N,3,0),"")</f>
        <v/>
      </c>
      <c r="Y170" t="s">
        <v>979</v>
      </c>
      <c r="Z170">
        <v>1089.8800000000001</v>
      </c>
      <c r="AA170">
        <v>1093.57</v>
      </c>
      <c r="AB170">
        <v>1084.1500000000001</v>
      </c>
      <c r="AC170">
        <v>1086.05</v>
      </c>
      <c r="AD170">
        <v>9.4199999999998401</v>
      </c>
      <c r="AE170">
        <v>14.7764285714285</v>
      </c>
      <c r="AF170">
        <v>28.713312363255501</v>
      </c>
      <c r="AG170">
        <v>0</v>
      </c>
      <c r="AH170" s="1">
        <f t="shared" si="8"/>
        <v>42319</v>
      </c>
      <c r="AI170" t="str">
        <f>IFERROR(VLOOKUP(AH170,realized!U:X,3,0),"")</f>
        <v/>
      </c>
    </row>
    <row r="171" spans="1:35" x14ac:dyDescent="0.3">
      <c r="A171" t="s">
        <v>1000</v>
      </c>
      <c r="B171">
        <v>1.1021799999999999</v>
      </c>
      <c r="C171">
        <v>1.10246</v>
      </c>
      <c r="D171">
        <v>1.0924799999999999</v>
      </c>
      <c r="E171">
        <v>1.09396</v>
      </c>
      <c r="F171">
        <v>9.9800000000000999E-3</v>
      </c>
      <c r="G171">
        <v>1.10307142857143E-2</v>
      </c>
      <c r="H171">
        <v>35.170755378495102</v>
      </c>
      <c r="I171">
        <v>1</v>
      </c>
      <c r="J171" s="1">
        <f t="shared" si="6"/>
        <v>42348</v>
      </c>
      <c r="K171" t="str">
        <f>IFERROR(VLOOKUP(J171,realized!F:I,3,0),"")</f>
        <v/>
      </c>
      <c r="M171" t="s">
        <v>1000</v>
      </c>
      <c r="N171">
        <v>1.51773</v>
      </c>
      <c r="O171">
        <v>1.5201499999999999</v>
      </c>
      <c r="P171">
        <v>1.5110600000000001</v>
      </c>
      <c r="Q171">
        <v>1.51593</v>
      </c>
      <c r="R171">
        <v>9.0899999999998204E-3</v>
      </c>
      <c r="S171">
        <v>1.0992142857142799E-2</v>
      </c>
      <c r="T171">
        <v>56.1013075886503</v>
      </c>
      <c r="U171">
        <v>1</v>
      </c>
      <c r="V171" s="1">
        <f t="shared" si="7"/>
        <v>42348</v>
      </c>
      <c r="W171" t="str">
        <f>IFERROR(VLOOKUP(V171,realized!K:N,3,0),"")</f>
        <v/>
      </c>
      <c r="Y171" t="s">
        <v>980</v>
      </c>
      <c r="Z171">
        <v>1085.82</v>
      </c>
      <c r="AA171">
        <v>1089.6300000000001</v>
      </c>
      <c r="AB171">
        <v>1074.06</v>
      </c>
      <c r="AC171">
        <v>1084.82</v>
      </c>
      <c r="AD171">
        <v>15.5700000000001</v>
      </c>
      <c r="AE171">
        <v>14.425000000000001</v>
      </c>
      <c r="AF171">
        <v>24.827258529314399</v>
      </c>
      <c r="AG171">
        <v>0</v>
      </c>
      <c r="AH171" s="1">
        <f t="shared" si="8"/>
        <v>42320</v>
      </c>
      <c r="AI171" t="str">
        <f>IFERROR(VLOOKUP(AH171,realized!U:X,3,0),"")</f>
        <v/>
      </c>
    </row>
    <row r="172" spans="1:35" x14ac:dyDescent="0.3">
      <c r="A172" t="s">
        <v>1001</v>
      </c>
      <c r="B172">
        <v>1.09399</v>
      </c>
      <c r="C172">
        <v>1.1030500000000001</v>
      </c>
      <c r="D172">
        <v>1.0926199999999999</v>
      </c>
      <c r="E172">
        <v>1.0984400000000001</v>
      </c>
      <c r="F172">
        <v>1.0430000000000101E-2</v>
      </c>
      <c r="G172">
        <v>1.13142857142857E-2</v>
      </c>
      <c r="H172">
        <v>35.6576030194189</v>
      </c>
      <c r="I172">
        <v>1</v>
      </c>
      <c r="J172" s="1">
        <f t="shared" si="6"/>
        <v>42349</v>
      </c>
      <c r="K172" t="str">
        <f>IFERROR(VLOOKUP(J172,realized!F:I,3,0),"")</f>
        <v/>
      </c>
      <c r="M172" t="s">
        <v>1001</v>
      </c>
      <c r="N172">
        <v>1.5159400000000001</v>
      </c>
      <c r="O172">
        <v>1.52397</v>
      </c>
      <c r="P172">
        <v>1.51248</v>
      </c>
      <c r="Q172">
        <v>1.5218499999999999</v>
      </c>
      <c r="R172">
        <v>1.149E-2</v>
      </c>
      <c r="S172">
        <v>1.11971428571428E-2</v>
      </c>
      <c r="T172">
        <v>52.029706244794902</v>
      </c>
      <c r="U172">
        <v>1</v>
      </c>
      <c r="V172" s="1">
        <f t="shared" si="7"/>
        <v>42349</v>
      </c>
      <c r="W172" t="str">
        <f>IFERROR(VLOOKUP(V172,realized!K:N,3,0),"")</f>
        <v/>
      </c>
      <c r="Y172" t="s">
        <v>981</v>
      </c>
      <c r="Z172">
        <v>1085</v>
      </c>
      <c r="AA172">
        <v>1088.6400000000001</v>
      </c>
      <c r="AB172">
        <v>1079.57</v>
      </c>
      <c r="AC172">
        <v>1081.93</v>
      </c>
      <c r="AD172">
        <v>9.0700000000001602</v>
      </c>
      <c r="AE172">
        <v>14.5342857142857</v>
      </c>
      <c r="AF172">
        <v>24.760406335071501</v>
      </c>
      <c r="AG172">
        <v>0</v>
      </c>
      <c r="AH172" s="1">
        <f t="shared" si="8"/>
        <v>42321</v>
      </c>
      <c r="AI172" t="str">
        <f>IFERROR(VLOOKUP(AH172,realized!U:X,3,0),"")</f>
        <v/>
      </c>
    </row>
    <row r="173" spans="1:35" x14ac:dyDescent="0.3">
      <c r="A173" t="s">
        <v>1002</v>
      </c>
      <c r="B173">
        <v>1.09842</v>
      </c>
      <c r="C173">
        <v>1.1048500000000001</v>
      </c>
      <c r="D173">
        <v>1.0945</v>
      </c>
      <c r="E173">
        <v>1.0991299999999999</v>
      </c>
      <c r="F173">
        <v>1.035E-2</v>
      </c>
      <c r="G173">
        <v>1.16707142857143E-2</v>
      </c>
      <c r="H173">
        <v>35.938106412456101</v>
      </c>
      <c r="I173">
        <v>1</v>
      </c>
      <c r="J173" s="1">
        <f t="shared" si="6"/>
        <v>42352</v>
      </c>
      <c r="K173" t="str">
        <f>IFERROR(VLOOKUP(J173,realized!F:I,3,0),"")</f>
        <v/>
      </c>
      <c r="M173" t="s">
        <v>1002</v>
      </c>
      <c r="N173">
        <v>1.5229699999999999</v>
      </c>
      <c r="O173">
        <v>1.52302</v>
      </c>
      <c r="P173">
        <v>1.51074</v>
      </c>
      <c r="Q173">
        <v>1.51396</v>
      </c>
      <c r="R173">
        <v>1.2279999999999999E-2</v>
      </c>
      <c r="S173">
        <v>1.1345714285714299E-2</v>
      </c>
      <c r="T173">
        <v>52.399482783965396</v>
      </c>
      <c r="U173">
        <v>1</v>
      </c>
      <c r="V173" s="1">
        <f t="shared" si="7"/>
        <v>42352</v>
      </c>
      <c r="W173" t="str">
        <f>IFERROR(VLOOKUP(V173,realized!K:N,3,0),"")</f>
        <v/>
      </c>
      <c r="Y173" t="s">
        <v>982</v>
      </c>
      <c r="Z173">
        <v>1089.56</v>
      </c>
      <c r="AA173">
        <v>1098.1500000000001</v>
      </c>
      <c r="AB173">
        <v>1081.33</v>
      </c>
      <c r="AC173">
        <v>1082.47</v>
      </c>
      <c r="AD173">
        <v>16.8200000000001</v>
      </c>
      <c r="AE173">
        <v>15.158571428571401</v>
      </c>
      <c r="AF173">
        <v>24.855025046202702</v>
      </c>
      <c r="AG173">
        <v>0</v>
      </c>
      <c r="AH173" s="1">
        <f t="shared" si="8"/>
        <v>42324</v>
      </c>
      <c r="AI173" t="str">
        <f>IFERROR(VLOOKUP(AH173,realized!U:X,3,0),"")</f>
        <v/>
      </c>
    </row>
    <row r="174" spans="1:35" x14ac:dyDescent="0.3">
      <c r="A174" t="s">
        <v>1003</v>
      </c>
      <c r="B174">
        <v>1.0991500000000001</v>
      </c>
      <c r="C174">
        <v>1.1059399999999999</v>
      </c>
      <c r="D174">
        <v>1.09043</v>
      </c>
      <c r="E174">
        <v>1.0927800000000001</v>
      </c>
      <c r="F174">
        <v>1.5509999999999901E-2</v>
      </c>
      <c r="G174">
        <v>1.1897142857142801E-2</v>
      </c>
      <c r="H174">
        <v>35.8176066271133</v>
      </c>
      <c r="I174">
        <v>1</v>
      </c>
      <c r="J174" s="1">
        <f t="shared" si="6"/>
        <v>42353</v>
      </c>
      <c r="K174" t="str">
        <f>IFERROR(VLOOKUP(J174,realized!F:I,3,0),"")</f>
        <v/>
      </c>
      <c r="M174" t="s">
        <v>1003</v>
      </c>
      <c r="N174">
        <v>1.5139800000000001</v>
      </c>
      <c r="O174">
        <v>1.5183899999999999</v>
      </c>
      <c r="P174">
        <v>1.5028900000000001</v>
      </c>
      <c r="Q174">
        <v>1.5037499999999999</v>
      </c>
      <c r="R174">
        <v>1.54999999999998E-2</v>
      </c>
      <c r="S174">
        <v>1.18807142857143E-2</v>
      </c>
      <c r="T174">
        <v>53.1366694106406</v>
      </c>
      <c r="U174">
        <v>1</v>
      </c>
      <c r="V174" s="1">
        <f t="shared" si="7"/>
        <v>42353</v>
      </c>
      <c r="W174" t="str">
        <f>IFERROR(VLOOKUP(V174,realized!K:N,3,0),"")</f>
        <v/>
      </c>
      <c r="Y174" t="s">
        <v>983</v>
      </c>
      <c r="Z174">
        <v>1083.6600000000001</v>
      </c>
      <c r="AA174">
        <v>1084.93</v>
      </c>
      <c r="AB174">
        <v>1065.4100000000001</v>
      </c>
      <c r="AC174">
        <v>1069.99</v>
      </c>
      <c r="AD174">
        <v>19.5199999999999</v>
      </c>
      <c r="AE174">
        <v>14.365714285714301</v>
      </c>
      <c r="AF174">
        <v>28.8489824622017</v>
      </c>
      <c r="AG174">
        <v>0</v>
      </c>
      <c r="AH174" s="1">
        <f t="shared" si="8"/>
        <v>42325</v>
      </c>
      <c r="AI174" t="str">
        <f>IFERROR(VLOOKUP(AH174,realized!U:X,3,0),"")</f>
        <v/>
      </c>
    </row>
    <row r="175" spans="1:35" x14ac:dyDescent="0.3">
      <c r="A175" t="s">
        <v>1004</v>
      </c>
      <c r="B175">
        <v>1.09277</v>
      </c>
      <c r="C175">
        <v>1.1010800000000001</v>
      </c>
      <c r="D175">
        <v>1.0887</v>
      </c>
      <c r="E175">
        <v>1.09097</v>
      </c>
      <c r="F175">
        <v>1.238E-2</v>
      </c>
      <c r="G175">
        <v>1.25871428571428E-2</v>
      </c>
      <c r="H175">
        <v>36.9502631631578</v>
      </c>
      <c r="I175">
        <v>1</v>
      </c>
      <c r="J175" s="1">
        <f t="shared" si="6"/>
        <v>42354</v>
      </c>
      <c r="K175" t="str">
        <f>IFERROR(VLOOKUP(J175,realized!F:I,3,0),"")</f>
        <v/>
      </c>
      <c r="M175" t="s">
        <v>1004</v>
      </c>
      <c r="N175">
        <v>1.50373</v>
      </c>
      <c r="O175">
        <v>1.5097799999999999</v>
      </c>
      <c r="P175">
        <v>1.4957800000000001</v>
      </c>
      <c r="Q175">
        <v>1.5000599999999999</v>
      </c>
      <c r="R175">
        <v>1.39999999999997E-2</v>
      </c>
      <c r="S175">
        <v>1.24185714285714E-2</v>
      </c>
      <c r="T175">
        <v>54.2408543200034</v>
      </c>
      <c r="U175">
        <v>1</v>
      </c>
      <c r="V175" s="1">
        <f t="shared" si="7"/>
        <v>42354</v>
      </c>
      <c r="W175" t="str">
        <f>IFERROR(VLOOKUP(V175,realized!K:N,3,0),"")</f>
        <v/>
      </c>
      <c r="Y175" t="s">
        <v>984</v>
      </c>
      <c r="Z175">
        <v>1071.1500000000001</v>
      </c>
      <c r="AA175">
        <v>1075.3900000000001</v>
      </c>
      <c r="AB175">
        <v>1064.67</v>
      </c>
      <c r="AC175">
        <v>1070.5</v>
      </c>
      <c r="AD175">
        <v>10.72</v>
      </c>
      <c r="AE175">
        <v>13.842857142857101</v>
      </c>
      <c r="AF175">
        <v>33.458122410549301</v>
      </c>
      <c r="AG175">
        <v>0</v>
      </c>
      <c r="AH175" s="1">
        <f t="shared" si="8"/>
        <v>42326</v>
      </c>
      <c r="AI175" t="str">
        <f>IFERROR(VLOOKUP(AH175,realized!U:X,3,0),"")</f>
        <v/>
      </c>
    </row>
    <row r="176" spans="1:35" x14ac:dyDescent="0.3">
      <c r="A176" t="s">
        <v>1005</v>
      </c>
      <c r="B176">
        <v>1.0909899999999999</v>
      </c>
      <c r="C176">
        <v>1.09124</v>
      </c>
      <c r="D176">
        <v>1.08023</v>
      </c>
      <c r="E176">
        <v>1.08246</v>
      </c>
      <c r="F176">
        <v>1.10099999999999E-2</v>
      </c>
      <c r="G176">
        <v>1.2877142857142801E-2</v>
      </c>
      <c r="H176">
        <v>38.125508874974102</v>
      </c>
      <c r="I176">
        <v>1</v>
      </c>
      <c r="J176" s="1">
        <f t="shared" si="6"/>
        <v>42355</v>
      </c>
      <c r="K176" t="str">
        <f>IFERROR(VLOOKUP(J176,realized!F:I,3,0),"")</f>
        <v/>
      </c>
      <c r="M176" t="s">
        <v>1005</v>
      </c>
      <c r="N176">
        <v>1.5000500000000001</v>
      </c>
      <c r="O176">
        <v>1.50112</v>
      </c>
      <c r="P176">
        <v>1.48647</v>
      </c>
      <c r="Q176">
        <v>1.4897199999999999</v>
      </c>
      <c r="R176">
        <v>1.465E-2</v>
      </c>
      <c r="S176">
        <v>1.28814285714285E-2</v>
      </c>
      <c r="T176">
        <v>52.347767268275803</v>
      </c>
      <c r="U176">
        <v>1</v>
      </c>
      <c r="V176" s="1">
        <f t="shared" si="7"/>
        <v>42355</v>
      </c>
      <c r="W176" t="str">
        <f>IFERROR(VLOOKUP(V176,realized!K:N,3,0),"")</f>
        <v/>
      </c>
      <c r="Y176" t="s">
        <v>985</v>
      </c>
      <c r="Z176">
        <v>1071</v>
      </c>
      <c r="AA176">
        <v>1087.3599999999999</v>
      </c>
      <c r="AB176">
        <v>1069.3900000000001</v>
      </c>
      <c r="AC176">
        <v>1081.95</v>
      </c>
      <c r="AD176">
        <v>17.9699999999998</v>
      </c>
      <c r="AE176">
        <v>14.351428571428601</v>
      </c>
      <c r="AF176">
        <v>36.615826251802098</v>
      </c>
      <c r="AG176">
        <v>0</v>
      </c>
      <c r="AH176" s="1">
        <f t="shared" si="8"/>
        <v>42327</v>
      </c>
      <c r="AI176" t="str">
        <f>IFERROR(VLOOKUP(AH176,realized!U:X,3,0),"")</f>
        <v/>
      </c>
    </row>
    <row r="177" spans="1:35" x14ac:dyDescent="0.3">
      <c r="A177" t="s">
        <v>1006</v>
      </c>
      <c r="B177">
        <v>1.0824199999999999</v>
      </c>
      <c r="C177">
        <v>1.08741</v>
      </c>
      <c r="D177">
        <v>1.08046</v>
      </c>
      <c r="E177">
        <v>1.0865199999999999</v>
      </c>
      <c r="F177">
        <v>6.95000000000001E-3</v>
      </c>
      <c r="G177">
        <v>1.31085714285714E-2</v>
      </c>
      <c r="H177">
        <v>39.416380981360199</v>
      </c>
      <c r="I177">
        <v>1</v>
      </c>
      <c r="J177" s="1">
        <f t="shared" si="6"/>
        <v>42356</v>
      </c>
      <c r="K177" t="str">
        <f>IFERROR(VLOOKUP(J177,realized!F:I,3,0),"")</f>
        <v/>
      </c>
      <c r="M177" t="s">
        <v>1006</v>
      </c>
      <c r="N177">
        <v>1.48949</v>
      </c>
      <c r="O177">
        <v>1.4949399999999999</v>
      </c>
      <c r="P177">
        <v>1.48847</v>
      </c>
      <c r="Q177">
        <v>1.4885900000000001</v>
      </c>
      <c r="R177">
        <v>6.4699999999999697E-3</v>
      </c>
      <c r="S177">
        <v>1.28107142857142E-2</v>
      </c>
      <c r="T177">
        <v>53.457468697111501</v>
      </c>
      <c r="U177">
        <v>1</v>
      </c>
      <c r="V177" s="1">
        <f t="shared" si="7"/>
        <v>42356</v>
      </c>
      <c r="W177" t="str">
        <f>IFERROR(VLOOKUP(V177,realized!K:N,3,0),"")</f>
        <v/>
      </c>
      <c r="Y177" t="s">
        <v>986</v>
      </c>
      <c r="Z177">
        <v>1081.68</v>
      </c>
      <c r="AA177">
        <v>1088.03</v>
      </c>
      <c r="AB177">
        <v>1075.82</v>
      </c>
      <c r="AC177">
        <v>1077.93</v>
      </c>
      <c r="AD177">
        <v>12.21</v>
      </c>
      <c r="AE177">
        <v>14.498571428571401</v>
      </c>
      <c r="AF177">
        <v>38.776552309909697</v>
      </c>
      <c r="AG177">
        <v>0</v>
      </c>
      <c r="AH177" s="1">
        <f t="shared" si="8"/>
        <v>42328</v>
      </c>
      <c r="AI177" t="str">
        <f>IFERROR(VLOOKUP(AH177,realized!U:X,3,0),"")</f>
        <v/>
      </c>
    </row>
    <row r="178" spans="1:35" x14ac:dyDescent="0.3">
      <c r="A178" t="s">
        <v>1007</v>
      </c>
      <c r="B178">
        <v>1.08507</v>
      </c>
      <c r="C178">
        <v>1.0938699999999999</v>
      </c>
      <c r="D178">
        <v>1.08467</v>
      </c>
      <c r="E178">
        <v>1.09135</v>
      </c>
      <c r="F178">
        <v>9.1999999999998697E-3</v>
      </c>
      <c r="G178">
        <v>1.32342857142857E-2</v>
      </c>
      <c r="H178">
        <v>40.683883352270797</v>
      </c>
      <c r="I178">
        <v>1</v>
      </c>
      <c r="J178" s="1">
        <f t="shared" si="6"/>
        <v>42359</v>
      </c>
      <c r="K178" t="str">
        <f>IFERROR(VLOOKUP(J178,realized!F:I,3,0),"")</f>
        <v/>
      </c>
      <c r="M178" t="s">
        <v>1007</v>
      </c>
      <c r="N178">
        <v>1.48983</v>
      </c>
      <c r="O178">
        <v>1.4928699999999999</v>
      </c>
      <c r="P178">
        <v>1.4876799999999999</v>
      </c>
      <c r="Q178">
        <v>1.48797</v>
      </c>
      <c r="R178">
        <v>5.1900000000000201E-3</v>
      </c>
      <c r="S178">
        <v>1.26471428571428E-2</v>
      </c>
      <c r="T178">
        <v>54.549967105663796</v>
      </c>
      <c r="U178">
        <v>1</v>
      </c>
      <c r="V178" s="1">
        <f t="shared" si="7"/>
        <v>42359</v>
      </c>
      <c r="W178" t="str">
        <f>IFERROR(VLOOKUP(V178,realized!K:N,3,0),"")</f>
        <v/>
      </c>
      <c r="Y178" t="s">
        <v>987</v>
      </c>
      <c r="Z178">
        <v>1076.74</v>
      </c>
      <c r="AA178">
        <v>1077.02</v>
      </c>
      <c r="AB178">
        <v>1066.6600000000001</v>
      </c>
      <c r="AC178">
        <v>1068.68</v>
      </c>
      <c r="AD178">
        <v>11.2699999999999</v>
      </c>
      <c r="AE178">
        <v>13.5842857142857</v>
      </c>
      <c r="AF178">
        <v>47.574855818350201</v>
      </c>
      <c r="AG178">
        <v>0</v>
      </c>
      <c r="AH178" s="1">
        <f t="shared" si="8"/>
        <v>42331</v>
      </c>
      <c r="AI178" t="str">
        <f>IFERROR(VLOOKUP(AH178,realized!U:X,3,0),"")</f>
        <v/>
      </c>
    </row>
    <row r="179" spans="1:35" x14ac:dyDescent="0.3">
      <c r="A179" t="s">
        <v>1008</v>
      </c>
      <c r="B179">
        <v>1.0913900000000001</v>
      </c>
      <c r="C179">
        <v>1.0983799999999999</v>
      </c>
      <c r="D179">
        <v>1.0902000000000001</v>
      </c>
      <c r="E179">
        <v>1.0956300000000001</v>
      </c>
      <c r="F179">
        <v>8.1799999999998506E-3</v>
      </c>
      <c r="G179">
        <v>1.3207857142857099E-2</v>
      </c>
      <c r="H179">
        <v>41.992566482647199</v>
      </c>
      <c r="I179">
        <v>0</v>
      </c>
      <c r="J179" s="1">
        <f t="shared" si="6"/>
        <v>42360</v>
      </c>
      <c r="K179" t="str">
        <f>IFERROR(VLOOKUP(J179,realized!F:I,3,0),"")</f>
        <v/>
      </c>
      <c r="M179" t="s">
        <v>1008</v>
      </c>
      <c r="N179">
        <v>1.4879800000000001</v>
      </c>
      <c r="O179">
        <v>1.49072</v>
      </c>
      <c r="P179">
        <v>1.48051</v>
      </c>
      <c r="Q179">
        <v>1.48262</v>
      </c>
      <c r="R179">
        <v>1.021E-2</v>
      </c>
      <c r="S179">
        <v>1.2035000000000001E-2</v>
      </c>
      <c r="T179">
        <v>49.686221199865599</v>
      </c>
      <c r="U179">
        <v>1</v>
      </c>
      <c r="V179" s="1">
        <f t="shared" si="7"/>
        <v>42360</v>
      </c>
      <c r="W179" t="str">
        <f>IFERROR(VLOOKUP(V179,realized!K:N,3,0),"")</f>
        <v/>
      </c>
      <c r="Y179" t="s">
        <v>988</v>
      </c>
      <c r="Z179">
        <v>1068.97</v>
      </c>
      <c r="AA179">
        <v>1081.1199999999999</v>
      </c>
      <c r="AB179">
        <v>1068.92</v>
      </c>
      <c r="AC179">
        <v>1075.3499999999999</v>
      </c>
      <c r="AD179">
        <v>12.439999999999801</v>
      </c>
      <c r="AE179">
        <v>13.295714285714199</v>
      </c>
      <c r="AF179">
        <v>55.567181273064101</v>
      </c>
      <c r="AG179">
        <v>0</v>
      </c>
      <c r="AH179" s="1">
        <f t="shared" si="8"/>
        <v>42332</v>
      </c>
      <c r="AI179" t="str">
        <f>IFERROR(VLOOKUP(AH179,realized!U:X,3,0),"")</f>
        <v/>
      </c>
    </row>
    <row r="180" spans="1:35" x14ac:dyDescent="0.3">
      <c r="A180" t="s">
        <v>1009</v>
      </c>
      <c r="B180">
        <v>1.09538</v>
      </c>
      <c r="C180">
        <v>1.0955699999999999</v>
      </c>
      <c r="D180">
        <v>1.0869800000000001</v>
      </c>
      <c r="E180">
        <v>1.0908899999999999</v>
      </c>
      <c r="F180">
        <v>8.6500000000000396E-3</v>
      </c>
      <c r="G180">
        <v>1.0525E-2</v>
      </c>
      <c r="H180">
        <v>69.280221124923102</v>
      </c>
      <c r="I180">
        <v>0</v>
      </c>
      <c r="J180" s="1">
        <f t="shared" si="6"/>
        <v>42361</v>
      </c>
      <c r="K180" t="str">
        <f>IFERROR(VLOOKUP(J180,realized!F:I,3,0),"")</f>
        <v/>
      </c>
      <c r="M180" t="s">
        <v>1009</v>
      </c>
      <c r="N180">
        <v>1.4826299999999999</v>
      </c>
      <c r="O180">
        <v>1.49</v>
      </c>
      <c r="P180">
        <v>1.4817400000000001</v>
      </c>
      <c r="Q180">
        <v>1.4869000000000001</v>
      </c>
      <c r="R180">
        <v>8.2599999999999306E-3</v>
      </c>
      <c r="S180">
        <v>1.08028571428571E-2</v>
      </c>
      <c r="T180">
        <v>49.813723930599998</v>
      </c>
      <c r="U180">
        <v>1</v>
      </c>
      <c r="V180" s="1">
        <f t="shared" si="7"/>
        <v>42361</v>
      </c>
      <c r="W180" t="str">
        <f>IFERROR(VLOOKUP(V180,realized!K:N,3,0),"")</f>
        <v/>
      </c>
      <c r="Y180" t="s">
        <v>989</v>
      </c>
      <c r="Z180">
        <v>1075.49</v>
      </c>
      <c r="AA180">
        <v>1080.81</v>
      </c>
      <c r="AB180">
        <v>1067.76</v>
      </c>
      <c r="AC180">
        <v>1071.03</v>
      </c>
      <c r="AD180">
        <v>13.049999999999899</v>
      </c>
      <c r="AE180">
        <v>13.6192857142857</v>
      </c>
      <c r="AF180">
        <v>56.267206723238097</v>
      </c>
      <c r="AG180">
        <v>0</v>
      </c>
      <c r="AH180" s="1">
        <f t="shared" si="8"/>
        <v>42333</v>
      </c>
      <c r="AI180" t="str">
        <f>IFERROR(VLOOKUP(AH180,realized!U:X,3,0),"")</f>
        <v/>
      </c>
    </row>
    <row r="181" spans="1:35" x14ac:dyDescent="0.3">
      <c r="A181" t="s">
        <v>1010</v>
      </c>
      <c r="B181">
        <v>1.0909</v>
      </c>
      <c r="C181">
        <v>1.0967199999999999</v>
      </c>
      <c r="D181">
        <v>1.0903099999999999</v>
      </c>
      <c r="E181">
        <v>1.09579</v>
      </c>
      <c r="F181">
        <v>6.4100000000000198E-3</v>
      </c>
      <c r="G181">
        <v>1.01257142857143E-2</v>
      </c>
      <c r="H181">
        <v>69.214856513242594</v>
      </c>
      <c r="I181">
        <v>0</v>
      </c>
      <c r="J181" s="1">
        <f t="shared" si="6"/>
        <v>42362</v>
      </c>
      <c r="K181" t="str">
        <f>IFERROR(VLOOKUP(J181,realized!F:I,3,0),"")</f>
        <v/>
      </c>
      <c r="M181" t="s">
        <v>1010</v>
      </c>
      <c r="N181">
        <v>1.48688</v>
      </c>
      <c r="O181">
        <v>1.49447</v>
      </c>
      <c r="P181">
        <v>1.4858199999999999</v>
      </c>
      <c r="Q181">
        <v>1.49007</v>
      </c>
      <c r="R181">
        <v>8.6500000000000396E-3</v>
      </c>
      <c r="S181">
        <v>1.0859999999999899E-2</v>
      </c>
      <c r="T181">
        <v>49.9029381878103</v>
      </c>
      <c r="U181">
        <v>1</v>
      </c>
      <c r="V181" s="1">
        <f t="shared" si="7"/>
        <v>42362</v>
      </c>
      <c r="W181" t="str">
        <f>IFERROR(VLOOKUP(V181,realized!K:N,3,0),"")</f>
        <v/>
      </c>
      <c r="Y181" t="s">
        <v>990</v>
      </c>
      <c r="Z181">
        <v>1071.19</v>
      </c>
      <c r="AA181">
        <v>1074.78</v>
      </c>
      <c r="AB181">
        <v>1069.6500000000001</v>
      </c>
      <c r="AC181">
        <v>1071.5999999999999</v>
      </c>
      <c r="AD181">
        <v>5.12999999999988</v>
      </c>
      <c r="AE181">
        <v>12.201428571428499</v>
      </c>
      <c r="AF181">
        <v>67.462198164726701</v>
      </c>
      <c r="AG181">
        <v>0</v>
      </c>
      <c r="AH181" s="1">
        <f t="shared" si="8"/>
        <v>42334</v>
      </c>
      <c r="AI181" t="str">
        <f>IFERROR(VLOOKUP(AH181,realized!U:X,3,0),"")</f>
        <v/>
      </c>
    </row>
    <row r="182" spans="1:35" x14ac:dyDescent="0.3">
      <c r="A182" t="s">
        <v>1011</v>
      </c>
      <c r="B182">
        <v>1.0967499999999999</v>
      </c>
      <c r="C182">
        <v>1.09921</v>
      </c>
      <c r="D182">
        <v>1.09517</v>
      </c>
      <c r="E182">
        <v>1.09657</v>
      </c>
      <c r="F182">
        <v>4.0400000000000401E-3</v>
      </c>
      <c r="G182">
        <v>9.7621428571428703E-3</v>
      </c>
      <c r="H182">
        <v>69.9735569421142</v>
      </c>
      <c r="I182">
        <v>0</v>
      </c>
      <c r="J182" s="1">
        <f t="shared" si="6"/>
        <v>42366</v>
      </c>
      <c r="K182" t="str">
        <f>IFERROR(VLOOKUP(J182,realized!F:I,3,0),"")</f>
        <v/>
      </c>
      <c r="M182" t="s">
        <v>1011</v>
      </c>
      <c r="N182">
        <v>1.4910399999999999</v>
      </c>
      <c r="O182">
        <v>1.49333</v>
      </c>
      <c r="P182">
        <v>1.4873700000000001</v>
      </c>
      <c r="Q182">
        <v>1.4879800000000001</v>
      </c>
      <c r="R182">
        <v>5.9599999999999601E-3</v>
      </c>
      <c r="S182">
        <v>1.0781428571428499E-2</v>
      </c>
      <c r="T182">
        <v>49.996437580956702</v>
      </c>
      <c r="U182">
        <v>1</v>
      </c>
      <c r="V182" s="1">
        <f t="shared" si="7"/>
        <v>42366</v>
      </c>
      <c r="W182" t="str">
        <f>IFERROR(VLOOKUP(V182,realized!K:N,3,0),"")</f>
        <v/>
      </c>
      <c r="Y182" t="s">
        <v>991</v>
      </c>
      <c r="Z182">
        <v>1071.76</v>
      </c>
      <c r="AA182">
        <v>1073.77</v>
      </c>
      <c r="AB182">
        <v>1052.67</v>
      </c>
      <c r="AC182">
        <v>1056.96</v>
      </c>
      <c r="AD182">
        <v>21.099999999999898</v>
      </c>
      <c r="AE182">
        <v>13.1407142857142</v>
      </c>
      <c r="AF182">
        <v>55.462798890540803</v>
      </c>
      <c r="AG182">
        <v>0</v>
      </c>
      <c r="AH182" s="1">
        <f t="shared" si="8"/>
        <v>42335</v>
      </c>
      <c r="AI182" t="str">
        <f>IFERROR(VLOOKUP(AH182,realized!U:X,3,0),"")</f>
        <v/>
      </c>
    </row>
    <row r="183" spans="1:35" x14ac:dyDescent="0.3">
      <c r="A183" t="s">
        <v>1012</v>
      </c>
      <c r="B183">
        <v>1.09643</v>
      </c>
      <c r="C183">
        <v>1.0991500000000001</v>
      </c>
      <c r="D183">
        <v>1.0898699999999999</v>
      </c>
      <c r="E183">
        <v>1.09189</v>
      </c>
      <c r="F183">
        <v>9.2800000000001701E-3</v>
      </c>
      <c r="G183">
        <v>9.9092857142857402E-3</v>
      </c>
      <c r="H183">
        <v>69.809774308984501</v>
      </c>
      <c r="I183">
        <v>0</v>
      </c>
      <c r="J183" s="1">
        <f t="shared" si="6"/>
        <v>42367</v>
      </c>
      <c r="K183" t="str">
        <f>IFERROR(VLOOKUP(J183,realized!F:I,3,0),"")</f>
        <v/>
      </c>
      <c r="M183" t="s">
        <v>1012</v>
      </c>
      <c r="N183">
        <v>1.4877199999999999</v>
      </c>
      <c r="O183">
        <v>1.49129</v>
      </c>
      <c r="P183">
        <v>1.4785299999999999</v>
      </c>
      <c r="Q183">
        <v>1.4811700000000001</v>
      </c>
      <c r="R183">
        <v>1.2760000000000099E-2</v>
      </c>
      <c r="S183">
        <v>1.09485714285714E-2</v>
      </c>
      <c r="T183">
        <v>48.3681449274494</v>
      </c>
      <c r="U183">
        <v>1</v>
      </c>
      <c r="V183" s="1">
        <f t="shared" si="7"/>
        <v>42367</v>
      </c>
      <c r="W183" t="str">
        <f>IFERROR(VLOOKUP(V183,realized!K:N,3,0),"")</f>
        <v/>
      </c>
      <c r="Y183" t="s">
        <v>992</v>
      </c>
      <c r="Z183">
        <v>1058.4100000000001</v>
      </c>
      <c r="AA183">
        <v>1069.67</v>
      </c>
      <c r="AB183">
        <v>1053.1199999999999</v>
      </c>
      <c r="AC183">
        <v>1064.03</v>
      </c>
      <c r="AD183">
        <v>16.5500000000001</v>
      </c>
      <c r="AE183">
        <v>13.631428571428501</v>
      </c>
      <c r="AF183">
        <v>55.243500923395203</v>
      </c>
      <c r="AG183">
        <v>0</v>
      </c>
      <c r="AH183" s="1">
        <f t="shared" si="8"/>
        <v>42338</v>
      </c>
      <c r="AI183" t="str">
        <f>IFERROR(VLOOKUP(AH183,realized!U:X,3,0),"")</f>
        <v/>
      </c>
    </row>
    <row r="184" spans="1:35" x14ac:dyDescent="0.3">
      <c r="A184" t="s">
        <v>1013</v>
      </c>
      <c r="B184">
        <v>1.0919000000000001</v>
      </c>
      <c r="C184">
        <v>1.0943499999999999</v>
      </c>
      <c r="D184">
        <v>1.0901799999999999</v>
      </c>
      <c r="E184">
        <v>1.09318</v>
      </c>
      <c r="F184">
        <v>4.1700000000000001E-3</v>
      </c>
      <c r="G184">
        <v>9.0385714285714496E-3</v>
      </c>
      <c r="H184">
        <v>69.346570094004505</v>
      </c>
      <c r="I184">
        <v>0</v>
      </c>
      <c r="J184" s="1">
        <f t="shared" si="6"/>
        <v>42368</v>
      </c>
      <c r="K184" t="str">
        <f>IFERROR(VLOOKUP(J184,realized!F:I,3,0),"")</f>
        <v/>
      </c>
      <c r="M184" t="s">
        <v>1013</v>
      </c>
      <c r="N184">
        <v>1.4811799999999999</v>
      </c>
      <c r="O184">
        <v>1.4847999999999999</v>
      </c>
      <c r="P184">
        <v>1.47925</v>
      </c>
      <c r="Q184">
        <v>1.4808699999999999</v>
      </c>
      <c r="R184">
        <v>5.5499999999999404E-3</v>
      </c>
      <c r="S184">
        <v>1.0004285714285599E-2</v>
      </c>
      <c r="T184">
        <v>48.076512680867602</v>
      </c>
      <c r="U184">
        <v>1</v>
      </c>
      <c r="V184" s="1">
        <f t="shared" si="7"/>
        <v>42368</v>
      </c>
      <c r="W184" t="str">
        <f>IFERROR(VLOOKUP(V184,realized!K:N,3,0),"")</f>
        <v/>
      </c>
      <c r="Y184" t="s">
        <v>993</v>
      </c>
      <c r="Z184">
        <v>1064.97</v>
      </c>
      <c r="AA184">
        <v>1074.67</v>
      </c>
      <c r="AB184">
        <v>1063.2</v>
      </c>
      <c r="AC184">
        <v>1069.22</v>
      </c>
      <c r="AD184">
        <v>11.47</v>
      </c>
      <c r="AE184">
        <v>13.7778571428571</v>
      </c>
      <c r="AF184">
        <v>55.049385280313203</v>
      </c>
      <c r="AG184">
        <v>0</v>
      </c>
      <c r="AH184" s="1">
        <f t="shared" si="8"/>
        <v>42339</v>
      </c>
      <c r="AI184" t="str">
        <f>IFERROR(VLOOKUP(AH184,realized!U:X,3,0),"")</f>
        <v/>
      </c>
    </row>
    <row r="185" spans="1:35" x14ac:dyDescent="0.3">
      <c r="A185" t="s">
        <v>1014</v>
      </c>
      <c r="B185">
        <v>1.09301</v>
      </c>
      <c r="C185">
        <v>1.09368</v>
      </c>
      <c r="D185">
        <v>1.08525</v>
      </c>
      <c r="E185">
        <v>1.0853900000000001</v>
      </c>
      <c r="F185">
        <v>8.4299999999999306E-3</v>
      </c>
      <c r="G185">
        <v>8.9278571428571506E-3</v>
      </c>
      <c r="H185">
        <v>68.846163665411396</v>
      </c>
      <c r="I185">
        <v>0</v>
      </c>
      <c r="J185" s="1">
        <f t="shared" si="6"/>
        <v>42369</v>
      </c>
      <c r="K185" t="str">
        <f>IFERROR(VLOOKUP(J185,realized!F:I,3,0),"")</f>
        <v/>
      </c>
      <c r="M185" t="s">
        <v>1014</v>
      </c>
      <c r="N185">
        <v>1.48088</v>
      </c>
      <c r="O185">
        <v>1.4843999999999999</v>
      </c>
      <c r="P185">
        <v>1.4725900000000001</v>
      </c>
      <c r="Q185">
        <v>1.4734</v>
      </c>
      <c r="R185">
        <v>1.18099999999998E-2</v>
      </c>
      <c r="S185">
        <v>1.0198571428571401E-2</v>
      </c>
      <c r="T185">
        <v>43.234675680921001</v>
      </c>
      <c r="U185">
        <v>1</v>
      </c>
      <c r="V185" s="1">
        <f t="shared" si="7"/>
        <v>42369</v>
      </c>
      <c r="W185" t="str">
        <f>IFERROR(VLOOKUP(V185,realized!K:N,3,0),"")</f>
        <v/>
      </c>
      <c r="Y185" t="s">
        <v>994</v>
      </c>
      <c r="Z185">
        <v>1068.93</v>
      </c>
      <c r="AA185">
        <v>1071.46</v>
      </c>
      <c r="AB185">
        <v>1050.52</v>
      </c>
      <c r="AC185">
        <v>1053.4000000000001</v>
      </c>
      <c r="AD185">
        <v>20.94</v>
      </c>
      <c r="AE185">
        <v>14.1614285714285</v>
      </c>
      <c r="AF185">
        <v>53.247730730289803</v>
      </c>
      <c r="AG185">
        <v>0</v>
      </c>
      <c r="AH185" s="1">
        <f t="shared" si="8"/>
        <v>42340</v>
      </c>
      <c r="AI185" t="str">
        <f>IFERROR(VLOOKUP(AH185,realized!U:X,3,0),"")</f>
        <v/>
      </c>
    </row>
    <row r="186" spans="1:35" x14ac:dyDescent="0.3">
      <c r="A186" t="s">
        <v>1015</v>
      </c>
      <c r="B186">
        <v>1.0866800000000001</v>
      </c>
      <c r="C186">
        <v>1.0946</v>
      </c>
      <c r="D186">
        <v>1.07806</v>
      </c>
      <c r="E186">
        <v>1.0828599999999999</v>
      </c>
      <c r="F186">
        <v>1.6539999999999999E-2</v>
      </c>
      <c r="G186">
        <v>9.3642857142857104E-3</v>
      </c>
      <c r="H186">
        <v>65.305753332163306</v>
      </c>
      <c r="I186">
        <v>0</v>
      </c>
      <c r="J186" s="1">
        <f t="shared" si="6"/>
        <v>42373</v>
      </c>
      <c r="K186" t="str">
        <f>IFERROR(VLOOKUP(J186,realized!F:I,3,0),"")</f>
        <v/>
      </c>
      <c r="M186" t="s">
        <v>1015</v>
      </c>
      <c r="N186">
        <v>1.47296</v>
      </c>
      <c r="O186">
        <v>1.4815400000000001</v>
      </c>
      <c r="P186">
        <v>1.4662599999999999</v>
      </c>
      <c r="Q186">
        <v>1.47109</v>
      </c>
      <c r="R186">
        <v>1.5280000000000101E-2</v>
      </c>
      <c r="S186">
        <v>1.04692857142857E-2</v>
      </c>
      <c r="T186">
        <v>39.289355267797198</v>
      </c>
      <c r="U186">
        <v>1</v>
      </c>
      <c r="V186" s="1">
        <f t="shared" si="7"/>
        <v>42373</v>
      </c>
      <c r="W186" t="str">
        <f>IFERROR(VLOOKUP(V186,realized!K:N,3,0),"")</f>
        <v/>
      </c>
      <c r="Y186" t="s">
        <v>995</v>
      </c>
      <c r="Z186">
        <v>1054.07</v>
      </c>
      <c r="AA186">
        <v>1065.47</v>
      </c>
      <c r="AB186">
        <v>1046.23</v>
      </c>
      <c r="AC186">
        <v>1061.99</v>
      </c>
      <c r="AD186">
        <v>19.239999999999998</v>
      </c>
      <c r="AE186">
        <v>14.887857142857101</v>
      </c>
      <c r="AF186">
        <v>50.048788635231602</v>
      </c>
      <c r="AG186">
        <v>0</v>
      </c>
      <c r="AH186" s="1">
        <f t="shared" si="8"/>
        <v>42341</v>
      </c>
      <c r="AI186" t="str">
        <f>IFERROR(VLOOKUP(AH186,realized!U:X,3,0),"")</f>
        <v/>
      </c>
    </row>
    <row r="187" spans="1:35" x14ac:dyDescent="0.3">
      <c r="A187" t="s">
        <v>1016</v>
      </c>
      <c r="B187">
        <v>1.0827500000000001</v>
      </c>
      <c r="C187">
        <v>1.0838399999999999</v>
      </c>
      <c r="D187">
        <v>1.07104</v>
      </c>
      <c r="E187">
        <v>1.0747199999999999</v>
      </c>
      <c r="F187">
        <v>1.27999999999999E-2</v>
      </c>
      <c r="G187">
        <v>9.5392857142856998E-3</v>
      </c>
      <c r="H187">
        <v>56.275500623617297</v>
      </c>
      <c r="I187">
        <v>0</v>
      </c>
      <c r="J187" s="1">
        <f t="shared" si="6"/>
        <v>42374</v>
      </c>
      <c r="K187" t="str">
        <f>IFERROR(VLOOKUP(J187,realized!F:I,3,0),"")</f>
        <v/>
      </c>
      <c r="M187" t="s">
        <v>1016</v>
      </c>
      <c r="N187">
        <v>1.4712000000000001</v>
      </c>
      <c r="O187">
        <v>1.47248</v>
      </c>
      <c r="P187">
        <v>1.4637800000000001</v>
      </c>
      <c r="Q187">
        <v>1.4673700000000001</v>
      </c>
      <c r="R187">
        <v>8.69999999999993E-3</v>
      </c>
      <c r="S187">
        <v>1.02135714285714E-2</v>
      </c>
      <c r="T187">
        <v>40.483628015235098</v>
      </c>
      <c r="U187">
        <v>1</v>
      </c>
      <c r="V187" s="1">
        <f t="shared" si="7"/>
        <v>42374</v>
      </c>
      <c r="W187" t="str">
        <f>IFERROR(VLOOKUP(V187,realized!K:N,3,0),"")</f>
        <v/>
      </c>
      <c r="Y187" t="s">
        <v>996</v>
      </c>
      <c r="Z187">
        <v>1063.5</v>
      </c>
      <c r="AA187">
        <v>1088.78</v>
      </c>
      <c r="AB187">
        <v>1058.1199999999999</v>
      </c>
      <c r="AC187">
        <v>1086.77</v>
      </c>
      <c r="AD187">
        <v>30.66</v>
      </c>
      <c r="AE187">
        <v>15.8764285714285</v>
      </c>
      <c r="AF187">
        <v>57.729860168952698</v>
      </c>
      <c r="AG187">
        <v>0</v>
      </c>
      <c r="AH187" s="1">
        <f t="shared" si="8"/>
        <v>42342</v>
      </c>
      <c r="AI187" t="str">
        <f>IFERROR(VLOOKUP(AH187,realized!U:X,3,0),"")</f>
        <v/>
      </c>
    </row>
    <row r="188" spans="1:35" x14ac:dyDescent="0.3">
      <c r="A188" t="s">
        <v>1017</v>
      </c>
      <c r="B188">
        <v>1.0743799999999999</v>
      </c>
      <c r="C188">
        <v>1.0799099999999999</v>
      </c>
      <c r="D188">
        <v>1.07074</v>
      </c>
      <c r="E188">
        <v>1.0781000000000001</v>
      </c>
      <c r="F188">
        <v>9.1699999999999005E-3</v>
      </c>
      <c r="G188">
        <v>9.0864285714285595E-3</v>
      </c>
      <c r="H188">
        <v>60.883677631202303</v>
      </c>
      <c r="I188">
        <v>0</v>
      </c>
      <c r="J188" s="1">
        <f t="shared" si="6"/>
        <v>42375</v>
      </c>
      <c r="K188" t="str">
        <f>IFERROR(VLOOKUP(J188,realized!F:I,3,0),"")</f>
        <v/>
      </c>
      <c r="M188" t="s">
        <v>1017</v>
      </c>
      <c r="N188">
        <v>1.4673400000000001</v>
      </c>
      <c r="O188">
        <v>1.4680899999999999</v>
      </c>
      <c r="P188">
        <v>1.4601900000000001</v>
      </c>
      <c r="Q188">
        <v>1.4629700000000001</v>
      </c>
      <c r="R188">
        <v>7.8999999999997891E-3</v>
      </c>
      <c r="S188">
        <v>9.6707142857142599E-3</v>
      </c>
      <c r="T188">
        <v>43.606966757715902</v>
      </c>
      <c r="U188">
        <v>1</v>
      </c>
      <c r="V188" s="1">
        <f t="shared" si="7"/>
        <v>42375</v>
      </c>
      <c r="W188" t="str">
        <f>IFERROR(VLOOKUP(V188,realized!K:N,3,0),"")</f>
        <v/>
      </c>
      <c r="Y188" t="s">
        <v>997</v>
      </c>
      <c r="Z188">
        <v>1085.6199999999999</v>
      </c>
      <c r="AA188">
        <v>1086.5999999999999</v>
      </c>
      <c r="AB188">
        <v>1066.07</v>
      </c>
      <c r="AC188">
        <v>1070.92</v>
      </c>
      <c r="AD188">
        <v>20.7</v>
      </c>
      <c r="AE188">
        <v>15.9607142857142</v>
      </c>
      <c r="AF188">
        <v>58.038169152953202</v>
      </c>
      <c r="AG188">
        <v>0</v>
      </c>
      <c r="AH188" s="1">
        <f t="shared" si="8"/>
        <v>42345</v>
      </c>
      <c r="AI188" t="str">
        <f>IFERROR(VLOOKUP(AH188,realized!U:X,3,0),"")</f>
        <v/>
      </c>
    </row>
    <row r="189" spans="1:35" x14ac:dyDescent="0.3">
      <c r="A189" t="s">
        <v>1018</v>
      </c>
      <c r="B189">
        <v>1.07799</v>
      </c>
      <c r="C189">
        <v>1.0939700000000001</v>
      </c>
      <c r="D189">
        <v>1.07707</v>
      </c>
      <c r="E189">
        <v>1.0931200000000001</v>
      </c>
      <c r="F189">
        <v>1.6900000000000099E-2</v>
      </c>
      <c r="G189">
        <v>9.4092857142856999E-3</v>
      </c>
      <c r="H189">
        <v>62.489848240939502</v>
      </c>
      <c r="I189">
        <v>0</v>
      </c>
      <c r="J189" s="1">
        <f t="shared" si="6"/>
        <v>42376</v>
      </c>
      <c r="K189" t="str">
        <f>IFERROR(VLOOKUP(J189,realized!F:I,3,0),"")</f>
        <v/>
      </c>
      <c r="M189" t="s">
        <v>1018</v>
      </c>
      <c r="N189">
        <v>1.46299</v>
      </c>
      <c r="O189">
        <v>1.4640200000000001</v>
      </c>
      <c r="P189">
        <v>1.4532799999999999</v>
      </c>
      <c r="Q189">
        <v>1.4616400000000001</v>
      </c>
      <c r="R189">
        <v>1.07400000000001E-2</v>
      </c>
      <c r="S189">
        <v>9.4378571428571402E-3</v>
      </c>
      <c r="T189">
        <v>44.240801946650102</v>
      </c>
      <c r="U189">
        <v>1</v>
      </c>
      <c r="V189" s="1">
        <f t="shared" si="7"/>
        <v>42376</v>
      </c>
      <c r="W189" t="str">
        <f>IFERROR(VLOOKUP(V189,realized!K:N,3,0),"")</f>
        <v/>
      </c>
      <c r="Y189" t="s">
        <v>998</v>
      </c>
      <c r="Z189">
        <v>1070.42</v>
      </c>
      <c r="AA189">
        <v>1079.0899999999999</v>
      </c>
      <c r="AB189">
        <v>1067.56</v>
      </c>
      <c r="AC189">
        <v>1074.42</v>
      </c>
      <c r="AD189">
        <v>11.5299999999999</v>
      </c>
      <c r="AE189">
        <v>16.018571428571398</v>
      </c>
      <c r="AF189">
        <v>58.4547242299329</v>
      </c>
      <c r="AG189">
        <v>0</v>
      </c>
      <c r="AH189" s="1">
        <f t="shared" si="8"/>
        <v>42346</v>
      </c>
      <c r="AI189" t="str">
        <f>IFERROR(VLOOKUP(AH189,realized!U:X,3,0),"")</f>
        <v/>
      </c>
    </row>
    <row r="190" spans="1:35" x14ac:dyDescent="0.3">
      <c r="A190" t="s">
        <v>1019</v>
      </c>
      <c r="B190">
        <v>1.0931299999999999</v>
      </c>
      <c r="C190">
        <v>1.0932299999999999</v>
      </c>
      <c r="D190">
        <v>1.0803</v>
      </c>
      <c r="E190">
        <v>1.0925400000000001</v>
      </c>
      <c r="F190">
        <v>1.2929999999999799E-2</v>
      </c>
      <c r="G190">
        <v>9.5464285714285495E-3</v>
      </c>
      <c r="H190">
        <v>61.628027700808701</v>
      </c>
      <c r="I190">
        <v>0</v>
      </c>
      <c r="J190" s="1">
        <f t="shared" si="6"/>
        <v>42377</v>
      </c>
      <c r="K190" t="str">
        <f>IFERROR(VLOOKUP(J190,realized!F:I,3,0),"")</f>
        <v/>
      </c>
      <c r="M190" t="s">
        <v>1019</v>
      </c>
      <c r="N190">
        <v>1.46167</v>
      </c>
      <c r="O190">
        <v>1.4644600000000001</v>
      </c>
      <c r="P190">
        <v>1.45058</v>
      </c>
      <c r="Q190">
        <v>1.45164</v>
      </c>
      <c r="R190">
        <v>1.3880000000000101E-2</v>
      </c>
      <c r="S190">
        <v>9.3828571428571494E-3</v>
      </c>
      <c r="T190">
        <v>46.230446199372302</v>
      </c>
      <c r="U190">
        <v>1</v>
      </c>
      <c r="V190" s="1">
        <f t="shared" si="7"/>
        <v>42377</v>
      </c>
      <c r="W190" t="str">
        <f>IFERROR(VLOOKUP(V190,realized!K:N,3,0),"")</f>
        <v/>
      </c>
      <c r="Y190" t="s">
        <v>999</v>
      </c>
      <c r="Z190">
        <v>1075</v>
      </c>
      <c r="AA190">
        <v>1085.3900000000001</v>
      </c>
      <c r="AB190">
        <v>1069.17</v>
      </c>
      <c r="AC190">
        <v>1072.4000000000001</v>
      </c>
      <c r="AD190">
        <v>16.22</v>
      </c>
      <c r="AE190">
        <v>15.8935714285714</v>
      </c>
      <c r="AF190">
        <v>58.747228976014199</v>
      </c>
      <c r="AG190">
        <v>0</v>
      </c>
      <c r="AH190" s="1">
        <f t="shared" si="8"/>
        <v>42347</v>
      </c>
      <c r="AI190" t="str">
        <f>IFERROR(VLOOKUP(AH190,realized!U:X,3,0),"")</f>
        <v/>
      </c>
    </row>
    <row r="191" spans="1:35" x14ac:dyDescent="0.3">
      <c r="A191" t="s">
        <v>1020</v>
      </c>
      <c r="B191">
        <v>1.0915299999999999</v>
      </c>
      <c r="C191">
        <v>1.0968899999999999</v>
      </c>
      <c r="D191">
        <v>1.08473</v>
      </c>
      <c r="E191">
        <v>1.08558</v>
      </c>
      <c r="F191">
        <v>1.21599999999999E-2</v>
      </c>
      <c r="G191">
        <v>9.9185714285714103E-3</v>
      </c>
      <c r="H191">
        <v>60.783824231875698</v>
      </c>
      <c r="I191">
        <v>0</v>
      </c>
      <c r="J191" s="1">
        <f t="shared" si="6"/>
        <v>42380</v>
      </c>
      <c r="K191" t="str">
        <f>IFERROR(VLOOKUP(J191,realized!F:I,3,0),"")</f>
        <v/>
      </c>
      <c r="M191" t="s">
        <v>1020</v>
      </c>
      <c r="N191">
        <v>1.45217</v>
      </c>
      <c r="O191">
        <v>1.4603999999999999</v>
      </c>
      <c r="P191">
        <v>1.4492100000000001</v>
      </c>
      <c r="Q191">
        <v>1.4539299999999999</v>
      </c>
      <c r="R191">
        <v>1.1189999999999801E-2</v>
      </c>
      <c r="S191">
        <v>9.7199999999999908E-3</v>
      </c>
      <c r="T191">
        <v>44.681837262604397</v>
      </c>
      <c r="U191">
        <v>1</v>
      </c>
      <c r="V191" s="1">
        <f t="shared" si="7"/>
        <v>42380</v>
      </c>
      <c r="W191" t="str">
        <f>IFERROR(VLOOKUP(V191,realized!K:N,3,0),"")</f>
        <v/>
      </c>
      <c r="Y191" t="s">
        <v>1000</v>
      </c>
      <c r="Z191">
        <v>1071.96</v>
      </c>
      <c r="AA191">
        <v>1076.46</v>
      </c>
      <c r="AB191">
        <v>1069.3</v>
      </c>
      <c r="AC191">
        <v>1070.97</v>
      </c>
      <c r="AD191">
        <v>7.1600000000000801</v>
      </c>
      <c r="AE191">
        <v>15.5328571428571</v>
      </c>
      <c r="AF191">
        <v>58.942148876467101</v>
      </c>
      <c r="AG191">
        <v>0</v>
      </c>
      <c r="AH191" s="1">
        <f t="shared" si="8"/>
        <v>42348</v>
      </c>
      <c r="AI191" t="str">
        <f>IFERROR(VLOOKUP(AH191,realized!U:X,3,0),"")</f>
        <v/>
      </c>
    </row>
    <row r="192" spans="1:35" x14ac:dyDescent="0.3">
      <c r="A192" t="s">
        <v>1021</v>
      </c>
      <c r="B192">
        <v>1.08585</v>
      </c>
      <c r="C192">
        <v>1.08999</v>
      </c>
      <c r="D192">
        <v>1.0819099999999999</v>
      </c>
      <c r="E192">
        <v>1.0857399999999999</v>
      </c>
      <c r="F192">
        <v>8.0800000000000802E-3</v>
      </c>
      <c r="G192">
        <v>9.8385714285714205E-3</v>
      </c>
      <c r="H192">
        <v>59.864021285499</v>
      </c>
      <c r="I192">
        <v>0</v>
      </c>
      <c r="J192" s="1">
        <f t="shared" si="6"/>
        <v>42381</v>
      </c>
      <c r="K192" t="str">
        <f>IFERROR(VLOOKUP(J192,realized!F:I,3,0),"")</f>
        <v/>
      </c>
      <c r="M192" t="s">
        <v>1021</v>
      </c>
      <c r="N192">
        <v>1.4539299999999999</v>
      </c>
      <c r="O192">
        <v>1.4559800000000001</v>
      </c>
      <c r="P192">
        <v>1.4351499999999999</v>
      </c>
      <c r="Q192">
        <v>1.4442699999999999</v>
      </c>
      <c r="R192">
        <v>2.0830000000000098E-2</v>
      </c>
      <c r="S192">
        <v>1.08371428571428E-2</v>
      </c>
      <c r="T192">
        <v>33.9621893915116</v>
      </c>
      <c r="U192">
        <v>1</v>
      </c>
      <c r="V192" s="1">
        <f t="shared" si="7"/>
        <v>42381</v>
      </c>
      <c r="W192" t="str">
        <f>IFERROR(VLOOKUP(V192,realized!K:N,3,0),"")</f>
        <v/>
      </c>
      <c r="Y192" t="s">
        <v>1001</v>
      </c>
      <c r="Z192">
        <v>1071.45</v>
      </c>
      <c r="AA192">
        <v>1079.54</v>
      </c>
      <c r="AB192">
        <v>1062.3800000000001</v>
      </c>
      <c r="AC192">
        <v>1074.56</v>
      </c>
      <c r="AD192">
        <v>17.159999999999801</v>
      </c>
      <c r="AE192">
        <v>15.953571428571401</v>
      </c>
      <c r="AF192">
        <v>59.384917396472197</v>
      </c>
      <c r="AG192">
        <v>0</v>
      </c>
      <c r="AH192" s="1">
        <f t="shared" si="8"/>
        <v>42349</v>
      </c>
      <c r="AI192" t="str">
        <f>IFERROR(VLOOKUP(AH192,realized!U:X,3,0),"")</f>
        <v/>
      </c>
    </row>
    <row r="193" spans="1:35" x14ac:dyDescent="0.3">
      <c r="A193" t="s">
        <v>1022</v>
      </c>
      <c r="B193">
        <v>1.0857300000000001</v>
      </c>
      <c r="C193">
        <v>1.0887800000000001</v>
      </c>
      <c r="D193">
        <v>1.0804499999999999</v>
      </c>
      <c r="E193">
        <v>1.08768</v>
      </c>
      <c r="F193">
        <v>8.3300000000001706E-3</v>
      </c>
      <c r="G193">
        <v>9.8492857142857305E-3</v>
      </c>
      <c r="H193">
        <v>58.931773436394799</v>
      </c>
      <c r="I193">
        <v>0</v>
      </c>
      <c r="J193" s="1">
        <f t="shared" si="6"/>
        <v>42382</v>
      </c>
      <c r="K193" t="str">
        <f>IFERROR(VLOOKUP(J193,realized!F:I,3,0),"")</f>
        <v/>
      </c>
      <c r="M193" t="s">
        <v>1022</v>
      </c>
      <c r="N193">
        <v>1.4442900000000001</v>
      </c>
      <c r="O193">
        <v>1.44756</v>
      </c>
      <c r="P193">
        <v>1.4379500000000001</v>
      </c>
      <c r="Q193">
        <v>1.4405600000000001</v>
      </c>
      <c r="R193">
        <v>9.6099999999998895E-3</v>
      </c>
      <c r="S193">
        <v>1.0794285714285701E-2</v>
      </c>
      <c r="T193">
        <v>33.637377671710396</v>
      </c>
      <c r="U193">
        <v>1</v>
      </c>
      <c r="V193" s="1">
        <f t="shared" si="7"/>
        <v>42382</v>
      </c>
      <c r="W193" t="str">
        <f>IFERROR(VLOOKUP(V193,realized!K:N,3,0),"")</f>
        <v/>
      </c>
      <c r="Y193" t="s">
        <v>1002</v>
      </c>
      <c r="Z193">
        <v>1073.56</v>
      </c>
      <c r="AA193">
        <v>1077.5</v>
      </c>
      <c r="AB193">
        <v>1058.6600000000001</v>
      </c>
      <c r="AC193">
        <v>1059.9100000000001</v>
      </c>
      <c r="AD193">
        <v>18.8399999999999</v>
      </c>
      <c r="AE193">
        <v>16.410714285714199</v>
      </c>
      <c r="AF193">
        <v>59.959280913721003</v>
      </c>
      <c r="AG193">
        <v>0</v>
      </c>
      <c r="AH193" s="1">
        <f t="shared" si="8"/>
        <v>42352</v>
      </c>
      <c r="AI193" t="str">
        <f>IFERROR(VLOOKUP(AH193,realized!U:X,3,0),"")</f>
        <v/>
      </c>
    </row>
    <row r="194" spans="1:35" x14ac:dyDescent="0.3">
      <c r="A194" t="s">
        <v>1023</v>
      </c>
      <c r="B194">
        <v>1.08765</v>
      </c>
      <c r="C194">
        <v>1.09429</v>
      </c>
      <c r="D194">
        <v>1.0834299999999999</v>
      </c>
      <c r="E194">
        <v>1.0862400000000001</v>
      </c>
      <c r="F194">
        <v>1.086E-2</v>
      </c>
      <c r="G194">
        <v>1.00071428571428E-2</v>
      </c>
      <c r="H194">
        <v>58.785967436489699</v>
      </c>
      <c r="I194">
        <v>0</v>
      </c>
      <c r="J194" s="1">
        <f t="shared" si="6"/>
        <v>42383</v>
      </c>
      <c r="K194" t="str">
        <f>IFERROR(VLOOKUP(J194,realized!F:I,3,0),"")</f>
        <v/>
      </c>
      <c r="M194" t="s">
        <v>1023</v>
      </c>
      <c r="N194">
        <v>1.4405600000000001</v>
      </c>
      <c r="O194">
        <v>1.4444999999999999</v>
      </c>
      <c r="P194">
        <v>1.4359599999999999</v>
      </c>
      <c r="Q194">
        <v>1.44099</v>
      </c>
      <c r="R194">
        <v>8.5399999999999903E-3</v>
      </c>
      <c r="S194">
        <v>1.08142857142857E-2</v>
      </c>
      <c r="T194">
        <v>33.640382345614498</v>
      </c>
      <c r="U194">
        <v>1</v>
      </c>
      <c r="V194" s="1">
        <f t="shared" si="7"/>
        <v>42383</v>
      </c>
      <c r="W194" t="str">
        <f>IFERROR(VLOOKUP(V194,realized!K:N,3,0),"")</f>
        <v/>
      </c>
      <c r="Y194" t="s">
        <v>1003</v>
      </c>
      <c r="Z194">
        <v>1060.6300000000001</v>
      </c>
      <c r="AA194">
        <v>1068.6099999999999</v>
      </c>
      <c r="AB194">
        <v>1058.83</v>
      </c>
      <c r="AC194">
        <v>1060.79</v>
      </c>
      <c r="AD194">
        <v>9.7799999999999692</v>
      </c>
      <c r="AE194">
        <v>16.177142857142801</v>
      </c>
      <c r="AF194">
        <v>60.424490964180499</v>
      </c>
      <c r="AG194">
        <v>0</v>
      </c>
      <c r="AH194" s="1">
        <f t="shared" si="8"/>
        <v>42353</v>
      </c>
      <c r="AI194" t="str">
        <f>IFERROR(VLOOKUP(AH194,realized!U:X,3,0),"")</f>
        <v/>
      </c>
    </row>
    <row r="195" spans="1:35" x14ac:dyDescent="0.3">
      <c r="A195" t="s">
        <v>1024</v>
      </c>
      <c r="B195">
        <v>1.08623</v>
      </c>
      <c r="C195">
        <v>1.0984100000000001</v>
      </c>
      <c r="D195">
        <v>1.0854200000000001</v>
      </c>
      <c r="E195">
        <v>1.09094</v>
      </c>
      <c r="F195">
        <v>1.299E-2</v>
      </c>
      <c r="G195">
        <v>1.0477142857142799E-2</v>
      </c>
      <c r="H195">
        <v>58.8849755573709</v>
      </c>
      <c r="I195">
        <v>0</v>
      </c>
      <c r="J195" s="1">
        <f t="shared" si="6"/>
        <v>42384</v>
      </c>
      <c r="K195" t="str">
        <f>IFERROR(VLOOKUP(J195,realized!F:I,3,0),"")</f>
        <v/>
      </c>
      <c r="M195" t="s">
        <v>1024</v>
      </c>
      <c r="N195">
        <v>1.4410099999999999</v>
      </c>
      <c r="O195">
        <v>1.44275</v>
      </c>
      <c r="P195">
        <v>1.4251199999999999</v>
      </c>
      <c r="Q195">
        <v>1.4256</v>
      </c>
      <c r="R195">
        <v>1.763E-2</v>
      </c>
      <c r="S195">
        <v>1.1455714285714199E-2</v>
      </c>
      <c r="T195">
        <v>28.5052119518509</v>
      </c>
      <c r="U195">
        <v>1</v>
      </c>
      <c r="V195" s="1">
        <f t="shared" si="7"/>
        <v>42384</v>
      </c>
      <c r="W195" t="str">
        <f>IFERROR(VLOOKUP(V195,realized!K:N,3,0),"")</f>
        <v/>
      </c>
      <c r="Y195" t="s">
        <v>1004</v>
      </c>
      <c r="Z195">
        <v>1061.1400000000001</v>
      </c>
      <c r="AA195">
        <v>1078.24</v>
      </c>
      <c r="AB195">
        <v>1060.8399999999999</v>
      </c>
      <c r="AC195">
        <v>1071.73</v>
      </c>
      <c r="AD195">
        <v>17.45</v>
      </c>
      <c r="AE195">
        <v>17.0571428571428</v>
      </c>
      <c r="AF195">
        <v>61.292212971521003</v>
      </c>
      <c r="AG195">
        <v>0</v>
      </c>
      <c r="AH195" s="1">
        <f t="shared" si="8"/>
        <v>42354</v>
      </c>
      <c r="AI195" t="str">
        <f>IFERROR(VLOOKUP(AH195,realized!U:X,3,0),"")</f>
        <v/>
      </c>
    </row>
    <row r="196" spans="1:35" x14ac:dyDescent="0.3">
      <c r="A196" t="s">
        <v>1025</v>
      </c>
      <c r="B196">
        <v>1.0921700000000001</v>
      </c>
      <c r="C196">
        <v>1.09273</v>
      </c>
      <c r="D196">
        <v>1.0868599999999999</v>
      </c>
      <c r="E196">
        <v>1.0889800000000001</v>
      </c>
      <c r="F196">
        <v>5.8700000000000401E-3</v>
      </c>
      <c r="G196">
        <v>1.0607857142857099E-2</v>
      </c>
      <c r="H196">
        <v>59.202125603895901</v>
      </c>
      <c r="I196">
        <v>0</v>
      </c>
      <c r="J196" s="1">
        <f t="shared" ref="J196:J259" si="9">DATEVALUE(SUBSTITUTE(A196,".","/"))</f>
        <v>42387</v>
      </c>
      <c r="K196" t="str">
        <f>IFERROR(VLOOKUP(J196,realized!F:I,3,0),"")</f>
        <v/>
      </c>
      <c r="M196" t="s">
        <v>1025</v>
      </c>
      <c r="N196">
        <v>1.42523</v>
      </c>
      <c r="O196">
        <v>1.43228</v>
      </c>
      <c r="P196">
        <v>1.4236200000000001</v>
      </c>
      <c r="Q196">
        <v>1.42422</v>
      </c>
      <c r="R196">
        <v>8.65999999999989E-3</v>
      </c>
      <c r="S196">
        <v>1.1648571428571401E-2</v>
      </c>
      <c r="T196">
        <v>29.032743686021998</v>
      </c>
      <c r="U196">
        <v>1</v>
      </c>
      <c r="V196" s="1">
        <f t="shared" ref="V196:V259" si="10">DATEVALUE(SUBSTITUTE(M196,".","/"))</f>
        <v>42387</v>
      </c>
      <c r="W196" t="str">
        <f>IFERROR(VLOOKUP(V196,realized!K:N,3,0),"")</f>
        <v/>
      </c>
      <c r="Y196" t="s">
        <v>1005</v>
      </c>
      <c r="Z196">
        <v>1072.6300000000001</v>
      </c>
      <c r="AA196">
        <v>1072.8399999999999</v>
      </c>
      <c r="AB196">
        <v>1047.58</v>
      </c>
      <c r="AC196">
        <v>1051.23</v>
      </c>
      <c r="AD196">
        <v>25.259999999999899</v>
      </c>
      <c r="AE196">
        <v>17.354285714285702</v>
      </c>
      <c r="AF196">
        <v>62.029409493583302</v>
      </c>
      <c r="AG196">
        <v>0</v>
      </c>
      <c r="AH196" s="1">
        <f t="shared" ref="AH196:AH259" si="11">DATEVALUE(SUBSTITUTE(Y196,".","/"))</f>
        <v>42355</v>
      </c>
      <c r="AI196" t="str">
        <f>IFERROR(VLOOKUP(AH196,realized!U:X,3,0),"")</f>
        <v/>
      </c>
    </row>
    <row r="197" spans="1:35" x14ac:dyDescent="0.3">
      <c r="A197" t="s">
        <v>1026</v>
      </c>
      <c r="B197">
        <v>1.0887800000000001</v>
      </c>
      <c r="C197">
        <v>1.0938699999999999</v>
      </c>
      <c r="D197">
        <v>1.08588</v>
      </c>
      <c r="E197">
        <v>1.09067</v>
      </c>
      <c r="F197">
        <v>7.9899999999999399E-3</v>
      </c>
      <c r="G197">
        <v>1.0515714285714199E-2</v>
      </c>
      <c r="H197">
        <v>60.371378221913901</v>
      </c>
      <c r="I197">
        <v>0</v>
      </c>
      <c r="J197" s="1">
        <f t="shared" si="9"/>
        <v>42388</v>
      </c>
      <c r="K197" t="str">
        <f>IFERROR(VLOOKUP(J197,realized!F:I,3,0),"")</f>
        <v/>
      </c>
      <c r="M197" t="s">
        <v>1026</v>
      </c>
      <c r="N197">
        <v>1.4242300000000001</v>
      </c>
      <c r="O197">
        <v>1.4339299999999999</v>
      </c>
      <c r="P197">
        <v>1.41289</v>
      </c>
      <c r="Q197">
        <v>1.41533</v>
      </c>
      <c r="R197">
        <v>2.1039999999999899E-2</v>
      </c>
      <c r="S197">
        <v>1.22399999999999E-2</v>
      </c>
      <c r="T197">
        <v>27.064558663559399</v>
      </c>
      <c r="U197">
        <v>1</v>
      </c>
      <c r="V197" s="1">
        <f t="shared" si="10"/>
        <v>42388</v>
      </c>
      <c r="W197" t="str">
        <f>IFERROR(VLOOKUP(V197,realized!K:N,3,0),"")</f>
        <v/>
      </c>
      <c r="Y197" t="s">
        <v>1006</v>
      </c>
      <c r="Z197">
        <v>1052.07</v>
      </c>
      <c r="AA197">
        <v>1071.53</v>
      </c>
      <c r="AB197">
        <v>1050.82</v>
      </c>
      <c r="AC197">
        <v>1065.8599999999999</v>
      </c>
      <c r="AD197">
        <v>20.71</v>
      </c>
      <c r="AE197">
        <v>17.6514285714285</v>
      </c>
      <c r="AF197">
        <v>62.7196173125634</v>
      </c>
      <c r="AG197">
        <v>0</v>
      </c>
      <c r="AH197" s="1">
        <f t="shared" si="11"/>
        <v>42356</v>
      </c>
      <c r="AI197" t="str">
        <f>IFERROR(VLOOKUP(AH197,realized!U:X,3,0),"")</f>
        <v/>
      </c>
    </row>
    <row r="198" spans="1:35" x14ac:dyDescent="0.3">
      <c r="A198" t="s">
        <v>1027</v>
      </c>
      <c r="B198">
        <v>1.09074</v>
      </c>
      <c r="C198">
        <v>1.0975699999999999</v>
      </c>
      <c r="D198">
        <v>1.0876999999999999</v>
      </c>
      <c r="E198">
        <v>1.0888500000000001</v>
      </c>
      <c r="F198">
        <v>9.8700000000000402E-3</v>
      </c>
      <c r="G198">
        <v>1.0922857142857101E-2</v>
      </c>
      <c r="H198">
        <v>60.892293246633898</v>
      </c>
      <c r="I198">
        <v>0</v>
      </c>
      <c r="J198" s="1">
        <f t="shared" si="9"/>
        <v>42389</v>
      </c>
      <c r="K198" t="str">
        <f>IFERROR(VLOOKUP(J198,realized!F:I,3,0),"")</f>
        <v/>
      </c>
      <c r="M198" t="s">
        <v>1027</v>
      </c>
      <c r="N198">
        <v>1.41534</v>
      </c>
      <c r="O198">
        <v>1.4218900000000001</v>
      </c>
      <c r="P198">
        <v>1.4125099999999999</v>
      </c>
      <c r="Q198">
        <v>1.41872</v>
      </c>
      <c r="R198">
        <v>9.3800000000001608E-3</v>
      </c>
      <c r="S198">
        <v>1.25135714285714E-2</v>
      </c>
      <c r="T198">
        <v>27.716949763249499</v>
      </c>
      <c r="U198">
        <v>1</v>
      </c>
      <c r="V198" s="1">
        <f t="shared" si="10"/>
        <v>42389</v>
      </c>
      <c r="W198" t="str">
        <f>IFERROR(VLOOKUP(V198,realized!K:N,3,0),"")</f>
        <v/>
      </c>
      <c r="Y198" t="s">
        <v>1007</v>
      </c>
      <c r="Z198">
        <v>1065.76</v>
      </c>
      <c r="AA198">
        <v>1081.6600000000001</v>
      </c>
      <c r="AB198">
        <v>1063.77</v>
      </c>
      <c r="AC198">
        <v>1078.27</v>
      </c>
      <c r="AD198">
        <v>17.8900000000001</v>
      </c>
      <c r="AE198">
        <v>18.11</v>
      </c>
      <c r="AF198">
        <v>63.449607854845702</v>
      </c>
      <c r="AG198">
        <v>0</v>
      </c>
      <c r="AH198" s="1">
        <f t="shared" si="11"/>
        <v>42359</v>
      </c>
      <c r="AI198" t="str">
        <f>IFERROR(VLOOKUP(AH198,realized!U:X,3,0),"")</f>
        <v/>
      </c>
    </row>
    <row r="199" spans="1:35" x14ac:dyDescent="0.3">
      <c r="A199" t="s">
        <v>1028</v>
      </c>
      <c r="B199">
        <v>1.08857</v>
      </c>
      <c r="C199">
        <v>1.09209</v>
      </c>
      <c r="D199">
        <v>1.07772</v>
      </c>
      <c r="E199">
        <v>1.0872999999999999</v>
      </c>
      <c r="F199">
        <v>1.43699999999999E-2</v>
      </c>
      <c r="G199">
        <v>1.13471428571428E-2</v>
      </c>
      <c r="H199">
        <v>61.550779210168301</v>
      </c>
      <c r="I199">
        <v>0</v>
      </c>
      <c r="J199" s="1">
        <f t="shared" si="9"/>
        <v>42390</v>
      </c>
      <c r="K199" t="str">
        <f>IFERROR(VLOOKUP(J199,realized!F:I,3,0),"")</f>
        <v/>
      </c>
      <c r="M199" t="s">
        <v>1028</v>
      </c>
      <c r="N199">
        <v>1.41873</v>
      </c>
      <c r="O199">
        <v>1.4248499999999999</v>
      </c>
      <c r="P199">
        <v>1.4078299999999999</v>
      </c>
      <c r="Q199">
        <v>1.4219299999999999</v>
      </c>
      <c r="R199">
        <v>1.702E-2</v>
      </c>
      <c r="S199">
        <v>1.28857142857142E-2</v>
      </c>
      <c r="T199">
        <v>27.445091793041399</v>
      </c>
      <c r="U199">
        <v>1</v>
      </c>
      <c r="V199" s="1">
        <f t="shared" si="10"/>
        <v>42390</v>
      </c>
      <c r="W199" t="str">
        <f>IFERROR(VLOOKUP(V199,realized!K:N,3,0),"")</f>
        <v/>
      </c>
      <c r="Y199" t="s">
        <v>1008</v>
      </c>
      <c r="Z199">
        <v>1078.21</v>
      </c>
      <c r="AA199">
        <v>1080.6500000000001</v>
      </c>
      <c r="AB199">
        <v>1071.73</v>
      </c>
      <c r="AC199">
        <v>1072.3599999999999</v>
      </c>
      <c r="AD199">
        <v>8.9200000000000692</v>
      </c>
      <c r="AE199">
        <v>17.251428571428502</v>
      </c>
      <c r="AF199">
        <v>63.961829212838801</v>
      </c>
      <c r="AG199">
        <v>0</v>
      </c>
      <c r="AH199" s="1">
        <f t="shared" si="11"/>
        <v>42360</v>
      </c>
      <c r="AI199" t="str">
        <f>IFERROR(VLOOKUP(AH199,realized!U:X,3,0),"")</f>
        <v/>
      </c>
    </row>
    <row r="200" spans="1:35" x14ac:dyDescent="0.3">
      <c r="A200" t="s">
        <v>1029</v>
      </c>
      <c r="B200">
        <v>1.08734</v>
      </c>
      <c r="C200">
        <v>1.0875999999999999</v>
      </c>
      <c r="D200">
        <v>1.0788899999999999</v>
      </c>
      <c r="E200">
        <v>1.07962</v>
      </c>
      <c r="F200">
        <v>8.7099999999999903E-3</v>
      </c>
      <c r="G200">
        <v>1.0787857142857101E-2</v>
      </c>
      <c r="H200">
        <v>61.932968499730997</v>
      </c>
      <c r="I200">
        <v>0</v>
      </c>
      <c r="J200" s="1">
        <f t="shared" si="9"/>
        <v>42391</v>
      </c>
      <c r="K200" t="str">
        <f>IFERROR(VLOOKUP(J200,realized!F:I,3,0),"")</f>
        <v/>
      </c>
      <c r="M200" t="s">
        <v>1029</v>
      </c>
      <c r="N200">
        <v>1.4219200000000001</v>
      </c>
      <c r="O200">
        <v>1.43621</v>
      </c>
      <c r="P200">
        <v>1.42041</v>
      </c>
      <c r="Q200">
        <v>1.42622</v>
      </c>
      <c r="R200">
        <v>1.5800000000000002E-2</v>
      </c>
      <c r="S200">
        <v>1.2922857142857101E-2</v>
      </c>
      <c r="T200">
        <v>33.021123083985103</v>
      </c>
      <c r="U200">
        <v>1</v>
      </c>
      <c r="V200" s="1">
        <f t="shared" si="10"/>
        <v>42391</v>
      </c>
      <c r="W200" t="str">
        <f>IFERROR(VLOOKUP(V200,realized!K:N,3,0),"")</f>
        <v/>
      </c>
      <c r="Y200" t="s">
        <v>1009</v>
      </c>
      <c r="Z200">
        <v>1073</v>
      </c>
      <c r="AA200">
        <v>1075.42</v>
      </c>
      <c r="AB200">
        <v>1068.1600000000001</v>
      </c>
      <c r="AC200">
        <v>1070.01</v>
      </c>
      <c r="AD200">
        <v>7.25999999999999</v>
      </c>
      <c r="AE200">
        <v>16.395714285714298</v>
      </c>
      <c r="AF200">
        <v>65.431000096847598</v>
      </c>
      <c r="AG200">
        <v>0</v>
      </c>
      <c r="AH200" s="1">
        <f t="shared" si="11"/>
        <v>42361</v>
      </c>
      <c r="AI200" t="str">
        <f>IFERROR(VLOOKUP(AH200,realized!U:X,3,0),"")</f>
        <v/>
      </c>
    </row>
    <row r="201" spans="1:35" x14ac:dyDescent="0.3">
      <c r="A201" t="s">
        <v>1030</v>
      </c>
      <c r="B201">
        <v>1.0790900000000001</v>
      </c>
      <c r="C201">
        <v>1.0856600000000001</v>
      </c>
      <c r="D201">
        <v>1.0787500000000001</v>
      </c>
      <c r="E201">
        <v>1.0849599999999999</v>
      </c>
      <c r="F201">
        <v>6.90999999999997E-3</v>
      </c>
      <c r="G201">
        <v>1.0367142857142801E-2</v>
      </c>
      <c r="H201">
        <v>62.153465203283602</v>
      </c>
      <c r="I201">
        <v>0</v>
      </c>
      <c r="J201" s="1">
        <f t="shared" si="9"/>
        <v>42394</v>
      </c>
      <c r="K201" t="str">
        <f>IFERROR(VLOOKUP(J201,realized!F:I,3,0),"")</f>
        <v/>
      </c>
      <c r="M201" t="s">
        <v>1030</v>
      </c>
      <c r="N201">
        <v>1.4262999999999999</v>
      </c>
      <c r="O201">
        <v>1.4309400000000001</v>
      </c>
      <c r="P201">
        <v>1.42235</v>
      </c>
      <c r="Q201">
        <v>1.42459</v>
      </c>
      <c r="R201">
        <v>8.5900000000000906E-3</v>
      </c>
      <c r="S201">
        <v>1.2914999999999999E-2</v>
      </c>
      <c r="T201">
        <v>36.342358718570502</v>
      </c>
      <c r="U201">
        <v>1</v>
      </c>
      <c r="V201" s="1">
        <f t="shared" si="10"/>
        <v>42394</v>
      </c>
      <c r="W201" t="str">
        <f>IFERROR(VLOOKUP(V201,realized!K:N,3,0),"")</f>
        <v/>
      </c>
      <c r="Y201" t="s">
        <v>1010</v>
      </c>
      <c r="Z201">
        <v>1070.1600000000001</v>
      </c>
      <c r="AA201">
        <v>1076.9100000000001</v>
      </c>
      <c r="AB201">
        <v>1070.06</v>
      </c>
      <c r="AC201">
        <v>1076.05</v>
      </c>
      <c r="AD201">
        <v>6.9000000000000901</v>
      </c>
      <c r="AE201">
        <v>14.6985714285714</v>
      </c>
      <c r="AF201">
        <v>67.297809383802502</v>
      </c>
      <c r="AG201">
        <v>0</v>
      </c>
      <c r="AH201" s="1">
        <f t="shared" si="11"/>
        <v>42362</v>
      </c>
      <c r="AI201" t="str">
        <f>IFERROR(VLOOKUP(AH201,realized!U:X,3,0),"")</f>
        <v/>
      </c>
    </row>
    <row r="202" spans="1:35" x14ac:dyDescent="0.3">
      <c r="A202" t="s">
        <v>1031</v>
      </c>
      <c r="B202">
        <v>1.0847899999999999</v>
      </c>
      <c r="C202">
        <v>1.08741</v>
      </c>
      <c r="D202">
        <v>1.08185</v>
      </c>
      <c r="E202">
        <v>1.0867899999999999</v>
      </c>
      <c r="F202">
        <v>5.5599999999999998E-3</v>
      </c>
      <c r="G202">
        <v>1.0109285714285699E-2</v>
      </c>
      <c r="H202">
        <v>72.267258062289002</v>
      </c>
      <c r="I202">
        <v>0</v>
      </c>
      <c r="J202" s="1">
        <f t="shared" si="9"/>
        <v>42395</v>
      </c>
      <c r="K202" t="str">
        <f>IFERROR(VLOOKUP(J202,realized!F:I,3,0),"")</f>
        <v/>
      </c>
      <c r="M202" t="s">
        <v>1031</v>
      </c>
      <c r="N202">
        <v>1.4246700000000001</v>
      </c>
      <c r="O202">
        <v>1.43666</v>
      </c>
      <c r="P202">
        <v>1.41727</v>
      </c>
      <c r="Q202">
        <v>1.4349099999999999</v>
      </c>
      <c r="R202">
        <v>1.9390000000000001E-2</v>
      </c>
      <c r="S202">
        <v>1.3735714285714301E-2</v>
      </c>
      <c r="T202">
        <v>39.663755483537699</v>
      </c>
      <c r="U202">
        <v>1</v>
      </c>
      <c r="V202" s="1">
        <f t="shared" si="10"/>
        <v>42395</v>
      </c>
      <c r="W202" t="str">
        <f>IFERROR(VLOOKUP(V202,realized!K:N,3,0),"")</f>
        <v/>
      </c>
      <c r="Y202" t="s">
        <v>1011</v>
      </c>
      <c r="Z202">
        <v>1075.5999999999999</v>
      </c>
      <c r="AA202">
        <v>1076.79</v>
      </c>
      <c r="AB202">
        <v>1066.3599999999999</v>
      </c>
      <c r="AC202">
        <v>1068.93</v>
      </c>
      <c r="AD202">
        <v>10.43</v>
      </c>
      <c r="AE202">
        <v>13.965</v>
      </c>
      <c r="AF202">
        <v>68.1618876784989</v>
      </c>
      <c r="AG202">
        <v>0</v>
      </c>
      <c r="AH202" s="1">
        <f t="shared" si="11"/>
        <v>42366</v>
      </c>
      <c r="AI202" t="str">
        <f>IFERROR(VLOOKUP(AH202,realized!U:X,3,0),"")</f>
        <v/>
      </c>
    </row>
    <row r="203" spans="1:35" x14ac:dyDescent="0.3">
      <c r="A203" t="s">
        <v>1032</v>
      </c>
      <c r="B203">
        <v>1.0869200000000001</v>
      </c>
      <c r="C203">
        <v>1.0915900000000001</v>
      </c>
      <c r="D203">
        <v>1.0850299999999999</v>
      </c>
      <c r="E203">
        <v>1.08924</v>
      </c>
      <c r="F203">
        <v>6.5600000000001204E-3</v>
      </c>
      <c r="G203">
        <v>9.3707142857143103E-3</v>
      </c>
      <c r="H203">
        <v>73.429199843755001</v>
      </c>
      <c r="I203">
        <v>0</v>
      </c>
      <c r="J203" s="1">
        <f t="shared" si="9"/>
        <v>42396</v>
      </c>
      <c r="K203" t="str">
        <f>IFERROR(VLOOKUP(J203,realized!F:I,3,0),"")</f>
        <v/>
      </c>
      <c r="M203" t="s">
        <v>1032</v>
      </c>
      <c r="N203">
        <v>1.4349099999999999</v>
      </c>
      <c r="O203">
        <v>1.4354899999999999</v>
      </c>
      <c r="P203">
        <v>1.42293</v>
      </c>
      <c r="Q203">
        <v>1.4232</v>
      </c>
      <c r="R203">
        <v>1.2559999999999899E-2</v>
      </c>
      <c r="S203">
        <v>1.38657142857142E-2</v>
      </c>
      <c r="T203">
        <v>40.689896570052497</v>
      </c>
      <c r="U203">
        <v>1</v>
      </c>
      <c r="V203" s="1">
        <f t="shared" si="10"/>
        <v>42396</v>
      </c>
      <c r="W203" t="str">
        <f>IFERROR(VLOOKUP(V203,realized!K:N,3,0),"")</f>
        <v/>
      </c>
      <c r="Y203" t="s">
        <v>1012</v>
      </c>
      <c r="Z203">
        <v>1068.72</v>
      </c>
      <c r="AA203">
        <v>1075.32</v>
      </c>
      <c r="AB203">
        <v>1067.3499999999999</v>
      </c>
      <c r="AC203">
        <v>1068.75</v>
      </c>
      <c r="AD203">
        <v>7.9700000000000202</v>
      </c>
      <c r="AE203">
        <v>13.7107142857143</v>
      </c>
      <c r="AF203">
        <v>67.777177491600995</v>
      </c>
      <c r="AG203">
        <v>0</v>
      </c>
      <c r="AH203" s="1">
        <f t="shared" si="11"/>
        <v>42367</v>
      </c>
      <c r="AI203" t="str">
        <f>IFERROR(VLOOKUP(AH203,realized!U:X,3,0),"")</f>
        <v/>
      </c>
    </row>
    <row r="204" spans="1:35" x14ac:dyDescent="0.3">
      <c r="A204" t="s">
        <v>1033</v>
      </c>
      <c r="B204">
        <v>1.0892500000000001</v>
      </c>
      <c r="C204">
        <v>1.09673</v>
      </c>
      <c r="D204">
        <v>1.0869500000000001</v>
      </c>
      <c r="E204">
        <v>1.0939300000000001</v>
      </c>
      <c r="F204">
        <v>9.7799999999998999E-3</v>
      </c>
      <c r="G204">
        <v>9.1457142857143108E-3</v>
      </c>
      <c r="H204">
        <v>73.323362425001207</v>
      </c>
      <c r="I204">
        <v>0</v>
      </c>
      <c r="J204" s="1">
        <f t="shared" si="9"/>
        <v>42397</v>
      </c>
      <c r="K204" t="str">
        <f>IFERROR(VLOOKUP(J204,realized!F:I,3,0),"")</f>
        <v/>
      </c>
      <c r="M204" t="s">
        <v>1033</v>
      </c>
      <c r="N204">
        <v>1.42317</v>
      </c>
      <c r="O204">
        <v>1.44072</v>
      </c>
      <c r="P204">
        <v>1.42313</v>
      </c>
      <c r="Q204">
        <v>1.43573</v>
      </c>
      <c r="R204">
        <v>1.7589999999999901E-2</v>
      </c>
      <c r="S204">
        <v>1.41307142857142E-2</v>
      </c>
      <c r="T204">
        <v>44.579106709714203</v>
      </c>
      <c r="U204">
        <v>0</v>
      </c>
      <c r="V204" s="1">
        <f t="shared" si="10"/>
        <v>42397</v>
      </c>
      <c r="W204" t="str">
        <f>IFERROR(VLOOKUP(V204,realized!K:N,3,0),"")</f>
        <v/>
      </c>
      <c r="Y204" t="s">
        <v>1013</v>
      </c>
      <c r="Z204">
        <v>1068.83</v>
      </c>
      <c r="AA204">
        <v>1072.22</v>
      </c>
      <c r="AB204">
        <v>1059.3</v>
      </c>
      <c r="AC204">
        <v>1061.21</v>
      </c>
      <c r="AD204">
        <v>12.92</v>
      </c>
      <c r="AE204">
        <v>13.475</v>
      </c>
      <c r="AF204">
        <v>71.305382517398797</v>
      </c>
      <c r="AG204">
        <v>0</v>
      </c>
      <c r="AH204" s="1">
        <f t="shared" si="11"/>
        <v>42368</v>
      </c>
      <c r="AI204" t="str">
        <f>IFERROR(VLOOKUP(AH204,realized!U:X,3,0),"")</f>
        <v/>
      </c>
    </row>
    <row r="205" spans="1:35" x14ac:dyDescent="0.3">
      <c r="A205" t="s">
        <v>1034</v>
      </c>
      <c r="B205">
        <v>1.0939300000000001</v>
      </c>
      <c r="C205">
        <v>1.0948500000000001</v>
      </c>
      <c r="D205">
        <v>1.0809800000000001</v>
      </c>
      <c r="E205">
        <v>1.0829</v>
      </c>
      <c r="F205">
        <v>1.387E-2</v>
      </c>
      <c r="G205">
        <v>9.2678571428571697E-3</v>
      </c>
      <c r="H205">
        <v>73.150862236518805</v>
      </c>
      <c r="I205">
        <v>0</v>
      </c>
      <c r="J205" s="1">
        <f t="shared" si="9"/>
        <v>42398</v>
      </c>
      <c r="K205" t="str">
        <f>IFERROR(VLOOKUP(J205,realized!F:I,3,0),"")</f>
        <v/>
      </c>
      <c r="M205" t="s">
        <v>1034</v>
      </c>
      <c r="N205">
        <v>1.4355800000000001</v>
      </c>
      <c r="O205">
        <v>1.4412700000000001</v>
      </c>
      <c r="P205">
        <v>1.4149</v>
      </c>
      <c r="Q205">
        <v>1.42424</v>
      </c>
      <c r="R205">
        <v>2.6370000000000001E-2</v>
      </c>
      <c r="S205">
        <v>1.5214999999999999E-2</v>
      </c>
      <c r="T205">
        <v>49.109078748684801</v>
      </c>
      <c r="U205">
        <v>0</v>
      </c>
      <c r="V205" s="1">
        <f t="shared" si="10"/>
        <v>42398</v>
      </c>
      <c r="W205" t="str">
        <f>IFERROR(VLOOKUP(V205,realized!K:N,3,0),"")</f>
        <v/>
      </c>
      <c r="Y205" t="s">
        <v>1014</v>
      </c>
      <c r="Z205">
        <v>1061.27</v>
      </c>
      <c r="AA205">
        <v>1063.44</v>
      </c>
      <c r="AB205">
        <v>1058.1400000000001</v>
      </c>
      <c r="AC205">
        <v>1060.95</v>
      </c>
      <c r="AD205">
        <v>5.2999999999999501</v>
      </c>
      <c r="AE205">
        <v>13.3421428571428</v>
      </c>
      <c r="AF205">
        <v>70.932543630185293</v>
      </c>
      <c r="AG205">
        <v>0</v>
      </c>
      <c r="AH205" s="1">
        <f t="shared" si="11"/>
        <v>42369</v>
      </c>
      <c r="AI205" t="str">
        <f>IFERROR(VLOOKUP(AH205,realized!U:X,3,0),"")</f>
        <v/>
      </c>
    </row>
    <row r="206" spans="1:35" x14ac:dyDescent="0.3">
      <c r="A206" t="s">
        <v>1035</v>
      </c>
      <c r="B206">
        <v>1.0829500000000001</v>
      </c>
      <c r="C206">
        <v>1.0912500000000001</v>
      </c>
      <c r="D206">
        <v>1.08144</v>
      </c>
      <c r="E206">
        <v>1.08867</v>
      </c>
      <c r="F206">
        <v>9.8100000000000895E-3</v>
      </c>
      <c r="G206">
        <v>9.3914285714285992E-3</v>
      </c>
      <c r="H206">
        <v>73.031870675739995</v>
      </c>
      <c r="I206">
        <v>0</v>
      </c>
      <c r="J206" s="1">
        <f t="shared" si="9"/>
        <v>42401</v>
      </c>
      <c r="K206" t="str">
        <f>IFERROR(VLOOKUP(J206,realized!F:I,3,0),"")</f>
        <v/>
      </c>
      <c r="M206" t="s">
        <v>1035</v>
      </c>
      <c r="N206">
        <v>1.4246700000000001</v>
      </c>
      <c r="O206">
        <v>1.4444600000000001</v>
      </c>
      <c r="P206">
        <v>1.42276</v>
      </c>
      <c r="Q206">
        <v>1.4429700000000001</v>
      </c>
      <c r="R206">
        <v>2.1700000000000001E-2</v>
      </c>
      <c r="S206">
        <v>1.52771428571428E-2</v>
      </c>
      <c r="T206">
        <v>57.336731824272299</v>
      </c>
      <c r="U206">
        <v>0</v>
      </c>
      <c r="V206" s="1">
        <f t="shared" si="10"/>
        <v>42401</v>
      </c>
      <c r="W206" t="str">
        <f>IFERROR(VLOOKUP(V206,realized!K:N,3,0),"")</f>
        <v/>
      </c>
      <c r="Y206" t="s">
        <v>1015</v>
      </c>
      <c r="Z206">
        <v>1065.8</v>
      </c>
      <c r="AA206">
        <v>1083.53</v>
      </c>
      <c r="AB206">
        <v>1061.74</v>
      </c>
      <c r="AC206">
        <v>1074.4000000000001</v>
      </c>
      <c r="AD206">
        <v>22.579999999999899</v>
      </c>
      <c r="AE206">
        <v>13.7292857142857</v>
      </c>
      <c r="AF206">
        <v>68.526053873415904</v>
      </c>
      <c r="AG206">
        <v>0</v>
      </c>
      <c r="AH206" s="1">
        <f t="shared" si="11"/>
        <v>42373</v>
      </c>
      <c r="AI206" t="str">
        <f>IFERROR(VLOOKUP(AH206,realized!U:X,3,0),"")</f>
        <v/>
      </c>
    </row>
    <row r="207" spans="1:35" x14ac:dyDescent="0.3">
      <c r="A207" t="s">
        <v>1036</v>
      </c>
      <c r="B207">
        <v>1.0887800000000001</v>
      </c>
      <c r="C207">
        <v>1.09396</v>
      </c>
      <c r="D207">
        <v>1.08823</v>
      </c>
      <c r="E207">
        <v>1.09169</v>
      </c>
      <c r="F207">
        <v>5.7300000000000103E-3</v>
      </c>
      <c r="G207">
        <v>9.2057142857142997E-3</v>
      </c>
      <c r="H207">
        <v>72.859947846108497</v>
      </c>
      <c r="I207">
        <v>0</v>
      </c>
      <c r="J207" s="1">
        <f t="shared" si="9"/>
        <v>42402</v>
      </c>
      <c r="K207" t="str">
        <f>IFERROR(VLOOKUP(J207,realized!F:I,3,0),"")</f>
        <v/>
      </c>
      <c r="M207" t="s">
        <v>1036</v>
      </c>
      <c r="N207">
        <v>1.4429700000000001</v>
      </c>
      <c r="O207">
        <v>1.44455</v>
      </c>
      <c r="P207">
        <v>1.4325300000000001</v>
      </c>
      <c r="Q207">
        <v>1.4406600000000001</v>
      </c>
      <c r="R207">
        <v>1.2019999999999901E-2</v>
      </c>
      <c r="S207">
        <v>1.54492857142857E-2</v>
      </c>
      <c r="T207">
        <v>61.287365319275601</v>
      </c>
      <c r="U207">
        <v>0</v>
      </c>
      <c r="V207" s="1">
        <f t="shared" si="10"/>
        <v>42402</v>
      </c>
      <c r="W207" t="str">
        <f>IFERROR(VLOOKUP(V207,realized!K:N,3,0),"")</f>
        <v/>
      </c>
      <c r="Y207" t="s">
        <v>1016</v>
      </c>
      <c r="Z207">
        <v>1073.2</v>
      </c>
      <c r="AA207">
        <v>1081.97</v>
      </c>
      <c r="AB207">
        <v>1072.54</v>
      </c>
      <c r="AC207">
        <v>1077.23</v>
      </c>
      <c r="AD207">
        <v>9.4300000000000601</v>
      </c>
      <c r="AE207">
        <v>13.0571428571428</v>
      </c>
      <c r="AF207">
        <v>67.942198752434507</v>
      </c>
      <c r="AG207">
        <v>0</v>
      </c>
      <c r="AH207" s="1">
        <f t="shared" si="11"/>
        <v>42374</v>
      </c>
      <c r="AI207" t="str">
        <f>IFERROR(VLOOKUP(AH207,realized!U:X,3,0),"")</f>
        <v/>
      </c>
    </row>
    <row r="208" spans="1:35" x14ac:dyDescent="0.3">
      <c r="A208" t="s">
        <v>1037</v>
      </c>
      <c r="B208">
        <v>1.0917300000000001</v>
      </c>
      <c r="C208">
        <v>1.1145</v>
      </c>
      <c r="D208">
        <v>1.09033</v>
      </c>
      <c r="E208">
        <v>1.1102700000000001</v>
      </c>
      <c r="F208">
        <v>2.4170000000000001E-2</v>
      </c>
      <c r="G208">
        <v>1.01564285714285E-2</v>
      </c>
      <c r="H208">
        <v>51.100305494349399</v>
      </c>
      <c r="I208">
        <v>1</v>
      </c>
      <c r="J208" s="1">
        <f t="shared" si="9"/>
        <v>42403</v>
      </c>
      <c r="K208" t="str">
        <f>IFERROR(VLOOKUP(J208,realized!F:I,3,0),"")</f>
        <v/>
      </c>
      <c r="M208" t="s">
        <v>1037</v>
      </c>
      <c r="N208">
        <v>1.4406600000000001</v>
      </c>
      <c r="O208">
        <v>1.4648699999999999</v>
      </c>
      <c r="P208">
        <v>1.43831</v>
      </c>
      <c r="Q208">
        <v>1.4599599999999999</v>
      </c>
      <c r="R208">
        <v>2.65599999999999E-2</v>
      </c>
      <c r="S208">
        <v>1.6736428571428499E-2</v>
      </c>
      <c r="T208">
        <v>45.791948540974097</v>
      </c>
      <c r="U208">
        <v>0</v>
      </c>
      <c r="V208" s="1">
        <f t="shared" si="10"/>
        <v>42403</v>
      </c>
      <c r="W208" t="str">
        <f>IFERROR(VLOOKUP(V208,realized!K:N,3,0),"")</f>
        <v/>
      </c>
      <c r="Y208" t="s">
        <v>1017</v>
      </c>
      <c r="Z208">
        <v>1077.48</v>
      </c>
      <c r="AA208">
        <v>1095.1500000000001</v>
      </c>
      <c r="AB208">
        <v>1074.8399999999999</v>
      </c>
      <c r="AC208">
        <v>1093.47</v>
      </c>
      <c r="AD208">
        <v>20.310000000000102</v>
      </c>
      <c r="AE208">
        <v>13.8092857142857</v>
      </c>
      <c r="AF208">
        <v>56.911845740165198</v>
      </c>
      <c r="AG208">
        <v>1</v>
      </c>
      <c r="AH208" s="1">
        <f t="shared" si="11"/>
        <v>42375</v>
      </c>
      <c r="AI208" t="str">
        <f>IFERROR(VLOOKUP(AH208,realized!U:X,3,0),"")</f>
        <v/>
      </c>
    </row>
    <row r="209" spans="1:35" x14ac:dyDescent="0.3">
      <c r="A209" t="s">
        <v>1038</v>
      </c>
      <c r="B209">
        <v>1.1104099999999999</v>
      </c>
      <c r="C209">
        <v>1.12385</v>
      </c>
      <c r="D209">
        <v>1.1069199999999999</v>
      </c>
      <c r="E209">
        <v>1.1205499999999999</v>
      </c>
      <c r="F209">
        <v>1.6930000000000101E-2</v>
      </c>
      <c r="G209">
        <v>1.0437857142857099E-2</v>
      </c>
      <c r="H209">
        <v>42.506834897477198</v>
      </c>
      <c r="I209">
        <v>1</v>
      </c>
      <c r="J209" s="1">
        <f t="shared" si="9"/>
        <v>42404</v>
      </c>
      <c r="K209" t="str">
        <f>IFERROR(VLOOKUP(J209,realized!F:I,3,0),"")</f>
        <v/>
      </c>
      <c r="M209" t="s">
        <v>1038</v>
      </c>
      <c r="N209">
        <v>1.4593</v>
      </c>
      <c r="O209">
        <v>1.4668600000000001</v>
      </c>
      <c r="P209">
        <v>1.45289</v>
      </c>
      <c r="Q209">
        <v>1.4584999999999999</v>
      </c>
      <c r="R209">
        <v>1.397E-2</v>
      </c>
      <c r="S209">
        <v>1.6475E-2</v>
      </c>
      <c r="T209">
        <v>45.475462762373901</v>
      </c>
      <c r="U209">
        <v>0</v>
      </c>
      <c r="V209" s="1">
        <f t="shared" si="10"/>
        <v>42404</v>
      </c>
      <c r="W209" t="str">
        <f>IFERROR(VLOOKUP(V209,realized!K:N,3,0),"")</f>
        <v/>
      </c>
      <c r="Y209" t="s">
        <v>1018</v>
      </c>
      <c r="Z209">
        <v>1093.82</v>
      </c>
      <c r="AA209">
        <v>1110.1300000000001</v>
      </c>
      <c r="AB209">
        <v>1091.31</v>
      </c>
      <c r="AC209">
        <v>1108.6199999999999</v>
      </c>
      <c r="AD209">
        <v>18.8200000000001</v>
      </c>
      <c r="AE209">
        <v>13.907142857142899</v>
      </c>
      <c r="AF209">
        <v>45.975348280120897</v>
      </c>
      <c r="AG209">
        <v>1</v>
      </c>
      <c r="AH209" s="1">
        <f t="shared" si="11"/>
        <v>42376</v>
      </c>
      <c r="AI209" t="str">
        <f>IFERROR(VLOOKUP(AH209,realized!U:X,3,0),"")</f>
        <v/>
      </c>
    </row>
    <row r="210" spans="1:35" x14ac:dyDescent="0.3">
      <c r="A210" t="s">
        <v>1039</v>
      </c>
      <c r="B210">
        <v>1.1206799999999999</v>
      </c>
      <c r="C210">
        <v>1.1245799999999999</v>
      </c>
      <c r="D210">
        <v>1.11087</v>
      </c>
      <c r="E210">
        <v>1.11521</v>
      </c>
      <c r="F210">
        <v>1.37099999999998E-2</v>
      </c>
      <c r="G210">
        <v>1.0997857142857099E-2</v>
      </c>
      <c r="H210">
        <v>42.016086360780797</v>
      </c>
      <c r="I210">
        <v>1</v>
      </c>
      <c r="J210" s="1">
        <f t="shared" si="9"/>
        <v>42405</v>
      </c>
      <c r="K210" t="str">
        <f>IFERROR(VLOOKUP(J210,realized!F:I,3,0),"")</f>
        <v/>
      </c>
      <c r="M210" t="s">
        <v>1039</v>
      </c>
      <c r="N210">
        <v>1.45844</v>
      </c>
      <c r="O210">
        <v>1.45905</v>
      </c>
      <c r="P210">
        <v>1.4451400000000001</v>
      </c>
      <c r="Q210">
        <v>1.4497800000000001</v>
      </c>
      <c r="R210">
        <v>1.3909999999999799E-2</v>
      </c>
      <c r="S210">
        <v>1.685E-2</v>
      </c>
      <c r="T210">
        <v>46.467880237498399</v>
      </c>
      <c r="U210">
        <v>0</v>
      </c>
      <c r="V210" s="1">
        <f t="shared" si="10"/>
        <v>42405</v>
      </c>
      <c r="W210" t="str">
        <f>IFERROR(VLOOKUP(V210,realized!K:N,3,0),"")</f>
        <v/>
      </c>
      <c r="Y210" t="s">
        <v>1019</v>
      </c>
      <c r="Z210">
        <v>1109</v>
      </c>
      <c r="AA210">
        <v>1113.06</v>
      </c>
      <c r="AB210">
        <v>1091.9000000000001</v>
      </c>
      <c r="AC210">
        <v>1103.82</v>
      </c>
      <c r="AD210">
        <v>21.159999999999801</v>
      </c>
      <c r="AE210">
        <v>13.6142857142857</v>
      </c>
      <c r="AF210">
        <v>45.484177468989699</v>
      </c>
      <c r="AG210">
        <v>1</v>
      </c>
      <c r="AH210" s="1">
        <f t="shared" si="11"/>
        <v>42377</v>
      </c>
      <c r="AI210" t="str">
        <f>IFERROR(VLOOKUP(AH210,realized!U:X,3,0),"")</f>
        <v/>
      </c>
    </row>
    <row r="211" spans="1:35" x14ac:dyDescent="0.3">
      <c r="A211" t="s">
        <v>1040</v>
      </c>
      <c r="B211">
        <v>1.1144700000000001</v>
      </c>
      <c r="C211">
        <v>1.12154</v>
      </c>
      <c r="D211">
        <v>1.1086100000000001</v>
      </c>
      <c r="E211">
        <v>1.1192200000000001</v>
      </c>
      <c r="F211">
        <v>1.2929999999999799E-2</v>
      </c>
      <c r="G211">
        <v>1.13507142857142E-2</v>
      </c>
      <c r="H211">
        <v>42.238214543057502</v>
      </c>
      <c r="I211">
        <v>1</v>
      </c>
      <c r="J211" s="1">
        <f t="shared" si="9"/>
        <v>42408</v>
      </c>
      <c r="K211" t="str">
        <f>IFERROR(VLOOKUP(J211,realized!F:I,3,0),"")</f>
        <v/>
      </c>
      <c r="M211" t="s">
        <v>1040</v>
      </c>
      <c r="N211">
        <v>1.44929</v>
      </c>
      <c r="O211">
        <v>1.4546399999999999</v>
      </c>
      <c r="P211">
        <v>1.4349799999999999</v>
      </c>
      <c r="Q211">
        <v>1.4428399999999999</v>
      </c>
      <c r="R211">
        <v>1.966E-2</v>
      </c>
      <c r="S211">
        <v>1.6751428571428501E-2</v>
      </c>
      <c r="T211">
        <v>47.308089071119397</v>
      </c>
      <c r="U211">
        <v>0</v>
      </c>
      <c r="V211" s="1">
        <f t="shared" si="10"/>
        <v>42408</v>
      </c>
      <c r="W211" t="str">
        <f>IFERROR(VLOOKUP(V211,realized!K:N,3,0),"")</f>
        <v/>
      </c>
      <c r="Y211" t="s">
        <v>1020</v>
      </c>
      <c r="Z211">
        <v>1104.03</v>
      </c>
      <c r="AA211">
        <v>1108.48</v>
      </c>
      <c r="AB211">
        <v>1093.51</v>
      </c>
      <c r="AC211">
        <v>1093.9100000000001</v>
      </c>
      <c r="AD211">
        <v>14.97</v>
      </c>
      <c r="AE211">
        <v>13.2042857142857</v>
      </c>
      <c r="AF211">
        <v>49.401195003797199</v>
      </c>
      <c r="AG211">
        <v>1</v>
      </c>
      <c r="AH211" s="1">
        <f t="shared" si="11"/>
        <v>42380</v>
      </c>
      <c r="AI211" t="str">
        <f>IFERROR(VLOOKUP(AH211,realized!U:X,3,0),"")</f>
        <v/>
      </c>
    </row>
    <row r="212" spans="1:35" x14ac:dyDescent="0.3">
      <c r="A212" t="s">
        <v>1041</v>
      </c>
      <c r="B212">
        <v>1.1189800000000001</v>
      </c>
      <c r="C212">
        <v>1.1337600000000001</v>
      </c>
      <c r="D212">
        <v>1.1161799999999999</v>
      </c>
      <c r="E212">
        <v>1.1292899999999999</v>
      </c>
      <c r="F212">
        <v>1.7580000000000099E-2</v>
      </c>
      <c r="G212">
        <v>1.19014285714285E-2</v>
      </c>
      <c r="H212">
        <v>35.717904841969698</v>
      </c>
      <c r="I212">
        <v>1</v>
      </c>
      <c r="J212" s="1">
        <f t="shared" si="9"/>
        <v>42409</v>
      </c>
      <c r="K212" t="str">
        <f>IFERROR(VLOOKUP(J212,realized!F:I,3,0),"")</f>
        <v/>
      </c>
      <c r="M212" t="s">
        <v>1041</v>
      </c>
      <c r="N212">
        <v>1.44286</v>
      </c>
      <c r="O212">
        <v>1.4515100000000001</v>
      </c>
      <c r="P212">
        <v>1.4377800000000001</v>
      </c>
      <c r="Q212">
        <v>1.44672</v>
      </c>
      <c r="R212">
        <v>1.3729999999999999E-2</v>
      </c>
      <c r="S212">
        <v>1.70621428571428E-2</v>
      </c>
      <c r="T212">
        <v>48.136764843981702</v>
      </c>
      <c r="U212">
        <v>0</v>
      </c>
      <c r="V212" s="1">
        <f t="shared" si="10"/>
        <v>42409</v>
      </c>
      <c r="W212" t="str">
        <f>IFERROR(VLOOKUP(V212,realized!K:N,3,0),"")</f>
        <v/>
      </c>
      <c r="Y212" t="s">
        <v>1021</v>
      </c>
      <c r="Z212">
        <v>1094.53</v>
      </c>
      <c r="AA212">
        <v>1099.08</v>
      </c>
      <c r="AB212">
        <v>1083.4100000000001</v>
      </c>
      <c r="AC212">
        <v>1086.5999999999999</v>
      </c>
      <c r="AD212">
        <v>15.669999999999799</v>
      </c>
      <c r="AE212">
        <v>13.0457142857143</v>
      </c>
      <c r="AF212">
        <v>48.440396637514297</v>
      </c>
      <c r="AG212">
        <v>1</v>
      </c>
      <c r="AH212" s="1">
        <f t="shared" si="11"/>
        <v>42381</v>
      </c>
      <c r="AI212" t="str">
        <f>IFERROR(VLOOKUP(AH212,realized!U:X,3,0),"")</f>
        <v/>
      </c>
    </row>
    <row r="213" spans="1:35" x14ac:dyDescent="0.3">
      <c r="A213" t="s">
        <v>1042</v>
      </c>
      <c r="B213">
        <v>1.1292199999999999</v>
      </c>
      <c r="C213">
        <v>1.1311</v>
      </c>
      <c r="D213">
        <v>1.11598</v>
      </c>
      <c r="E213">
        <v>1.1288100000000001</v>
      </c>
      <c r="F213">
        <v>1.512E-2</v>
      </c>
      <c r="G213">
        <v>1.1955E-2</v>
      </c>
      <c r="H213">
        <v>36.5806310662161</v>
      </c>
      <c r="I213">
        <v>1</v>
      </c>
      <c r="J213" s="1">
        <f t="shared" si="9"/>
        <v>42410</v>
      </c>
      <c r="K213" t="str">
        <f>IFERROR(VLOOKUP(J213,realized!F:I,3,0),"")</f>
        <v/>
      </c>
      <c r="M213" t="s">
        <v>1042</v>
      </c>
      <c r="N213">
        <v>1.44675</v>
      </c>
      <c r="O213">
        <v>1.4577800000000001</v>
      </c>
      <c r="P213">
        <v>1.44312</v>
      </c>
      <c r="Q213">
        <v>1.4520900000000001</v>
      </c>
      <c r="R213">
        <v>1.46600000000001E-2</v>
      </c>
      <c r="S213">
        <v>1.68935714285714E-2</v>
      </c>
      <c r="T213">
        <v>53.686191781855399</v>
      </c>
      <c r="U213">
        <v>0</v>
      </c>
      <c r="V213" s="1">
        <f t="shared" si="10"/>
        <v>42410</v>
      </c>
      <c r="W213" t="str">
        <f>IFERROR(VLOOKUP(V213,realized!K:N,3,0),"")</f>
        <v/>
      </c>
      <c r="Y213" t="s">
        <v>1022</v>
      </c>
      <c r="Z213">
        <v>1087.27</v>
      </c>
      <c r="AA213">
        <v>1095.5</v>
      </c>
      <c r="AB213">
        <v>1079.72</v>
      </c>
      <c r="AC213">
        <v>1093.04</v>
      </c>
      <c r="AD213">
        <v>15.7799999999999</v>
      </c>
      <c r="AE213">
        <v>13.535714285714301</v>
      </c>
      <c r="AF213">
        <v>47.719624599124103</v>
      </c>
      <c r="AG213">
        <v>1</v>
      </c>
      <c r="AH213" s="1">
        <f t="shared" si="11"/>
        <v>42382</v>
      </c>
      <c r="AI213" t="str">
        <f>IFERROR(VLOOKUP(AH213,realized!U:X,3,0),"")</f>
        <v/>
      </c>
    </row>
    <row r="214" spans="1:35" x14ac:dyDescent="0.3">
      <c r="A214" t="s">
        <v>1043</v>
      </c>
      <c r="B214">
        <v>1.1289499999999999</v>
      </c>
      <c r="C214">
        <v>1.1376299999999999</v>
      </c>
      <c r="D214">
        <v>1.12734</v>
      </c>
      <c r="E214">
        <v>1.1320300000000001</v>
      </c>
      <c r="F214">
        <v>1.02899999999999E-2</v>
      </c>
      <c r="G214">
        <v>1.2067857142857101E-2</v>
      </c>
      <c r="H214">
        <v>34.338769353036803</v>
      </c>
      <c r="I214">
        <v>1</v>
      </c>
      <c r="J214" s="1">
        <f t="shared" si="9"/>
        <v>42411</v>
      </c>
      <c r="K214" t="str">
        <f>IFERROR(VLOOKUP(J214,realized!F:I,3,0),"")</f>
        <v/>
      </c>
      <c r="M214" t="s">
        <v>1043</v>
      </c>
      <c r="N214">
        <v>1.45211</v>
      </c>
      <c r="O214">
        <v>1.4563200000000001</v>
      </c>
      <c r="P214">
        <v>1.4381900000000001</v>
      </c>
      <c r="Q214">
        <v>1.4473100000000001</v>
      </c>
      <c r="R214">
        <v>1.81299999999999E-2</v>
      </c>
      <c r="S214">
        <v>1.7059999999999902E-2</v>
      </c>
      <c r="T214">
        <v>54.410812747782103</v>
      </c>
      <c r="U214">
        <v>0</v>
      </c>
      <c r="V214" s="1">
        <f t="shared" si="10"/>
        <v>42411</v>
      </c>
      <c r="W214" t="str">
        <f>IFERROR(VLOOKUP(V214,realized!K:N,3,0),"")</f>
        <v/>
      </c>
      <c r="Y214" t="s">
        <v>1023</v>
      </c>
      <c r="Z214">
        <v>1093.28</v>
      </c>
      <c r="AA214">
        <v>1095.3</v>
      </c>
      <c r="AB214">
        <v>1071.3599999999999</v>
      </c>
      <c r="AC214">
        <v>1077.98</v>
      </c>
      <c r="AD214">
        <v>23.94</v>
      </c>
      <c r="AE214">
        <v>14.7271428571428</v>
      </c>
      <c r="AF214">
        <v>47.391441057206002</v>
      </c>
      <c r="AG214">
        <v>1</v>
      </c>
      <c r="AH214" s="1">
        <f t="shared" si="11"/>
        <v>42383</v>
      </c>
      <c r="AI214" t="str">
        <f>IFERROR(VLOOKUP(AH214,realized!U:X,3,0),"")</f>
        <v/>
      </c>
    </row>
    <row r="215" spans="1:35" x14ac:dyDescent="0.3">
      <c r="A215" t="s">
        <v>1044</v>
      </c>
      <c r="B215">
        <v>1.1321600000000001</v>
      </c>
      <c r="C215">
        <v>1.1333299999999999</v>
      </c>
      <c r="D215">
        <v>1.1213599999999999</v>
      </c>
      <c r="E215">
        <v>1.12507</v>
      </c>
      <c r="F215">
        <v>1.197E-2</v>
      </c>
      <c r="G215">
        <v>1.24292857142857E-2</v>
      </c>
      <c r="H215">
        <v>36.334224965658599</v>
      </c>
      <c r="I215">
        <v>1</v>
      </c>
      <c r="J215" s="1">
        <f t="shared" si="9"/>
        <v>42412</v>
      </c>
      <c r="K215" t="str">
        <f>IFERROR(VLOOKUP(J215,realized!F:I,3,0),"")</f>
        <v/>
      </c>
      <c r="M215" t="s">
        <v>1044</v>
      </c>
      <c r="N215">
        <v>1.4471700000000001</v>
      </c>
      <c r="O215">
        <v>1.45699</v>
      </c>
      <c r="P215">
        <v>1.4442699999999999</v>
      </c>
      <c r="Q215">
        <v>1.4497899999999999</v>
      </c>
      <c r="R215">
        <v>1.272E-2</v>
      </c>
      <c r="S215">
        <v>1.7354999999999898E-2</v>
      </c>
      <c r="T215">
        <v>55.173365998765298</v>
      </c>
      <c r="U215">
        <v>0</v>
      </c>
      <c r="V215" s="1">
        <f t="shared" si="10"/>
        <v>42412</v>
      </c>
      <c r="W215" t="str">
        <f>IFERROR(VLOOKUP(V215,realized!K:N,3,0),"")</f>
        <v/>
      </c>
      <c r="Y215" t="s">
        <v>1024</v>
      </c>
      <c r="Z215">
        <v>1078.8699999999999</v>
      </c>
      <c r="AA215">
        <v>1097.31</v>
      </c>
      <c r="AB215">
        <v>1076.18</v>
      </c>
      <c r="AC215">
        <v>1088.67</v>
      </c>
      <c r="AD215">
        <v>21.1299999999998</v>
      </c>
      <c r="AE215">
        <v>15.7435714285714</v>
      </c>
      <c r="AF215">
        <v>47.597309629100998</v>
      </c>
      <c r="AG215">
        <v>1</v>
      </c>
      <c r="AH215" s="1">
        <f t="shared" si="11"/>
        <v>42384</v>
      </c>
      <c r="AI215" t="str">
        <f>IFERROR(VLOOKUP(AH215,realized!U:X,3,0),"")</f>
        <v/>
      </c>
    </row>
    <row r="216" spans="1:35" x14ac:dyDescent="0.3">
      <c r="A216" t="s">
        <v>1045</v>
      </c>
      <c r="B216">
        <v>1.1232</v>
      </c>
      <c r="C216">
        <v>1.1248800000000001</v>
      </c>
      <c r="D216">
        <v>1.11276</v>
      </c>
      <c r="E216">
        <v>1.1154299999999999</v>
      </c>
      <c r="F216">
        <v>1.231E-2</v>
      </c>
      <c r="G216">
        <v>1.2911428571428501E-2</v>
      </c>
      <c r="H216">
        <v>37.0459622227309</v>
      </c>
      <c r="I216">
        <v>1</v>
      </c>
      <c r="J216" s="1">
        <f t="shared" si="9"/>
        <v>42415</v>
      </c>
      <c r="K216" t="str">
        <f>IFERROR(VLOOKUP(J216,realized!F:I,3,0),"")</f>
        <v/>
      </c>
      <c r="M216" t="s">
        <v>1045</v>
      </c>
      <c r="N216">
        <v>1.45038</v>
      </c>
      <c r="O216">
        <v>1.4535100000000001</v>
      </c>
      <c r="P216">
        <v>1.4412199999999999</v>
      </c>
      <c r="Q216">
        <v>1.4429799999999999</v>
      </c>
      <c r="R216">
        <v>1.2290000000000099E-2</v>
      </c>
      <c r="S216">
        <v>1.6847857142857098E-2</v>
      </c>
      <c r="T216">
        <v>55.698861779911297</v>
      </c>
      <c r="U216">
        <v>0</v>
      </c>
      <c r="V216" s="1">
        <f t="shared" si="10"/>
        <v>42415</v>
      </c>
      <c r="W216" t="str">
        <f>IFERROR(VLOOKUP(V216,realized!K:N,3,0),"")</f>
        <v/>
      </c>
      <c r="Y216" t="s">
        <v>1025</v>
      </c>
      <c r="Z216">
        <v>1090.22</v>
      </c>
      <c r="AA216">
        <v>1093.25</v>
      </c>
      <c r="AB216">
        <v>1087.45</v>
      </c>
      <c r="AC216">
        <v>1089.19</v>
      </c>
      <c r="AD216">
        <v>5.7999999999999501</v>
      </c>
      <c r="AE216">
        <v>15.412857142857099</v>
      </c>
      <c r="AF216">
        <v>47.880706591950997</v>
      </c>
      <c r="AG216">
        <v>1</v>
      </c>
      <c r="AH216" s="1">
        <f t="shared" si="11"/>
        <v>42387</v>
      </c>
      <c r="AI216" t="str">
        <f>IFERROR(VLOOKUP(AH216,realized!U:X,3,0),"")</f>
        <v/>
      </c>
    </row>
    <row r="217" spans="1:35" x14ac:dyDescent="0.3">
      <c r="A217" t="s">
        <v>1046</v>
      </c>
      <c r="B217">
        <v>1.11544</v>
      </c>
      <c r="C217">
        <v>1.1192599999999999</v>
      </c>
      <c r="D217">
        <v>1.1123499999999999</v>
      </c>
      <c r="E217">
        <v>1.11408</v>
      </c>
      <c r="F217">
        <v>6.90999999999997E-3</v>
      </c>
      <c r="G217">
        <v>1.29364285714285E-2</v>
      </c>
      <c r="H217">
        <v>37.932734201612703</v>
      </c>
      <c r="I217">
        <v>1</v>
      </c>
      <c r="J217" s="1">
        <f t="shared" si="9"/>
        <v>42416</v>
      </c>
      <c r="K217" t="str">
        <f>IFERROR(VLOOKUP(J217,realized!F:I,3,0),"")</f>
        <v/>
      </c>
      <c r="M217" t="s">
        <v>1046</v>
      </c>
      <c r="N217">
        <v>1.4429099999999999</v>
      </c>
      <c r="O217">
        <v>1.45153</v>
      </c>
      <c r="P217">
        <v>1.4275899999999999</v>
      </c>
      <c r="Q217">
        <v>1.4301600000000001</v>
      </c>
      <c r="R217">
        <v>2.3939999999999999E-2</v>
      </c>
      <c r="S217">
        <v>1.76607142857143E-2</v>
      </c>
      <c r="T217">
        <v>56.329952752659501</v>
      </c>
      <c r="U217">
        <v>0</v>
      </c>
      <c r="V217" s="1">
        <f t="shared" si="10"/>
        <v>42416</v>
      </c>
      <c r="W217" t="str">
        <f>IFERROR(VLOOKUP(V217,realized!K:N,3,0),"")</f>
        <v/>
      </c>
      <c r="Y217" t="s">
        <v>1026</v>
      </c>
      <c r="Z217">
        <v>1088.9100000000001</v>
      </c>
      <c r="AA217">
        <v>1094.45</v>
      </c>
      <c r="AB217">
        <v>1082.54</v>
      </c>
      <c r="AC217">
        <v>1087.07</v>
      </c>
      <c r="AD217">
        <v>11.91</v>
      </c>
      <c r="AE217">
        <v>15.6942857142857</v>
      </c>
      <c r="AF217">
        <v>48.265552619604598</v>
      </c>
      <c r="AG217">
        <v>1</v>
      </c>
      <c r="AH217" s="1">
        <f t="shared" si="11"/>
        <v>42388</v>
      </c>
      <c r="AI217" t="str">
        <f>IFERROR(VLOOKUP(AH217,realized!U:X,3,0),"")</f>
        <v/>
      </c>
    </row>
    <row r="218" spans="1:35" x14ac:dyDescent="0.3">
      <c r="A218" t="s">
        <v>1047</v>
      </c>
      <c r="B218">
        <v>1.1142300000000001</v>
      </c>
      <c r="C218">
        <v>1.1178699999999999</v>
      </c>
      <c r="D218">
        <v>1.11056</v>
      </c>
      <c r="E218">
        <v>1.1127199999999999</v>
      </c>
      <c r="F218">
        <v>7.3099999999999199E-3</v>
      </c>
      <c r="G218">
        <v>1.2760000000000001E-2</v>
      </c>
      <c r="H218">
        <v>38.810894704900697</v>
      </c>
      <c r="I218">
        <v>1</v>
      </c>
      <c r="J218" s="1">
        <f t="shared" si="9"/>
        <v>42417</v>
      </c>
      <c r="K218" t="str">
        <f>IFERROR(VLOOKUP(J218,realized!F:I,3,0),"")</f>
        <v/>
      </c>
      <c r="M218" t="s">
        <v>1047</v>
      </c>
      <c r="N218">
        <v>1.4301600000000001</v>
      </c>
      <c r="O218">
        <v>1.4338900000000001</v>
      </c>
      <c r="P218">
        <v>1.4234500000000001</v>
      </c>
      <c r="Q218">
        <v>1.4286399999999999</v>
      </c>
      <c r="R218">
        <v>1.044E-2</v>
      </c>
      <c r="S218">
        <v>1.7149999999999999E-2</v>
      </c>
      <c r="T218">
        <v>56.824644742312898</v>
      </c>
      <c r="U218">
        <v>0</v>
      </c>
      <c r="V218" s="1">
        <f t="shared" si="10"/>
        <v>42417</v>
      </c>
      <c r="W218" t="str">
        <f>IFERROR(VLOOKUP(V218,realized!K:N,3,0),"")</f>
        <v/>
      </c>
      <c r="Y218" t="s">
        <v>1027</v>
      </c>
      <c r="Z218">
        <v>1087.73</v>
      </c>
      <c r="AA218">
        <v>1109.57</v>
      </c>
      <c r="AB218">
        <v>1087.49</v>
      </c>
      <c r="AC218">
        <v>1100.69</v>
      </c>
      <c r="AD218">
        <v>22.5</v>
      </c>
      <c r="AE218">
        <v>16.378571428571401</v>
      </c>
      <c r="AF218">
        <v>48.821938095455103</v>
      </c>
      <c r="AG218">
        <v>1</v>
      </c>
      <c r="AH218" s="1">
        <f t="shared" si="11"/>
        <v>42389</v>
      </c>
      <c r="AI218" t="str">
        <f>IFERROR(VLOOKUP(AH218,realized!U:X,3,0),"")</f>
        <v/>
      </c>
    </row>
    <row r="219" spans="1:35" x14ac:dyDescent="0.3">
      <c r="A219" t="s">
        <v>1048</v>
      </c>
      <c r="B219">
        <v>1.1125400000000001</v>
      </c>
      <c r="C219">
        <v>1.1149199999999999</v>
      </c>
      <c r="D219">
        <v>1.10704</v>
      </c>
      <c r="E219">
        <v>1.1105</v>
      </c>
      <c r="F219">
        <v>7.8799999999998802E-3</v>
      </c>
      <c r="G219">
        <v>1.23321428571428E-2</v>
      </c>
      <c r="H219">
        <v>39.848748095364201</v>
      </c>
      <c r="I219">
        <v>1</v>
      </c>
      <c r="J219" s="1">
        <f t="shared" si="9"/>
        <v>42418</v>
      </c>
      <c r="K219" t="str">
        <f>IFERROR(VLOOKUP(J219,realized!F:I,3,0),"")</f>
        <v/>
      </c>
      <c r="M219" t="s">
        <v>1048</v>
      </c>
      <c r="N219">
        <v>1.42858</v>
      </c>
      <c r="O219">
        <v>1.4394100000000001</v>
      </c>
      <c r="P219">
        <v>1.4256</v>
      </c>
      <c r="Q219">
        <v>1.43293</v>
      </c>
      <c r="R219">
        <v>1.38100000000001E-2</v>
      </c>
      <c r="S219">
        <v>1.62528571428571E-2</v>
      </c>
      <c r="T219">
        <v>63.208096963027103</v>
      </c>
      <c r="U219">
        <v>0</v>
      </c>
      <c r="V219" s="1">
        <f t="shared" si="10"/>
        <v>42418</v>
      </c>
      <c r="W219" t="str">
        <f>IFERROR(VLOOKUP(V219,realized!K:N,3,0),"")</f>
        <v/>
      </c>
      <c r="Y219" t="s">
        <v>1028</v>
      </c>
      <c r="Z219">
        <v>1100.81</v>
      </c>
      <c r="AA219">
        <v>1104.5</v>
      </c>
      <c r="AB219">
        <v>1092.3900000000001</v>
      </c>
      <c r="AC219">
        <v>1100.82</v>
      </c>
      <c r="AD219">
        <v>12.1099999999999</v>
      </c>
      <c r="AE219">
        <v>16.864999999999899</v>
      </c>
      <c r="AF219">
        <v>52.055190398433297</v>
      </c>
      <c r="AG219">
        <v>1</v>
      </c>
      <c r="AH219" s="1">
        <f t="shared" si="11"/>
        <v>42390</v>
      </c>
      <c r="AI219" t="str">
        <f>IFERROR(VLOOKUP(AH219,realized!U:X,3,0),"")</f>
        <v/>
      </c>
    </row>
    <row r="220" spans="1:35" x14ac:dyDescent="0.3">
      <c r="A220" t="s">
        <v>1049</v>
      </c>
      <c r="B220">
        <v>1.1106100000000001</v>
      </c>
      <c r="C220">
        <v>1.11388</v>
      </c>
      <c r="D220">
        <v>1.1066100000000001</v>
      </c>
      <c r="E220">
        <v>1.1129199999999999</v>
      </c>
      <c r="F220">
        <v>7.2699999999998799E-3</v>
      </c>
      <c r="G220">
        <v>1.2150714285714201E-2</v>
      </c>
      <c r="H220">
        <v>45.373411372621099</v>
      </c>
      <c r="I220">
        <v>0</v>
      </c>
      <c r="J220" s="1">
        <f t="shared" si="9"/>
        <v>42419</v>
      </c>
      <c r="K220" t="str">
        <f>IFERROR(VLOOKUP(J220,realized!F:I,3,0),"")</f>
        <v/>
      </c>
      <c r="M220" t="s">
        <v>1049</v>
      </c>
      <c r="N220">
        <v>1.4333899999999999</v>
      </c>
      <c r="O220">
        <v>1.43954</v>
      </c>
      <c r="P220">
        <v>1.42462</v>
      </c>
      <c r="Q220">
        <v>1.4390700000000001</v>
      </c>
      <c r="R220">
        <v>1.4919999999999999E-2</v>
      </c>
      <c r="S220">
        <v>1.5768571428571399E-2</v>
      </c>
      <c r="T220">
        <v>63.885212741674003</v>
      </c>
      <c r="U220">
        <v>0</v>
      </c>
      <c r="V220" s="1">
        <f t="shared" si="10"/>
        <v>42419</v>
      </c>
      <c r="W220" t="str">
        <f>IFERROR(VLOOKUP(V220,realized!K:N,3,0),"")</f>
        <v/>
      </c>
      <c r="Y220" t="s">
        <v>1029</v>
      </c>
      <c r="Z220">
        <v>1101.3</v>
      </c>
      <c r="AA220">
        <v>1102.76</v>
      </c>
      <c r="AB220">
        <v>1094.02</v>
      </c>
      <c r="AC220">
        <v>1097.7</v>
      </c>
      <c r="AD220">
        <v>8.74</v>
      </c>
      <c r="AE220">
        <v>15.8764285714285</v>
      </c>
      <c r="AF220">
        <v>60.320079371188697</v>
      </c>
      <c r="AG220">
        <v>1</v>
      </c>
      <c r="AH220" s="1">
        <f t="shared" si="11"/>
        <v>42391</v>
      </c>
      <c r="AI220" t="str">
        <f>IFERROR(VLOOKUP(AH220,realized!U:X,3,0),"")</f>
        <v/>
      </c>
    </row>
    <row r="221" spans="1:35" x14ac:dyDescent="0.3">
      <c r="A221" t="s">
        <v>1050</v>
      </c>
      <c r="B221">
        <v>1.1108899999999999</v>
      </c>
      <c r="C221">
        <v>1.1123799999999999</v>
      </c>
      <c r="D221">
        <v>1.10029</v>
      </c>
      <c r="E221">
        <v>1.1026899999999999</v>
      </c>
      <c r="F221">
        <v>1.26299999999999E-2</v>
      </c>
      <c r="G221">
        <v>1.26435714285714E-2</v>
      </c>
      <c r="H221">
        <v>47.807503222012798</v>
      </c>
      <c r="I221">
        <v>0</v>
      </c>
      <c r="J221" s="1">
        <f t="shared" si="9"/>
        <v>42422</v>
      </c>
      <c r="K221" t="str">
        <f>IFERROR(VLOOKUP(J221,realized!F:I,3,0),"")</f>
        <v/>
      </c>
      <c r="M221" t="s">
        <v>1050</v>
      </c>
      <c r="N221">
        <v>1.4274500000000001</v>
      </c>
      <c r="O221">
        <v>1.4305600000000001</v>
      </c>
      <c r="P221">
        <v>1.4056999999999999</v>
      </c>
      <c r="Q221">
        <v>1.4148799999999999</v>
      </c>
      <c r="R221">
        <v>3.3370000000000101E-2</v>
      </c>
      <c r="S221">
        <v>1.7293571428571401E-2</v>
      </c>
      <c r="T221">
        <v>51.192675762740997</v>
      </c>
      <c r="U221">
        <v>1</v>
      </c>
      <c r="V221" s="1">
        <f t="shared" si="10"/>
        <v>42422</v>
      </c>
      <c r="W221" t="str">
        <f>IFERROR(VLOOKUP(V221,realized!K:N,3,0),"")</f>
        <v/>
      </c>
      <c r="Y221" t="s">
        <v>1030</v>
      </c>
      <c r="Z221">
        <v>1097.68</v>
      </c>
      <c r="AA221">
        <v>1108.95</v>
      </c>
      <c r="AB221">
        <v>1097.18</v>
      </c>
      <c r="AC221">
        <v>1107.73</v>
      </c>
      <c r="AD221">
        <v>11.7699999999999</v>
      </c>
      <c r="AE221">
        <v>16.043571428571401</v>
      </c>
      <c r="AF221">
        <v>60.868451781603397</v>
      </c>
      <c r="AG221">
        <v>1</v>
      </c>
      <c r="AH221" s="1">
        <f t="shared" si="11"/>
        <v>42394</v>
      </c>
      <c r="AI221" t="str">
        <f>IFERROR(VLOOKUP(AH221,realized!U:X,3,0),"")</f>
        <v/>
      </c>
    </row>
    <row r="222" spans="1:35" x14ac:dyDescent="0.3">
      <c r="A222" t="s">
        <v>1051</v>
      </c>
      <c r="B222">
        <v>1.10293</v>
      </c>
      <c r="C222">
        <v>1.10524</v>
      </c>
      <c r="D222">
        <v>1.0989599999999999</v>
      </c>
      <c r="E222">
        <v>1.10168</v>
      </c>
      <c r="F222">
        <v>6.2800000000000598E-3</v>
      </c>
      <c r="G222">
        <v>1.13657142857142E-2</v>
      </c>
      <c r="H222">
        <v>55.714114630074903</v>
      </c>
      <c r="I222">
        <v>0</v>
      </c>
      <c r="J222" s="1">
        <f t="shared" si="9"/>
        <v>42423</v>
      </c>
      <c r="K222" t="str">
        <f>IFERROR(VLOOKUP(J222,realized!F:I,3,0),"")</f>
        <v/>
      </c>
      <c r="M222" t="s">
        <v>1051</v>
      </c>
      <c r="N222">
        <v>1.41489</v>
      </c>
      <c r="O222">
        <v>1.4155800000000001</v>
      </c>
      <c r="P222">
        <v>1.40073</v>
      </c>
      <c r="Q222">
        <v>1.4019200000000001</v>
      </c>
      <c r="R222">
        <v>1.485E-2</v>
      </c>
      <c r="S222">
        <v>1.6457142857142899E-2</v>
      </c>
      <c r="T222">
        <v>48.187343283954597</v>
      </c>
      <c r="U222">
        <v>1</v>
      </c>
      <c r="V222" s="1">
        <f t="shared" si="10"/>
        <v>42423</v>
      </c>
      <c r="W222" t="str">
        <f>IFERROR(VLOOKUP(V222,realized!K:N,3,0),"")</f>
        <v/>
      </c>
      <c r="Y222" t="s">
        <v>1031</v>
      </c>
      <c r="Z222">
        <v>1108.23</v>
      </c>
      <c r="AA222">
        <v>1122.9000000000001</v>
      </c>
      <c r="AB222">
        <v>1106.8800000000001</v>
      </c>
      <c r="AC222">
        <v>1119.8699999999999</v>
      </c>
      <c r="AD222">
        <v>16.0199999999999</v>
      </c>
      <c r="AE222">
        <v>15.7371428571428</v>
      </c>
      <c r="AF222">
        <v>53.190523017693799</v>
      </c>
      <c r="AG222">
        <v>1</v>
      </c>
      <c r="AH222" s="1">
        <f t="shared" si="11"/>
        <v>42395</v>
      </c>
      <c r="AI222" t="str">
        <f>IFERROR(VLOOKUP(AH222,realized!U:X,3,0),"")</f>
        <v/>
      </c>
    </row>
    <row r="223" spans="1:35" x14ac:dyDescent="0.3">
      <c r="A223" t="s">
        <v>1052</v>
      </c>
      <c r="B223">
        <v>1.1018300000000001</v>
      </c>
      <c r="C223">
        <v>1.10456</v>
      </c>
      <c r="D223">
        <v>1.09568</v>
      </c>
      <c r="E223">
        <v>1.1010200000000001</v>
      </c>
      <c r="F223">
        <v>8.8799999999999903E-3</v>
      </c>
      <c r="G223">
        <v>1.07907142857142E-2</v>
      </c>
      <c r="H223">
        <v>52.708527035263401</v>
      </c>
      <c r="I223">
        <v>0</v>
      </c>
      <c r="J223" s="1">
        <f t="shared" si="9"/>
        <v>42424</v>
      </c>
      <c r="K223" t="str">
        <f>IFERROR(VLOOKUP(J223,realized!F:I,3,0),"")</f>
        <v/>
      </c>
      <c r="M223" t="s">
        <v>1052</v>
      </c>
      <c r="N223">
        <v>1.40191</v>
      </c>
      <c r="O223">
        <v>1.40266</v>
      </c>
      <c r="P223">
        <v>1.38781</v>
      </c>
      <c r="Q223">
        <v>1.39245</v>
      </c>
      <c r="R223">
        <v>1.485E-2</v>
      </c>
      <c r="S223">
        <v>1.652E-2</v>
      </c>
      <c r="T223">
        <v>45.3741721794893</v>
      </c>
      <c r="U223">
        <v>1</v>
      </c>
      <c r="V223" s="1">
        <f t="shared" si="10"/>
        <v>42424</v>
      </c>
      <c r="W223" t="str">
        <f>IFERROR(VLOOKUP(V223,realized!K:N,3,0),"")</f>
        <v/>
      </c>
      <c r="Y223" t="s">
        <v>1032</v>
      </c>
      <c r="Z223">
        <v>1119.9000000000001</v>
      </c>
      <c r="AA223">
        <v>1128.07</v>
      </c>
      <c r="AB223">
        <v>1114.83</v>
      </c>
      <c r="AC223">
        <v>1124.5999999999999</v>
      </c>
      <c r="AD223">
        <v>13.24</v>
      </c>
      <c r="AE223">
        <v>15.338571428571299</v>
      </c>
      <c r="AF223">
        <v>49.825979170184503</v>
      </c>
      <c r="AG223">
        <v>1</v>
      </c>
      <c r="AH223" s="1">
        <f t="shared" si="11"/>
        <v>42396</v>
      </c>
      <c r="AI223" t="str">
        <f>IFERROR(VLOOKUP(AH223,realized!U:X,3,0),"")</f>
        <v/>
      </c>
    </row>
    <row r="224" spans="1:35" x14ac:dyDescent="0.3">
      <c r="A224" t="s">
        <v>1053</v>
      </c>
      <c r="B224">
        <v>1.1013299999999999</v>
      </c>
      <c r="C224">
        <v>1.10494</v>
      </c>
      <c r="D224">
        <v>1.0986199999999999</v>
      </c>
      <c r="E224">
        <v>1.1017699999999999</v>
      </c>
      <c r="F224">
        <v>6.3200000000000998E-3</v>
      </c>
      <c r="G224">
        <v>1.02628571428571E-2</v>
      </c>
      <c r="H224">
        <v>52.542969959731103</v>
      </c>
      <c r="I224">
        <v>0</v>
      </c>
      <c r="J224" s="1">
        <f t="shared" si="9"/>
        <v>42425</v>
      </c>
      <c r="K224" t="str">
        <f>IFERROR(VLOOKUP(J224,realized!F:I,3,0),"")</f>
        <v/>
      </c>
      <c r="M224" t="s">
        <v>1053</v>
      </c>
      <c r="N224">
        <v>1.3922300000000001</v>
      </c>
      <c r="O224">
        <v>1.39961</v>
      </c>
      <c r="P224">
        <v>1.38992</v>
      </c>
      <c r="Q224">
        <v>1.39574</v>
      </c>
      <c r="R224">
        <v>9.6899999999999695E-3</v>
      </c>
      <c r="S224">
        <v>1.6218571428571402E-2</v>
      </c>
      <c r="T224">
        <v>45.954222935659899</v>
      </c>
      <c r="U224">
        <v>1</v>
      </c>
      <c r="V224" s="1">
        <f t="shared" si="10"/>
        <v>42425</v>
      </c>
      <c r="W224" t="str">
        <f>IFERROR(VLOOKUP(V224,realized!K:N,3,0),"")</f>
        <v/>
      </c>
      <c r="Y224" t="s">
        <v>1033</v>
      </c>
      <c r="Z224">
        <v>1125.1199999999999</v>
      </c>
      <c r="AA224">
        <v>1125.82</v>
      </c>
      <c r="AB224">
        <v>1111.43</v>
      </c>
      <c r="AC224">
        <v>1114.6500000000001</v>
      </c>
      <c r="AD224">
        <v>14.3899999999998</v>
      </c>
      <c r="AE224">
        <v>14.854999999999899</v>
      </c>
      <c r="AF224">
        <v>50.047911901007403</v>
      </c>
      <c r="AG224">
        <v>1</v>
      </c>
      <c r="AH224" s="1">
        <f t="shared" si="11"/>
        <v>42397</v>
      </c>
      <c r="AI224" t="str">
        <f>IFERROR(VLOOKUP(AH224,realized!U:X,3,0),"")</f>
        <v/>
      </c>
    </row>
    <row r="225" spans="1:35" x14ac:dyDescent="0.3">
      <c r="A225" t="s">
        <v>1054</v>
      </c>
      <c r="B225">
        <v>1.10161</v>
      </c>
      <c r="C225">
        <v>1.1068</v>
      </c>
      <c r="D225">
        <v>1.09111</v>
      </c>
      <c r="E225">
        <v>1.0924700000000001</v>
      </c>
      <c r="F225">
        <v>1.5689999999999898E-2</v>
      </c>
      <c r="G225">
        <v>1.04599999999999E-2</v>
      </c>
      <c r="H225">
        <v>48.423151013414198</v>
      </c>
      <c r="I225">
        <v>0</v>
      </c>
      <c r="J225" s="1">
        <f t="shared" si="9"/>
        <v>42426</v>
      </c>
      <c r="K225" t="str">
        <f>IFERROR(VLOOKUP(J225,realized!F:I,3,0),"")</f>
        <v/>
      </c>
      <c r="M225" t="s">
        <v>1054</v>
      </c>
      <c r="N225">
        <v>1.39575</v>
      </c>
      <c r="O225">
        <v>1.40421</v>
      </c>
      <c r="P225">
        <v>1.38533</v>
      </c>
      <c r="Q225">
        <v>1.3872500000000001</v>
      </c>
      <c r="R225">
        <v>1.8880000000000001E-2</v>
      </c>
      <c r="S225">
        <v>1.61628571428571E-2</v>
      </c>
      <c r="T225">
        <v>44.539525322968998</v>
      </c>
      <c r="U225">
        <v>1</v>
      </c>
      <c r="V225" s="1">
        <f t="shared" si="10"/>
        <v>42426</v>
      </c>
      <c r="W225" t="str">
        <f>IFERROR(VLOOKUP(V225,realized!K:N,3,0),"")</f>
        <v/>
      </c>
      <c r="Y225" t="s">
        <v>1034</v>
      </c>
      <c r="Z225">
        <v>1114.82</v>
      </c>
      <c r="AA225">
        <v>1118.5</v>
      </c>
      <c r="AB225">
        <v>1108.23</v>
      </c>
      <c r="AC225">
        <v>1117.98</v>
      </c>
      <c r="AD225">
        <v>10.2699999999999</v>
      </c>
      <c r="AE225">
        <v>14.5192857142856</v>
      </c>
      <c r="AF225">
        <v>50.2817221583066</v>
      </c>
      <c r="AG225">
        <v>1</v>
      </c>
      <c r="AH225" s="1">
        <f t="shared" si="11"/>
        <v>42398</v>
      </c>
      <c r="AI225" t="str">
        <f>IFERROR(VLOOKUP(AH225,realized!U:X,3,0),"")</f>
        <v/>
      </c>
    </row>
    <row r="226" spans="1:35" x14ac:dyDescent="0.3">
      <c r="A226" t="s">
        <v>1055</v>
      </c>
      <c r="B226">
        <v>1.0912500000000001</v>
      </c>
      <c r="C226">
        <v>1.0962000000000001</v>
      </c>
      <c r="D226">
        <v>1.08589</v>
      </c>
      <c r="E226">
        <v>1.0872299999999999</v>
      </c>
      <c r="F226">
        <v>1.031E-2</v>
      </c>
      <c r="G226">
        <v>9.9407142857142698E-3</v>
      </c>
      <c r="H226">
        <v>43.945739427789398</v>
      </c>
      <c r="I226">
        <v>0</v>
      </c>
      <c r="J226" s="1">
        <f t="shared" si="9"/>
        <v>42429</v>
      </c>
      <c r="K226" t="str">
        <f>IFERROR(VLOOKUP(J226,realized!F:I,3,0),"")</f>
        <v/>
      </c>
      <c r="M226" t="s">
        <v>1055</v>
      </c>
      <c r="N226">
        <v>1.38527</v>
      </c>
      <c r="O226">
        <v>1.3946000000000001</v>
      </c>
      <c r="P226">
        <v>1.3835200000000001</v>
      </c>
      <c r="Q226">
        <v>1.39114</v>
      </c>
      <c r="R226">
        <v>1.1079999999999901E-2</v>
      </c>
      <c r="S226">
        <v>1.5973571428571399E-2</v>
      </c>
      <c r="T226">
        <v>43.428346253515599</v>
      </c>
      <c r="U226">
        <v>1</v>
      </c>
      <c r="V226" s="1">
        <f t="shared" si="10"/>
        <v>42429</v>
      </c>
      <c r="W226" t="str">
        <f>IFERROR(VLOOKUP(V226,realized!K:N,3,0),"")</f>
        <v/>
      </c>
      <c r="Y226" t="s">
        <v>1035</v>
      </c>
      <c r="Z226">
        <v>1117.04</v>
      </c>
      <c r="AA226">
        <v>1129.74</v>
      </c>
      <c r="AB226">
        <v>1115.33</v>
      </c>
      <c r="AC226">
        <v>1128.26</v>
      </c>
      <c r="AD226">
        <v>14.41</v>
      </c>
      <c r="AE226">
        <v>14.4292857142856</v>
      </c>
      <c r="AF226">
        <v>49.426435654146601</v>
      </c>
      <c r="AG226">
        <v>1</v>
      </c>
      <c r="AH226" s="1">
        <f t="shared" si="11"/>
        <v>42401</v>
      </c>
      <c r="AI226" t="str">
        <f>IFERROR(VLOOKUP(AH226,realized!U:X,3,0),"")</f>
        <v/>
      </c>
    </row>
    <row r="227" spans="1:35" x14ac:dyDescent="0.3">
      <c r="A227" t="s">
        <v>1056</v>
      </c>
      <c r="B227">
        <v>1.0872200000000001</v>
      </c>
      <c r="C227">
        <v>1.08931</v>
      </c>
      <c r="D227">
        <v>1.0833699999999999</v>
      </c>
      <c r="E227">
        <v>1.08656</v>
      </c>
      <c r="F227">
        <v>5.9400000000000503E-3</v>
      </c>
      <c r="G227">
        <v>9.2849999999999808E-3</v>
      </c>
      <c r="H227">
        <v>41.525569826738398</v>
      </c>
      <c r="I227">
        <v>0</v>
      </c>
      <c r="J227" s="1">
        <f t="shared" si="9"/>
        <v>42430</v>
      </c>
      <c r="K227" t="str">
        <f>IFERROR(VLOOKUP(J227,realized!F:I,3,0),"")</f>
        <v/>
      </c>
      <c r="M227" t="s">
        <v>1056</v>
      </c>
      <c r="N227">
        <v>1.3911199999999999</v>
      </c>
      <c r="O227">
        <v>1.40177</v>
      </c>
      <c r="P227">
        <v>1.39032</v>
      </c>
      <c r="Q227">
        <v>1.3950400000000001</v>
      </c>
      <c r="R227">
        <v>1.1449999999999899E-2</v>
      </c>
      <c r="S227">
        <v>1.57442857142857E-2</v>
      </c>
      <c r="T227">
        <v>43.646740959462903</v>
      </c>
      <c r="U227">
        <v>1</v>
      </c>
      <c r="V227" s="1">
        <f t="shared" si="10"/>
        <v>42430</v>
      </c>
      <c r="W227" t="str">
        <f>IFERROR(VLOOKUP(V227,realized!K:N,3,0),"")</f>
        <v/>
      </c>
      <c r="Y227" t="s">
        <v>1036</v>
      </c>
      <c r="Z227">
        <v>1128.3399999999999</v>
      </c>
      <c r="AA227">
        <v>1130.95</v>
      </c>
      <c r="AB227">
        <v>1122.29</v>
      </c>
      <c r="AC227">
        <v>1128.77</v>
      </c>
      <c r="AD227">
        <v>8.6600000000000801</v>
      </c>
      <c r="AE227">
        <v>13.920714285714199</v>
      </c>
      <c r="AF227">
        <v>48.716840889803201</v>
      </c>
      <c r="AG227">
        <v>1</v>
      </c>
      <c r="AH227" s="1">
        <f t="shared" si="11"/>
        <v>42402</v>
      </c>
      <c r="AI227" t="str">
        <f>IFERROR(VLOOKUP(AH227,realized!U:X,3,0),"")</f>
        <v/>
      </c>
    </row>
    <row r="228" spans="1:35" x14ac:dyDescent="0.3">
      <c r="A228" t="s">
        <v>1057</v>
      </c>
      <c r="B228">
        <v>1.08653</v>
      </c>
      <c r="C228">
        <v>1.0880399999999999</v>
      </c>
      <c r="D228">
        <v>1.0825199999999999</v>
      </c>
      <c r="E228">
        <v>1.08677</v>
      </c>
      <c r="F228">
        <v>5.5199999999999598E-3</v>
      </c>
      <c r="G228">
        <v>8.9442857142856998E-3</v>
      </c>
      <c r="H228">
        <v>43.278667449704699</v>
      </c>
      <c r="I228">
        <v>0</v>
      </c>
      <c r="J228" s="1">
        <f t="shared" si="9"/>
        <v>42431</v>
      </c>
      <c r="K228" t="str">
        <f>IFERROR(VLOOKUP(J228,realized!F:I,3,0),"")</f>
        <v/>
      </c>
      <c r="M228" t="s">
        <v>1057</v>
      </c>
      <c r="N228">
        <v>1.3951199999999999</v>
      </c>
      <c r="O228">
        <v>1.40924</v>
      </c>
      <c r="P228">
        <v>1.3914299999999999</v>
      </c>
      <c r="Q228">
        <v>1.4074899999999999</v>
      </c>
      <c r="R228">
        <v>1.78100000000001E-2</v>
      </c>
      <c r="S228">
        <v>1.5721428571428601E-2</v>
      </c>
      <c r="T228">
        <v>43.427920194909802</v>
      </c>
      <c r="U228">
        <v>1</v>
      </c>
      <c r="V228" s="1">
        <f t="shared" si="10"/>
        <v>42431</v>
      </c>
      <c r="W228" t="str">
        <f>IFERROR(VLOOKUP(V228,realized!K:N,3,0),"")</f>
        <v/>
      </c>
      <c r="Y228" t="s">
        <v>1037</v>
      </c>
      <c r="Z228">
        <v>1128.81</v>
      </c>
      <c r="AA228">
        <v>1145.48</v>
      </c>
      <c r="AB228">
        <v>1124.32</v>
      </c>
      <c r="AC228">
        <v>1142.25</v>
      </c>
      <c r="AD228">
        <v>21.16</v>
      </c>
      <c r="AE228">
        <v>13.722142857142799</v>
      </c>
      <c r="AF228">
        <v>42.819632421069002</v>
      </c>
      <c r="AG228">
        <v>1</v>
      </c>
      <c r="AH228" s="1">
        <f t="shared" si="11"/>
        <v>42403</v>
      </c>
      <c r="AI228" t="str">
        <f>IFERROR(VLOOKUP(AH228,realized!U:X,3,0),"")</f>
        <v/>
      </c>
    </row>
    <row r="229" spans="1:35" x14ac:dyDescent="0.3">
      <c r="A229" t="s">
        <v>1058</v>
      </c>
      <c r="B229">
        <v>1.08677</v>
      </c>
      <c r="C229">
        <v>1.0972200000000001</v>
      </c>
      <c r="D229">
        <v>1.08531</v>
      </c>
      <c r="E229">
        <v>1.0955299999999999</v>
      </c>
      <c r="F229">
        <v>1.191E-2</v>
      </c>
      <c r="G229">
        <v>8.9399999999999896E-3</v>
      </c>
      <c r="H229">
        <v>49.331172994032897</v>
      </c>
      <c r="I229">
        <v>0</v>
      </c>
      <c r="J229" s="1">
        <f t="shared" si="9"/>
        <v>42432</v>
      </c>
      <c r="K229" t="str">
        <f>IFERROR(VLOOKUP(J229,realized!F:I,3,0),"")</f>
        <v/>
      </c>
      <c r="M229" t="s">
        <v>1058</v>
      </c>
      <c r="N229">
        <v>1.4075800000000001</v>
      </c>
      <c r="O229">
        <v>1.4193800000000001</v>
      </c>
      <c r="P229">
        <v>1.40316</v>
      </c>
      <c r="Q229">
        <v>1.4172199999999999</v>
      </c>
      <c r="R229">
        <v>1.6220000000000099E-2</v>
      </c>
      <c r="S229">
        <v>1.5971428571428602E-2</v>
      </c>
      <c r="T229">
        <v>45.039123743877603</v>
      </c>
      <c r="U229">
        <v>1</v>
      </c>
      <c r="V229" s="1">
        <f t="shared" si="10"/>
        <v>42432</v>
      </c>
      <c r="W229" t="str">
        <f>IFERROR(VLOOKUP(V229,realized!K:N,3,0),"")</f>
        <v/>
      </c>
      <c r="Y229" t="s">
        <v>1038</v>
      </c>
      <c r="Z229">
        <v>1141.71</v>
      </c>
      <c r="AA229">
        <v>1157.31</v>
      </c>
      <c r="AB229">
        <v>1139.53</v>
      </c>
      <c r="AC229">
        <v>1155.27</v>
      </c>
      <c r="AD229">
        <v>17.779999999999902</v>
      </c>
      <c r="AE229">
        <v>13.4828571428571</v>
      </c>
      <c r="AF229">
        <v>39.539468205772003</v>
      </c>
      <c r="AG229">
        <v>1</v>
      </c>
      <c r="AH229" s="1">
        <f t="shared" si="11"/>
        <v>42404</v>
      </c>
      <c r="AI229" t="str">
        <f>IFERROR(VLOOKUP(AH229,realized!U:X,3,0),"")</f>
        <v/>
      </c>
    </row>
    <row r="230" spans="1:35" x14ac:dyDescent="0.3">
      <c r="A230" t="s">
        <v>1059</v>
      </c>
      <c r="B230">
        <v>1.09565</v>
      </c>
      <c r="C230">
        <v>1.10429</v>
      </c>
      <c r="D230">
        <v>1.0902499999999999</v>
      </c>
      <c r="E230">
        <v>1.1000399999999999</v>
      </c>
      <c r="F230">
        <v>1.404E-2</v>
      </c>
      <c r="G230">
        <v>9.0635714285714208E-3</v>
      </c>
      <c r="H230">
        <v>53.776642950742101</v>
      </c>
      <c r="I230">
        <v>0</v>
      </c>
      <c r="J230" s="1">
        <f t="shared" si="9"/>
        <v>42433</v>
      </c>
      <c r="K230" t="str">
        <f>IFERROR(VLOOKUP(J230,realized!F:I,3,0),"")</f>
        <v/>
      </c>
      <c r="M230" t="s">
        <v>1059</v>
      </c>
      <c r="N230">
        <v>1.4171400000000001</v>
      </c>
      <c r="O230">
        <v>1.4248000000000001</v>
      </c>
      <c r="P230">
        <v>1.4106700000000001</v>
      </c>
      <c r="Q230">
        <v>1.4222699999999999</v>
      </c>
      <c r="R230">
        <v>1.41299999999999E-2</v>
      </c>
      <c r="S230">
        <v>1.6102857142857099E-2</v>
      </c>
      <c r="T230">
        <v>46.003467952139403</v>
      </c>
      <c r="U230">
        <v>1</v>
      </c>
      <c r="V230" s="1">
        <f t="shared" si="10"/>
        <v>42433</v>
      </c>
      <c r="W230" t="str">
        <f>IFERROR(VLOOKUP(V230,realized!K:N,3,0),"")</f>
        <v/>
      </c>
      <c r="Y230" t="s">
        <v>1039</v>
      </c>
      <c r="Z230">
        <v>1155.31</v>
      </c>
      <c r="AA230">
        <v>1174.5</v>
      </c>
      <c r="AB230">
        <v>1145.1199999999999</v>
      </c>
      <c r="AC230">
        <v>1173.18</v>
      </c>
      <c r="AD230">
        <v>29.380000000000098</v>
      </c>
      <c r="AE230">
        <v>15.1671428571428</v>
      </c>
      <c r="AF230">
        <v>31.6542602096963</v>
      </c>
      <c r="AG230">
        <v>1</v>
      </c>
      <c r="AH230" s="1">
        <f t="shared" si="11"/>
        <v>42405</v>
      </c>
      <c r="AI230" t="str">
        <f>IFERROR(VLOOKUP(AH230,realized!U:X,3,0),"")</f>
        <v/>
      </c>
    </row>
    <row r="231" spans="1:35" x14ac:dyDescent="0.3">
      <c r="A231" t="s">
        <v>1060</v>
      </c>
      <c r="B231">
        <v>1.0987499999999999</v>
      </c>
      <c r="C231">
        <v>1.1025499999999999</v>
      </c>
      <c r="D231">
        <v>1.0939700000000001</v>
      </c>
      <c r="E231">
        <v>1.10118</v>
      </c>
      <c r="F231">
        <v>8.57999999999981E-3</v>
      </c>
      <c r="G231">
        <v>9.1828571428571194E-3</v>
      </c>
      <c r="H231">
        <v>54.289795623405702</v>
      </c>
      <c r="I231">
        <v>0</v>
      </c>
      <c r="J231" s="1">
        <f t="shared" si="9"/>
        <v>42436</v>
      </c>
      <c r="K231" t="str">
        <f>IFERROR(VLOOKUP(J231,realized!F:I,3,0),"")</f>
        <v/>
      </c>
      <c r="M231" t="s">
        <v>1060</v>
      </c>
      <c r="N231">
        <v>1.4214800000000001</v>
      </c>
      <c r="O231">
        <v>1.4283300000000001</v>
      </c>
      <c r="P231">
        <v>1.4133199999999999</v>
      </c>
      <c r="Q231">
        <v>1.42588</v>
      </c>
      <c r="R231">
        <v>1.50100000000001E-2</v>
      </c>
      <c r="S231">
        <v>1.5465E-2</v>
      </c>
      <c r="T231">
        <v>52.987452546345402</v>
      </c>
      <c r="U231">
        <v>1</v>
      </c>
      <c r="V231" s="1">
        <f t="shared" si="10"/>
        <v>42436</v>
      </c>
      <c r="W231" t="str">
        <f>IFERROR(VLOOKUP(V231,realized!K:N,3,0),"")</f>
        <v/>
      </c>
      <c r="Y231" t="s">
        <v>1040</v>
      </c>
      <c r="Z231">
        <v>1170.74</v>
      </c>
      <c r="AA231">
        <v>1200.8800000000001</v>
      </c>
      <c r="AB231">
        <v>1164.1300000000001</v>
      </c>
      <c r="AC231">
        <v>1188.8499999999999</v>
      </c>
      <c r="AD231">
        <v>36.75</v>
      </c>
      <c r="AE231">
        <v>16.941428571428499</v>
      </c>
      <c r="AF231">
        <v>23.938822740270901</v>
      </c>
      <c r="AG231">
        <v>1</v>
      </c>
      <c r="AH231" s="1">
        <f t="shared" si="11"/>
        <v>42408</v>
      </c>
      <c r="AI231" t="str">
        <f>IFERROR(VLOOKUP(AH231,realized!U:X,3,0),"")</f>
        <v/>
      </c>
    </row>
    <row r="232" spans="1:35" x14ac:dyDescent="0.3">
      <c r="A232" t="s">
        <v>1061</v>
      </c>
      <c r="B232">
        <v>1.10131</v>
      </c>
      <c r="C232">
        <v>1.10575</v>
      </c>
      <c r="D232">
        <v>1.09931</v>
      </c>
      <c r="E232">
        <v>1.10097</v>
      </c>
      <c r="F232">
        <v>6.4400000000000004E-3</v>
      </c>
      <c r="G232">
        <v>9.1207142857142702E-3</v>
      </c>
      <c r="H232">
        <v>56.6491081967065</v>
      </c>
      <c r="I232">
        <v>0</v>
      </c>
      <c r="J232" s="1">
        <f t="shared" si="9"/>
        <v>42437</v>
      </c>
      <c r="K232" t="str">
        <f>IFERROR(VLOOKUP(J232,realized!F:I,3,0),"")</f>
        <v/>
      </c>
      <c r="M232" t="s">
        <v>1061</v>
      </c>
      <c r="N232">
        <v>1.42594</v>
      </c>
      <c r="O232">
        <v>1.4275199999999999</v>
      </c>
      <c r="P232">
        <v>1.4173100000000001</v>
      </c>
      <c r="Q232">
        <v>1.4211</v>
      </c>
      <c r="R232">
        <v>1.0209999999999801E-2</v>
      </c>
      <c r="S232">
        <v>1.54485714285714E-2</v>
      </c>
      <c r="T232">
        <v>52.702119641763304</v>
      </c>
      <c r="U232">
        <v>1</v>
      </c>
      <c r="V232" s="1">
        <f t="shared" si="10"/>
        <v>42437</v>
      </c>
      <c r="W232" t="str">
        <f>IFERROR(VLOOKUP(V232,realized!K:N,3,0),"")</f>
        <v/>
      </c>
      <c r="Y232" t="s">
        <v>1041</v>
      </c>
      <c r="Z232">
        <v>1190.47</v>
      </c>
      <c r="AA232">
        <v>1198.95</v>
      </c>
      <c r="AB232">
        <v>1185.6600000000001</v>
      </c>
      <c r="AC232">
        <v>1188.8399999999999</v>
      </c>
      <c r="AD232">
        <v>13.2899999999999</v>
      </c>
      <c r="AE232">
        <v>16.283571428571399</v>
      </c>
      <c r="AF232">
        <v>25.595841388645599</v>
      </c>
      <c r="AG232">
        <v>1</v>
      </c>
      <c r="AH232" s="1">
        <f t="shared" si="11"/>
        <v>42409</v>
      </c>
      <c r="AI232" t="str">
        <f>IFERROR(VLOOKUP(AH232,realized!U:X,3,0),"")</f>
        <v/>
      </c>
    </row>
    <row r="233" spans="1:35" x14ac:dyDescent="0.3">
      <c r="A233" t="s">
        <v>1062</v>
      </c>
      <c r="B233">
        <v>1.10107</v>
      </c>
      <c r="C233">
        <v>1.10345</v>
      </c>
      <c r="D233">
        <v>1.09457</v>
      </c>
      <c r="E233">
        <v>1.0993900000000001</v>
      </c>
      <c r="F233">
        <v>8.8799999999999903E-3</v>
      </c>
      <c r="G233">
        <v>9.1921428571428501E-3</v>
      </c>
      <c r="H233">
        <v>57.052771736322597</v>
      </c>
      <c r="I233">
        <v>0</v>
      </c>
      <c r="J233" s="1">
        <f t="shared" si="9"/>
        <v>42438</v>
      </c>
      <c r="K233" t="str">
        <f>IFERROR(VLOOKUP(J233,realized!F:I,3,0),"")</f>
        <v/>
      </c>
      <c r="M233" t="s">
        <v>1062</v>
      </c>
      <c r="N233">
        <v>1.4211</v>
      </c>
      <c r="O233">
        <v>1.4240900000000001</v>
      </c>
      <c r="P233">
        <v>1.4177</v>
      </c>
      <c r="Q233">
        <v>1.4210199999999999</v>
      </c>
      <c r="R233">
        <v>6.39000000000011E-3</v>
      </c>
      <c r="S233">
        <v>1.4918571428571401E-2</v>
      </c>
      <c r="T233">
        <v>52.476844397026802</v>
      </c>
      <c r="U233">
        <v>1</v>
      </c>
      <c r="V233" s="1">
        <f t="shared" si="10"/>
        <v>42438</v>
      </c>
      <c r="W233" t="str">
        <f>IFERROR(VLOOKUP(V233,realized!K:N,3,0),"")</f>
        <v/>
      </c>
      <c r="Y233" t="s">
        <v>1042</v>
      </c>
      <c r="Z233">
        <v>1189.1199999999999</v>
      </c>
      <c r="AA233">
        <v>1197.71</v>
      </c>
      <c r="AB233">
        <v>1181.45</v>
      </c>
      <c r="AC233">
        <v>1197.0899999999999</v>
      </c>
      <c r="AD233">
        <v>16.259999999999899</v>
      </c>
      <c r="AE233">
        <v>16.579999999999998</v>
      </c>
      <c r="AF233">
        <v>26.118780271571001</v>
      </c>
      <c r="AG233">
        <v>1</v>
      </c>
      <c r="AH233" s="1">
        <f t="shared" si="11"/>
        <v>42410</v>
      </c>
      <c r="AI233" t="str">
        <f>IFERROR(VLOOKUP(AH233,realized!U:X,3,0),"")</f>
        <v/>
      </c>
    </row>
    <row r="234" spans="1:35" x14ac:dyDescent="0.3">
      <c r="A234" t="s">
        <v>1063</v>
      </c>
      <c r="B234">
        <v>1.0997699999999999</v>
      </c>
      <c r="C234">
        <v>1.12175</v>
      </c>
      <c r="D234">
        <v>1.0821400000000001</v>
      </c>
      <c r="E234">
        <v>1.1176999999999999</v>
      </c>
      <c r="F234">
        <v>3.9609999999999902E-2</v>
      </c>
      <c r="G234">
        <v>1.1502142857142799E-2</v>
      </c>
      <c r="H234">
        <v>48.028806505174899</v>
      </c>
      <c r="I234">
        <v>0</v>
      </c>
      <c r="J234" s="1">
        <f t="shared" si="9"/>
        <v>42439</v>
      </c>
      <c r="K234" t="str">
        <f>IFERROR(VLOOKUP(J234,realized!F:I,3,0),"")</f>
        <v/>
      </c>
      <c r="M234" t="s">
        <v>1063</v>
      </c>
      <c r="N234">
        <v>1.4210199999999999</v>
      </c>
      <c r="O234">
        <v>1.4316500000000001</v>
      </c>
      <c r="P234">
        <v>1.41174</v>
      </c>
      <c r="Q234">
        <v>1.42763</v>
      </c>
      <c r="R234">
        <v>1.9910000000000001E-2</v>
      </c>
      <c r="S234">
        <v>1.5275E-2</v>
      </c>
      <c r="T234">
        <v>58.145342187131497</v>
      </c>
      <c r="U234">
        <v>1</v>
      </c>
      <c r="V234" s="1">
        <f t="shared" si="10"/>
        <v>42439</v>
      </c>
      <c r="W234" t="str">
        <f>IFERROR(VLOOKUP(V234,realized!K:N,3,0),"")</f>
        <v/>
      </c>
      <c r="Y234" t="s">
        <v>1043</v>
      </c>
      <c r="Z234">
        <v>1196.2</v>
      </c>
      <c r="AA234">
        <v>1263.3900000000001</v>
      </c>
      <c r="AB234">
        <v>1195.9000000000001</v>
      </c>
      <c r="AC234">
        <v>1246.52</v>
      </c>
      <c r="AD234">
        <v>67.489999999999995</v>
      </c>
      <c r="AE234">
        <v>20.7764285714285</v>
      </c>
      <c r="AF234">
        <v>10.2427499433772</v>
      </c>
      <c r="AG234">
        <v>1</v>
      </c>
      <c r="AH234" s="1">
        <f t="shared" si="11"/>
        <v>42411</v>
      </c>
      <c r="AI234" t="str">
        <f>IFERROR(VLOOKUP(AH234,realized!U:X,3,0),"")</f>
        <v/>
      </c>
    </row>
    <row r="235" spans="1:35" x14ac:dyDescent="0.3">
      <c r="A235" t="s">
        <v>1064</v>
      </c>
      <c r="B235">
        <v>1.1177600000000001</v>
      </c>
      <c r="C235">
        <v>1.1209199999999999</v>
      </c>
      <c r="D235">
        <v>1.10799</v>
      </c>
      <c r="E235">
        <v>1.1146799999999999</v>
      </c>
      <c r="F235">
        <v>1.2929999999999799E-2</v>
      </c>
      <c r="G235">
        <v>1.15235714285714E-2</v>
      </c>
      <c r="H235">
        <v>47.725956834625102</v>
      </c>
      <c r="I235">
        <v>0</v>
      </c>
      <c r="J235" s="1">
        <f t="shared" si="9"/>
        <v>42440</v>
      </c>
      <c r="K235" t="str">
        <f>IFERROR(VLOOKUP(J235,realized!F:I,3,0),"")</f>
        <v/>
      </c>
      <c r="M235" t="s">
        <v>1064</v>
      </c>
      <c r="N235">
        <v>1.4277500000000001</v>
      </c>
      <c r="O235">
        <v>1.4435899999999999</v>
      </c>
      <c r="P235">
        <v>1.4253800000000001</v>
      </c>
      <c r="Q235">
        <v>1.4375599999999999</v>
      </c>
      <c r="R235">
        <v>1.8209999999999799E-2</v>
      </c>
      <c r="S235">
        <v>1.4192142857142801E-2</v>
      </c>
      <c r="T235">
        <v>49.218177273321501</v>
      </c>
      <c r="U235">
        <v>1</v>
      </c>
      <c r="V235" s="1">
        <f t="shared" si="10"/>
        <v>42440</v>
      </c>
      <c r="W235" t="str">
        <f>IFERROR(VLOOKUP(V235,realized!K:N,3,0),"")</f>
        <v/>
      </c>
      <c r="Y235" t="s">
        <v>1044</v>
      </c>
      <c r="Z235">
        <v>1246.97</v>
      </c>
      <c r="AA235">
        <v>1248.22</v>
      </c>
      <c r="AB235">
        <v>1232.3699999999999</v>
      </c>
      <c r="AC235">
        <v>1238.1400000000001</v>
      </c>
      <c r="AD235">
        <v>15.850000000000099</v>
      </c>
      <c r="AE235">
        <v>21.0678571428571</v>
      </c>
      <c r="AF235">
        <v>13.3854908064718</v>
      </c>
      <c r="AG235">
        <v>1</v>
      </c>
      <c r="AH235" s="1">
        <f t="shared" si="11"/>
        <v>42412</v>
      </c>
      <c r="AI235" t="str">
        <f>IFERROR(VLOOKUP(AH235,realized!U:X,3,0),"")</f>
        <v/>
      </c>
    </row>
    <row r="236" spans="1:35" x14ac:dyDescent="0.3">
      <c r="A236" t="s">
        <v>1065</v>
      </c>
      <c r="B236">
        <v>1.1143400000000001</v>
      </c>
      <c r="C236">
        <v>1.11757</v>
      </c>
      <c r="D236">
        <v>1.10772</v>
      </c>
      <c r="E236">
        <v>1.11008</v>
      </c>
      <c r="F236">
        <v>9.8499999999999092E-3</v>
      </c>
      <c r="G236">
        <v>1.17785714285714E-2</v>
      </c>
      <c r="H236">
        <v>47.837875890615301</v>
      </c>
      <c r="I236">
        <v>0</v>
      </c>
      <c r="J236" s="1">
        <f t="shared" si="9"/>
        <v>42443</v>
      </c>
      <c r="K236" t="str">
        <f>IFERROR(VLOOKUP(J236,realized!F:I,3,0),"")</f>
        <v/>
      </c>
      <c r="M236" t="s">
        <v>1065</v>
      </c>
      <c r="N236">
        <v>1.4371400000000001</v>
      </c>
      <c r="O236">
        <v>1.43889</v>
      </c>
      <c r="P236">
        <v>1.4292199999999999</v>
      </c>
      <c r="Q236">
        <v>1.4298299999999999</v>
      </c>
      <c r="R236">
        <v>9.6700000000000605E-3</v>
      </c>
      <c r="S236">
        <v>1.38221428571428E-2</v>
      </c>
      <c r="T236">
        <v>48.761948476295998</v>
      </c>
      <c r="U236">
        <v>1</v>
      </c>
      <c r="V236" s="1">
        <f t="shared" si="10"/>
        <v>42443</v>
      </c>
      <c r="W236" t="str">
        <f>IFERROR(VLOOKUP(V236,realized!K:N,3,0),"")</f>
        <v/>
      </c>
      <c r="Y236" t="s">
        <v>1045</v>
      </c>
      <c r="Z236">
        <v>1232.8</v>
      </c>
      <c r="AA236">
        <v>1234.77</v>
      </c>
      <c r="AB236">
        <v>1201.94</v>
      </c>
      <c r="AC236">
        <v>1208.9100000000001</v>
      </c>
      <c r="AD236">
        <v>36.200000000000003</v>
      </c>
      <c r="AE236">
        <v>22.509285714285699</v>
      </c>
      <c r="AF236">
        <v>14.8482497170424</v>
      </c>
      <c r="AG236">
        <v>1</v>
      </c>
      <c r="AH236" s="1">
        <f t="shared" si="11"/>
        <v>42415</v>
      </c>
      <c r="AI236" t="str">
        <f>IFERROR(VLOOKUP(AH236,realized!U:X,3,0),"")</f>
        <v/>
      </c>
    </row>
    <row r="237" spans="1:35" x14ac:dyDescent="0.3">
      <c r="A237" t="s">
        <v>1066</v>
      </c>
      <c r="B237">
        <v>1.11009</v>
      </c>
      <c r="C237">
        <v>1.11246</v>
      </c>
      <c r="D237">
        <v>1.10714</v>
      </c>
      <c r="E237">
        <v>1.11052</v>
      </c>
      <c r="F237">
        <v>5.3199999999999897E-3</v>
      </c>
      <c r="G237">
        <v>1.15242857142857E-2</v>
      </c>
      <c r="H237">
        <v>48.035923679741003</v>
      </c>
      <c r="I237">
        <v>0</v>
      </c>
      <c r="J237" s="1">
        <f t="shared" si="9"/>
        <v>42444</v>
      </c>
      <c r="K237" t="str">
        <f>IFERROR(VLOOKUP(J237,realized!F:I,3,0),"")</f>
        <v/>
      </c>
      <c r="M237" t="s">
        <v>1066</v>
      </c>
      <c r="N237">
        <v>1.4298900000000001</v>
      </c>
      <c r="O237">
        <v>1.43049</v>
      </c>
      <c r="P237">
        <v>1.4138299999999999</v>
      </c>
      <c r="Q237">
        <v>1.4150799999999999</v>
      </c>
      <c r="R237">
        <v>1.6660000000000098E-2</v>
      </c>
      <c r="S237">
        <v>1.39514285714285E-2</v>
      </c>
      <c r="T237">
        <v>48.311870762347397</v>
      </c>
      <c r="U237">
        <v>1</v>
      </c>
      <c r="V237" s="1">
        <f t="shared" si="10"/>
        <v>42444</v>
      </c>
      <c r="W237" t="str">
        <f>IFERROR(VLOOKUP(V237,realized!K:N,3,0),"")</f>
        <v/>
      </c>
      <c r="Y237" t="s">
        <v>1046</v>
      </c>
      <c r="Z237">
        <v>1208.9000000000001</v>
      </c>
      <c r="AA237">
        <v>1216.8599999999999</v>
      </c>
      <c r="AB237">
        <v>1190.9000000000001</v>
      </c>
      <c r="AC237">
        <v>1199.56</v>
      </c>
      <c r="AD237">
        <v>25.959999999999798</v>
      </c>
      <c r="AE237">
        <v>23.417857142857098</v>
      </c>
      <c r="AF237">
        <v>16.1587370965437</v>
      </c>
      <c r="AG237">
        <v>1</v>
      </c>
      <c r="AH237" s="1">
        <f t="shared" si="11"/>
        <v>42416</v>
      </c>
      <c r="AI237" t="str">
        <f>IFERROR(VLOOKUP(AH237,realized!U:X,3,0),"")</f>
        <v/>
      </c>
    </row>
    <row r="238" spans="1:35" x14ac:dyDescent="0.3">
      <c r="A238" t="s">
        <v>1067</v>
      </c>
      <c r="B238">
        <v>1.11052</v>
      </c>
      <c r="C238">
        <v>1.12419</v>
      </c>
      <c r="D238">
        <v>1.1057399999999999</v>
      </c>
      <c r="E238">
        <v>1.1211500000000001</v>
      </c>
      <c r="F238">
        <v>1.8450000000000001E-2</v>
      </c>
      <c r="G238">
        <v>1.2390714285714199E-2</v>
      </c>
      <c r="H238">
        <v>46.339491301846103</v>
      </c>
      <c r="I238">
        <v>0</v>
      </c>
      <c r="J238" s="1">
        <f t="shared" si="9"/>
        <v>42445</v>
      </c>
      <c r="K238" t="str">
        <f>IFERROR(VLOOKUP(J238,realized!F:I,3,0),"")</f>
        <v/>
      </c>
      <c r="M238" t="s">
        <v>1067</v>
      </c>
      <c r="N238">
        <v>1.4151400000000001</v>
      </c>
      <c r="O238">
        <v>1.4273</v>
      </c>
      <c r="P238">
        <v>1.40524</v>
      </c>
      <c r="Q238">
        <v>1.42502</v>
      </c>
      <c r="R238">
        <v>2.2059999999999899E-2</v>
      </c>
      <c r="S238">
        <v>1.4834999999999999E-2</v>
      </c>
      <c r="T238">
        <v>48.067200834521103</v>
      </c>
      <c r="U238">
        <v>1</v>
      </c>
      <c r="V238" s="1">
        <f t="shared" si="10"/>
        <v>42445</v>
      </c>
      <c r="W238" t="str">
        <f>IFERROR(VLOOKUP(V238,realized!K:N,3,0),"")</f>
        <v/>
      </c>
      <c r="Y238" t="s">
        <v>1047</v>
      </c>
      <c r="Z238">
        <v>1201.42</v>
      </c>
      <c r="AA238">
        <v>1213.72</v>
      </c>
      <c r="AB238">
        <v>1195.5999999999999</v>
      </c>
      <c r="AC238">
        <v>1208.1400000000001</v>
      </c>
      <c r="AD238">
        <v>18.1200000000001</v>
      </c>
      <c r="AE238">
        <v>23.6842857142857</v>
      </c>
      <c r="AF238">
        <v>17.540878661893402</v>
      </c>
      <c r="AG238">
        <v>1</v>
      </c>
      <c r="AH238" s="1">
        <f t="shared" si="11"/>
        <v>42417</v>
      </c>
      <c r="AI238" t="str">
        <f>IFERROR(VLOOKUP(AH238,realized!U:X,3,0),"")</f>
        <v/>
      </c>
    </row>
    <row r="239" spans="1:35" x14ac:dyDescent="0.3">
      <c r="A239" t="s">
        <v>1068</v>
      </c>
      <c r="B239">
        <v>1.1212</v>
      </c>
      <c r="C239">
        <v>1.1342000000000001</v>
      </c>
      <c r="D239">
        <v>1.1204400000000001</v>
      </c>
      <c r="E239">
        <v>1.1313599999999999</v>
      </c>
      <c r="F239">
        <v>1.3759999999999901E-2</v>
      </c>
      <c r="G239">
        <v>1.22528571428571E-2</v>
      </c>
      <c r="H239">
        <v>38.720677353225597</v>
      </c>
      <c r="I239">
        <v>0</v>
      </c>
      <c r="J239" s="1">
        <f t="shared" si="9"/>
        <v>42446</v>
      </c>
      <c r="K239" t="str">
        <f>IFERROR(VLOOKUP(J239,realized!F:I,3,0),"")</f>
        <v/>
      </c>
      <c r="M239" t="s">
        <v>1068</v>
      </c>
      <c r="N239">
        <v>1.42493</v>
      </c>
      <c r="O239">
        <v>1.4502699999999999</v>
      </c>
      <c r="P239">
        <v>1.42211</v>
      </c>
      <c r="Q239">
        <v>1.4471700000000001</v>
      </c>
      <c r="R239">
        <v>2.81599999999999E-2</v>
      </c>
      <c r="S239">
        <v>1.54978571428571E-2</v>
      </c>
      <c r="T239">
        <v>43.953530046034899</v>
      </c>
      <c r="U239">
        <v>1</v>
      </c>
      <c r="V239" s="1">
        <f t="shared" si="10"/>
        <v>42446</v>
      </c>
      <c r="W239" t="str">
        <f>IFERROR(VLOOKUP(V239,realized!K:N,3,0),"")</f>
        <v/>
      </c>
      <c r="Y239" t="s">
        <v>1048</v>
      </c>
      <c r="Z239">
        <v>1208.93</v>
      </c>
      <c r="AA239">
        <v>1239.98</v>
      </c>
      <c r="AB239">
        <v>1200.67</v>
      </c>
      <c r="AC239">
        <v>1230.82</v>
      </c>
      <c r="AD239">
        <v>39.309999999999903</v>
      </c>
      <c r="AE239">
        <v>25.7585714285714</v>
      </c>
      <c r="AF239">
        <v>21.005200011890501</v>
      </c>
      <c r="AG239">
        <v>1</v>
      </c>
      <c r="AH239" s="1">
        <f t="shared" si="11"/>
        <v>42418</v>
      </c>
      <c r="AI239" t="str">
        <f>IFERROR(VLOOKUP(AH239,realized!U:X,3,0),"")</f>
        <v/>
      </c>
    </row>
    <row r="240" spans="1:35" x14ac:dyDescent="0.3">
      <c r="A240" t="s">
        <v>1069</v>
      </c>
      <c r="B240">
        <v>1.13137</v>
      </c>
      <c r="C240">
        <v>1.1336299999999999</v>
      </c>
      <c r="D240">
        <v>1.12557</v>
      </c>
      <c r="E240">
        <v>1.12666</v>
      </c>
      <c r="F240">
        <v>8.0599999999999491E-3</v>
      </c>
      <c r="G240">
        <v>1.20921428571428E-2</v>
      </c>
      <c r="H240">
        <v>39.280145479686198</v>
      </c>
      <c r="I240">
        <v>0</v>
      </c>
      <c r="J240" s="1">
        <f t="shared" si="9"/>
        <v>42447</v>
      </c>
      <c r="K240" t="str">
        <f>IFERROR(VLOOKUP(J240,realized!F:I,3,0),"")</f>
        <v/>
      </c>
      <c r="M240" t="s">
        <v>1069</v>
      </c>
      <c r="N240">
        <v>1.44722</v>
      </c>
      <c r="O240">
        <v>1.4514100000000001</v>
      </c>
      <c r="P240">
        <v>1.44103</v>
      </c>
      <c r="Q240">
        <v>1.4476</v>
      </c>
      <c r="R240">
        <v>1.038E-2</v>
      </c>
      <c r="S240">
        <v>1.54478571428571E-2</v>
      </c>
      <c r="T240">
        <v>47.217346206189198</v>
      </c>
      <c r="U240">
        <v>1</v>
      </c>
      <c r="V240" s="1">
        <f t="shared" si="10"/>
        <v>42447</v>
      </c>
      <c r="W240" t="str">
        <f>IFERROR(VLOOKUP(V240,realized!K:N,3,0),"")</f>
        <v/>
      </c>
      <c r="Y240" t="s">
        <v>1049</v>
      </c>
      <c r="Z240">
        <v>1230.4000000000001</v>
      </c>
      <c r="AA240">
        <v>1234.49</v>
      </c>
      <c r="AB240">
        <v>1219.8800000000001</v>
      </c>
      <c r="AC240">
        <v>1227.3900000000001</v>
      </c>
      <c r="AD240">
        <v>14.6099999999999</v>
      </c>
      <c r="AE240">
        <v>25.772857142857099</v>
      </c>
      <c r="AF240">
        <v>24.4617064099365</v>
      </c>
      <c r="AG240">
        <v>1</v>
      </c>
      <c r="AH240" s="1">
        <f t="shared" si="11"/>
        <v>42419</v>
      </c>
      <c r="AI240" t="str">
        <f>IFERROR(VLOOKUP(AH240,realized!U:X,3,0),"")</f>
        <v/>
      </c>
    </row>
    <row r="241" spans="1:35" x14ac:dyDescent="0.3">
      <c r="A241" t="s">
        <v>1070</v>
      </c>
      <c r="B241">
        <v>1.1267400000000001</v>
      </c>
      <c r="C241">
        <v>1.12842</v>
      </c>
      <c r="D241">
        <v>1.1234</v>
      </c>
      <c r="E241">
        <v>1.1237900000000001</v>
      </c>
      <c r="F241">
        <v>5.0200000000000201E-3</v>
      </c>
      <c r="G241">
        <v>1.20264285714285E-2</v>
      </c>
      <c r="H241">
        <v>39.981276306953198</v>
      </c>
      <c r="I241">
        <v>0</v>
      </c>
      <c r="J241" s="1">
        <f t="shared" si="9"/>
        <v>42450</v>
      </c>
      <c r="K241" t="str">
        <f>IFERROR(VLOOKUP(J241,realized!F:I,3,0),"")</f>
        <v/>
      </c>
      <c r="M241" t="s">
        <v>1070</v>
      </c>
      <c r="N241">
        <v>1.4455499999999999</v>
      </c>
      <c r="O241">
        <v>1.4467300000000001</v>
      </c>
      <c r="P241">
        <v>1.43648</v>
      </c>
      <c r="Q241">
        <v>1.4366399999999999</v>
      </c>
      <c r="R241">
        <v>1.112E-2</v>
      </c>
      <c r="S241">
        <v>1.5424285714285699E-2</v>
      </c>
      <c r="T241">
        <v>47.855045133595702</v>
      </c>
      <c r="U241">
        <v>1</v>
      </c>
      <c r="V241" s="1">
        <f t="shared" si="10"/>
        <v>42450</v>
      </c>
      <c r="W241" t="str">
        <f>IFERROR(VLOOKUP(V241,realized!K:N,3,0),"")</f>
        <v/>
      </c>
      <c r="Y241" t="s">
        <v>1050</v>
      </c>
      <c r="Z241">
        <v>1225.46</v>
      </c>
      <c r="AA241">
        <v>1226.18</v>
      </c>
      <c r="AB241">
        <v>1201.8</v>
      </c>
      <c r="AC241">
        <v>1208.6600000000001</v>
      </c>
      <c r="AD241">
        <v>25.590000000000099</v>
      </c>
      <c r="AE241">
        <v>26.982142857142801</v>
      </c>
      <c r="AF241">
        <v>26.806874371321801</v>
      </c>
      <c r="AG241">
        <v>1</v>
      </c>
      <c r="AH241" s="1">
        <f t="shared" si="11"/>
        <v>42422</v>
      </c>
      <c r="AI241" t="str">
        <f>IFERROR(VLOOKUP(AH241,realized!U:X,3,0),"")</f>
        <v/>
      </c>
    </row>
    <row r="242" spans="1:35" x14ac:dyDescent="0.3">
      <c r="A242" t="s">
        <v>1071</v>
      </c>
      <c r="B242">
        <v>1.1237900000000001</v>
      </c>
      <c r="C242">
        <v>1.1259300000000001</v>
      </c>
      <c r="D242">
        <v>1.11877</v>
      </c>
      <c r="E242">
        <v>1.1214500000000001</v>
      </c>
      <c r="F242">
        <v>7.16000000000005E-3</v>
      </c>
      <c r="G242">
        <v>1.2143571428571399E-2</v>
      </c>
      <c r="H242">
        <v>40.783431591295297</v>
      </c>
      <c r="I242">
        <v>0</v>
      </c>
      <c r="J242" s="1">
        <f t="shared" si="9"/>
        <v>42451</v>
      </c>
      <c r="K242" t="str">
        <f>IFERROR(VLOOKUP(J242,realized!F:I,3,0),"")</f>
        <v/>
      </c>
      <c r="M242" t="s">
        <v>1071</v>
      </c>
      <c r="N242">
        <v>1.43666</v>
      </c>
      <c r="O242">
        <v>1.43971</v>
      </c>
      <c r="P242">
        <v>1.4190400000000001</v>
      </c>
      <c r="Q242">
        <v>1.4211199999999999</v>
      </c>
      <c r="R242">
        <v>2.06699999999999E-2</v>
      </c>
      <c r="S242">
        <v>1.5628571428571401E-2</v>
      </c>
      <c r="T242">
        <v>56.084400129888003</v>
      </c>
      <c r="U242">
        <v>1</v>
      </c>
      <c r="V242" s="1">
        <f t="shared" si="10"/>
        <v>42451</v>
      </c>
      <c r="W242" t="str">
        <f>IFERROR(VLOOKUP(V242,realized!K:N,3,0),"")</f>
        <v/>
      </c>
      <c r="Y242" t="s">
        <v>1051</v>
      </c>
      <c r="Z242">
        <v>1209.1300000000001</v>
      </c>
      <c r="AA242">
        <v>1228.28</v>
      </c>
      <c r="AB242">
        <v>1207.0999999999999</v>
      </c>
      <c r="AC242">
        <v>1226.92</v>
      </c>
      <c r="AD242">
        <v>21.18</v>
      </c>
      <c r="AE242">
        <v>26.983571428571398</v>
      </c>
      <c r="AF242">
        <v>32.936195163195102</v>
      </c>
      <c r="AG242">
        <v>1</v>
      </c>
      <c r="AH242" s="1">
        <f t="shared" si="11"/>
        <v>42423</v>
      </c>
      <c r="AI242" t="str">
        <f>IFERROR(VLOOKUP(AH242,realized!U:X,3,0),"")</f>
        <v/>
      </c>
    </row>
    <row r="243" spans="1:35" x14ac:dyDescent="0.3">
      <c r="A243" t="s">
        <v>1072</v>
      </c>
      <c r="B243">
        <v>1.1214200000000001</v>
      </c>
      <c r="C243">
        <v>1.12229</v>
      </c>
      <c r="D243">
        <v>1.1158999999999999</v>
      </c>
      <c r="E243">
        <v>1.1179600000000001</v>
      </c>
      <c r="F243">
        <v>6.39000000000011E-3</v>
      </c>
      <c r="G243">
        <v>1.17492857142857E-2</v>
      </c>
      <c r="H243">
        <v>41.474066911425901</v>
      </c>
      <c r="I243">
        <v>0</v>
      </c>
      <c r="J243" s="1">
        <f t="shared" si="9"/>
        <v>42452</v>
      </c>
      <c r="K243" t="str">
        <f>IFERROR(VLOOKUP(J243,realized!F:I,3,0),"")</f>
        <v/>
      </c>
      <c r="M243" t="s">
        <v>1072</v>
      </c>
      <c r="N243">
        <v>1.4211199999999999</v>
      </c>
      <c r="O243">
        <v>1.4228000000000001</v>
      </c>
      <c r="P243">
        <v>1.40811</v>
      </c>
      <c r="Q243">
        <v>1.41161</v>
      </c>
      <c r="R243">
        <v>1.469E-2</v>
      </c>
      <c r="S243">
        <v>1.5519285714285701E-2</v>
      </c>
      <c r="T243">
        <v>57.673239048670297</v>
      </c>
      <c r="U243">
        <v>1</v>
      </c>
      <c r="V243" s="1">
        <f t="shared" si="10"/>
        <v>42452</v>
      </c>
      <c r="W243" t="str">
        <f>IFERROR(VLOOKUP(V243,realized!K:N,3,0),"")</f>
        <v/>
      </c>
      <c r="Y243" t="s">
        <v>1052</v>
      </c>
      <c r="Z243">
        <v>1225.47</v>
      </c>
      <c r="AA243">
        <v>1253.1500000000001</v>
      </c>
      <c r="AB243">
        <v>1221.77</v>
      </c>
      <c r="AC243">
        <v>1228.78</v>
      </c>
      <c r="AD243">
        <v>31.380000000000098</v>
      </c>
      <c r="AE243">
        <v>27.954999999999998</v>
      </c>
      <c r="AF243">
        <v>36.498448468381604</v>
      </c>
      <c r="AG243">
        <v>1</v>
      </c>
      <c r="AH243" s="1">
        <f t="shared" si="11"/>
        <v>42424</v>
      </c>
      <c r="AI243" t="str">
        <f>IFERROR(VLOOKUP(AH243,realized!U:X,3,0),"")</f>
        <v/>
      </c>
    </row>
    <row r="244" spans="1:35" x14ac:dyDescent="0.3">
      <c r="A244" t="s">
        <v>1073</v>
      </c>
      <c r="B244">
        <v>1.1179600000000001</v>
      </c>
      <c r="C244">
        <v>1.1187400000000001</v>
      </c>
      <c r="D244">
        <v>1.11435</v>
      </c>
      <c r="E244">
        <v>1.1177999999999999</v>
      </c>
      <c r="F244">
        <v>4.39000000000011E-3</v>
      </c>
      <c r="G244">
        <v>1.10599999999999E-2</v>
      </c>
      <c r="H244">
        <v>41.957328788458099</v>
      </c>
      <c r="I244">
        <v>0</v>
      </c>
      <c r="J244" s="1">
        <f t="shared" si="9"/>
        <v>42453</v>
      </c>
      <c r="K244" t="str">
        <f>IFERROR(VLOOKUP(J244,realized!F:I,3,0),"")</f>
        <v/>
      </c>
      <c r="M244" t="s">
        <v>1073</v>
      </c>
      <c r="N244">
        <v>1.4116</v>
      </c>
      <c r="O244">
        <v>1.41825</v>
      </c>
      <c r="P244">
        <v>1.40564</v>
      </c>
      <c r="Q244">
        <v>1.41516</v>
      </c>
      <c r="R244">
        <v>1.261E-2</v>
      </c>
      <c r="S244">
        <v>1.54107142857143E-2</v>
      </c>
      <c r="T244">
        <v>57.549048261847403</v>
      </c>
      <c r="U244">
        <v>1</v>
      </c>
      <c r="V244" s="1">
        <f t="shared" si="10"/>
        <v>42453</v>
      </c>
      <c r="W244" t="str">
        <f>IFERROR(VLOOKUP(V244,realized!K:N,3,0),"")</f>
        <v/>
      </c>
      <c r="Y244" t="s">
        <v>1053</v>
      </c>
      <c r="Z244">
        <v>1228.1099999999999</v>
      </c>
      <c r="AA244">
        <v>1243.26</v>
      </c>
      <c r="AB244">
        <v>1221.03</v>
      </c>
      <c r="AC244">
        <v>1232.8599999999999</v>
      </c>
      <c r="AD244">
        <v>22.23</v>
      </c>
      <c r="AE244">
        <v>27.444285714285702</v>
      </c>
      <c r="AF244">
        <v>44.610504077550999</v>
      </c>
      <c r="AG244">
        <v>1</v>
      </c>
      <c r="AH244" s="1">
        <f t="shared" si="11"/>
        <v>42425</v>
      </c>
      <c r="AI244" t="str">
        <f>IFERROR(VLOOKUP(AH244,realized!U:X,3,0),"")</f>
        <v/>
      </c>
    </row>
    <row r="245" spans="1:35" x14ac:dyDescent="0.3">
      <c r="A245" t="s">
        <v>1074</v>
      </c>
      <c r="B245">
        <v>1.1177999999999999</v>
      </c>
      <c r="C245">
        <v>1.11792</v>
      </c>
      <c r="D245">
        <v>1.1152200000000001</v>
      </c>
      <c r="E245">
        <v>1.11602</v>
      </c>
      <c r="F245">
        <v>2.6999999999999199E-3</v>
      </c>
      <c r="G245">
        <v>1.06399999999999E-2</v>
      </c>
      <c r="H245">
        <v>42.306198810368201</v>
      </c>
      <c r="I245">
        <v>0</v>
      </c>
      <c r="J245" s="1">
        <f t="shared" si="9"/>
        <v>42454</v>
      </c>
      <c r="K245" t="str">
        <f>IFERROR(VLOOKUP(J245,realized!F:I,3,0),"")</f>
        <v/>
      </c>
      <c r="M245" t="s">
        <v>1074</v>
      </c>
      <c r="N245">
        <v>1.41516</v>
      </c>
      <c r="O245">
        <v>1.4155800000000001</v>
      </c>
      <c r="P245">
        <v>1.4107700000000001</v>
      </c>
      <c r="Q245">
        <v>1.41296</v>
      </c>
      <c r="R245">
        <v>4.8099999999999801E-3</v>
      </c>
      <c r="S245">
        <v>1.46821428571428E-2</v>
      </c>
      <c r="T245">
        <v>57.408088361887401</v>
      </c>
      <c r="U245">
        <v>1</v>
      </c>
      <c r="V245" s="1">
        <f t="shared" si="10"/>
        <v>42454</v>
      </c>
      <c r="W245" t="str">
        <f>IFERROR(VLOOKUP(V245,realized!K:N,3,0),"")</f>
        <v/>
      </c>
      <c r="Y245" t="s">
        <v>1054</v>
      </c>
      <c r="Z245">
        <v>1231.8</v>
      </c>
      <c r="AA245">
        <v>1240.27</v>
      </c>
      <c r="AB245">
        <v>1211.45</v>
      </c>
      <c r="AC245">
        <v>1223.29</v>
      </c>
      <c r="AD245">
        <v>28.819999999999901</v>
      </c>
      <c r="AE245">
        <v>26.877857142857099</v>
      </c>
      <c r="AF245">
        <v>53.027627821340602</v>
      </c>
      <c r="AG245">
        <v>1</v>
      </c>
      <c r="AH245" s="1">
        <f t="shared" si="11"/>
        <v>42426</v>
      </c>
      <c r="AI245" t="str">
        <f>IFERROR(VLOOKUP(AH245,realized!U:X,3,0),"")</f>
        <v/>
      </c>
    </row>
    <row r="246" spans="1:35" x14ac:dyDescent="0.3">
      <c r="A246" t="s">
        <v>1075</v>
      </c>
      <c r="B246">
        <v>1.1160399999999999</v>
      </c>
      <c r="C246">
        <v>1.1219399999999999</v>
      </c>
      <c r="D246">
        <v>1.11524</v>
      </c>
      <c r="E246">
        <v>1.1194</v>
      </c>
      <c r="F246">
        <v>6.6999999999999204E-3</v>
      </c>
      <c r="G246">
        <v>1.0658571428571399E-2</v>
      </c>
      <c r="H246">
        <v>42.670942601775799</v>
      </c>
      <c r="I246">
        <v>0</v>
      </c>
      <c r="J246" s="1">
        <f t="shared" si="9"/>
        <v>42457</v>
      </c>
      <c r="K246" t="str">
        <f>IFERROR(VLOOKUP(J246,realized!F:I,3,0),"")</f>
        <v/>
      </c>
      <c r="M246" t="s">
        <v>1075</v>
      </c>
      <c r="N246">
        <v>1.41262</v>
      </c>
      <c r="O246">
        <v>1.4282600000000001</v>
      </c>
      <c r="P246">
        <v>1.4119299999999999</v>
      </c>
      <c r="Q246">
        <v>1.42533</v>
      </c>
      <c r="R246">
        <v>1.6330000000000101E-2</v>
      </c>
      <c r="S246">
        <v>1.51192857142857E-2</v>
      </c>
      <c r="T246">
        <v>57.3486407211835</v>
      </c>
      <c r="U246">
        <v>1</v>
      </c>
      <c r="V246" s="1">
        <f t="shared" si="10"/>
        <v>42457</v>
      </c>
      <c r="W246" t="str">
        <f>IFERROR(VLOOKUP(V246,realized!K:N,3,0),"")</f>
        <v/>
      </c>
      <c r="Y246" t="s">
        <v>1055</v>
      </c>
      <c r="Z246">
        <v>1219.76</v>
      </c>
      <c r="AA246">
        <v>1241.1199999999999</v>
      </c>
      <c r="AB246">
        <v>1215.55</v>
      </c>
      <c r="AC246">
        <v>1238.43</v>
      </c>
      <c r="AD246">
        <v>25.569999999999901</v>
      </c>
      <c r="AE246">
        <v>27.754999999999999</v>
      </c>
      <c r="AF246">
        <v>54.314433949073297</v>
      </c>
      <c r="AG246">
        <v>0</v>
      </c>
      <c r="AH246" s="1">
        <f t="shared" si="11"/>
        <v>42429</v>
      </c>
      <c r="AI246" t="str">
        <f>IFERROR(VLOOKUP(AH246,realized!U:X,3,0),"")</f>
        <v/>
      </c>
    </row>
    <row r="247" spans="1:35" x14ac:dyDescent="0.3">
      <c r="A247" t="s">
        <v>1076</v>
      </c>
      <c r="B247">
        <v>1.1194</v>
      </c>
      <c r="C247">
        <v>1.13028</v>
      </c>
      <c r="D247">
        <v>1.11686</v>
      </c>
      <c r="E247">
        <v>1.12862</v>
      </c>
      <c r="F247">
        <v>1.3419999999999901E-2</v>
      </c>
      <c r="G247">
        <v>1.09828571428571E-2</v>
      </c>
      <c r="H247">
        <v>43.091280589721698</v>
      </c>
      <c r="I247">
        <v>0</v>
      </c>
      <c r="J247" s="1">
        <f t="shared" si="9"/>
        <v>42458</v>
      </c>
      <c r="K247" t="str">
        <f>IFERROR(VLOOKUP(J247,realized!F:I,3,0),"")</f>
        <v/>
      </c>
      <c r="M247" t="s">
        <v>1076</v>
      </c>
      <c r="N247">
        <v>1.4252899999999999</v>
      </c>
      <c r="O247">
        <v>1.4403300000000001</v>
      </c>
      <c r="P247">
        <v>1.41944</v>
      </c>
      <c r="Q247">
        <v>1.4380200000000001</v>
      </c>
      <c r="R247">
        <v>2.0889999999999999E-2</v>
      </c>
      <c r="S247">
        <v>1.6154999999999999E-2</v>
      </c>
      <c r="T247">
        <v>57.571378778047503</v>
      </c>
      <c r="U247">
        <v>1</v>
      </c>
      <c r="V247" s="1">
        <f t="shared" si="10"/>
        <v>42458</v>
      </c>
      <c r="W247" t="str">
        <f>IFERROR(VLOOKUP(V247,realized!K:N,3,0),"")</f>
        <v/>
      </c>
      <c r="Y247" t="s">
        <v>1056</v>
      </c>
      <c r="Z247">
        <v>1238.1199999999999</v>
      </c>
      <c r="AA247">
        <v>1248.45</v>
      </c>
      <c r="AB247">
        <v>1227.02</v>
      </c>
      <c r="AC247">
        <v>1232.03</v>
      </c>
      <c r="AD247">
        <v>21.43</v>
      </c>
      <c r="AE247">
        <v>28.124285714285701</v>
      </c>
      <c r="AF247">
        <v>60.210020829732599</v>
      </c>
      <c r="AG247">
        <v>0</v>
      </c>
      <c r="AH247" s="1">
        <f t="shared" si="11"/>
        <v>42430</v>
      </c>
      <c r="AI247" t="str">
        <f>IFERROR(VLOOKUP(AH247,realized!U:X,3,0),"")</f>
        <v/>
      </c>
    </row>
    <row r="248" spans="1:35" x14ac:dyDescent="0.3">
      <c r="A248" t="s">
        <v>1077</v>
      </c>
      <c r="B248">
        <v>1.1289199999999999</v>
      </c>
      <c r="C248">
        <v>1.13652</v>
      </c>
      <c r="D248">
        <v>1.12826</v>
      </c>
      <c r="E248">
        <v>1.1336200000000001</v>
      </c>
      <c r="F248">
        <v>8.2599999999999306E-3</v>
      </c>
      <c r="G248">
        <v>8.74357142857142E-3</v>
      </c>
      <c r="H248">
        <v>62.3554164100698</v>
      </c>
      <c r="I248">
        <v>0</v>
      </c>
      <c r="J248" s="1">
        <f t="shared" si="9"/>
        <v>42459</v>
      </c>
      <c r="K248" t="str">
        <f>IFERROR(VLOOKUP(J248,realized!F:I,3,0),"")</f>
        <v/>
      </c>
      <c r="M248" t="s">
        <v>1077</v>
      </c>
      <c r="N248">
        <v>1.4375100000000001</v>
      </c>
      <c r="O248">
        <v>1.44587</v>
      </c>
      <c r="P248">
        <v>1.4360599999999999</v>
      </c>
      <c r="Q248">
        <v>1.4376</v>
      </c>
      <c r="R248">
        <v>9.8100000000000895E-3</v>
      </c>
      <c r="S248">
        <v>1.5433571428571401E-2</v>
      </c>
      <c r="T248">
        <v>57.599850344132797</v>
      </c>
      <c r="U248">
        <v>1</v>
      </c>
      <c r="V248" s="1">
        <f t="shared" si="10"/>
        <v>42459</v>
      </c>
      <c r="W248" t="str">
        <f>IFERROR(VLOOKUP(V248,realized!K:N,3,0),"")</f>
        <v/>
      </c>
      <c r="Y248" t="s">
        <v>1057</v>
      </c>
      <c r="Z248">
        <v>1230.8900000000001</v>
      </c>
      <c r="AA248">
        <v>1244.02</v>
      </c>
      <c r="AB248">
        <v>1224.67</v>
      </c>
      <c r="AC248">
        <v>1239.69</v>
      </c>
      <c r="AD248">
        <v>19.349999999999898</v>
      </c>
      <c r="AE248">
        <v>24.685714285714202</v>
      </c>
      <c r="AF248">
        <v>66.395510364290402</v>
      </c>
      <c r="AG248">
        <v>0</v>
      </c>
      <c r="AH248" s="1">
        <f t="shared" si="11"/>
        <v>42431</v>
      </c>
      <c r="AI248" t="str">
        <f>IFERROR(VLOOKUP(AH248,realized!U:X,3,0),"")</f>
        <v/>
      </c>
    </row>
    <row r="249" spans="1:35" x14ac:dyDescent="0.3">
      <c r="A249" t="s">
        <v>1078</v>
      </c>
      <c r="B249">
        <v>1.1336299999999999</v>
      </c>
      <c r="C249">
        <v>1.14116</v>
      </c>
      <c r="D249">
        <v>1.1309899999999999</v>
      </c>
      <c r="E249">
        <v>1.13761</v>
      </c>
      <c r="F249">
        <v>1.017E-2</v>
      </c>
      <c r="G249">
        <v>8.5464285714285694E-3</v>
      </c>
      <c r="H249">
        <v>56.3212369056874</v>
      </c>
      <c r="I249">
        <v>0</v>
      </c>
      <c r="J249" s="1">
        <f t="shared" si="9"/>
        <v>42460</v>
      </c>
      <c r="K249" t="str">
        <f>IFERROR(VLOOKUP(J249,realized!F:I,3,0),"")</f>
        <v/>
      </c>
      <c r="M249" t="s">
        <v>1078</v>
      </c>
      <c r="N249">
        <v>1.43754</v>
      </c>
      <c r="O249">
        <v>1.44258</v>
      </c>
      <c r="P249">
        <v>1.4325399999999999</v>
      </c>
      <c r="Q249">
        <v>1.4358</v>
      </c>
      <c r="R249">
        <v>1.004E-2</v>
      </c>
      <c r="S249">
        <v>1.485E-2</v>
      </c>
      <c r="T249">
        <v>57.717740922488197</v>
      </c>
      <c r="U249">
        <v>1</v>
      </c>
      <c r="V249" s="1">
        <f t="shared" si="10"/>
        <v>42460</v>
      </c>
      <c r="W249" t="str">
        <f>IFERROR(VLOOKUP(V249,realized!K:N,3,0),"")</f>
        <v/>
      </c>
      <c r="Y249" t="s">
        <v>1058</v>
      </c>
      <c r="Z249">
        <v>1239.57</v>
      </c>
      <c r="AA249">
        <v>1268.3</v>
      </c>
      <c r="AB249">
        <v>1237.29</v>
      </c>
      <c r="AC249">
        <v>1264</v>
      </c>
      <c r="AD249">
        <v>31.009999999999899</v>
      </c>
      <c r="AE249">
        <v>25.768571428571398</v>
      </c>
      <c r="AF249">
        <v>58.634406273078604</v>
      </c>
      <c r="AG249">
        <v>0</v>
      </c>
      <c r="AH249" s="1">
        <f t="shared" si="11"/>
        <v>42432</v>
      </c>
      <c r="AI249" t="str">
        <f>IFERROR(VLOOKUP(AH249,realized!U:X,3,0),"")</f>
        <v/>
      </c>
    </row>
    <row r="250" spans="1:35" x14ac:dyDescent="0.3">
      <c r="A250" t="s">
        <v>1079</v>
      </c>
      <c r="B250">
        <v>1.1377999999999999</v>
      </c>
      <c r="C250">
        <v>1.14377</v>
      </c>
      <c r="D250">
        <v>1.1334200000000001</v>
      </c>
      <c r="E250">
        <v>1.1390199999999999</v>
      </c>
      <c r="F250">
        <v>1.03499999999998E-2</v>
      </c>
      <c r="G250">
        <v>8.5821428571428507E-3</v>
      </c>
      <c r="H250">
        <v>52.845650098336499</v>
      </c>
      <c r="I250">
        <v>0</v>
      </c>
      <c r="J250" s="1">
        <f t="shared" si="9"/>
        <v>42461</v>
      </c>
      <c r="K250" t="str">
        <f>IFERROR(VLOOKUP(J250,realized!F:I,3,0),"")</f>
        <v/>
      </c>
      <c r="M250" t="s">
        <v>1079</v>
      </c>
      <c r="N250">
        <v>1.4359999999999999</v>
      </c>
      <c r="O250">
        <v>1.4370799999999999</v>
      </c>
      <c r="P250">
        <v>1.41703</v>
      </c>
      <c r="Q250">
        <v>1.4220699999999999</v>
      </c>
      <c r="R250">
        <v>2.0049999999999901E-2</v>
      </c>
      <c r="S250">
        <v>1.55914285714286E-2</v>
      </c>
      <c r="T250">
        <v>58.032996076139703</v>
      </c>
      <c r="U250">
        <v>1</v>
      </c>
      <c r="V250" s="1">
        <f t="shared" si="10"/>
        <v>42461</v>
      </c>
      <c r="W250" t="str">
        <f>IFERROR(VLOOKUP(V250,realized!K:N,3,0),"")</f>
        <v/>
      </c>
      <c r="Y250" t="s">
        <v>1059</v>
      </c>
      <c r="Z250">
        <v>1263.1099999999999</v>
      </c>
      <c r="AA250">
        <v>1279.71</v>
      </c>
      <c r="AB250">
        <v>1250.1500000000001</v>
      </c>
      <c r="AC250">
        <v>1258.69</v>
      </c>
      <c r="AD250">
        <v>29.559999999999899</v>
      </c>
      <c r="AE250">
        <v>25.294285714285699</v>
      </c>
      <c r="AF250">
        <v>53.712776251872903</v>
      </c>
      <c r="AG250">
        <v>0</v>
      </c>
      <c r="AH250" s="1">
        <f t="shared" si="11"/>
        <v>42433</v>
      </c>
      <c r="AI250" t="str">
        <f>IFERROR(VLOOKUP(AH250,realized!U:X,3,0),"")</f>
        <v/>
      </c>
    </row>
    <row r="251" spans="1:35" x14ac:dyDescent="0.3">
      <c r="A251" t="s">
        <v>1080</v>
      </c>
      <c r="B251">
        <v>1.14005</v>
      </c>
      <c r="C251">
        <v>1.14123</v>
      </c>
      <c r="D251">
        <v>1.1356999999999999</v>
      </c>
      <c r="E251">
        <v>1.1386799999999999</v>
      </c>
      <c r="F251">
        <v>5.5300000000000297E-3</v>
      </c>
      <c r="G251">
        <v>8.5971428571428501E-3</v>
      </c>
      <c r="H251">
        <v>52.115575846209701</v>
      </c>
      <c r="I251">
        <v>0</v>
      </c>
      <c r="J251" s="1">
        <f t="shared" si="9"/>
        <v>42464</v>
      </c>
      <c r="K251" t="str">
        <f>IFERROR(VLOOKUP(J251,realized!F:I,3,0),"")</f>
        <v/>
      </c>
      <c r="M251" t="s">
        <v>1080</v>
      </c>
      <c r="N251">
        <v>1.4218599999999999</v>
      </c>
      <c r="O251">
        <v>1.4321299999999999</v>
      </c>
      <c r="P251">
        <v>1.4190199999999999</v>
      </c>
      <c r="Q251">
        <v>1.4261999999999999</v>
      </c>
      <c r="R251">
        <v>1.31099999999999E-2</v>
      </c>
      <c r="S251">
        <v>1.5337857142857099E-2</v>
      </c>
      <c r="T251">
        <v>58.278212951924303</v>
      </c>
      <c r="U251">
        <v>1</v>
      </c>
      <c r="V251" s="1">
        <f t="shared" si="10"/>
        <v>42464</v>
      </c>
      <c r="W251" t="str">
        <f>IFERROR(VLOOKUP(V251,realized!K:N,3,0),"")</f>
        <v/>
      </c>
      <c r="Y251" t="s">
        <v>1060</v>
      </c>
      <c r="Z251">
        <v>1260.6400000000001</v>
      </c>
      <c r="AA251">
        <v>1273.1099999999999</v>
      </c>
      <c r="AB251">
        <v>1256.6400000000001</v>
      </c>
      <c r="AC251">
        <v>1267.08</v>
      </c>
      <c r="AD251">
        <v>16.4699999999998</v>
      </c>
      <c r="AE251">
        <v>24.6164285714285</v>
      </c>
      <c r="AF251">
        <v>55.896841499361997</v>
      </c>
      <c r="AG251">
        <v>0</v>
      </c>
      <c r="AH251" s="1">
        <f t="shared" si="11"/>
        <v>42436</v>
      </c>
      <c r="AI251" t="str">
        <f>IFERROR(VLOOKUP(AH251,realized!U:X,3,0),"")</f>
        <v/>
      </c>
    </row>
    <row r="252" spans="1:35" x14ac:dyDescent="0.3">
      <c r="A252" t="s">
        <v>1081</v>
      </c>
      <c r="B252">
        <v>1.1384799999999999</v>
      </c>
      <c r="C252">
        <v>1.1404799999999999</v>
      </c>
      <c r="D252">
        <v>1.1335599999999999</v>
      </c>
      <c r="E252">
        <v>1.1380600000000001</v>
      </c>
      <c r="F252">
        <v>6.9200000000000303E-3</v>
      </c>
      <c r="G252">
        <v>7.7735714285714196E-3</v>
      </c>
      <c r="H252">
        <v>60.661591861928102</v>
      </c>
      <c r="I252">
        <v>0</v>
      </c>
      <c r="J252" s="1">
        <f t="shared" si="9"/>
        <v>42465</v>
      </c>
      <c r="K252" t="str">
        <f>IFERROR(VLOOKUP(J252,realized!F:I,3,0),"")</f>
        <v/>
      </c>
      <c r="M252" t="s">
        <v>1081</v>
      </c>
      <c r="N252">
        <v>1.42563</v>
      </c>
      <c r="O252">
        <v>1.4278299999999999</v>
      </c>
      <c r="P252">
        <v>1.4120900000000001</v>
      </c>
      <c r="Q252">
        <v>1.41587</v>
      </c>
      <c r="R252">
        <v>1.5739999999999799E-2</v>
      </c>
      <c r="S252">
        <v>1.48864285714285E-2</v>
      </c>
      <c r="T252">
        <v>58.616994171758101</v>
      </c>
      <c r="U252">
        <v>1</v>
      </c>
      <c r="V252" s="1">
        <f t="shared" si="10"/>
        <v>42465</v>
      </c>
      <c r="W252" t="str">
        <f>IFERROR(VLOOKUP(V252,realized!K:N,3,0),"")</f>
        <v/>
      </c>
      <c r="Y252" t="s">
        <v>1061</v>
      </c>
      <c r="Z252">
        <v>1266.26</v>
      </c>
      <c r="AA252">
        <v>1278</v>
      </c>
      <c r="AB252">
        <v>1260.17</v>
      </c>
      <c r="AC252">
        <v>1261.3699999999999</v>
      </c>
      <c r="AD252">
        <v>17.829999999999899</v>
      </c>
      <c r="AE252">
        <v>24.595714285714202</v>
      </c>
      <c r="AF252">
        <v>58.346468280592497</v>
      </c>
      <c r="AG252">
        <v>0</v>
      </c>
      <c r="AH252" s="1">
        <f t="shared" si="11"/>
        <v>42437</v>
      </c>
      <c r="AI252" t="str">
        <f>IFERROR(VLOOKUP(AH252,realized!U:X,3,0),"")</f>
        <v/>
      </c>
    </row>
    <row r="253" spans="1:35" x14ac:dyDescent="0.3">
      <c r="A253" t="s">
        <v>1082</v>
      </c>
      <c r="B253">
        <v>1.13815</v>
      </c>
      <c r="C253">
        <v>1.14314</v>
      </c>
      <c r="D253">
        <v>1.13262</v>
      </c>
      <c r="E253">
        <v>1.1397600000000001</v>
      </c>
      <c r="F253">
        <v>1.052E-2</v>
      </c>
      <c r="G253">
        <v>7.5421428571428601E-3</v>
      </c>
      <c r="H253">
        <v>59.417519664840597</v>
      </c>
      <c r="I253">
        <v>0</v>
      </c>
      <c r="J253" s="1">
        <f t="shared" si="9"/>
        <v>42466</v>
      </c>
      <c r="K253" t="str">
        <f>IFERROR(VLOOKUP(J253,realized!F:I,3,0),"")</f>
        <v/>
      </c>
      <c r="M253" t="s">
        <v>1082</v>
      </c>
      <c r="N253">
        <v>1.4158599999999999</v>
      </c>
      <c r="O253">
        <v>1.41709</v>
      </c>
      <c r="P253">
        <v>1.4004799999999999</v>
      </c>
      <c r="Q253">
        <v>1.41205</v>
      </c>
      <c r="R253">
        <v>1.661E-2</v>
      </c>
      <c r="S253">
        <v>1.4061428571428501E-2</v>
      </c>
      <c r="T253">
        <v>54.315183145262303</v>
      </c>
      <c r="U253">
        <v>1</v>
      </c>
      <c r="V253" s="1">
        <f t="shared" si="10"/>
        <v>42466</v>
      </c>
      <c r="W253" t="str">
        <f>IFERROR(VLOOKUP(V253,realized!K:N,3,0),"")</f>
        <v/>
      </c>
      <c r="Y253" t="s">
        <v>1062</v>
      </c>
      <c r="Z253">
        <v>1260.72</v>
      </c>
      <c r="AA253">
        <v>1264.82</v>
      </c>
      <c r="AB253">
        <v>1242.8900000000001</v>
      </c>
      <c r="AC253">
        <v>1252.95</v>
      </c>
      <c r="AD253">
        <v>21.929999999999801</v>
      </c>
      <c r="AE253">
        <v>23.354285714285599</v>
      </c>
      <c r="AF253">
        <v>58.644145681847597</v>
      </c>
      <c r="AG253">
        <v>0</v>
      </c>
      <c r="AH253" s="1">
        <f t="shared" si="11"/>
        <v>42438</v>
      </c>
      <c r="AI253" t="str">
        <f>IFERROR(VLOOKUP(AH253,realized!U:X,3,0),"")</f>
        <v/>
      </c>
    </row>
    <row r="254" spans="1:35" x14ac:dyDescent="0.3">
      <c r="A254" t="s">
        <v>1083</v>
      </c>
      <c r="B254">
        <v>1.1397699999999999</v>
      </c>
      <c r="C254">
        <v>1.14537</v>
      </c>
      <c r="D254">
        <v>1.13371</v>
      </c>
      <c r="E254">
        <v>1.1375999999999999</v>
      </c>
      <c r="F254">
        <v>1.166E-2</v>
      </c>
      <c r="G254">
        <v>7.7992857142857204E-3</v>
      </c>
      <c r="H254">
        <v>56.240412971003202</v>
      </c>
      <c r="I254">
        <v>0</v>
      </c>
      <c r="J254" s="1">
        <f t="shared" si="9"/>
        <v>42467</v>
      </c>
      <c r="K254" t="str">
        <f>IFERROR(VLOOKUP(J254,realized!F:I,3,0),"")</f>
        <v/>
      </c>
      <c r="M254" t="s">
        <v>1083</v>
      </c>
      <c r="N254">
        <v>1.41198</v>
      </c>
      <c r="O254">
        <v>1.41567</v>
      </c>
      <c r="P254">
        <v>1.4048499999999999</v>
      </c>
      <c r="Q254">
        <v>1.40557</v>
      </c>
      <c r="R254">
        <v>1.082E-2</v>
      </c>
      <c r="S254">
        <v>1.40928571428571E-2</v>
      </c>
      <c r="T254">
        <v>57.7264496527727</v>
      </c>
      <c r="U254">
        <v>1</v>
      </c>
      <c r="V254" s="1">
        <f t="shared" si="10"/>
        <v>42467</v>
      </c>
      <c r="W254" t="str">
        <f>IFERROR(VLOOKUP(V254,realized!K:N,3,0),"")</f>
        <v/>
      </c>
      <c r="Y254" t="s">
        <v>1063</v>
      </c>
      <c r="Z254">
        <v>1252.47</v>
      </c>
      <c r="AA254">
        <v>1273.3</v>
      </c>
      <c r="AB254">
        <v>1236.8499999999999</v>
      </c>
      <c r="AC254">
        <v>1272</v>
      </c>
      <c r="AD254">
        <v>36.450000000000003</v>
      </c>
      <c r="AE254">
        <v>24.914285714285601</v>
      </c>
      <c r="AF254">
        <v>58.555203658913001</v>
      </c>
      <c r="AG254">
        <v>0</v>
      </c>
      <c r="AH254" s="1">
        <f t="shared" si="11"/>
        <v>42439</v>
      </c>
      <c r="AI254" t="str">
        <f>IFERROR(VLOOKUP(AH254,realized!U:X,3,0),"")</f>
        <v/>
      </c>
    </row>
    <row r="255" spans="1:35" x14ac:dyDescent="0.3">
      <c r="A255" t="s">
        <v>1084</v>
      </c>
      <c r="B255">
        <v>1.13748</v>
      </c>
      <c r="C255">
        <v>1.14188</v>
      </c>
      <c r="D255">
        <v>1.13486</v>
      </c>
      <c r="E255">
        <v>1.13927</v>
      </c>
      <c r="F255">
        <v>7.0200000000000201E-3</v>
      </c>
      <c r="G255">
        <v>7.9421428571428594E-3</v>
      </c>
      <c r="H255">
        <v>55.0922555963921</v>
      </c>
      <c r="I255">
        <v>0</v>
      </c>
      <c r="J255" s="1">
        <f t="shared" si="9"/>
        <v>42468</v>
      </c>
      <c r="K255" t="str">
        <f>IFERROR(VLOOKUP(J255,realized!F:I,3,0),"")</f>
        <v/>
      </c>
      <c r="M255" t="s">
        <v>1084</v>
      </c>
      <c r="N255">
        <v>1.4055599999999999</v>
      </c>
      <c r="O255">
        <v>1.4140299999999999</v>
      </c>
      <c r="P255">
        <v>1.4039999999999999</v>
      </c>
      <c r="Q255">
        <v>1.41201</v>
      </c>
      <c r="R255">
        <v>1.00299999999999E-2</v>
      </c>
      <c r="S255">
        <v>1.4015E-2</v>
      </c>
      <c r="T255">
        <v>58.185172619424897</v>
      </c>
      <c r="U255">
        <v>1</v>
      </c>
      <c r="V255" s="1">
        <f t="shared" si="10"/>
        <v>42468</v>
      </c>
      <c r="W255" t="str">
        <f>IFERROR(VLOOKUP(V255,realized!K:N,3,0),"")</f>
        <v/>
      </c>
      <c r="Y255" t="s">
        <v>1064</v>
      </c>
      <c r="Z255">
        <v>1270.18</v>
      </c>
      <c r="AA255">
        <v>1282.69</v>
      </c>
      <c r="AB255">
        <v>1248.1300000000001</v>
      </c>
      <c r="AC255">
        <v>1249.03</v>
      </c>
      <c r="AD255">
        <v>34.559999999999903</v>
      </c>
      <c r="AE255">
        <v>25.5549999999999</v>
      </c>
      <c r="AF255">
        <v>59.552394818419202</v>
      </c>
      <c r="AG255">
        <v>0</v>
      </c>
      <c r="AH255" s="1">
        <f t="shared" si="11"/>
        <v>42440</v>
      </c>
      <c r="AI255" t="str">
        <f>IFERROR(VLOOKUP(AH255,realized!U:X,3,0),"")</f>
        <v/>
      </c>
    </row>
    <row r="256" spans="1:35" x14ac:dyDescent="0.3">
      <c r="A256" t="s">
        <v>1085</v>
      </c>
      <c r="B256">
        <v>1.1413899999999999</v>
      </c>
      <c r="C256">
        <v>1.1447000000000001</v>
      </c>
      <c r="D256">
        <v>1.13717</v>
      </c>
      <c r="E256">
        <v>1.14032</v>
      </c>
      <c r="F256">
        <v>7.5300000000000297E-3</v>
      </c>
      <c r="G256">
        <v>7.9685714285714308E-3</v>
      </c>
      <c r="H256">
        <v>53.881495695534397</v>
      </c>
      <c r="I256">
        <v>0</v>
      </c>
      <c r="J256" s="1">
        <f t="shared" si="9"/>
        <v>42471</v>
      </c>
      <c r="K256" t="str">
        <f>IFERROR(VLOOKUP(J256,realized!F:I,3,0),"")</f>
        <v/>
      </c>
      <c r="M256" t="s">
        <v>1085</v>
      </c>
      <c r="N256">
        <v>1.4113199999999999</v>
      </c>
      <c r="O256">
        <v>1.4286300000000001</v>
      </c>
      <c r="P256">
        <v>1.41056</v>
      </c>
      <c r="Q256">
        <v>1.42347</v>
      </c>
      <c r="R256">
        <v>1.8069999999999999E-2</v>
      </c>
      <c r="S256">
        <v>1.38292857142857E-2</v>
      </c>
      <c r="T256">
        <v>57.8603286697969</v>
      </c>
      <c r="U256">
        <v>1</v>
      </c>
      <c r="V256" s="1">
        <f t="shared" si="10"/>
        <v>42471</v>
      </c>
      <c r="W256" t="str">
        <f>IFERROR(VLOOKUP(V256,realized!K:N,3,0),"")</f>
        <v/>
      </c>
      <c r="Y256" t="s">
        <v>1065</v>
      </c>
      <c r="Z256">
        <v>1250.78</v>
      </c>
      <c r="AA256">
        <v>1261.04</v>
      </c>
      <c r="AB256">
        <v>1229.2</v>
      </c>
      <c r="AC256">
        <v>1234.92</v>
      </c>
      <c r="AD256">
        <v>31.8399999999999</v>
      </c>
      <c r="AE256">
        <v>26.316428571428499</v>
      </c>
      <c r="AF256">
        <v>61.728727500700998</v>
      </c>
      <c r="AG256">
        <v>0</v>
      </c>
      <c r="AH256" s="1">
        <f t="shared" si="11"/>
        <v>42443</v>
      </c>
      <c r="AI256" t="str">
        <f>IFERROR(VLOOKUP(AH256,realized!U:X,3,0),"")</f>
        <v/>
      </c>
    </row>
    <row r="257" spans="1:35" x14ac:dyDescent="0.3">
      <c r="A257" t="s">
        <v>1086</v>
      </c>
      <c r="B257">
        <v>1.14028</v>
      </c>
      <c r="C257">
        <v>1.14646</v>
      </c>
      <c r="D257">
        <v>1.1345099999999999</v>
      </c>
      <c r="E257">
        <v>1.13826</v>
      </c>
      <c r="F257">
        <v>1.1950000000000099E-2</v>
      </c>
      <c r="G257">
        <v>8.3657142857142906E-3</v>
      </c>
      <c r="H257">
        <v>51.562429153021597</v>
      </c>
      <c r="I257">
        <v>0</v>
      </c>
      <c r="J257" s="1">
        <f t="shared" si="9"/>
        <v>42472</v>
      </c>
      <c r="K257" t="str">
        <f>IFERROR(VLOOKUP(J257,realized!F:I,3,0),"")</f>
        <v/>
      </c>
      <c r="M257" t="s">
        <v>1086</v>
      </c>
      <c r="N257">
        <v>1.42337</v>
      </c>
      <c r="O257">
        <v>1.4347799999999999</v>
      </c>
      <c r="P257">
        <v>1.4196299999999999</v>
      </c>
      <c r="Q257">
        <v>1.42733</v>
      </c>
      <c r="R257">
        <v>1.51499999999999E-2</v>
      </c>
      <c r="S257">
        <v>1.38621428571428E-2</v>
      </c>
      <c r="T257">
        <v>57.558663561742101</v>
      </c>
      <c r="U257">
        <v>1</v>
      </c>
      <c r="V257" s="1">
        <f t="shared" si="10"/>
        <v>42472</v>
      </c>
      <c r="W257" t="str">
        <f>IFERROR(VLOOKUP(V257,realized!K:N,3,0),"")</f>
        <v/>
      </c>
      <c r="Y257" t="s">
        <v>1066</v>
      </c>
      <c r="Z257">
        <v>1235.4000000000001</v>
      </c>
      <c r="AA257">
        <v>1238.05</v>
      </c>
      <c r="AB257">
        <v>1225.58</v>
      </c>
      <c r="AC257">
        <v>1232.3499999999999</v>
      </c>
      <c r="AD257">
        <v>12.47</v>
      </c>
      <c r="AE257">
        <v>24.965714285714199</v>
      </c>
      <c r="AF257">
        <v>61.415617076338002</v>
      </c>
      <c r="AG257">
        <v>0</v>
      </c>
      <c r="AH257" s="1">
        <f t="shared" si="11"/>
        <v>42444</v>
      </c>
      <c r="AI257" t="str">
        <f>IFERROR(VLOOKUP(AH257,realized!U:X,3,0),"")</f>
        <v/>
      </c>
    </row>
    <row r="258" spans="1:35" x14ac:dyDescent="0.3">
      <c r="A258" t="s">
        <v>1087</v>
      </c>
      <c r="B258">
        <v>1.1382099999999999</v>
      </c>
      <c r="C258">
        <v>1.1390800000000001</v>
      </c>
      <c r="D258">
        <v>1.1268499999999999</v>
      </c>
      <c r="E258">
        <v>1.12714</v>
      </c>
      <c r="F258">
        <v>1.22300000000001E-2</v>
      </c>
      <c r="G258">
        <v>8.9257142857142903E-3</v>
      </c>
      <c r="H258">
        <v>51.951753642554003</v>
      </c>
      <c r="I258">
        <v>0</v>
      </c>
      <c r="J258" s="1">
        <f t="shared" si="9"/>
        <v>42473</v>
      </c>
      <c r="K258" t="str">
        <f>IFERROR(VLOOKUP(J258,realized!F:I,3,0),"")</f>
        <v/>
      </c>
      <c r="M258" t="s">
        <v>1087</v>
      </c>
      <c r="N258">
        <v>1.4272</v>
      </c>
      <c r="O258">
        <v>1.42791</v>
      </c>
      <c r="P258">
        <v>1.4192</v>
      </c>
      <c r="Q258">
        <v>1.42014</v>
      </c>
      <c r="R258">
        <v>8.7099999999999903E-3</v>
      </c>
      <c r="S258">
        <v>1.35835714285714E-2</v>
      </c>
      <c r="T258">
        <v>57.2232440925441</v>
      </c>
      <c r="U258">
        <v>1</v>
      </c>
      <c r="V258" s="1">
        <f t="shared" si="10"/>
        <v>42473</v>
      </c>
      <c r="W258" t="str">
        <f>IFERROR(VLOOKUP(V258,realized!K:N,3,0),"")</f>
        <v/>
      </c>
      <c r="Y258" t="s">
        <v>1067</v>
      </c>
      <c r="Z258">
        <v>1232.5999999999999</v>
      </c>
      <c r="AA258">
        <v>1263.9000000000001</v>
      </c>
      <c r="AB258">
        <v>1226.55</v>
      </c>
      <c r="AC258">
        <v>1262.27</v>
      </c>
      <c r="AD258">
        <v>37.350000000000101</v>
      </c>
      <c r="AE258">
        <v>26.045714285714201</v>
      </c>
      <c r="AF258">
        <v>61.268231613376003</v>
      </c>
      <c r="AG258">
        <v>0</v>
      </c>
      <c r="AH258" s="1">
        <f t="shared" si="11"/>
        <v>42445</v>
      </c>
      <c r="AI258" t="str">
        <f>IFERROR(VLOOKUP(AH258,realized!U:X,3,0),"")</f>
        <v/>
      </c>
    </row>
    <row r="259" spans="1:35" x14ac:dyDescent="0.3">
      <c r="A259" t="s">
        <v>1088</v>
      </c>
      <c r="B259">
        <v>1.1271199999999999</v>
      </c>
      <c r="C259">
        <v>1.1294500000000001</v>
      </c>
      <c r="D259">
        <v>1.12338</v>
      </c>
      <c r="E259">
        <v>1.1266700000000001</v>
      </c>
      <c r="F259">
        <v>6.0700000000000198E-3</v>
      </c>
      <c r="G259">
        <v>9.1664285714285892E-3</v>
      </c>
      <c r="H259">
        <v>51.519572750532603</v>
      </c>
      <c r="I259">
        <v>0</v>
      </c>
      <c r="J259" s="1">
        <f t="shared" si="9"/>
        <v>42474</v>
      </c>
      <c r="K259" t="str">
        <f>IFERROR(VLOOKUP(J259,realized!F:I,3,0),"")</f>
        <v/>
      </c>
      <c r="M259" t="s">
        <v>1088</v>
      </c>
      <c r="N259">
        <v>1.4201299999999999</v>
      </c>
      <c r="O259">
        <v>1.4206300000000001</v>
      </c>
      <c r="P259">
        <v>1.4089799999999999</v>
      </c>
      <c r="Q259">
        <v>1.41513</v>
      </c>
      <c r="R259">
        <v>1.16500000000001E-2</v>
      </c>
      <c r="S259">
        <v>1.40721428571428E-2</v>
      </c>
      <c r="T259">
        <v>57.110598408654504</v>
      </c>
      <c r="U259">
        <v>1</v>
      </c>
      <c r="V259" s="1">
        <f t="shared" si="10"/>
        <v>42474</v>
      </c>
      <c r="W259" t="str">
        <f>IFERROR(VLOOKUP(V259,realized!K:N,3,0),"")</f>
        <v/>
      </c>
      <c r="Y259" t="s">
        <v>1068</v>
      </c>
      <c r="Z259">
        <v>1259.8699999999999</v>
      </c>
      <c r="AA259">
        <v>1270.8900000000001</v>
      </c>
      <c r="AB259">
        <v>1254.4000000000001</v>
      </c>
      <c r="AC259">
        <v>1257.72</v>
      </c>
      <c r="AD259">
        <v>16.489999999999998</v>
      </c>
      <c r="AE259">
        <v>25.1649999999999</v>
      </c>
      <c r="AF259">
        <v>63.332988289828997</v>
      </c>
      <c r="AG259">
        <v>0</v>
      </c>
      <c r="AH259" s="1">
        <f t="shared" si="11"/>
        <v>42446</v>
      </c>
      <c r="AI259" t="str">
        <f>IFERROR(VLOOKUP(AH259,realized!U:X,3,0),"")</f>
        <v/>
      </c>
    </row>
    <row r="260" spans="1:35" x14ac:dyDescent="0.3">
      <c r="A260" t="s">
        <v>1089</v>
      </c>
      <c r="B260">
        <v>1.12669</v>
      </c>
      <c r="C260">
        <v>1.13167</v>
      </c>
      <c r="D260">
        <v>1.12453</v>
      </c>
      <c r="E260">
        <v>1.12771</v>
      </c>
      <c r="F260">
        <v>7.1399999999999198E-3</v>
      </c>
      <c r="G260">
        <v>9.1978571428571604E-3</v>
      </c>
      <c r="H260">
        <v>53.080690667040599</v>
      </c>
      <c r="I260">
        <v>0</v>
      </c>
      <c r="J260" s="1">
        <f t="shared" ref="J260:J323" si="12">DATEVALUE(SUBSTITUTE(A260,".","/"))</f>
        <v>42475</v>
      </c>
      <c r="K260" t="str">
        <f>IFERROR(VLOOKUP(J260,realized!F:I,3,0),"")</f>
        <v/>
      </c>
      <c r="M260" t="s">
        <v>1089</v>
      </c>
      <c r="N260">
        <v>1.4150799999999999</v>
      </c>
      <c r="O260">
        <v>1.4240900000000001</v>
      </c>
      <c r="P260">
        <v>1.41323</v>
      </c>
      <c r="Q260">
        <v>1.4198999999999999</v>
      </c>
      <c r="R260">
        <v>1.086E-2</v>
      </c>
      <c r="S260">
        <v>1.3681428571428501E-2</v>
      </c>
      <c r="T260">
        <v>56.843743926584203</v>
      </c>
      <c r="U260">
        <v>1</v>
      </c>
      <c r="V260" s="1">
        <f t="shared" ref="V260:V323" si="13">DATEVALUE(SUBSTITUTE(M260,".","/"))</f>
        <v>42475</v>
      </c>
      <c r="W260" t="str">
        <f>IFERROR(VLOOKUP(V260,realized!K:N,3,0),"")</f>
        <v/>
      </c>
      <c r="Y260" t="s">
        <v>1069</v>
      </c>
      <c r="Z260">
        <v>1258.47</v>
      </c>
      <c r="AA260">
        <v>1266.79</v>
      </c>
      <c r="AB260">
        <v>1247.7</v>
      </c>
      <c r="AC260">
        <v>1255.27</v>
      </c>
      <c r="AD260">
        <v>19.0899999999999</v>
      </c>
      <c r="AE260">
        <v>24.7021428571428</v>
      </c>
      <c r="AF260">
        <v>68.539688244270906</v>
      </c>
      <c r="AG260">
        <v>0</v>
      </c>
      <c r="AH260" s="1">
        <f t="shared" ref="AH260:AH323" si="14">DATEVALUE(SUBSTITUTE(Y260,".","/"))</f>
        <v>42447</v>
      </c>
      <c r="AI260" t="str">
        <f>IFERROR(VLOOKUP(AH260,realized!U:X,3,0),"")</f>
        <v/>
      </c>
    </row>
    <row r="261" spans="1:35" x14ac:dyDescent="0.3">
      <c r="A261" t="s">
        <v>1090</v>
      </c>
      <c r="B261">
        <v>1.12982</v>
      </c>
      <c r="C261">
        <v>1.1331599999999999</v>
      </c>
      <c r="D261">
        <v>1.1273299999999999</v>
      </c>
      <c r="E261">
        <v>1.1310100000000001</v>
      </c>
      <c r="F261">
        <v>5.8300000000000001E-3</v>
      </c>
      <c r="G261">
        <v>8.6557142857142996E-3</v>
      </c>
      <c r="H261">
        <v>61.767373588655403</v>
      </c>
      <c r="I261">
        <v>0</v>
      </c>
      <c r="J261" s="1">
        <f t="shared" si="12"/>
        <v>42478</v>
      </c>
      <c r="K261" t="str">
        <f>IFERROR(VLOOKUP(J261,realized!F:I,3,0),"")</f>
        <v/>
      </c>
      <c r="M261" t="s">
        <v>1090</v>
      </c>
      <c r="N261">
        <v>1.41947</v>
      </c>
      <c r="O261">
        <v>1.42902</v>
      </c>
      <c r="P261">
        <v>1.41303</v>
      </c>
      <c r="Q261">
        <v>1.4275100000000001</v>
      </c>
      <c r="R261">
        <v>1.59899999999999E-2</v>
      </c>
      <c r="S261">
        <v>1.3331428571428499E-2</v>
      </c>
      <c r="T261">
        <v>56.3141793887158</v>
      </c>
      <c r="U261">
        <v>1</v>
      </c>
      <c r="V261" s="1">
        <f t="shared" si="13"/>
        <v>42478</v>
      </c>
      <c r="W261" t="str">
        <f>IFERROR(VLOOKUP(V261,realized!K:N,3,0),"")</f>
        <v/>
      </c>
      <c r="Y261" t="s">
        <v>1070</v>
      </c>
      <c r="Z261">
        <v>1255.52</v>
      </c>
      <c r="AA261">
        <v>1255.52</v>
      </c>
      <c r="AB261">
        <v>1240.51</v>
      </c>
      <c r="AC261">
        <v>1243.3900000000001</v>
      </c>
      <c r="AD261">
        <v>15.0099999999999</v>
      </c>
      <c r="AE261">
        <v>24.2435714285713</v>
      </c>
      <c r="AF261">
        <v>68.122124050887706</v>
      </c>
      <c r="AG261">
        <v>0</v>
      </c>
      <c r="AH261" s="1">
        <f t="shared" si="14"/>
        <v>42450</v>
      </c>
      <c r="AI261" t="str">
        <f>IFERROR(VLOOKUP(AH261,realized!U:X,3,0),"")</f>
        <v/>
      </c>
    </row>
    <row r="262" spans="1:35" x14ac:dyDescent="0.3">
      <c r="A262" t="s">
        <v>1091</v>
      </c>
      <c r="B262">
        <v>1.1309100000000001</v>
      </c>
      <c r="C262">
        <v>1.13842</v>
      </c>
      <c r="D262">
        <v>1.1303300000000001</v>
      </c>
      <c r="E262">
        <v>1.1356599999999999</v>
      </c>
      <c r="F262">
        <v>8.0899999999999306E-3</v>
      </c>
      <c r="G262">
        <v>8.6435714285714397E-3</v>
      </c>
      <c r="H262">
        <v>61.735195030842597</v>
      </c>
      <c r="I262">
        <v>0</v>
      </c>
      <c r="J262" s="1">
        <f t="shared" si="12"/>
        <v>42479</v>
      </c>
      <c r="K262" t="str">
        <f>IFERROR(VLOOKUP(J262,realized!F:I,3,0),"")</f>
        <v/>
      </c>
      <c r="M262" t="s">
        <v>1091</v>
      </c>
      <c r="N262">
        <v>1.4274800000000001</v>
      </c>
      <c r="O262">
        <v>1.4418500000000001</v>
      </c>
      <c r="P262">
        <v>1.427</v>
      </c>
      <c r="Q262">
        <v>1.4393199999999999</v>
      </c>
      <c r="R262">
        <v>1.485E-2</v>
      </c>
      <c r="S262">
        <v>1.36914285714285E-2</v>
      </c>
      <c r="T262">
        <v>58.8348799019399</v>
      </c>
      <c r="U262">
        <v>1</v>
      </c>
      <c r="V262" s="1">
        <f t="shared" si="13"/>
        <v>42479</v>
      </c>
      <c r="W262" t="str">
        <f>IFERROR(VLOOKUP(V262,realized!K:N,3,0),"")</f>
        <v/>
      </c>
      <c r="Y262" t="s">
        <v>1071</v>
      </c>
      <c r="Z262">
        <v>1243.6400000000001</v>
      </c>
      <c r="AA262">
        <v>1260.23</v>
      </c>
      <c r="AB262">
        <v>1242.31</v>
      </c>
      <c r="AC262">
        <v>1248.01</v>
      </c>
      <c r="AD262">
        <v>17.920000000000002</v>
      </c>
      <c r="AE262">
        <v>24.141428571428499</v>
      </c>
      <c r="AF262">
        <v>68.662211774166494</v>
      </c>
      <c r="AG262">
        <v>0</v>
      </c>
      <c r="AH262" s="1">
        <f t="shared" si="14"/>
        <v>42451</v>
      </c>
      <c r="AI262" t="str">
        <f>IFERROR(VLOOKUP(AH262,realized!U:X,3,0),"")</f>
        <v/>
      </c>
    </row>
    <row r="263" spans="1:35" x14ac:dyDescent="0.3">
      <c r="A263" t="s">
        <v>1092</v>
      </c>
      <c r="B263">
        <v>1.1357200000000001</v>
      </c>
      <c r="C263">
        <v>1.13876</v>
      </c>
      <c r="D263">
        <v>1.1289800000000001</v>
      </c>
      <c r="E263">
        <v>1.1295200000000001</v>
      </c>
      <c r="F263">
        <v>9.7799999999998999E-3</v>
      </c>
      <c r="G263">
        <v>8.6157142857142908E-3</v>
      </c>
      <c r="H263">
        <v>61.757493081762199</v>
      </c>
      <c r="I263">
        <v>0</v>
      </c>
      <c r="J263" s="1">
        <f t="shared" si="12"/>
        <v>42480</v>
      </c>
      <c r="K263" t="str">
        <f>IFERROR(VLOOKUP(J263,realized!F:I,3,0),"")</f>
        <v/>
      </c>
      <c r="M263" t="s">
        <v>1092</v>
      </c>
      <c r="N263">
        <v>1.43937</v>
      </c>
      <c r="O263">
        <v>1.44099</v>
      </c>
      <c r="P263">
        <v>1.43275</v>
      </c>
      <c r="Q263">
        <v>1.43275</v>
      </c>
      <c r="R263">
        <v>8.2400000000000199E-3</v>
      </c>
      <c r="S263">
        <v>1.35628571428571E-2</v>
      </c>
      <c r="T263">
        <v>59.251656736673802</v>
      </c>
      <c r="U263">
        <v>1</v>
      </c>
      <c r="V263" s="1">
        <f t="shared" si="13"/>
        <v>42480</v>
      </c>
      <c r="W263" t="str">
        <f>IFERROR(VLOOKUP(V263,realized!K:N,3,0),"")</f>
        <v/>
      </c>
      <c r="Y263" t="s">
        <v>1072</v>
      </c>
      <c r="Z263">
        <v>1247.57</v>
      </c>
      <c r="AA263">
        <v>1249.3699999999999</v>
      </c>
      <c r="AB263">
        <v>1215.2</v>
      </c>
      <c r="AC263">
        <v>1219.79</v>
      </c>
      <c r="AD263">
        <v>34.169999999999803</v>
      </c>
      <c r="AE263">
        <v>24.367142857142799</v>
      </c>
      <c r="AF263">
        <v>62.182018297823198</v>
      </c>
      <c r="AG263">
        <v>0</v>
      </c>
      <c r="AH263" s="1">
        <f t="shared" si="14"/>
        <v>42452</v>
      </c>
      <c r="AI263" t="str">
        <f>IFERROR(VLOOKUP(AH263,realized!U:X,3,0),"")</f>
        <v/>
      </c>
    </row>
    <row r="264" spans="1:35" x14ac:dyDescent="0.3">
      <c r="A264" t="s">
        <v>1093</v>
      </c>
      <c r="B264">
        <v>1.1295599999999999</v>
      </c>
      <c r="C264">
        <v>1.1397699999999999</v>
      </c>
      <c r="D264">
        <v>1.12693</v>
      </c>
      <c r="E264">
        <v>1.12862</v>
      </c>
      <c r="F264">
        <v>1.28399999999999E-2</v>
      </c>
      <c r="G264">
        <v>8.7935714285714405E-3</v>
      </c>
      <c r="H264">
        <v>61.825455617874603</v>
      </c>
      <c r="I264">
        <v>0</v>
      </c>
      <c r="J264" s="1">
        <f t="shared" si="12"/>
        <v>42481</v>
      </c>
      <c r="K264" t="str">
        <f>IFERROR(VLOOKUP(J264,realized!F:I,3,0),"")</f>
        <v/>
      </c>
      <c r="M264" t="s">
        <v>1093</v>
      </c>
      <c r="N264">
        <v>1.4328799999999999</v>
      </c>
      <c r="O264">
        <v>1.44398</v>
      </c>
      <c r="P264">
        <v>1.4298599999999999</v>
      </c>
      <c r="Q264">
        <v>1.43205</v>
      </c>
      <c r="R264">
        <v>1.4120000000000099E-2</v>
      </c>
      <c r="S264">
        <v>1.3139285714285701E-2</v>
      </c>
      <c r="T264">
        <v>56.876101092169101</v>
      </c>
      <c r="U264">
        <v>1</v>
      </c>
      <c r="V264" s="1">
        <f t="shared" si="13"/>
        <v>42481</v>
      </c>
      <c r="W264" t="str">
        <f>IFERROR(VLOOKUP(V264,realized!K:N,3,0),"")</f>
        <v/>
      </c>
      <c r="Y264" t="s">
        <v>1073</v>
      </c>
      <c r="Z264">
        <v>1222.81</v>
      </c>
      <c r="AA264">
        <v>1223.6400000000001</v>
      </c>
      <c r="AB264">
        <v>1212.27</v>
      </c>
      <c r="AC264">
        <v>1216.82</v>
      </c>
      <c r="AD264">
        <v>11.3700000000001</v>
      </c>
      <c r="AE264">
        <v>23.0678571428571</v>
      </c>
      <c r="AF264">
        <v>60.328663792318501</v>
      </c>
      <c r="AG264">
        <v>0</v>
      </c>
      <c r="AH264" s="1">
        <f t="shared" si="14"/>
        <v>42453</v>
      </c>
      <c r="AI264" t="str">
        <f>IFERROR(VLOOKUP(AH264,realized!U:X,3,0),"")</f>
        <v/>
      </c>
    </row>
    <row r="265" spans="1:35" x14ac:dyDescent="0.3">
      <c r="A265" t="s">
        <v>1094</v>
      </c>
      <c r="B265">
        <v>1.1285799999999999</v>
      </c>
      <c r="C265">
        <v>1.1308100000000001</v>
      </c>
      <c r="D265">
        <v>1.1216600000000001</v>
      </c>
      <c r="E265">
        <v>1.1218399999999999</v>
      </c>
      <c r="F265">
        <v>9.1499999999999897E-3</v>
      </c>
      <c r="G265">
        <v>9.0521428571428697E-3</v>
      </c>
      <c r="H265">
        <v>59.247706546415301</v>
      </c>
      <c r="I265">
        <v>1</v>
      </c>
      <c r="J265" s="1">
        <f t="shared" si="12"/>
        <v>42482</v>
      </c>
      <c r="K265" t="str">
        <f>IFERROR(VLOOKUP(J265,realized!F:I,3,0),"")</f>
        <v/>
      </c>
      <c r="M265" t="s">
        <v>1094</v>
      </c>
      <c r="N265">
        <v>1.4320600000000001</v>
      </c>
      <c r="O265">
        <v>1.44512</v>
      </c>
      <c r="P265">
        <v>1.43096</v>
      </c>
      <c r="Q265">
        <v>1.43997</v>
      </c>
      <c r="R265">
        <v>1.41599999999999E-2</v>
      </c>
      <c r="S265">
        <v>1.3214285714285699E-2</v>
      </c>
      <c r="T265">
        <v>55.481250016727401</v>
      </c>
      <c r="U265">
        <v>1</v>
      </c>
      <c r="V265" s="1">
        <f t="shared" si="13"/>
        <v>42482</v>
      </c>
      <c r="W265" t="str">
        <f>IFERROR(VLOOKUP(V265,realized!K:N,3,0),"")</f>
        <v/>
      </c>
      <c r="Y265" t="s">
        <v>1075</v>
      </c>
      <c r="Z265">
        <v>1215.1300000000001</v>
      </c>
      <c r="AA265">
        <v>1223.1099999999999</v>
      </c>
      <c r="AB265">
        <v>1207.78</v>
      </c>
      <c r="AC265">
        <v>1221.3599999999999</v>
      </c>
      <c r="AD265">
        <v>15.329999999999901</v>
      </c>
      <c r="AE265">
        <v>22.986428571428501</v>
      </c>
      <c r="AF265">
        <v>57.807631030778502</v>
      </c>
      <c r="AG265">
        <v>0</v>
      </c>
      <c r="AH265" s="1">
        <f t="shared" si="14"/>
        <v>42457</v>
      </c>
      <c r="AI265" t="str">
        <f>IFERROR(VLOOKUP(AH265,realized!U:X,3,0),"")</f>
        <v/>
      </c>
    </row>
    <row r="266" spans="1:35" x14ac:dyDescent="0.3">
      <c r="A266" t="s">
        <v>1095</v>
      </c>
      <c r="B266">
        <v>1.12155</v>
      </c>
      <c r="C266">
        <v>1.1277900000000001</v>
      </c>
      <c r="D266">
        <v>1.12148</v>
      </c>
      <c r="E266">
        <v>1.1264700000000001</v>
      </c>
      <c r="F266">
        <v>6.31000000000003E-3</v>
      </c>
      <c r="G266">
        <v>9.0085714285714404E-3</v>
      </c>
      <c r="H266">
        <v>59.366733661922297</v>
      </c>
      <c r="I266">
        <v>1</v>
      </c>
      <c r="J266" s="1">
        <f t="shared" si="12"/>
        <v>42485</v>
      </c>
      <c r="K266" t="str">
        <f>IFERROR(VLOOKUP(J266,realized!F:I,3,0),"")</f>
        <v/>
      </c>
      <c r="M266" t="s">
        <v>1095</v>
      </c>
      <c r="N266">
        <v>1.44608</v>
      </c>
      <c r="O266">
        <v>1.45191</v>
      </c>
      <c r="P266">
        <v>1.4402200000000001</v>
      </c>
      <c r="Q266">
        <v>1.4478899999999999</v>
      </c>
      <c r="R266">
        <v>1.1939999999999999E-2</v>
      </c>
      <c r="S266">
        <v>1.29428571428571E-2</v>
      </c>
      <c r="T266">
        <v>49.732550862253397</v>
      </c>
      <c r="U266">
        <v>1</v>
      </c>
      <c r="V266" s="1">
        <f t="shared" si="13"/>
        <v>42485</v>
      </c>
      <c r="W266" t="str">
        <f>IFERROR(VLOOKUP(V266,realized!K:N,3,0),"")</f>
        <v/>
      </c>
      <c r="Y266" t="s">
        <v>1076</v>
      </c>
      <c r="Z266">
        <v>1220.81</v>
      </c>
      <c r="AA266">
        <v>1242.9000000000001</v>
      </c>
      <c r="AB266">
        <v>1215.23</v>
      </c>
      <c r="AC266">
        <v>1241.95</v>
      </c>
      <c r="AD266">
        <v>27.67</v>
      </c>
      <c r="AE266">
        <v>23.689285714285699</v>
      </c>
      <c r="AF266">
        <v>57.707776539576997</v>
      </c>
      <c r="AG266">
        <v>0</v>
      </c>
      <c r="AH266" s="1">
        <f t="shared" si="14"/>
        <v>42458</v>
      </c>
      <c r="AI266" t="str">
        <f>IFERROR(VLOOKUP(AH266,realized!U:X,3,0),"")</f>
        <v/>
      </c>
    </row>
    <row r="267" spans="1:35" x14ac:dyDescent="0.3">
      <c r="A267" t="s">
        <v>1096</v>
      </c>
      <c r="B267">
        <v>1.1265499999999999</v>
      </c>
      <c r="C267">
        <v>1.13391</v>
      </c>
      <c r="D267">
        <v>1.12558</v>
      </c>
      <c r="E267">
        <v>1.1295200000000001</v>
      </c>
      <c r="F267">
        <v>8.3299999999999399E-3</v>
      </c>
      <c r="G267">
        <v>8.8521428571428605E-3</v>
      </c>
      <c r="H267">
        <v>59.7792537574243</v>
      </c>
      <c r="I267">
        <v>1</v>
      </c>
      <c r="J267" s="1">
        <f t="shared" si="12"/>
        <v>42486</v>
      </c>
      <c r="K267" t="str">
        <f>IFERROR(VLOOKUP(J267,realized!F:I,3,0),"")</f>
        <v/>
      </c>
      <c r="M267" t="s">
        <v>1096</v>
      </c>
      <c r="N267">
        <v>1.4478800000000001</v>
      </c>
      <c r="O267">
        <v>1.46384</v>
      </c>
      <c r="P267">
        <v>1.4477100000000001</v>
      </c>
      <c r="Q267">
        <v>1.45787</v>
      </c>
      <c r="R267">
        <v>1.6129999999999901E-2</v>
      </c>
      <c r="S267">
        <v>1.2908571428571399E-2</v>
      </c>
      <c r="T267">
        <v>43.764346963881898</v>
      </c>
      <c r="U267">
        <v>1</v>
      </c>
      <c r="V267" s="1">
        <f t="shared" si="13"/>
        <v>42486</v>
      </c>
      <c r="W267" t="str">
        <f>IFERROR(VLOOKUP(V267,realized!K:N,3,0),"")</f>
        <v/>
      </c>
      <c r="Y267" t="s">
        <v>1077</v>
      </c>
      <c r="Z267">
        <v>1240.99</v>
      </c>
      <c r="AA267">
        <v>1244.05</v>
      </c>
      <c r="AB267">
        <v>1223.1600000000001</v>
      </c>
      <c r="AC267">
        <v>1224.67</v>
      </c>
      <c r="AD267">
        <v>20.889999999999802</v>
      </c>
      <c r="AE267">
        <v>23.614999999999899</v>
      </c>
      <c r="AF267">
        <v>57.736524460851697</v>
      </c>
      <c r="AG267">
        <v>0</v>
      </c>
      <c r="AH267" s="1">
        <f t="shared" si="14"/>
        <v>42459</v>
      </c>
      <c r="AI267" t="str">
        <f>IFERROR(VLOOKUP(AH267,realized!U:X,3,0),"")</f>
        <v/>
      </c>
    </row>
    <row r="268" spans="1:35" x14ac:dyDescent="0.3">
      <c r="A268" t="s">
        <v>1097</v>
      </c>
      <c r="B268">
        <v>1.1294599999999999</v>
      </c>
      <c r="C268">
        <v>1.1361000000000001</v>
      </c>
      <c r="D268">
        <v>1.1271599999999999</v>
      </c>
      <c r="E268">
        <v>1.1315999999999999</v>
      </c>
      <c r="F268">
        <v>8.94000000000017E-3</v>
      </c>
      <c r="G268">
        <v>8.6578571428571598E-3</v>
      </c>
      <c r="H268">
        <v>60.047202647784701</v>
      </c>
      <c r="I268">
        <v>1</v>
      </c>
      <c r="J268" s="1">
        <f t="shared" si="12"/>
        <v>42487</v>
      </c>
      <c r="K268" t="str">
        <f>IFERROR(VLOOKUP(J268,realized!F:I,3,0),"")</f>
        <v/>
      </c>
      <c r="M268" t="s">
        <v>1097</v>
      </c>
      <c r="N268">
        <v>1.4578199999999999</v>
      </c>
      <c r="O268">
        <v>1.46207</v>
      </c>
      <c r="P268">
        <v>1.4472400000000001</v>
      </c>
      <c r="Q268">
        <v>1.45394</v>
      </c>
      <c r="R268">
        <v>1.48299999999998E-2</v>
      </c>
      <c r="S268">
        <v>1.3195E-2</v>
      </c>
      <c r="T268">
        <v>43.584790953620498</v>
      </c>
      <c r="U268">
        <v>1</v>
      </c>
      <c r="V268" s="1">
        <f t="shared" si="13"/>
        <v>42487</v>
      </c>
      <c r="W268" t="str">
        <f>IFERROR(VLOOKUP(V268,realized!K:N,3,0),"")</f>
        <v/>
      </c>
      <c r="Y268" t="s">
        <v>1078</v>
      </c>
      <c r="Z268">
        <v>1226.0899999999999</v>
      </c>
      <c r="AA268">
        <v>1240.31</v>
      </c>
      <c r="AB268">
        <v>1223.6199999999999</v>
      </c>
      <c r="AC268">
        <v>1232.45</v>
      </c>
      <c r="AD268">
        <v>16.690000000000001</v>
      </c>
      <c r="AE268">
        <v>22.203571428571401</v>
      </c>
      <c r="AF268">
        <v>57.436553980927997</v>
      </c>
      <c r="AG268">
        <v>0</v>
      </c>
      <c r="AH268" s="1">
        <f t="shared" si="14"/>
        <v>42460</v>
      </c>
      <c r="AI268" t="str">
        <f>IFERROR(VLOOKUP(AH268,realized!U:X,3,0),"")</f>
        <v/>
      </c>
    </row>
    <row r="269" spans="1:35" x14ac:dyDescent="0.3">
      <c r="A269" t="s">
        <v>1098</v>
      </c>
      <c r="B269">
        <v>1.1319900000000001</v>
      </c>
      <c r="C269">
        <v>1.1367499999999999</v>
      </c>
      <c r="D269">
        <v>1.12954</v>
      </c>
      <c r="E269">
        <v>1.13479</v>
      </c>
      <c r="F269">
        <v>7.20999999999993E-3</v>
      </c>
      <c r="G269">
        <v>8.6714285714285799E-3</v>
      </c>
      <c r="H269">
        <v>60.273324303711199</v>
      </c>
      <c r="I269">
        <v>1</v>
      </c>
      <c r="J269" s="1">
        <f t="shared" si="12"/>
        <v>42488</v>
      </c>
      <c r="K269" t="str">
        <f>IFERROR(VLOOKUP(J269,realized!F:I,3,0),"")</f>
        <v/>
      </c>
      <c r="M269" t="s">
        <v>1098</v>
      </c>
      <c r="N269">
        <v>1.4539500000000001</v>
      </c>
      <c r="O269">
        <v>1.4622299999999999</v>
      </c>
      <c r="P269">
        <v>1.4521900000000001</v>
      </c>
      <c r="Q269">
        <v>1.4605399999999999</v>
      </c>
      <c r="R269">
        <v>1.0039999999999801E-2</v>
      </c>
      <c r="S269">
        <v>1.31957142857142E-2</v>
      </c>
      <c r="T269">
        <v>46.712659909238702</v>
      </c>
      <c r="U269">
        <v>1</v>
      </c>
      <c r="V269" s="1">
        <f t="shared" si="13"/>
        <v>42488</v>
      </c>
      <c r="W269" t="str">
        <f>IFERROR(VLOOKUP(V269,realized!K:N,3,0),"")</f>
        <v/>
      </c>
      <c r="Y269" t="s">
        <v>1079</v>
      </c>
      <c r="Z269">
        <v>1231.8699999999999</v>
      </c>
      <c r="AA269">
        <v>1235.2</v>
      </c>
      <c r="AB269">
        <v>1208.8800000000001</v>
      </c>
      <c r="AC269">
        <v>1222.1500000000001</v>
      </c>
      <c r="AD269">
        <v>26.319999999999901</v>
      </c>
      <c r="AE269">
        <v>21.614999999999899</v>
      </c>
      <c r="AF269">
        <v>63.491323523065901</v>
      </c>
      <c r="AG269">
        <v>0</v>
      </c>
      <c r="AH269" s="1">
        <f t="shared" si="14"/>
        <v>42461</v>
      </c>
      <c r="AI269" t="str">
        <f>IFERROR(VLOOKUP(AH269,realized!U:X,3,0),"")</f>
        <v/>
      </c>
    </row>
    <row r="270" spans="1:35" x14ac:dyDescent="0.3">
      <c r="A270" t="s">
        <v>1099</v>
      </c>
      <c r="B270">
        <v>1.1347100000000001</v>
      </c>
      <c r="C270">
        <v>1.1458699999999999</v>
      </c>
      <c r="D270">
        <v>1.1347100000000001</v>
      </c>
      <c r="E270">
        <v>1.1445000000000001</v>
      </c>
      <c r="F270">
        <v>1.11599999999998E-2</v>
      </c>
      <c r="G270">
        <v>8.9307142857142797E-3</v>
      </c>
      <c r="H270">
        <v>60.569595821040998</v>
      </c>
      <c r="I270">
        <v>1</v>
      </c>
      <c r="J270" s="1">
        <f t="shared" si="12"/>
        <v>42489</v>
      </c>
      <c r="K270" t="str">
        <f>IFERROR(VLOOKUP(J270,realized!F:I,3,0),"")</f>
        <v/>
      </c>
      <c r="M270" t="s">
        <v>1099</v>
      </c>
      <c r="N270">
        <v>1.4600599999999999</v>
      </c>
      <c r="O270">
        <v>1.46698</v>
      </c>
      <c r="P270">
        <v>1.4575899999999999</v>
      </c>
      <c r="Q270">
        <v>1.46068</v>
      </c>
      <c r="R270">
        <v>9.3900000000000095E-3</v>
      </c>
      <c r="S270">
        <v>1.2575714285714201E-2</v>
      </c>
      <c r="T270">
        <v>44.350403598004597</v>
      </c>
      <c r="U270">
        <v>1</v>
      </c>
      <c r="V270" s="1">
        <f t="shared" si="13"/>
        <v>42489</v>
      </c>
      <c r="W270" t="str">
        <f>IFERROR(VLOOKUP(V270,realized!K:N,3,0),"")</f>
        <v/>
      </c>
      <c r="Y270" t="s">
        <v>1080</v>
      </c>
      <c r="Z270">
        <v>1220.44</v>
      </c>
      <c r="AA270">
        <v>1222.58</v>
      </c>
      <c r="AB270">
        <v>1214.56</v>
      </c>
      <c r="AC270">
        <v>1215.29</v>
      </c>
      <c r="AD270">
        <v>8.01999999999998</v>
      </c>
      <c r="AE270">
        <v>19.913571428571402</v>
      </c>
      <c r="AF270">
        <v>62.764728955291403</v>
      </c>
      <c r="AG270">
        <v>0</v>
      </c>
      <c r="AH270" s="1">
        <f t="shared" si="14"/>
        <v>42464</v>
      </c>
      <c r="AI270" t="str">
        <f>IFERROR(VLOOKUP(AH270,realized!U:X,3,0),"")</f>
        <v/>
      </c>
    </row>
    <row r="271" spans="1:35" x14ac:dyDescent="0.3">
      <c r="A271" t="s">
        <v>1100</v>
      </c>
      <c r="B271">
        <v>1.14575</v>
      </c>
      <c r="C271">
        <v>1.15354</v>
      </c>
      <c r="D271">
        <v>1.1447700000000001</v>
      </c>
      <c r="E271">
        <v>1.1530800000000001</v>
      </c>
      <c r="F271">
        <v>9.03999999999993E-3</v>
      </c>
      <c r="G271">
        <v>8.7228571428571208E-3</v>
      </c>
      <c r="H271">
        <v>51.223575368263397</v>
      </c>
      <c r="I271">
        <v>1</v>
      </c>
      <c r="J271" s="1">
        <f t="shared" si="12"/>
        <v>42492</v>
      </c>
      <c r="K271" t="str">
        <f>IFERROR(VLOOKUP(J271,realized!F:I,3,0),"")</f>
        <v/>
      </c>
      <c r="M271" t="s">
        <v>1100</v>
      </c>
      <c r="N271">
        <v>1.45808</v>
      </c>
      <c r="O271">
        <v>1.4695800000000001</v>
      </c>
      <c r="P271">
        <v>1.45804</v>
      </c>
      <c r="Q271">
        <v>1.4672000000000001</v>
      </c>
      <c r="R271">
        <v>1.1540000000000101E-2</v>
      </c>
      <c r="S271">
        <v>1.2317857142857099E-2</v>
      </c>
      <c r="T271">
        <v>42.374458516542603</v>
      </c>
      <c r="U271">
        <v>1</v>
      </c>
      <c r="V271" s="1">
        <f t="shared" si="13"/>
        <v>42492</v>
      </c>
      <c r="W271" t="str">
        <f>IFERROR(VLOOKUP(V271,realized!K:N,3,0),"")</f>
        <v/>
      </c>
      <c r="Y271" t="s">
        <v>1081</v>
      </c>
      <c r="Z271">
        <v>1215.1099999999999</v>
      </c>
      <c r="AA271">
        <v>1236.7</v>
      </c>
      <c r="AB271">
        <v>1214.74</v>
      </c>
      <c r="AC271">
        <v>1230.97</v>
      </c>
      <c r="AD271">
        <v>21.96</v>
      </c>
      <c r="AE271">
        <v>20.591428571428501</v>
      </c>
      <c r="AF271">
        <v>62.260202389910503</v>
      </c>
      <c r="AG271">
        <v>0</v>
      </c>
      <c r="AH271" s="1">
        <f t="shared" si="14"/>
        <v>42465</v>
      </c>
      <c r="AI271" t="str">
        <f>IFERROR(VLOOKUP(AH271,realized!U:X,3,0),"")</f>
        <v/>
      </c>
    </row>
    <row r="272" spans="1:35" x14ac:dyDescent="0.3">
      <c r="A272" t="s">
        <v>1101</v>
      </c>
      <c r="B272">
        <v>1.1528099999999999</v>
      </c>
      <c r="C272">
        <v>1.1615800000000001</v>
      </c>
      <c r="D272">
        <v>1.1495</v>
      </c>
      <c r="E272">
        <v>1.14957</v>
      </c>
      <c r="F272">
        <v>1.208E-2</v>
      </c>
      <c r="G272">
        <v>8.7121428571428298E-3</v>
      </c>
      <c r="H272">
        <v>42.679142023288598</v>
      </c>
      <c r="I272">
        <v>1</v>
      </c>
      <c r="J272" s="1">
        <f t="shared" si="12"/>
        <v>42493</v>
      </c>
      <c r="K272" t="str">
        <f>IFERROR(VLOOKUP(J272,realized!F:I,3,0),"")</f>
        <v/>
      </c>
      <c r="M272" t="s">
        <v>1101</v>
      </c>
      <c r="N272">
        <v>1.4671000000000001</v>
      </c>
      <c r="O272">
        <v>1.4769600000000001</v>
      </c>
      <c r="P272">
        <v>1.45285</v>
      </c>
      <c r="Q272">
        <v>1.4534</v>
      </c>
      <c r="R272">
        <v>2.4109999999999999E-2</v>
      </c>
      <c r="S272">
        <v>1.3417857142857099E-2</v>
      </c>
      <c r="T272">
        <v>37.986042573083601</v>
      </c>
      <c r="U272">
        <v>1</v>
      </c>
      <c r="V272" s="1">
        <f t="shared" si="13"/>
        <v>42493</v>
      </c>
      <c r="W272" t="str">
        <f>IFERROR(VLOOKUP(V272,realized!K:N,3,0),"")</f>
        <v/>
      </c>
      <c r="Y272" t="s">
        <v>1082</v>
      </c>
      <c r="Z272">
        <v>1231.45</v>
      </c>
      <c r="AA272">
        <v>1232.1500000000001</v>
      </c>
      <c r="AB272">
        <v>1216.6400000000001</v>
      </c>
      <c r="AC272">
        <v>1222.1600000000001</v>
      </c>
      <c r="AD272">
        <v>15.5099999999999</v>
      </c>
      <c r="AE272">
        <v>19.031428571428499</v>
      </c>
      <c r="AF272">
        <v>61.4368905256011</v>
      </c>
      <c r="AG272">
        <v>0</v>
      </c>
      <c r="AH272" s="1">
        <f t="shared" si="14"/>
        <v>42466</v>
      </c>
      <c r="AI272" t="str">
        <f>IFERROR(VLOOKUP(AH272,realized!U:X,3,0),"")</f>
        <v/>
      </c>
    </row>
    <row r="273" spans="1:35" x14ac:dyDescent="0.3">
      <c r="A273" t="s">
        <v>1102</v>
      </c>
      <c r="B273">
        <v>1.1494899999999999</v>
      </c>
      <c r="C273">
        <v>1.1529199999999999</v>
      </c>
      <c r="D273">
        <v>1.1465799999999999</v>
      </c>
      <c r="E273">
        <v>1.1485399999999999</v>
      </c>
      <c r="F273">
        <v>6.3400000000000097E-3</v>
      </c>
      <c r="G273">
        <v>8.7314285714285393E-3</v>
      </c>
      <c r="H273">
        <v>42.545635249223103</v>
      </c>
      <c r="I273">
        <v>1</v>
      </c>
      <c r="J273" s="1">
        <f t="shared" si="12"/>
        <v>42494</v>
      </c>
      <c r="K273" t="str">
        <f>IFERROR(VLOOKUP(J273,realized!F:I,3,0),"")</f>
        <v/>
      </c>
      <c r="M273" t="s">
        <v>1102</v>
      </c>
      <c r="N273">
        <v>1.4532400000000001</v>
      </c>
      <c r="O273">
        <v>1.4571099999999999</v>
      </c>
      <c r="P273">
        <v>1.44608</v>
      </c>
      <c r="Q273">
        <v>1.4492</v>
      </c>
      <c r="R273">
        <v>1.10299999999998E-2</v>
      </c>
      <c r="S273">
        <v>1.33735714285714E-2</v>
      </c>
      <c r="T273">
        <v>40.170407496578903</v>
      </c>
      <c r="U273">
        <v>1</v>
      </c>
      <c r="V273" s="1">
        <f t="shared" si="13"/>
        <v>42494</v>
      </c>
      <c r="W273" t="str">
        <f>IFERROR(VLOOKUP(V273,realized!K:N,3,0),"")</f>
        <v/>
      </c>
      <c r="Y273" t="s">
        <v>1083</v>
      </c>
      <c r="Z273">
        <v>1222.81</v>
      </c>
      <c r="AA273">
        <v>1243.24</v>
      </c>
      <c r="AB273">
        <v>1222.6500000000001</v>
      </c>
      <c r="AC273">
        <v>1240.1400000000001</v>
      </c>
      <c r="AD273">
        <v>21.079999999999899</v>
      </c>
      <c r="AE273">
        <v>19.359285714285601</v>
      </c>
      <c r="AF273">
        <v>63.286954648542199</v>
      </c>
      <c r="AG273">
        <v>0</v>
      </c>
      <c r="AH273" s="1">
        <f t="shared" si="14"/>
        <v>42467</v>
      </c>
      <c r="AI273" t="str">
        <f>IFERROR(VLOOKUP(AH273,realized!U:X,3,0),"")</f>
        <v/>
      </c>
    </row>
    <row r="274" spans="1:35" x14ac:dyDescent="0.3">
      <c r="A274" t="s">
        <v>1103</v>
      </c>
      <c r="B274">
        <v>1.1483000000000001</v>
      </c>
      <c r="C274">
        <v>1.1493199999999999</v>
      </c>
      <c r="D274">
        <v>1.1385400000000001</v>
      </c>
      <c r="E274">
        <v>1.14035</v>
      </c>
      <c r="F274">
        <v>1.07799999999997E-2</v>
      </c>
      <c r="G274">
        <v>8.9914285714285305E-3</v>
      </c>
      <c r="H274">
        <v>42.482114864794603</v>
      </c>
      <c r="I274">
        <v>1</v>
      </c>
      <c r="J274" s="1">
        <f t="shared" si="12"/>
        <v>42495</v>
      </c>
      <c r="K274" t="str">
        <f>IFERROR(VLOOKUP(J274,realized!F:I,3,0),"")</f>
        <v/>
      </c>
      <c r="M274" t="s">
        <v>1103</v>
      </c>
      <c r="N274">
        <v>1.4491700000000001</v>
      </c>
      <c r="O274">
        <v>1.45282</v>
      </c>
      <c r="P274">
        <v>1.44431</v>
      </c>
      <c r="Q274">
        <v>1.4482600000000001</v>
      </c>
      <c r="R274">
        <v>8.5100000000000106E-3</v>
      </c>
      <c r="S274">
        <v>1.3205714285714199E-2</v>
      </c>
      <c r="T274">
        <v>40.072605277062998</v>
      </c>
      <c r="U274">
        <v>1</v>
      </c>
      <c r="V274" s="1">
        <f t="shared" si="13"/>
        <v>42495</v>
      </c>
      <c r="W274" t="str">
        <f>IFERROR(VLOOKUP(V274,realized!K:N,3,0),"")</f>
        <v/>
      </c>
      <c r="Y274" t="s">
        <v>1084</v>
      </c>
      <c r="Z274">
        <v>1239.42</v>
      </c>
      <c r="AA274">
        <v>1242.69</v>
      </c>
      <c r="AB274">
        <v>1229.42</v>
      </c>
      <c r="AC274">
        <v>1239.56</v>
      </c>
      <c r="AD274">
        <v>13.2699999999999</v>
      </c>
      <c r="AE274">
        <v>18.943571428571399</v>
      </c>
      <c r="AF274">
        <v>67.049993737252393</v>
      </c>
      <c r="AG274">
        <v>0</v>
      </c>
      <c r="AH274" s="1">
        <f t="shared" si="14"/>
        <v>42468</v>
      </c>
      <c r="AI274" t="str">
        <f>IFERROR(VLOOKUP(AH274,realized!U:X,3,0),"")</f>
        <v/>
      </c>
    </row>
    <row r="275" spans="1:35" x14ac:dyDescent="0.3">
      <c r="A275" t="s">
        <v>1104</v>
      </c>
      <c r="B275">
        <v>1.1403399999999999</v>
      </c>
      <c r="C275">
        <v>1.14795</v>
      </c>
      <c r="D275">
        <v>1.13859</v>
      </c>
      <c r="E275">
        <v>1.1398699999999999</v>
      </c>
      <c r="F275">
        <v>9.3600000000000298E-3</v>
      </c>
      <c r="G275">
        <v>9.2435714285713892E-3</v>
      </c>
      <c r="H275">
        <v>42.662725677512903</v>
      </c>
      <c r="I275">
        <v>1</v>
      </c>
      <c r="J275" s="1">
        <f t="shared" si="12"/>
        <v>42496</v>
      </c>
      <c r="K275" t="str">
        <f>IFERROR(VLOOKUP(J275,realized!F:I,3,0),"")</f>
        <v/>
      </c>
      <c r="M275" t="s">
        <v>1104</v>
      </c>
      <c r="N275">
        <v>1.44825</v>
      </c>
      <c r="O275">
        <v>1.45482</v>
      </c>
      <c r="P275">
        <v>1.4414199999999999</v>
      </c>
      <c r="Q275">
        <v>1.44234</v>
      </c>
      <c r="R275">
        <v>1.34E-2</v>
      </c>
      <c r="S275">
        <v>1.30207142857142E-2</v>
      </c>
      <c r="T275">
        <v>49.351548092304199</v>
      </c>
      <c r="U275">
        <v>0</v>
      </c>
      <c r="V275" s="1">
        <f t="shared" si="13"/>
        <v>42496</v>
      </c>
      <c r="W275" t="str">
        <f>IFERROR(VLOOKUP(V275,realized!K:N,3,0),"")</f>
        <v/>
      </c>
      <c r="Y275" t="s">
        <v>1085</v>
      </c>
      <c r="Z275">
        <v>1240.52</v>
      </c>
      <c r="AA275">
        <v>1258.69</v>
      </c>
      <c r="AB275">
        <v>1240.3699999999999</v>
      </c>
      <c r="AC275">
        <v>1257.6199999999999</v>
      </c>
      <c r="AD275">
        <v>19.130000000000098</v>
      </c>
      <c r="AE275">
        <v>19.237857142857099</v>
      </c>
      <c r="AF275">
        <v>66.428625663805903</v>
      </c>
      <c r="AG275">
        <v>0</v>
      </c>
      <c r="AH275" s="1">
        <f t="shared" si="14"/>
        <v>42471</v>
      </c>
      <c r="AI275" t="str">
        <f>IFERROR(VLOOKUP(AH275,realized!U:X,3,0),"")</f>
        <v/>
      </c>
    </row>
    <row r="276" spans="1:35" x14ac:dyDescent="0.3">
      <c r="A276" t="s">
        <v>1105</v>
      </c>
      <c r="B276">
        <v>1.13927</v>
      </c>
      <c r="C276">
        <v>1.1419299999999999</v>
      </c>
      <c r="D276">
        <v>1.13747</v>
      </c>
      <c r="E276">
        <v>1.13822</v>
      </c>
      <c r="F276">
        <v>4.4599999999998998E-3</v>
      </c>
      <c r="G276">
        <v>8.9842857142856808E-3</v>
      </c>
      <c r="H276">
        <v>42.7670126160073</v>
      </c>
      <c r="I276">
        <v>1</v>
      </c>
      <c r="J276" s="1">
        <f t="shared" si="12"/>
        <v>42499</v>
      </c>
      <c r="K276" t="str">
        <f>IFERROR(VLOOKUP(J276,realized!F:I,3,0),"")</f>
        <v/>
      </c>
      <c r="M276" t="s">
        <v>1105</v>
      </c>
      <c r="N276">
        <v>1.4414400000000001</v>
      </c>
      <c r="O276">
        <v>1.4479299999999999</v>
      </c>
      <c r="P276">
        <v>1.4374499999999999</v>
      </c>
      <c r="Q276">
        <v>1.4406099999999999</v>
      </c>
      <c r="R276">
        <v>1.048E-2</v>
      </c>
      <c r="S276">
        <v>1.2708571428571401E-2</v>
      </c>
      <c r="T276">
        <v>51.382075401580401</v>
      </c>
      <c r="U276">
        <v>0</v>
      </c>
      <c r="V276" s="1">
        <f t="shared" si="13"/>
        <v>42499</v>
      </c>
      <c r="W276" t="str">
        <f>IFERROR(VLOOKUP(V276,realized!K:N,3,0),"")</f>
        <v/>
      </c>
      <c r="Y276" t="s">
        <v>1086</v>
      </c>
      <c r="Z276">
        <v>1258.51</v>
      </c>
      <c r="AA276">
        <v>1262.57</v>
      </c>
      <c r="AB276">
        <v>1251.1199999999999</v>
      </c>
      <c r="AC276">
        <v>1255.26</v>
      </c>
      <c r="AD276">
        <v>11.45</v>
      </c>
      <c r="AE276">
        <v>18.775714285714201</v>
      </c>
      <c r="AF276">
        <v>64.097157434824894</v>
      </c>
      <c r="AG276">
        <v>0</v>
      </c>
      <c r="AH276" s="1">
        <f t="shared" si="14"/>
        <v>42472</v>
      </c>
      <c r="AI276" t="str">
        <f>IFERROR(VLOOKUP(AH276,realized!U:X,3,0),"")</f>
        <v/>
      </c>
    </row>
    <row r="277" spans="1:35" x14ac:dyDescent="0.3">
      <c r="A277" t="s">
        <v>1106</v>
      </c>
      <c r="B277">
        <v>1.13822</v>
      </c>
      <c r="C277">
        <v>1.1409499999999999</v>
      </c>
      <c r="D277">
        <v>1.1358200000000001</v>
      </c>
      <c r="E277">
        <v>1.1369100000000001</v>
      </c>
      <c r="F277">
        <v>5.12999999999985E-3</v>
      </c>
      <c r="G277">
        <v>8.6521428571428201E-3</v>
      </c>
      <c r="H277">
        <v>42.778145826480298</v>
      </c>
      <c r="I277">
        <v>1</v>
      </c>
      <c r="J277" s="1">
        <f t="shared" si="12"/>
        <v>42500</v>
      </c>
      <c r="K277" t="str">
        <f>IFERROR(VLOOKUP(J277,realized!F:I,3,0),"")</f>
        <v/>
      </c>
      <c r="M277" t="s">
        <v>1106</v>
      </c>
      <c r="N277">
        <v>1.44055</v>
      </c>
      <c r="O277">
        <v>1.4477500000000001</v>
      </c>
      <c r="P277">
        <v>1.4388799999999999</v>
      </c>
      <c r="Q277">
        <v>1.44394</v>
      </c>
      <c r="R277">
        <v>8.8700000000001503E-3</v>
      </c>
      <c r="S277">
        <v>1.2753571428571401E-2</v>
      </c>
      <c r="T277">
        <v>51.213927671601802</v>
      </c>
      <c r="U277">
        <v>0</v>
      </c>
      <c r="V277" s="1">
        <f t="shared" si="13"/>
        <v>42500</v>
      </c>
      <c r="W277" t="str">
        <f>IFERROR(VLOOKUP(V277,realized!K:N,3,0),"")</f>
        <v/>
      </c>
      <c r="Y277" t="s">
        <v>1087</v>
      </c>
      <c r="Z277">
        <v>1255.52</v>
      </c>
      <c r="AA277">
        <v>1256.6300000000001</v>
      </c>
      <c r="AB277">
        <v>1239.75</v>
      </c>
      <c r="AC277">
        <v>1242.48</v>
      </c>
      <c r="AD277">
        <v>16.880000000000098</v>
      </c>
      <c r="AE277">
        <v>17.540714285714198</v>
      </c>
      <c r="AF277">
        <v>63.217242576259103</v>
      </c>
      <c r="AG277">
        <v>0</v>
      </c>
      <c r="AH277" s="1">
        <f t="shared" si="14"/>
        <v>42473</v>
      </c>
      <c r="AI277" t="str">
        <f>IFERROR(VLOOKUP(AH277,realized!U:X,3,0),"")</f>
        <v/>
      </c>
    </row>
    <row r="278" spans="1:35" x14ac:dyDescent="0.3">
      <c r="A278" t="s">
        <v>1107</v>
      </c>
      <c r="B278">
        <v>1.1369</v>
      </c>
      <c r="C278">
        <v>1.14459</v>
      </c>
      <c r="D278">
        <v>1.1368199999999999</v>
      </c>
      <c r="E278">
        <v>1.14245</v>
      </c>
      <c r="F278">
        <v>7.7700000000000503E-3</v>
      </c>
      <c r="G278">
        <v>8.2899999999999693E-3</v>
      </c>
      <c r="H278">
        <v>42.623954879857301</v>
      </c>
      <c r="I278">
        <v>1</v>
      </c>
      <c r="J278" s="1">
        <f t="shared" si="12"/>
        <v>42501</v>
      </c>
      <c r="K278" t="str">
        <f>IFERROR(VLOOKUP(J278,realized!F:I,3,0),"")</f>
        <v/>
      </c>
      <c r="M278" t="s">
        <v>1107</v>
      </c>
      <c r="N278">
        <v>1.4438899999999999</v>
      </c>
      <c r="O278">
        <v>1.44876</v>
      </c>
      <c r="P278">
        <v>1.4394400000000001</v>
      </c>
      <c r="Q278">
        <v>1.44459</v>
      </c>
      <c r="R278">
        <v>9.3199999999999898E-3</v>
      </c>
      <c r="S278">
        <v>1.24107142857142E-2</v>
      </c>
      <c r="T278">
        <v>51.957365572127102</v>
      </c>
      <c r="U278">
        <v>0</v>
      </c>
      <c r="V278" s="1">
        <f t="shared" si="13"/>
        <v>42501</v>
      </c>
      <c r="W278" t="str">
        <f>IFERROR(VLOOKUP(V278,realized!K:N,3,0),"")</f>
        <v/>
      </c>
      <c r="Y278" t="s">
        <v>1088</v>
      </c>
      <c r="Z278">
        <v>1241.53</v>
      </c>
      <c r="AA278">
        <v>1244</v>
      </c>
      <c r="AB278">
        <v>1223.78</v>
      </c>
      <c r="AC278">
        <v>1227.5899999999999</v>
      </c>
      <c r="AD278">
        <v>20.22</v>
      </c>
      <c r="AE278">
        <v>18.172857142857101</v>
      </c>
      <c r="AF278">
        <v>62.573464672094502</v>
      </c>
      <c r="AG278">
        <v>0</v>
      </c>
      <c r="AH278" s="1">
        <f t="shared" si="14"/>
        <v>42474</v>
      </c>
      <c r="AI278" t="str">
        <f>IFERROR(VLOOKUP(AH278,realized!U:X,3,0),"")</f>
        <v/>
      </c>
    </row>
    <row r="279" spans="1:35" x14ac:dyDescent="0.3">
      <c r="A279" t="s">
        <v>1108</v>
      </c>
      <c r="B279">
        <v>1.1424700000000001</v>
      </c>
      <c r="C279">
        <v>1.1428799999999999</v>
      </c>
      <c r="D279">
        <v>1.1369800000000001</v>
      </c>
      <c r="E279">
        <v>1.13744</v>
      </c>
      <c r="F279">
        <v>5.89999999999979E-3</v>
      </c>
      <c r="G279">
        <v>8.0578571428570993E-3</v>
      </c>
      <c r="H279">
        <v>42.317654864748597</v>
      </c>
      <c r="I279">
        <v>1</v>
      </c>
      <c r="J279" s="1">
        <f t="shared" si="12"/>
        <v>42502</v>
      </c>
      <c r="K279" t="str">
        <f>IFERROR(VLOOKUP(J279,realized!F:I,3,0),"")</f>
        <v/>
      </c>
      <c r="M279" t="s">
        <v>1108</v>
      </c>
      <c r="N279">
        <v>1.4443900000000001</v>
      </c>
      <c r="O279">
        <v>1.45296</v>
      </c>
      <c r="P279">
        <v>1.44058</v>
      </c>
      <c r="Q279">
        <v>1.4447700000000001</v>
      </c>
      <c r="R279">
        <v>1.238E-2</v>
      </c>
      <c r="S279">
        <v>1.2283571428571401E-2</v>
      </c>
      <c r="T279">
        <v>57.525229570753503</v>
      </c>
      <c r="U279">
        <v>0</v>
      </c>
      <c r="V279" s="1">
        <f t="shared" si="13"/>
        <v>42502</v>
      </c>
      <c r="W279" t="str">
        <f>IFERROR(VLOOKUP(V279,realized!K:N,3,0),"")</f>
        <v/>
      </c>
      <c r="Y279" t="s">
        <v>1089</v>
      </c>
      <c r="Z279">
        <v>1227.47</v>
      </c>
      <c r="AA279">
        <v>1235.8900000000001</v>
      </c>
      <c r="AB279">
        <v>1225.17</v>
      </c>
      <c r="AC279">
        <v>1233.44</v>
      </c>
      <c r="AD279">
        <v>10.72</v>
      </c>
      <c r="AE279">
        <v>17.843571428571401</v>
      </c>
      <c r="AF279">
        <v>62.653587433564098</v>
      </c>
      <c r="AG279">
        <v>0</v>
      </c>
      <c r="AH279" s="1">
        <f t="shared" si="14"/>
        <v>42475</v>
      </c>
      <c r="AI279" t="str">
        <f>IFERROR(VLOOKUP(AH279,realized!U:X,3,0),"")</f>
        <v/>
      </c>
    </row>
    <row r="280" spans="1:35" x14ac:dyDescent="0.3">
      <c r="A280" t="s">
        <v>1109</v>
      </c>
      <c r="B280">
        <v>1.1374500000000001</v>
      </c>
      <c r="C280">
        <v>1.13792</v>
      </c>
      <c r="D280">
        <v>1.12826</v>
      </c>
      <c r="E280">
        <v>1.13025</v>
      </c>
      <c r="F280">
        <v>9.6600000000000002E-3</v>
      </c>
      <c r="G280">
        <v>8.2971428571428103E-3</v>
      </c>
      <c r="H280">
        <v>46.183929064232899</v>
      </c>
      <c r="I280">
        <v>1</v>
      </c>
      <c r="J280" s="1">
        <f t="shared" si="12"/>
        <v>42503</v>
      </c>
      <c r="K280" t="str">
        <f>IFERROR(VLOOKUP(J280,realized!F:I,3,0),"")</f>
        <v/>
      </c>
      <c r="M280" t="s">
        <v>1109</v>
      </c>
      <c r="N280">
        <v>1.4447000000000001</v>
      </c>
      <c r="O280">
        <v>1.4452</v>
      </c>
      <c r="P280">
        <v>1.43398</v>
      </c>
      <c r="Q280">
        <v>1.43503</v>
      </c>
      <c r="R280">
        <v>1.1220000000000001E-2</v>
      </c>
      <c r="S280">
        <v>1.2232142857142801E-2</v>
      </c>
      <c r="T280">
        <v>54.185760631518797</v>
      </c>
      <c r="U280">
        <v>0</v>
      </c>
      <c r="V280" s="1">
        <f t="shared" si="13"/>
        <v>42503</v>
      </c>
      <c r="W280" t="str">
        <f>IFERROR(VLOOKUP(V280,realized!K:N,3,0),"")</f>
        <v/>
      </c>
      <c r="Y280" t="s">
        <v>1090</v>
      </c>
      <c r="Z280">
        <v>1236.7</v>
      </c>
      <c r="AA280">
        <v>1241.6099999999999</v>
      </c>
      <c r="AB280">
        <v>1229.92</v>
      </c>
      <c r="AC280">
        <v>1232.28</v>
      </c>
      <c r="AD280">
        <v>11.689999999999801</v>
      </c>
      <c r="AE280">
        <v>16.7021428571428</v>
      </c>
      <c r="AF280">
        <v>61.697863500619</v>
      </c>
      <c r="AG280">
        <v>0</v>
      </c>
      <c r="AH280" s="1">
        <f t="shared" si="14"/>
        <v>42478</v>
      </c>
      <c r="AI280" t="str">
        <f>IFERROR(VLOOKUP(AH280,realized!U:X,3,0),"")</f>
        <v/>
      </c>
    </row>
    <row r="281" spans="1:35" x14ac:dyDescent="0.3">
      <c r="A281" t="s">
        <v>1110</v>
      </c>
      <c r="B281">
        <v>1.13093</v>
      </c>
      <c r="C281">
        <v>1.1342000000000001</v>
      </c>
      <c r="D281">
        <v>1.1301000000000001</v>
      </c>
      <c r="E281">
        <v>1.1317699999999999</v>
      </c>
      <c r="F281">
        <v>4.0999999999999899E-3</v>
      </c>
      <c r="G281">
        <v>7.9949999999999501E-3</v>
      </c>
      <c r="H281">
        <v>47.616966537774097</v>
      </c>
      <c r="I281">
        <v>1</v>
      </c>
      <c r="J281" s="1">
        <f t="shared" si="12"/>
        <v>42506</v>
      </c>
      <c r="K281" t="str">
        <f>IFERROR(VLOOKUP(J281,realized!F:I,3,0),"")</f>
        <v/>
      </c>
      <c r="M281" t="s">
        <v>1110</v>
      </c>
      <c r="N281">
        <v>1.4347700000000001</v>
      </c>
      <c r="O281">
        <v>1.4414100000000001</v>
      </c>
      <c r="P281">
        <v>1.4332100000000001</v>
      </c>
      <c r="Q281">
        <v>1.4397800000000001</v>
      </c>
      <c r="R281">
        <v>8.1999999999999799E-3</v>
      </c>
      <c r="S281">
        <v>1.1665714285714199E-2</v>
      </c>
      <c r="T281">
        <v>53.249784583193602</v>
      </c>
      <c r="U281">
        <v>0</v>
      </c>
      <c r="V281" s="1">
        <f t="shared" si="13"/>
        <v>42506</v>
      </c>
      <c r="W281" t="str">
        <f>IFERROR(VLOOKUP(V281,realized!K:N,3,0),"")</f>
        <v/>
      </c>
      <c r="Y281" t="s">
        <v>1091</v>
      </c>
      <c r="Z281">
        <v>1232.28</v>
      </c>
      <c r="AA281">
        <v>1256.55</v>
      </c>
      <c r="AB281">
        <v>1227.56</v>
      </c>
      <c r="AC281">
        <v>1250.03</v>
      </c>
      <c r="AD281">
        <v>28.99</v>
      </c>
      <c r="AE281">
        <v>17.2807142857142</v>
      </c>
      <c r="AF281">
        <v>60.8101017702012</v>
      </c>
      <c r="AG281">
        <v>0</v>
      </c>
      <c r="AH281" s="1">
        <f t="shared" si="14"/>
        <v>42479</v>
      </c>
      <c r="AI281" t="str">
        <f>IFERROR(VLOOKUP(AH281,realized!U:X,3,0),"")</f>
        <v/>
      </c>
    </row>
    <row r="282" spans="1:35" x14ac:dyDescent="0.3">
      <c r="A282" t="s">
        <v>1111</v>
      </c>
      <c r="B282">
        <v>1.13192</v>
      </c>
      <c r="C282">
        <v>1.1348</v>
      </c>
      <c r="D282">
        <v>1.13012</v>
      </c>
      <c r="E282">
        <v>1.1311500000000001</v>
      </c>
      <c r="F282">
        <v>4.6800000000000097E-3</v>
      </c>
      <c r="G282">
        <v>7.6907142857142296E-3</v>
      </c>
      <c r="H282">
        <v>48.543464126512603</v>
      </c>
      <c r="I282">
        <v>1</v>
      </c>
      <c r="J282" s="1">
        <f t="shared" si="12"/>
        <v>42507</v>
      </c>
      <c r="K282" t="str">
        <f>IFERROR(VLOOKUP(J282,realized!F:I,3,0),"")</f>
        <v/>
      </c>
      <c r="M282" t="s">
        <v>1111</v>
      </c>
      <c r="N282">
        <v>1.4398</v>
      </c>
      <c r="O282">
        <v>1.4523600000000001</v>
      </c>
      <c r="P282">
        <v>1.4393899999999999</v>
      </c>
      <c r="Q282">
        <v>1.44601</v>
      </c>
      <c r="R282">
        <v>1.29700000000001E-2</v>
      </c>
      <c r="S282">
        <v>1.15328571428571E-2</v>
      </c>
      <c r="T282">
        <v>52.8950019926557</v>
      </c>
      <c r="U282">
        <v>0</v>
      </c>
      <c r="V282" s="1">
        <f t="shared" si="13"/>
        <v>42507</v>
      </c>
      <c r="W282" t="str">
        <f>IFERROR(VLOOKUP(V282,realized!K:N,3,0),"")</f>
        <v/>
      </c>
      <c r="Y282" t="s">
        <v>1092</v>
      </c>
      <c r="Z282">
        <v>1249.3</v>
      </c>
      <c r="AA282">
        <v>1257.92</v>
      </c>
      <c r="AB282">
        <v>1242.3</v>
      </c>
      <c r="AC282">
        <v>1243.9100000000001</v>
      </c>
      <c r="AD282">
        <v>15.6200000000001</v>
      </c>
      <c r="AE282">
        <v>17.2042857142857</v>
      </c>
      <c r="AF282">
        <v>60.094454919808101</v>
      </c>
      <c r="AG282">
        <v>0</v>
      </c>
      <c r="AH282" s="1">
        <f t="shared" si="14"/>
        <v>42480</v>
      </c>
      <c r="AI282" t="str">
        <f>IFERROR(VLOOKUP(AH282,realized!U:X,3,0),"")</f>
        <v/>
      </c>
    </row>
    <row r="283" spans="1:35" x14ac:dyDescent="0.3">
      <c r="A283" t="s">
        <v>1112</v>
      </c>
      <c r="B283">
        <v>1.13114</v>
      </c>
      <c r="C283">
        <v>1.13158</v>
      </c>
      <c r="D283">
        <v>1.1213599999999999</v>
      </c>
      <c r="E283">
        <v>1.1214500000000001</v>
      </c>
      <c r="F283">
        <v>1.0220000000000101E-2</v>
      </c>
      <c r="G283">
        <v>7.9057142857142399E-3</v>
      </c>
      <c r="H283">
        <v>41.169257807450997</v>
      </c>
      <c r="I283">
        <v>1</v>
      </c>
      <c r="J283" s="1">
        <f t="shared" si="12"/>
        <v>42508</v>
      </c>
      <c r="K283" t="str">
        <f>IFERROR(VLOOKUP(J283,realized!F:I,3,0),"")</f>
        <v/>
      </c>
      <c r="M283" t="s">
        <v>1112</v>
      </c>
      <c r="N283">
        <v>1.4458299999999999</v>
      </c>
      <c r="O283">
        <v>1.4634199999999999</v>
      </c>
      <c r="P283">
        <v>1.4402900000000001</v>
      </c>
      <c r="Q283">
        <v>1.45966</v>
      </c>
      <c r="R283">
        <v>2.31299999999998E-2</v>
      </c>
      <c r="S283">
        <v>1.24678571428571E-2</v>
      </c>
      <c r="T283">
        <v>52.7385897103537</v>
      </c>
      <c r="U283">
        <v>0</v>
      </c>
      <c r="V283" s="1">
        <f t="shared" si="13"/>
        <v>42508</v>
      </c>
      <c r="W283" t="str">
        <f>IFERROR(VLOOKUP(V283,realized!K:N,3,0),"")</f>
        <v/>
      </c>
      <c r="Y283" t="s">
        <v>1093</v>
      </c>
      <c r="Z283">
        <v>1242.97</v>
      </c>
      <c r="AA283">
        <v>1270.26</v>
      </c>
      <c r="AB283">
        <v>1242.6099999999999</v>
      </c>
      <c r="AC283">
        <v>1247.8</v>
      </c>
      <c r="AD283">
        <v>27.65</v>
      </c>
      <c r="AE283">
        <v>17.299285714285698</v>
      </c>
      <c r="AF283">
        <v>58.072930077942502</v>
      </c>
      <c r="AG283">
        <v>0</v>
      </c>
      <c r="AH283" s="1">
        <f t="shared" si="14"/>
        <v>42481</v>
      </c>
      <c r="AI283" t="str">
        <f>IFERROR(VLOOKUP(AH283,realized!U:X,3,0),"")</f>
        <v/>
      </c>
    </row>
    <row r="284" spans="1:35" x14ac:dyDescent="0.3">
      <c r="A284" t="s">
        <v>1113</v>
      </c>
      <c r="B284">
        <v>1.1214200000000001</v>
      </c>
      <c r="C284">
        <v>1.12297</v>
      </c>
      <c r="D284">
        <v>1.11795</v>
      </c>
      <c r="E284">
        <v>1.12012</v>
      </c>
      <c r="F284">
        <v>5.0200000000000201E-3</v>
      </c>
      <c r="G284">
        <v>7.4671428571428302E-3</v>
      </c>
      <c r="H284">
        <v>37.617445385605599</v>
      </c>
      <c r="I284">
        <v>1</v>
      </c>
      <c r="J284" s="1">
        <f t="shared" si="12"/>
        <v>42509</v>
      </c>
      <c r="K284" t="str">
        <f>IFERROR(VLOOKUP(J284,realized!F:I,3,0),"")</f>
        <v/>
      </c>
      <c r="M284" t="s">
        <v>1113</v>
      </c>
      <c r="N284">
        <v>1.4596100000000001</v>
      </c>
      <c r="O284">
        <v>1.46628</v>
      </c>
      <c r="P284">
        <v>1.4560900000000001</v>
      </c>
      <c r="Q284">
        <v>1.46082</v>
      </c>
      <c r="R284">
        <v>1.0189999999999901E-2</v>
      </c>
      <c r="S284">
        <v>1.2525E-2</v>
      </c>
      <c r="T284">
        <v>52.727667406381599</v>
      </c>
      <c r="U284">
        <v>0</v>
      </c>
      <c r="V284" s="1">
        <f t="shared" si="13"/>
        <v>42509</v>
      </c>
      <c r="W284" t="str">
        <f>IFERROR(VLOOKUP(V284,realized!K:N,3,0),"")</f>
        <v/>
      </c>
      <c r="Y284" t="s">
        <v>1094</v>
      </c>
      <c r="Z284">
        <v>1247.33</v>
      </c>
      <c r="AA284">
        <v>1252.51</v>
      </c>
      <c r="AB284">
        <v>1227.28</v>
      </c>
      <c r="AC284">
        <v>1232.01</v>
      </c>
      <c r="AD284">
        <v>25.23</v>
      </c>
      <c r="AE284">
        <v>18.5285714285714</v>
      </c>
      <c r="AF284">
        <v>57.991536829434501</v>
      </c>
      <c r="AG284">
        <v>0</v>
      </c>
      <c r="AH284" s="1">
        <f t="shared" si="14"/>
        <v>42482</v>
      </c>
      <c r="AI284" t="str">
        <f>IFERROR(VLOOKUP(AH284,realized!U:X,3,0),"")</f>
        <v/>
      </c>
    </row>
    <row r="285" spans="1:35" x14ac:dyDescent="0.3">
      <c r="A285" t="s">
        <v>1114</v>
      </c>
      <c r="B285">
        <v>1.1201300000000001</v>
      </c>
      <c r="C285">
        <v>1.12368</v>
      </c>
      <c r="D285">
        <v>1.1195900000000001</v>
      </c>
      <c r="E285">
        <v>1.1221699999999999</v>
      </c>
      <c r="F285">
        <v>4.0899999999999201E-3</v>
      </c>
      <c r="G285">
        <v>7.1135714285713997E-3</v>
      </c>
      <c r="H285">
        <v>37.095962531507801</v>
      </c>
      <c r="I285">
        <v>1</v>
      </c>
      <c r="J285" s="1">
        <f t="shared" si="12"/>
        <v>42510</v>
      </c>
      <c r="K285" t="str">
        <f>IFERROR(VLOOKUP(J285,realized!F:I,3,0),"")</f>
        <v/>
      </c>
      <c r="M285" t="s">
        <v>1114</v>
      </c>
      <c r="N285">
        <v>1.4608099999999999</v>
      </c>
      <c r="O285">
        <v>1.46126</v>
      </c>
      <c r="P285">
        <v>1.44848</v>
      </c>
      <c r="Q285">
        <v>1.44953</v>
      </c>
      <c r="R285">
        <v>1.278E-2</v>
      </c>
      <c r="S285">
        <v>1.2613571428571399E-2</v>
      </c>
      <c r="T285">
        <v>52.791310909377103</v>
      </c>
      <c r="U285">
        <v>0</v>
      </c>
      <c r="V285" s="1">
        <f t="shared" si="13"/>
        <v>42510</v>
      </c>
      <c r="W285" t="str">
        <f>IFERROR(VLOOKUP(V285,realized!K:N,3,0),"")</f>
        <v/>
      </c>
      <c r="Y285" t="s">
        <v>1095</v>
      </c>
      <c r="Z285">
        <v>1232.3800000000001</v>
      </c>
      <c r="AA285">
        <v>1242.25</v>
      </c>
      <c r="AB285">
        <v>1230</v>
      </c>
      <c r="AC285">
        <v>1237.7</v>
      </c>
      <c r="AD285">
        <v>12.25</v>
      </c>
      <c r="AE285">
        <v>17.835000000000001</v>
      </c>
      <c r="AF285">
        <v>58.901604157806297</v>
      </c>
      <c r="AG285">
        <v>0</v>
      </c>
      <c r="AH285" s="1">
        <f t="shared" si="14"/>
        <v>42485</v>
      </c>
      <c r="AI285" t="str">
        <f>IFERROR(VLOOKUP(AH285,realized!U:X,3,0),"")</f>
        <v/>
      </c>
    </row>
    <row r="286" spans="1:35" x14ac:dyDescent="0.3">
      <c r="A286" t="s">
        <v>1115</v>
      </c>
      <c r="B286">
        <v>1.12066</v>
      </c>
      <c r="C286">
        <v>1.1242399999999999</v>
      </c>
      <c r="D286">
        <v>1.1187100000000001</v>
      </c>
      <c r="E286">
        <v>1.1218999999999999</v>
      </c>
      <c r="F286">
        <v>5.5299999999998102E-3</v>
      </c>
      <c r="G286">
        <v>6.6457142857142297E-3</v>
      </c>
      <c r="H286">
        <v>44.7994880246112</v>
      </c>
      <c r="I286">
        <v>1</v>
      </c>
      <c r="J286" s="1">
        <f t="shared" si="12"/>
        <v>42513</v>
      </c>
      <c r="K286" t="str">
        <f>IFERROR(VLOOKUP(J286,realized!F:I,3,0),"")</f>
        <v/>
      </c>
      <c r="M286" t="s">
        <v>1115</v>
      </c>
      <c r="N286">
        <v>1.45025</v>
      </c>
      <c r="O286">
        <v>1.4548099999999999</v>
      </c>
      <c r="P286">
        <v>1.44417</v>
      </c>
      <c r="Q286">
        <v>1.4482999999999999</v>
      </c>
      <c r="R286">
        <v>1.06399999999999E-2</v>
      </c>
      <c r="S286">
        <v>1.16514285714285E-2</v>
      </c>
      <c r="T286">
        <v>63.014280139309498</v>
      </c>
      <c r="U286">
        <v>0</v>
      </c>
      <c r="V286" s="1">
        <f t="shared" si="13"/>
        <v>42513</v>
      </c>
      <c r="W286" t="str">
        <f>IFERROR(VLOOKUP(V286,realized!K:N,3,0),"")</f>
        <v/>
      </c>
      <c r="Y286" t="s">
        <v>1096</v>
      </c>
      <c r="Z286">
        <v>1237.93</v>
      </c>
      <c r="AA286">
        <v>1244.8900000000001</v>
      </c>
      <c r="AB286">
        <v>1231.19</v>
      </c>
      <c r="AC286">
        <v>1243.0899999999999</v>
      </c>
      <c r="AD286">
        <v>13.7</v>
      </c>
      <c r="AE286">
        <v>17.705714285714301</v>
      </c>
      <c r="AF286">
        <v>63.207733723311001</v>
      </c>
      <c r="AG286">
        <v>0</v>
      </c>
      <c r="AH286" s="1">
        <f t="shared" si="14"/>
        <v>42486</v>
      </c>
      <c r="AI286" t="str">
        <f>IFERROR(VLOOKUP(AH286,realized!U:X,3,0),"")</f>
        <v/>
      </c>
    </row>
    <row r="287" spans="1:35" x14ac:dyDescent="0.3">
      <c r="A287" t="s">
        <v>1116</v>
      </c>
      <c r="B287">
        <v>1.1218999999999999</v>
      </c>
      <c r="C287">
        <v>1.1226499999999999</v>
      </c>
      <c r="D287">
        <v>1.1132</v>
      </c>
      <c r="E287">
        <v>1.11395</v>
      </c>
      <c r="F287">
        <v>9.4499999999999498E-3</v>
      </c>
      <c r="G287">
        <v>6.8678571428570897E-3</v>
      </c>
      <c r="H287">
        <v>42.949251241585799</v>
      </c>
      <c r="I287">
        <v>1</v>
      </c>
      <c r="J287" s="1">
        <f t="shared" si="12"/>
        <v>42514</v>
      </c>
      <c r="K287" t="str">
        <f>IFERROR(VLOOKUP(J287,realized!F:I,3,0),"")</f>
        <v/>
      </c>
      <c r="M287" t="s">
        <v>1116</v>
      </c>
      <c r="N287">
        <v>1.4483999999999999</v>
      </c>
      <c r="O287">
        <v>1.4641599999999999</v>
      </c>
      <c r="P287">
        <v>1.4471000000000001</v>
      </c>
      <c r="Q287">
        <v>1.4632000000000001</v>
      </c>
      <c r="R287">
        <v>1.7059999999999801E-2</v>
      </c>
      <c r="S287">
        <v>1.20821428571428E-2</v>
      </c>
      <c r="T287">
        <v>62.732717143934202</v>
      </c>
      <c r="U287">
        <v>0</v>
      </c>
      <c r="V287" s="1">
        <f t="shared" si="13"/>
        <v>42514</v>
      </c>
      <c r="W287" t="str">
        <f>IFERROR(VLOOKUP(V287,realized!K:N,3,0),"")</f>
        <v/>
      </c>
      <c r="Y287" t="s">
        <v>1097</v>
      </c>
      <c r="Z287">
        <v>1244.0899999999999</v>
      </c>
      <c r="AA287">
        <v>1252.5999999999999</v>
      </c>
      <c r="AB287">
        <v>1239.17</v>
      </c>
      <c r="AC287">
        <v>1245.7</v>
      </c>
      <c r="AD287">
        <v>13.429999999999801</v>
      </c>
      <c r="AE287">
        <v>17.159285714285701</v>
      </c>
      <c r="AF287">
        <v>63.786243253101603</v>
      </c>
      <c r="AG287">
        <v>0</v>
      </c>
      <c r="AH287" s="1">
        <f t="shared" si="14"/>
        <v>42487</v>
      </c>
      <c r="AI287" t="str">
        <f>IFERROR(VLOOKUP(AH287,realized!U:X,3,0),"")</f>
        <v/>
      </c>
    </row>
    <row r="288" spans="1:35" x14ac:dyDescent="0.3">
      <c r="A288" t="s">
        <v>1117</v>
      </c>
      <c r="B288">
        <v>1.1139300000000001</v>
      </c>
      <c r="C288">
        <v>1.1166499999999999</v>
      </c>
      <c r="D288">
        <v>1.11286</v>
      </c>
      <c r="E288">
        <v>1.11541</v>
      </c>
      <c r="F288">
        <v>3.7899999999999601E-3</v>
      </c>
      <c r="G288">
        <v>6.3685714285713901E-3</v>
      </c>
      <c r="H288">
        <v>43.149201622876298</v>
      </c>
      <c r="I288">
        <v>0</v>
      </c>
      <c r="J288" s="1">
        <f t="shared" si="12"/>
        <v>42515</v>
      </c>
      <c r="K288" t="str">
        <f>IFERROR(VLOOKUP(J288,realized!F:I,3,0),"")</f>
        <v/>
      </c>
      <c r="M288" t="s">
        <v>1117</v>
      </c>
      <c r="N288">
        <v>1.46295</v>
      </c>
      <c r="O288">
        <v>1.4729000000000001</v>
      </c>
      <c r="P288">
        <v>1.4600500000000001</v>
      </c>
      <c r="Q288">
        <v>1.4695</v>
      </c>
      <c r="R288">
        <v>1.285E-2</v>
      </c>
      <c r="S288">
        <v>1.23921428571428E-2</v>
      </c>
      <c r="T288">
        <v>55.639943344115103</v>
      </c>
      <c r="U288">
        <v>1</v>
      </c>
      <c r="V288" s="1">
        <f t="shared" si="13"/>
        <v>42515</v>
      </c>
      <c r="W288" t="str">
        <f>IFERROR(VLOOKUP(V288,realized!K:N,3,0),"")</f>
        <v/>
      </c>
      <c r="Y288" t="s">
        <v>1098</v>
      </c>
      <c r="Z288">
        <v>1245.3800000000001</v>
      </c>
      <c r="AA288">
        <v>1269.71</v>
      </c>
      <c r="AB288">
        <v>1237.6300000000001</v>
      </c>
      <c r="AC288">
        <v>1265.54</v>
      </c>
      <c r="AD288">
        <v>32.079999999999899</v>
      </c>
      <c r="AE288">
        <v>18.502857142857099</v>
      </c>
      <c r="AF288">
        <v>63.719446877645098</v>
      </c>
      <c r="AG288">
        <v>0</v>
      </c>
      <c r="AH288" s="1">
        <f t="shared" si="14"/>
        <v>42488</v>
      </c>
      <c r="AI288" t="str">
        <f>IFERROR(VLOOKUP(AH288,realized!U:X,3,0),"")</f>
        <v/>
      </c>
    </row>
    <row r="289" spans="1:35" x14ac:dyDescent="0.3">
      <c r="A289" t="s">
        <v>1118</v>
      </c>
      <c r="B289">
        <v>1.1153599999999999</v>
      </c>
      <c r="C289">
        <v>1.1216200000000001</v>
      </c>
      <c r="D289">
        <v>1.1149100000000001</v>
      </c>
      <c r="E289">
        <v>1.1192599999999999</v>
      </c>
      <c r="F289">
        <v>6.7099999999999903E-3</v>
      </c>
      <c r="G289">
        <v>6.1792857142856702E-3</v>
      </c>
      <c r="H289">
        <v>45.888476961719</v>
      </c>
      <c r="I289">
        <v>0</v>
      </c>
      <c r="J289" s="1">
        <f t="shared" si="12"/>
        <v>42516</v>
      </c>
      <c r="K289" t="str">
        <f>IFERROR(VLOOKUP(J289,realized!F:I,3,0),"")</f>
        <v/>
      </c>
      <c r="M289" t="s">
        <v>1118</v>
      </c>
      <c r="N289">
        <v>1.46936</v>
      </c>
      <c r="O289">
        <v>1.4738800000000001</v>
      </c>
      <c r="P289">
        <v>1.4639800000000001</v>
      </c>
      <c r="Q289">
        <v>1.4667600000000001</v>
      </c>
      <c r="R289">
        <v>9.9000000000000199E-3</v>
      </c>
      <c r="S289">
        <v>1.2142142857142799E-2</v>
      </c>
      <c r="T289">
        <v>54.522029474531003</v>
      </c>
      <c r="U289">
        <v>1</v>
      </c>
      <c r="V289" s="1">
        <f t="shared" si="13"/>
        <v>42516</v>
      </c>
      <c r="W289" t="str">
        <f>IFERROR(VLOOKUP(V289,realized!K:N,3,0),"")</f>
        <v/>
      </c>
      <c r="Y289" t="s">
        <v>1099</v>
      </c>
      <c r="Z289">
        <v>1265.6400000000001</v>
      </c>
      <c r="AA289">
        <v>1296.6500000000001</v>
      </c>
      <c r="AB289">
        <v>1265.04</v>
      </c>
      <c r="AC289">
        <v>1293.6300000000001</v>
      </c>
      <c r="AD289">
        <v>31.610000000000099</v>
      </c>
      <c r="AE289">
        <v>19.394285714285701</v>
      </c>
      <c r="AF289">
        <v>46.704702021619099</v>
      </c>
      <c r="AG289">
        <v>0</v>
      </c>
      <c r="AH289" s="1">
        <f t="shared" si="14"/>
        <v>42489</v>
      </c>
      <c r="AI289" t="str">
        <f>IFERROR(VLOOKUP(AH289,realized!U:X,3,0),"")</f>
        <v/>
      </c>
    </row>
    <row r="290" spans="1:35" x14ac:dyDescent="0.3">
      <c r="A290" t="s">
        <v>1119</v>
      </c>
      <c r="B290">
        <v>1.11924</v>
      </c>
      <c r="C290">
        <v>1.1200399999999999</v>
      </c>
      <c r="D290">
        <v>1.1109599999999999</v>
      </c>
      <c r="E290">
        <v>1.1109599999999999</v>
      </c>
      <c r="F290">
        <v>9.07999999999997E-3</v>
      </c>
      <c r="G290">
        <v>6.5092857142856697E-3</v>
      </c>
      <c r="H290">
        <v>42.793951543027298</v>
      </c>
      <c r="I290">
        <v>0</v>
      </c>
      <c r="J290" s="1">
        <f t="shared" si="12"/>
        <v>42517</v>
      </c>
      <c r="K290" t="str">
        <f>IFERROR(VLOOKUP(J290,realized!F:I,3,0),"")</f>
        <v/>
      </c>
      <c r="M290" t="s">
        <v>1119</v>
      </c>
      <c r="N290">
        <v>1.4667699999999999</v>
      </c>
      <c r="O290">
        <v>1.46885</v>
      </c>
      <c r="P290">
        <v>1.46041</v>
      </c>
      <c r="Q290">
        <v>1.46126</v>
      </c>
      <c r="R290">
        <v>8.4399999999999996E-3</v>
      </c>
      <c r="S290">
        <v>1.19964285714285E-2</v>
      </c>
      <c r="T290">
        <v>54.364320895859898</v>
      </c>
      <c r="U290">
        <v>1</v>
      </c>
      <c r="V290" s="1">
        <f t="shared" si="13"/>
        <v>42517</v>
      </c>
      <c r="W290" t="str">
        <f>IFERROR(VLOOKUP(V290,realized!K:N,3,0),"")</f>
        <v/>
      </c>
      <c r="Y290" t="s">
        <v>1100</v>
      </c>
      <c r="Z290">
        <v>1293.04</v>
      </c>
      <c r="AA290">
        <v>1303.72</v>
      </c>
      <c r="AB290">
        <v>1287.42</v>
      </c>
      <c r="AC290">
        <v>1291.3900000000001</v>
      </c>
      <c r="AD290">
        <v>16.299999999999901</v>
      </c>
      <c r="AE290">
        <v>19.740714285714201</v>
      </c>
      <c r="AF290">
        <v>43.341913909018501</v>
      </c>
      <c r="AG290">
        <v>0</v>
      </c>
      <c r="AH290" s="1">
        <f t="shared" si="14"/>
        <v>42492</v>
      </c>
      <c r="AI290" t="str">
        <f>IFERROR(VLOOKUP(AH290,realized!U:X,3,0),"")</f>
        <v/>
      </c>
    </row>
    <row r="291" spans="1:35" x14ac:dyDescent="0.3">
      <c r="A291" t="s">
        <v>1120</v>
      </c>
      <c r="B291">
        <v>1.1111599999999999</v>
      </c>
      <c r="C291">
        <v>1.11442</v>
      </c>
      <c r="D291">
        <v>1.1097399999999999</v>
      </c>
      <c r="E291">
        <v>1.1136200000000001</v>
      </c>
      <c r="F291">
        <v>4.6800000000000097E-3</v>
      </c>
      <c r="G291">
        <v>6.4771428571428298E-3</v>
      </c>
      <c r="H291">
        <v>40.643121238434603</v>
      </c>
      <c r="I291">
        <v>0</v>
      </c>
      <c r="J291" s="1">
        <f t="shared" si="12"/>
        <v>42520</v>
      </c>
      <c r="K291" t="str">
        <f>IFERROR(VLOOKUP(J291,realized!F:I,3,0),"")</f>
        <v/>
      </c>
      <c r="M291" t="s">
        <v>1120</v>
      </c>
      <c r="N291">
        <v>1.4601500000000001</v>
      </c>
      <c r="O291">
        <v>1.4640899999999999</v>
      </c>
      <c r="P291">
        <v>1.45871</v>
      </c>
      <c r="Q291">
        <v>1.464</v>
      </c>
      <c r="R291">
        <v>5.3799999999999404E-3</v>
      </c>
      <c r="S291">
        <v>1.17471428571428E-2</v>
      </c>
      <c r="T291">
        <v>54.1403155935038</v>
      </c>
      <c r="U291">
        <v>1</v>
      </c>
      <c r="V291" s="1">
        <f t="shared" si="13"/>
        <v>42520</v>
      </c>
      <c r="W291" t="str">
        <f>IFERROR(VLOOKUP(V291,realized!K:N,3,0),"")</f>
        <v/>
      </c>
      <c r="Y291" t="s">
        <v>1101</v>
      </c>
      <c r="Z291">
        <v>1291.44</v>
      </c>
      <c r="AA291">
        <v>1301.7</v>
      </c>
      <c r="AB291">
        <v>1282.1600000000001</v>
      </c>
      <c r="AC291">
        <v>1286.43</v>
      </c>
      <c r="AD291">
        <v>19.5399999999999</v>
      </c>
      <c r="AE291">
        <v>19.930714285714199</v>
      </c>
      <c r="AF291">
        <v>43.701142479257399</v>
      </c>
      <c r="AG291">
        <v>0</v>
      </c>
      <c r="AH291" s="1">
        <f t="shared" si="14"/>
        <v>42493</v>
      </c>
      <c r="AI291" t="str">
        <f>IFERROR(VLOOKUP(AH291,realized!U:X,3,0),"")</f>
        <v/>
      </c>
    </row>
    <row r="292" spans="1:35" x14ac:dyDescent="0.3">
      <c r="A292" t="s">
        <v>1121</v>
      </c>
      <c r="B292">
        <v>1.11354</v>
      </c>
      <c r="C292">
        <v>1.1173</v>
      </c>
      <c r="D292">
        <v>1.1121700000000001</v>
      </c>
      <c r="E292">
        <v>1.1129899999999999</v>
      </c>
      <c r="F292">
        <v>5.12999999999985E-3</v>
      </c>
      <c r="G292">
        <v>6.2885714285713804E-3</v>
      </c>
      <c r="H292">
        <v>41.797650411449702</v>
      </c>
      <c r="I292">
        <v>0</v>
      </c>
      <c r="J292" s="1">
        <f t="shared" si="12"/>
        <v>42521</v>
      </c>
      <c r="K292" t="str">
        <f>IFERROR(VLOOKUP(J292,realized!F:I,3,0),"")</f>
        <v/>
      </c>
      <c r="M292" t="s">
        <v>1121</v>
      </c>
      <c r="N292">
        <v>1.4637100000000001</v>
      </c>
      <c r="O292">
        <v>1.47241</v>
      </c>
      <c r="P292">
        <v>1.44645</v>
      </c>
      <c r="Q292">
        <v>1.4480599999999999</v>
      </c>
      <c r="R292">
        <v>2.59599999999999E-2</v>
      </c>
      <c r="S292">
        <v>1.29357142857142E-2</v>
      </c>
      <c r="T292">
        <v>54.257332393343198</v>
      </c>
      <c r="U292">
        <v>1</v>
      </c>
      <c r="V292" s="1">
        <f t="shared" si="13"/>
        <v>42521</v>
      </c>
      <c r="W292" t="str">
        <f>IFERROR(VLOOKUP(V292,realized!K:N,3,0),"")</f>
        <v/>
      </c>
      <c r="Y292" t="s">
        <v>1102</v>
      </c>
      <c r="Z292">
        <v>1285.43</v>
      </c>
      <c r="AA292">
        <v>1289.69</v>
      </c>
      <c r="AB292">
        <v>1271.71</v>
      </c>
      <c r="AC292">
        <v>1279.3800000000001</v>
      </c>
      <c r="AD292">
        <v>17.98</v>
      </c>
      <c r="AE292">
        <v>19.770714285714199</v>
      </c>
      <c r="AF292">
        <v>44.604091270675099</v>
      </c>
      <c r="AG292">
        <v>0</v>
      </c>
      <c r="AH292" s="1">
        <f t="shared" si="14"/>
        <v>42494</v>
      </c>
      <c r="AI292" t="str">
        <f>IFERROR(VLOOKUP(AH292,realized!U:X,3,0),"")</f>
        <v/>
      </c>
    </row>
    <row r="293" spans="1:35" x14ac:dyDescent="0.3">
      <c r="A293" t="s">
        <v>1122</v>
      </c>
      <c r="B293">
        <v>1.11304</v>
      </c>
      <c r="C293">
        <v>1.1193500000000001</v>
      </c>
      <c r="D293">
        <v>1.1113599999999999</v>
      </c>
      <c r="E293">
        <v>1.1186799999999999</v>
      </c>
      <c r="F293">
        <v>7.9900000000001602E-3</v>
      </c>
      <c r="G293">
        <v>6.4378571428571297E-3</v>
      </c>
      <c r="H293">
        <v>47.321340744338897</v>
      </c>
      <c r="I293">
        <v>0</v>
      </c>
      <c r="J293" s="1">
        <f t="shared" si="12"/>
        <v>42522</v>
      </c>
      <c r="K293" t="str">
        <f>IFERROR(VLOOKUP(J293,realized!F:I,3,0),"")</f>
        <v/>
      </c>
      <c r="M293" t="s">
        <v>1122</v>
      </c>
      <c r="N293">
        <v>1.4480299999999999</v>
      </c>
      <c r="O293">
        <v>1.4507099999999999</v>
      </c>
      <c r="P293">
        <v>1.4385300000000001</v>
      </c>
      <c r="Q293">
        <v>1.4413499999999999</v>
      </c>
      <c r="R293">
        <v>1.21799999999998E-2</v>
      </c>
      <c r="S293">
        <v>1.29214285714285E-2</v>
      </c>
      <c r="T293">
        <v>54.399019299884301</v>
      </c>
      <c r="U293">
        <v>1</v>
      </c>
      <c r="V293" s="1">
        <f t="shared" si="13"/>
        <v>42522</v>
      </c>
      <c r="W293" t="str">
        <f>IFERROR(VLOOKUP(V293,realized!K:N,3,0),"")</f>
        <v/>
      </c>
      <c r="Y293" t="s">
        <v>1103</v>
      </c>
      <c r="Z293">
        <v>1279.5</v>
      </c>
      <c r="AA293">
        <v>1286.4100000000001</v>
      </c>
      <c r="AB293">
        <v>1268.8</v>
      </c>
      <c r="AC293">
        <v>1277.53</v>
      </c>
      <c r="AD293">
        <v>17.610000000000099</v>
      </c>
      <c r="AE293">
        <v>20.262857142857101</v>
      </c>
      <c r="AF293">
        <v>45.993817944984897</v>
      </c>
      <c r="AG293">
        <v>0</v>
      </c>
      <c r="AH293" s="1">
        <f t="shared" si="14"/>
        <v>42495</v>
      </c>
      <c r="AI293" t="str">
        <f>IFERROR(VLOOKUP(AH293,realized!U:X,3,0),"")</f>
        <v/>
      </c>
    </row>
    <row r="294" spans="1:35" x14ac:dyDescent="0.3">
      <c r="A294" t="s">
        <v>1123</v>
      </c>
      <c r="B294">
        <v>1.1187100000000001</v>
      </c>
      <c r="C294">
        <v>1.12195</v>
      </c>
      <c r="D294">
        <v>1.1144799999999999</v>
      </c>
      <c r="E294">
        <v>1.115</v>
      </c>
      <c r="F294">
        <v>7.4700000000000799E-3</v>
      </c>
      <c r="G294">
        <v>6.2814285714285602E-3</v>
      </c>
      <c r="H294">
        <v>50.982065697323101</v>
      </c>
      <c r="I294">
        <v>0</v>
      </c>
      <c r="J294" s="1">
        <f t="shared" si="12"/>
        <v>42523</v>
      </c>
      <c r="K294" t="str">
        <f>IFERROR(VLOOKUP(J294,realized!F:I,3,0),"")</f>
        <v/>
      </c>
      <c r="M294" t="s">
        <v>1123</v>
      </c>
      <c r="N294">
        <v>1.4413800000000001</v>
      </c>
      <c r="O294">
        <v>1.44722</v>
      </c>
      <c r="P294">
        <v>1.44</v>
      </c>
      <c r="Q294">
        <v>1.4420200000000001</v>
      </c>
      <c r="R294">
        <v>7.2199999999999999E-3</v>
      </c>
      <c r="S294">
        <v>1.26357142857142E-2</v>
      </c>
      <c r="T294">
        <v>54.488391560389999</v>
      </c>
      <c r="U294">
        <v>1</v>
      </c>
      <c r="V294" s="1">
        <f t="shared" si="13"/>
        <v>42523</v>
      </c>
      <c r="W294" t="str">
        <f>IFERROR(VLOOKUP(V294,realized!K:N,3,0),"")</f>
        <v/>
      </c>
      <c r="Y294" t="s">
        <v>1104</v>
      </c>
      <c r="Z294">
        <v>1277.26</v>
      </c>
      <c r="AA294">
        <v>1295.53</v>
      </c>
      <c r="AB294">
        <v>1274.3900000000001</v>
      </c>
      <c r="AC294">
        <v>1288.18</v>
      </c>
      <c r="AD294">
        <v>21.139999999999802</v>
      </c>
      <c r="AE294">
        <v>20.937857142857101</v>
      </c>
      <c r="AF294">
        <v>46.6124877420541</v>
      </c>
      <c r="AG294">
        <v>0</v>
      </c>
      <c r="AH294" s="1">
        <f t="shared" si="14"/>
        <v>42496</v>
      </c>
      <c r="AI294" t="str">
        <f>IFERROR(VLOOKUP(AH294,realized!U:X,3,0),"")</f>
        <v/>
      </c>
    </row>
    <row r="295" spans="1:35" x14ac:dyDescent="0.3">
      <c r="A295" t="s">
        <v>1124</v>
      </c>
      <c r="B295">
        <v>1.1149800000000001</v>
      </c>
      <c r="C295">
        <v>1.1372899999999999</v>
      </c>
      <c r="D295">
        <v>1.11361</v>
      </c>
      <c r="E295">
        <v>1.1361300000000001</v>
      </c>
      <c r="F295">
        <v>2.3679999999999899E-2</v>
      </c>
      <c r="G295">
        <v>7.6799999999999802E-3</v>
      </c>
      <c r="H295">
        <v>47.268298855478598</v>
      </c>
      <c r="I295">
        <v>0</v>
      </c>
      <c r="J295" s="1">
        <f t="shared" si="12"/>
        <v>42524</v>
      </c>
      <c r="K295" t="str">
        <f>IFERROR(VLOOKUP(J295,realized!F:I,3,0),"")</f>
        <v/>
      </c>
      <c r="M295" t="s">
        <v>1124</v>
      </c>
      <c r="N295">
        <v>1.4420299999999999</v>
      </c>
      <c r="O295">
        <v>1.4581900000000001</v>
      </c>
      <c r="P295">
        <v>1.4398200000000001</v>
      </c>
      <c r="Q295">
        <v>1.4511400000000001</v>
      </c>
      <c r="R295">
        <v>1.83699999999999E-2</v>
      </c>
      <c r="S295">
        <v>1.33621428571428E-2</v>
      </c>
      <c r="T295">
        <v>60.173995249829403</v>
      </c>
      <c r="U295">
        <v>1</v>
      </c>
      <c r="V295" s="1">
        <f t="shared" si="13"/>
        <v>42524</v>
      </c>
      <c r="W295" t="str">
        <f>IFERROR(VLOOKUP(V295,realized!K:N,3,0),"")</f>
        <v/>
      </c>
      <c r="Y295" t="s">
        <v>1105</v>
      </c>
      <c r="Z295">
        <v>1284.8699999999999</v>
      </c>
      <c r="AA295">
        <v>1287.45</v>
      </c>
      <c r="AB295">
        <v>1261.24</v>
      </c>
      <c r="AC295">
        <v>1263.6300000000001</v>
      </c>
      <c r="AD295">
        <v>26.94</v>
      </c>
      <c r="AE295">
        <v>20.791428571428501</v>
      </c>
      <c r="AF295">
        <v>47.117717227051997</v>
      </c>
      <c r="AG295">
        <v>0</v>
      </c>
      <c r="AH295" s="1">
        <f t="shared" si="14"/>
        <v>42499</v>
      </c>
      <c r="AI295" t="str">
        <f>IFERROR(VLOOKUP(AH295,realized!U:X,3,0),"")</f>
        <v/>
      </c>
    </row>
    <row r="296" spans="1:35" x14ac:dyDescent="0.3">
      <c r="A296" t="s">
        <v>1125</v>
      </c>
      <c r="B296">
        <v>1.1350800000000001</v>
      </c>
      <c r="C296">
        <v>1.1392100000000001</v>
      </c>
      <c r="D296">
        <v>1.1325400000000001</v>
      </c>
      <c r="E296">
        <v>1.1353</v>
      </c>
      <c r="F296">
        <v>6.6699999999999503E-3</v>
      </c>
      <c r="G296">
        <v>7.82214285714284E-3</v>
      </c>
      <c r="H296">
        <v>44.767371463042302</v>
      </c>
      <c r="I296">
        <v>0</v>
      </c>
      <c r="J296" s="1">
        <f t="shared" si="12"/>
        <v>42527</v>
      </c>
      <c r="K296" t="str">
        <f>IFERROR(VLOOKUP(J296,realized!F:I,3,0),"")</f>
        <v/>
      </c>
      <c r="M296" t="s">
        <v>1125</v>
      </c>
      <c r="N296">
        <v>1.44665</v>
      </c>
      <c r="O296">
        <v>1.4481900000000001</v>
      </c>
      <c r="P296">
        <v>1.4351499999999999</v>
      </c>
      <c r="Q296">
        <v>1.4438599999999999</v>
      </c>
      <c r="R296">
        <v>1.5990000000000101E-2</v>
      </c>
      <c r="S296">
        <v>1.35778571428571E-2</v>
      </c>
      <c r="T296">
        <v>57.159093036921803</v>
      </c>
      <c r="U296">
        <v>1</v>
      </c>
      <c r="V296" s="1">
        <f t="shared" si="13"/>
        <v>42527</v>
      </c>
      <c r="W296" t="str">
        <f>IFERROR(VLOOKUP(V296,realized!K:N,3,0),"")</f>
        <v/>
      </c>
      <c r="Y296" t="s">
        <v>1106</v>
      </c>
      <c r="Z296">
        <v>1263.9100000000001</v>
      </c>
      <c r="AA296">
        <v>1269.57</v>
      </c>
      <c r="AB296">
        <v>1256.73</v>
      </c>
      <c r="AC296">
        <v>1265.3499999999999</v>
      </c>
      <c r="AD296">
        <v>12.8399999999999</v>
      </c>
      <c r="AE296">
        <v>20.592857142857099</v>
      </c>
      <c r="AF296">
        <v>47.599062199236798</v>
      </c>
      <c r="AG296">
        <v>0</v>
      </c>
      <c r="AH296" s="1">
        <f t="shared" si="14"/>
        <v>42500</v>
      </c>
      <c r="AI296" t="str">
        <f>IFERROR(VLOOKUP(AH296,realized!U:X,3,0),"")</f>
        <v/>
      </c>
    </row>
    <row r="297" spans="1:35" x14ac:dyDescent="0.3">
      <c r="A297" t="s">
        <v>1126</v>
      </c>
      <c r="B297">
        <v>1.1351800000000001</v>
      </c>
      <c r="C297">
        <v>1.1379999999999999</v>
      </c>
      <c r="D297">
        <v>1.1338200000000001</v>
      </c>
      <c r="E297">
        <v>1.13551</v>
      </c>
      <c r="F297">
        <v>4.1799999999998496E-3</v>
      </c>
      <c r="G297">
        <v>7.3907142857142496E-3</v>
      </c>
      <c r="H297">
        <v>44.563641995343197</v>
      </c>
      <c r="I297">
        <v>0</v>
      </c>
      <c r="J297" s="1">
        <f t="shared" si="12"/>
        <v>42528</v>
      </c>
      <c r="K297" t="str">
        <f>IFERROR(VLOOKUP(J297,realized!F:I,3,0),"")</f>
        <v/>
      </c>
      <c r="M297" t="s">
        <v>1126</v>
      </c>
      <c r="N297">
        <v>1.44357</v>
      </c>
      <c r="O297">
        <v>1.4657</v>
      </c>
      <c r="P297">
        <v>1.4432799999999999</v>
      </c>
      <c r="Q297">
        <v>1.4541999999999999</v>
      </c>
      <c r="R297">
        <v>2.24200000000001E-2</v>
      </c>
      <c r="S297">
        <v>1.35271428571428E-2</v>
      </c>
      <c r="T297">
        <v>57.387700118705702</v>
      </c>
      <c r="U297">
        <v>1</v>
      </c>
      <c r="V297" s="1">
        <f t="shared" si="13"/>
        <v>42528</v>
      </c>
      <c r="W297" t="str">
        <f>IFERROR(VLOOKUP(V297,realized!K:N,3,0),"")</f>
        <v/>
      </c>
      <c r="Y297" t="s">
        <v>1107</v>
      </c>
      <c r="Z297">
        <v>1265.8800000000001</v>
      </c>
      <c r="AA297">
        <v>1279.07</v>
      </c>
      <c r="AB297">
        <v>1264.72</v>
      </c>
      <c r="AC297">
        <v>1277.03</v>
      </c>
      <c r="AD297">
        <v>14.3499999999999</v>
      </c>
      <c r="AE297">
        <v>19.6428571428571</v>
      </c>
      <c r="AF297">
        <v>47.928424336335198</v>
      </c>
      <c r="AG297">
        <v>0</v>
      </c>
      <c r="AH297" s="1">
        <f t="shared" si="14"/>
        <v>42501</v>
      </c>
      <c r="AI297" t="str">
        <f>IFERROR(VLOOKUP(AH297,realized!U:X,3,0),"")</f>
        <v/>
      </c>
    </row>
    <row r="298" spans="1:35" x14ac:dyDescent="0.3">
      <c r="A298" t="s">
        <v>1127</v>
      </c>
      <c r="B298">
        <v>1.1354900000000001</v>
      </c>
      <c r="C298">
        <v>1.1410199999999999</v>
      </c>
      <c r="D298">
        <v>1.13537</v>
      </c>
      <c r="E298">
        <v>1.13883</v>
      </c>
      <c r="F298">
        <v>5.6499999999999303E-3</v>
      </c>
      <c r="G298">
        <v>7.43571428571424E-3</v>
      </c>
      <c r="H298">
        <v>42.292559571862498</v>
      </c>
      <c r="I298">
        <v>0</v>
      </c>
      <c r="J298" s="1">
        <f t="shared" si="12"/>
        <v>42529</v>
      </c>
      <c r="K298" t="str">
        <f>IFERROR(VLOOKUP(J298,realized!F:I,3,0),"")</f>
        <v/>
      </c>
      <c r="M298" t="s">
        <v>1127</v>
      </c>
      <c r="N298">
        <v>1.45428</v>
      </c>
      <c r="O298">
        <v>1.46</v>
      </c>
      <c r="P298">
        <v>1.4499500000000001</v>
      </c>
      <c r="Q298">
        <v>1.4501200000000001</v>
      </c>
      <c r="R298">
        <v>1.00499999999998E-2</v>
      </c>
      <c r="S298">
        <v>1.3517142857142801E-2</v>
      </c>
      <c r="T298">
        <v>57.600573274096902</v>
      </c>
      <c r="U298">
        <v>1</v>
      </c>
      <c r="V298" s="1">
        <f t="shared" si="13"/>
        <v>42529</v>
      </c>
      <c r="W298" t="str">
        <f>IFERROR(VLOOKUP(V298,realized!K:N,3,0),"")</f>
        <v/>
      </c>
      <c r="Y298" t="s">
        <v>1108</v>
      </c>
      <c r="Z298">
        <v>1277.6199999999999</v>
      </c>
      <c r="AA298">
        <v>1280.8599999999999</v>
      </c>
      <c r="AB298">
        <v>1261.5899999999999</v>
      </c>
      <c r="AC298">
        <v>1263.33</v>
      </c>
      <c r="AD298">
        <v>19.2699999999999</v>
      </c>
      <c r="AE298">
        <v>19.2171428571428</v>
      </c>
      <c r="AF298">
        <v>49.3975674860365</v>
      </c>
      <c r="AG298">
        <v>0</v>
      </c>
      <c r="AH298" s="1">
        <f t="shared" si="14"/>
        <v>42502</v>
      </c>
      <c r="AI298" t="str">
        <f>IFERROR(VLOOKUP(AH298,realized!U:X,3,0),"")</f>
        <v/>
      </c>
    </row>
    <row r="299" spans="1:35" x14ac:dyDescent="0.3">
      <c r="A299" t="s">
        <v>1128</v>
      </c>
      <c r="B299">
        <v>1.1390100000000001</v>
      </c>
      <c r="C299">
        <v>1.14151</v>
      </c>
      <c r="D299">
        <v>1.1305099999999999</v>
      </c>
      <c r="E299">
        <v>1.1313</v>
      </c>
      <c r="F299">
        <v>1.10000000000001E-2</v>
      </c>
      <c r="G299">
        <v>7.9292857142856804E-3</v>
      </c>
      <c r="H299">
        <v>42.025869494863599</v>
      </c>
      <c r="I299">
        <v>0</v>
      </c>
      <c r="J299" s="1">
        <f t="shared" si="12"/>
        <v>42530</v>
      </c>
      <c r="K299" t="str">
        <f>IFERROR(VLOOKUP(J299,realized!F:I,3,0),"")</f>
        <v/>
      </c>
      <c r="M299" t="s">
        <v>1128</v>
      </c>
      <c r="N299">
        <v>1.4502999999999999</v>
      </c>
      <c r="O299">
        <v>1.45268</v>
      </c>
      <c r="P299">
        <v>1.4446300000000001</v>
      </c>
      <c r="Q299">
        <v>1.44536</v>
      </c>
      <c r="R299">
        <v>8.0499999999998906E-3</v>
      </c>
      <c r="S299">
        <v>1.31792857142856E-2</v>
      </c>
      <c r="T299">
        <v>57.7214191397333</v>
      </c>
      <c r="U299">
        <v>1</v>
      </c>
      <c r="V299" s="1">
        <f t="shared" si="13"/>
        <v>42530</v>
      </c>
      <c r="W299" t="str">
        <f>IFERROR(VLOOKUP(V299,realized!K:N,3,0),"")</f>
        <v/>
      </c>
      <c r="Y299" t="s">
        <v>1109</v>
      </c>
      <c r="Z299">
        <v>1263.76</v>
      </c>
      <c r="AA299">
        <v>1276.24</v>
      </c>
      <c r="AB299">
        <v>1262.76</v>
      </c>
      <c r="AC299">
        <v>1273.04</v>
      </c>
      <c r="AD299">
        <v>13.48</v>
      </c>
      <c r="AE299">
        <v>19.3049999999999</v>
      </c>
      <c r="AF299">
        <v>50.218843119457503</v>
      </c>
      <c r="AG299">
        <v>0</v>
      </c>
      <c r="AH299" s="1">
        <f t="shared" si="14"/>
        <v>42503</v>
      </c>
      <c r="AI299" t="str">
        <f>IFERROR(VLOOKUP(AH299,realized!U:X,3,0),"")</f>
        <v/>
      </c>
    </row>
    <row r="300" spans="1:35" x14ac:dyDescent="0.3">
      <c r="A300" t="s">
        <v>1129</v>
      </c>
      <c r="B300">
        <v>1.1313500000000001</v>
      </c>
      <c r="C300">
        <v>1.1321000000000001</v>
      </c>
      <c r="D300">
        <v>1.1244799999999999</v>
      </c>
      <c r="E300">
        <v>1.1248800000000001</v>
      </c>
      <c r="F300">
        <v>7.6200000000001796E-3</v>
      </c>
      <c r="G300">
        <v>8.0785714285714193E-3</v>
      </c>
      <c r="H300">
        <v>42.585441435891298</v>
      </c>
      <c r="I300">
        <v>0</v>
      </c>
      <c r="J300" s="1">
        <f t="shared" si="12"/>
        <v>42531</v>
      </c>
      <c r="K300" t="str">
        <f>IFERROR(VLOOKUP(J300,realized!F:I,3,0),"")</f>
        <v/>
      </c>
      <c r="M300" t="s">
        <v>1129</v>
      </c>
      <c r="N300">
        <v>1.44536</v>
      </c>
      <c r="O300">
        <v>1.4473</v>
      </c>
      <c r="P300">
        <v>1.41794</v>
      </c>
      <c r="Q300">
        <v>1.4249799999999999</v>
      </c>
      <c r="R300">
        <v>2.9360000000000001E-2</v>
      </c>
      <c r="S300">
        <v>1.45164285714285E-2</v>
      </c>
      <c r="T300">
        <v>44.395894485406799</v>
      </c>
      <c r="U300">
        <v>1</v>
      </c>
      <c r="V300" s="1">
        <f t="shared" si="13"/>
        <v>42531</v>
      </c>
      <c r="W300" t="str">
        <f>IFERROR(VLOOKUP(V300,realized!K:N,3,0),"")</f>
        <v/>
      </c>
      <c r="Y300" t="s">
        <v>1110</v>
      </c>
      <c r="Z300">
        <v>1271.47</v>
      </c>
      <c r="AA300">
        <v>1288.69</v>
      </c>
      <c r="AB300">
        <v>1270.5899999999999</v>
      </c>
      <c r="AC300">
        <v>1273.7</v>
      </c>
      <c r="AD300">
        <v>18.100000000000101</v>
      </c>
      <c r="AE300">
        <v>19.619285714285699</v>
      </c>
      <c r="AF300">
        <v>54.006898494508803</v>
      </c>
      <c r="AG300">
        <v>0</v>
      </c>
      <c r="AH300" s="1">
        <f t="shared" si="14"/>
        <v>42506</v>
      </c>
      <c r="AI300" t="str">
        <f>IFERROR(VLOOKUP(AH300,realized!U:X,3,0),"")</f>
        <v/>
      </c>
    </row>
    <row r="301" spans="1:35" x14ac:dyDescent="0.3">
      <c r="A301" t="s">
        <v>1130</v>
      </c>
      <c r="B301">
        <v>1.12462</v>
      </c>
      <c r="C301">
        <v>1.1302700000000001</v>
      </c>
      <c r="D301">
        <v>1.12317</v>
      </c>
      <c r="E301">
        <v>1.1288899999999999</v>
      </c>
      <c r="F301">
        <v>7.1000000000001002E-3</v>
      </c>
      <c r="G301">
        <v>7.91071428571429E-3</v>
      </c>
      <c r="H301">
        <v>42.987573391211399</v>
      </c>
      <c r="I301">
        <v>0</v>
      </c>
      <c r="J301" s="1">
        <f t="shared" si="12"/>
        <v>42534</v>
      </c>
      <c r="K301" t="str">
        <f>IFERROR(VLOOKUP(J301,realized!F:I,3,0),"")</f>
        <v/>
      </c>
      <c r="M301" t="s">
        <v>1130</v>
      </c>
      <c r="N301">
        <v>1.4267700000000001</v>
      </c>
      <c r="O301">
        <v>1.43276</v>
      </c>
      <c r="P301">
        <v>1.41144</v>
      </c>
      <c r="Q301">
        <v>1.4258999999999999</v>
      </c>
      <c r="R301">
        <v>2.1319999999999999E-2</v>
      </c>
      <c r="S301">
        <v>1.4820714285714199E-2</v>
      </c>
      <c r="T301">
        <v>40.801014910491801</v>
      </c>
      <c r="U301">
        <v>1</v>
      </c>
      <c r="V301" s="1">
        <f t="shared" si="13"/>
        <v>42534</v>
      </c>
      <c r="W301" t="str">
        <f>IFERROR(VLOOKUP(V301,realized!K:N,3,0),"")</f>
        <v/>
      </c>
      <c r="Y301" t="s">
        <v>1111</v>
      </c>
      <c r="Z301">
        <v>1273.8800000000001</v>
      </c>
      <c r="AA301">
        <v>1282.22</v>
      </c>
      <c r="AB301">
        <v>1268.79</v>
      </c>
      <c r="AC301">
        <v>1278.5999999999999</v>
      </c>
      <c r="AD301">
        <v>13.43</v>
      </c>
      <c r="AE301">
        <v>19.619285714285699</v>
      </c>
      <c r="AF301">
        <v>54.3445169039109</v>
      </c>
      <c r="AG301">
        <v>0</v>
      </c>
      <c r="AH301" s="1">
        <f t="shared" si="14"/>
        <v>42507</v>
      </c>
      <c r="AI301" t="str">
        <f>IFERROR(VLOOKUP(AH301,realized!U:X,3,0),"")</f>
        <v/>
      </c>
    </row>
    <row r="302" spans="1:35" x14ac:dyDescent="0.3">
      <c r="A302" t="s">
        <v>1131</v>
      </c>
      <c r="B302">
        <v>1.12886</v>
      </c>
      <c r="C302">
        <v>1.1297900000000001</v>
      </c>
      <c r="D302">
        <v>1.1188400000000001</v>
      </c>
      <c r="E302">
        <v>1.1203099999999999</v>
      </c>
      <c r="F302">
        <v>1.095E-2</v>
      </c>
      <c r="G302">
        <v>8.4221428571428694E-3</v>
      </c>
      <c r="H302">
        <v>43.767180580085103</v>
      </c>
      <c r="I302">
        <v>0</v>
      </c>
      <c r="J302" s="1">
        <f t="shared" si="12"/>
        <v>42535</v>
      </c>
      <c r="K302" t="str">
        <f>IFERROR(VLOOKUP(J302,realized!F:I,3,0),"")</f>
        <v/>
      </c>
      <c r="M302" t="s">
        <v>1131</v>
      </c>
      <c r="N302">
        <v>1.4266000000000001</v>
      </c>
      <c r="O302">
        <v>1.4266000000000001</v>
      </c>
      <c r="P302">
        <v>1.40899</v>
      </c>
      <c r="Q302">
        <v>1.4108400000000001</v>
      </c>
      <c r="R302">
        <v>1.7610000000000101E-2</v>
      </c>
      <c r="S302">
        <v>1.5160714285714199E-2</v>
      </c>
      <c r="T302">
        <v>39.910772831766003</v>
      </c>
      <c r="U302">
        <v>1</v>
      </c>
      <c r="V302" s="1">
        <f t="shared" si="13"/>
        <v>42535</v>
      </c>
      <c r="W302" t="str">
        <f>IFERROR(VLOOKUP(V302,realized!K:N,3,0),"")</f>
        <v/>
      </c>
      <c r="Y302" t="s">
        <v>1112</v>
      </c>
      <c r="Z302">
        <v>1279.21</v>
      </c>
      <c r="AA302">
        <v>1281.8900000000001</v>
      </c>
      <c r="AB302">
        <v>1255.03</v>
      </c>
      <c r="AC302">
        <v>1258.1600000000001</v>
      </c>
      <c r="AD302">
        <v>26.860000000000099</v>
      </c>
      <c r="AE302">
        <v>19.246428571428499</v>
      </c>
      <c r="AF302">
        <v>66.023739925900202</v>
      </c>
      <c r="AG302">
        <v>0</v>
      </c>
      <c r="AH302" s="1">
        <f t="shared" si="14"/>
        <v>42508</v>
      </c>
      <c r="AI302" t="str">
        <f>IFERROR(VLOOKUP(AH302,realized!U:X,3,0),"")</f>
        <v/>
      </c>
    </row>
    <row r="303" spans="1:35" x14ac:dyDescent="0.3">
      <c r="A303" t="s">
        <v>1132</v>
      </c>
      <c r="B303">
        <v>1.12032</v>
      </c>
      <c r="C303">
        <v>1.12978</v>
      </c>
      <c r="D303">
        <v>1.1189199999999999</v>
      </c>
      <c r="E303">
        <v>1.12585</v>
      </c>
      <c r="F303">
        <v>1.086E-2</v>
      </c>
      <c r="G303">
        <v>8.7185714285714401E-3</v>
      </c>
      <c r="H303">
        <v>44.7095175234344</v>
      </c>
      <c r="I303">
        <v>0</v>
      </c>
      <c r="J303" s="1">
        <f t="shared" si="12"/>
        <v>42536</v>
      </c>
      <c r="K303" t="str">
        <f>IFERROR(VLOOKUP(J303,realized!F:I,3,0),"")</f>
        <v/>
      </c>
      <c r="M303" t="s">
        <v>1132</v>
      </c>
      <c r="N303">
        <v>1.4109400000000001</v>
      </c>
      <c r="O303">
        <v>1.4217599999999999</v>
      </c>
      <c r="P303">
        <v>1.40838</v>
      </c>
      <c r="Q303">
        <v>1.4202999999999999</v>
      </c>
      <c r="R303">
        <v>1.3379999999999901E-2</v>
      </c>
      <c r="S303">
        <v>1.54092857142857E-2</v>
      </c>
      <c r="T303">
        <v>41.0759953870351</v>
      </c>
      <c r="U303">
        <v>1</v>
      </c>
      <c r="V303" s="1">
        <f t="shared" si="13"/>
        <v>42536</v>
      </c>
      <c r="W303" t="str">
        <f>IFERROR(VLOOKUP(V303,realized!K:N,3,0),"")</f>
        <v/>
      </c>
      <c r="Y303" t="s">
        <v>1113</v>
      </c>
      <c r="Z303">
        <v>1258.06</v>
      </c>
      <c r="AA303">
        <v>1261.19</v>
      </c>
      <c r="AB303">
        <v>1243.76</v>
      </c>
      <c r="AC303">
        <v>1254.32</v>
      </c>
      <c r="AD303">
        <v>17.43</v>
      </c>
      <c r="AE303">
        <v>18.233571428571398</v>
      </c>
      <c r="AF303">
        <v>57.975908015520801</v>
      </c>
      <c r="AG303">
        <v>0</v>
      </c>
      <c r="AH303" s="1">
        <f t="shared" si="14"/>
        <v>42509</v>
      </c>
      <c r="AI303" t="str">
        <f>IFERROR(VLOOKUP(AH303,realized!U:X,3,0),"")</f>
        <v/>
      </c>
    </row>
    <row r="304" spans="1:35" x14ac:dyDescent="0.3">
      <c r="A304" t="s">
        <v>1133</v>
      </c>
      <c r="B304">
        <v>1.1258600000000001</v>
      </c>
      <c r="C304">
        <v>1.1294500000000001</v>
      </c>
      <c r="D304">
        <v>1.11303</v>
      </c>
      <c r="E304">
        <v>1.1224099999999999</v>
      </c>
      <c r="F304">
        <v>1.6420000000000101E-2</v>
      </c>
      <c r="G304">
        <v>9.2428571428571707E-3</v>
      </c>
      <c r="H304">
        <v>45.698427278995602</v>
      </c>
      <c r="I304">
        <v>0</v>
      </c>
      <c r="J304" s="1">
        <f t="shared" si="12"/>
        <v>42537</v>
      </c>
      <c r="K304" t="str">
        <f>IFERROR(VLOOKUP(J304,realized!F:I,3,0),"")</f>
        <v/>
      </c>
      <c r="M304" t="s">
        <v>1133</v>
      </c>
      <c r="N304">
        <v>1.41998</v>
      </c>
      <c r="O304">
        <v>1.4253100000000001</v>
      </c>
      <c r="P304">
        <v>1.40116</v>
      </c>
      <c r="Q304">
        <v>1.4202399999999999</v>
      </c>
      <c r="R304">
        <v>2.4150000000000098E-2</v>
      </c>
      <c r="S304">
        <v>1.6531428571428499E-2</v>
      </c>
      <c r="T304">
        <v>37.924500572218697</v>
      </c>
      <c r="U304">
        <v>1</v>
      </c>
      <c r="V304" s="1">
        <f t="shared" si="13"/>
        <v>42537</v>
      </c>
      <c r="W304" t="str">
        <f>IFERROR(VLOOKUP(V304,realized!K:N,3,0),"")</f>
        <v/>
      </c>
      <c r="Y304" t="s">
        <v>1114</v>
      </c>
      <c r="Z304">
        <v>1255.29</v>
      </c>
      <c r="AA304">
        <v>1260.23</v>
      </c>
      <c r="AB304">
        <v>1248.78</v>
      </c>
      <c r="AC304">
        <v>1251.94</v>
      </c>
      <c r="AD304">
        <v>11.45</v>
      </c>
      <c r="AE304">
        <v>17.887142857142798</v>
      </c>
      <c r="AF304">
        <v>59.019971202157301</v>
      </c>
      <c r="AG304">
        <v>0</v>
      </c>
      <c r="AH304" s="1">
        <f t="shared" si="14"/>
        <v>42510</v>
      </c>
      <c r="AI304" t="str">
        <f>IFERROR(VLOOKUP(AH304,realized!U:X,3,0),"")</f>
        <v/>
      </c>
    </row>
    <row r="305" spans="1:35" x14ac:dyDescent="0.3">
      <c r="A305" t="s">
        <v>1134</v>
      </c>
      <c r="B305">
        <v>1.1224499999999999</v>
      </c>
      <c r="C305">
        <v>1.1295900000000001</v>
      </c>
      <c r="D305">
        <v>1.1221699999999999</v>
      </c>
      <c r="E305">
        <v>1.1272200000000001</v>
      </c>
      <c r="F305">
        <v>7.4200000000001999E-3</v>
      </c>
      <c r="G305">
        <v>9.4385714285714697E-3</v>
      </c>
      <c r="H305">
        <v>48.724611888333101</v>
      </c>
      <c r="I305">
        <v>0</v>
      </c>
      <c r="J305" s="1">
        <f t="shared" si="12"/>
        <v>42538</v>
      </c>
      <c r="K305" t="str">
        <f>IFERROR(VLOOKUP(J305,realized!F:I,3,0),"")</f>
        <v/>
      </c>
      <c r="M305" t="s">
        <v>1134</v>
      </c>
      <c r="N305">
        <v>1.42025</v>
      </c>
      <c r="O305">
        <v>1.4387000000000001</v>
      </c>
      <c r="P305">
        <v>1.4192400000000001</v>
      </c>
      <c r="Q305">
        <v>1.4349700000000001</v>
      </c>
      <c r="R305">
        <v>1.9460000000000002E-2</v>
      </c>
      <c r="S305">
        <v>1.75371428571428E-2</v>
      </c>
      <c r="T305">
        <v>39.039756982932701</v>
      </c>
      <c r="U305">
        <v>1</v>
      </c>
      <c r="V305" s="1">
        <f t="shared" si="13"/>
        <v>42538</v>
      </c>
      <c r="W305" t="str">
        <f>IFERROR(VLOOKUP(V305,realized!K:N,3,0),"")</f>
        <v/>
      </c>
      <c r="Y305" t="s">
        <v>1115</v>
      </c>
      <c r="Z305">
        <v>1250.6500000000001</v>
      </c>
      <c r="AA305">
        <v>1256</v>
      </c>
      <c r="AB305">
        <v>1243.0999999999999</v>
      </c>
      <c r="AC305">
        <v>1248.82</v>
      </c>
      <c r="AD305">
        <v>12.9</v>
      </c>
      <c r="AE305">
        <v>17.412857142857099</v>
      </c>
      <c r="AF305">
        <v>62.458052971771998</v>
      </c>
      <c r="AG305">
        <v>0</v>
      </c>
      <c r="AH305" s="1">
        <f t="shared" si="14"/>
        <v>42513</v>
      </c>
      <c r="AI305" t="str">
        <f>IFERROR(VLOOKUP(AH305,realized!U:X,3,0),"")</f>
        <v/>
      </c>
    </row>
    <row r="306" spans="1:35" x14ac:dyDescent="0.3">
      <c r="A306" t="s">
        <v>1135</v>
      </c>
      <c r="B306">
        <v>1.1331500000000001</v>
      </c>
      <c r="C306">
        <v>1.1382099999999999</v>
      </c>
      <c r="D306">
        <v>1.1301300000000001</v>
      </c>
      <c r="E306">
        <v>1.1313299999999999</v>
      </c>
      <c r="F306">
        <v>1.09899999999998E-2</v>
      </c>
      <c r="G306">
        <v>9.8571428571428907E-3</v>
      </c>
      <c r="H306">
        <v>49.9444511370816</v>
      </c>
      <c r="I306">
        <v>0</v>
      </c>
      <c r="J306" s="1">
        <f t="shared" si="12"/>
        <v>42541</v>
      </c>
      <c r="K306" t="str">
        <f>IFERROR(VLOOKUP(J306,realized!F:I,3,0),"")</f>
        <v/>
      </c>
      <c r="M306" t="s">
        <v>1135</v>
      </c>
      <c r="N306">
        <v>1.4458299999999999</v>
      </c>
      <c r="O306">
        <v>1.4718100000000001</v>
      </c>
      <c r="P306">
        <v>1.4433</v>
      </c>
      <c r="Q306">
        <v>1.4680200000000001</v>
      </c>
      <c r="R306">
        <v>3.6839999999999901E-2</v>
      </c>
      <c r="S306">
        <v>1.83142857142857E-2</v>
      </c>
      <c r="T306">
        <v>40.367601017814401</v>
      </c>
      <c r="U306">
        <v>1</v>
      </c>
      <c r="V306" s="1">
        <f t="shared" si="13"/>
        <v>42541</v>
      </c>
      <c r="W306" t="str">
        <f>IFERROR(VLOOKUP(V306,realized!K:N,3,0),"")</f>
        <v/>
      </c>
      <c r="Y306" t="s">
        <v>1116</v>
      </c>
      <c r="Z306">
        <v>1248.75</v>
      </c>
      <c r="AA306">
        <v>1252.1500000000001</v>
      </c>
      <c r="AB306">
        <v>1226.4000000000001</v>
      </c>
      <c r="AC306">
        <v>1226.97</v>
      </c>
      <c r="AD306">
        <v>25.75</v>
      </c>
      <c r="AE306">
        <v>17.967857142857099</v>
      </c>
      <c r="AF306">
        <v>51.728962233395301</v>
      </c>
      <c r="AG306">
        <v>1</v>
      </c>
      <c r="AH306" s="1">
        <f t="shared" si="14"/>
        <v>42514</v>
      </c>
      <c r="AI306" t="str">
        <f>IFERROR(VLOOKUP(AH306,realized!U:X,3,0),"")</f>
        <v/>
      </c>
    </row>
    <row r="307" spans="1:35" x14ac:dyDescent="0.3">
      <c r="A307" t="s">
        <v>1136</v>
      </c>
      <c r="B307">
        <v>1.1313299999999999</v>
      </c>
      <c r="C307">
        <v>1.1349100000000001</v>
      </c>
      <c r="D307">
        <v>1.1241099999999999</v>
      </c>
      <c r="E307">
        <v>1.12415</v>
      </c>
      <c r="F307">
        <v>1.0800000000000099E-2</v>
      </c>
      <c r="G307">
        <v>1.0057857142857099E-2</v>
      </c>
      <c r="H307">
        <v>53.302219305881003</v>
      </c>
      <c r="I307">
        <v>0</v>
      </c>
      <c r="J307" s="1">
        <f t="shared" si="12"/>
        <v>42542</v>
      </c>
      <c r="K307" t="str">
        <f>IFERROR(VLOOKUP(J307,realized!F:I,3,0),"")</f>
        <v/>
      </c>
      <c r="M307" t="s">
        <v>1136</v>
      </c>
      <c r="N307">
        <v>1.4676</v>
      </c>
      <c r="O307">
        <v>1.47828</v>
      </c>
      <c r="P307">
        <v>1.4614799999999999</v>
      </c>
      <c r="Q307">
        <v>1.46496</v>
      </c>
      <c r="R307">
        <v>1.68000000000001E-2</v>
      </c>
      <c r="S307">
        <v>1.86442857142857E-2</v>
      </c>
      <c r="T307">
        <v>38.090570423432098</v>
      </c>
      <c r="U307">
        <v>0</v>
      </c>
      <c r="V307" s="1">
        <f t="shared" si="13"/>
        <v>42542</v>
      </c>
      <c r="W307" t="str">
        <f>IFERROR(VLOOKUP(V307,realized!K:N,3,0),"")</f>
        <v/>
      </c>
      <c r="Y307" t="s">
        <v>1117</v>
      </c>
      <c r="Z307">
        <v>1227.05</v>
      </c>
      <c r="AA307">
        <v>1230.1300000000001</v>
      </c>
      <c r="AB307">
        <v>1217.78</v>
      </c>
      <c r="AC307">
        <v>1224.01</v>
      </c>
      <c r="AD307">
        <v>12.350000000000099</v>
      </c>
      <c r="AE307">
        <v>17.5921428571428</v>
      </c>
      <c r="AF307">
        <v>46.900595453656202</v>
      </c>
      <c r="AG307">
        <v>1</v>
      </c>
      <c r="AH307" s="1">
        <f t="shared" si="14"/>
        <v>42515</v>
      </c>
      <c r="AI307" t="str">
        <f>IFERROR(VLOOKUP(AH307,realized!U:X,3,0),"")</f>
        <v/>
      </c>
    </row>
    <row r="308" spans="1:35" x14ac:dyDescent="0.3">
      <c r="A308" t="s">
        <v>1137</v>
      </c>
      <c r="B308">
        <v>1.1240000000000001</v>
      </c>
      <c r="C308">
        <v>1.1337299999999999</v>
      </c>
      <c r="D308">
        <v>1.12358</v>
      </c>
      <c r="E308">
        <v>1.1294599999999999</v>
      </c>
      <c r="F308">
        <v>1.01499999999998E-2</v>
      </c>
      <c r="G308">
        <v>1.02492857142857E-2</v>
      </c>
      <c r="H308">
        <v>54.5738122779644</v>
      </c>
      <c r="I308">
        <v>0</v>
      </c>
      <c r="J308" s="1">
        <f t="shared" si="12"/>
        <v>42543</v>
      </c>
      <c r="K308" t="str">
        <f>IFERROR(VLOOKUP(J308,realized!F:I,3,0),"")</f>
        <v/>
      </c>
      <c r="M308" t="s">
        <v>1137</v>
      </c>
      <c r="N308">
        <v>1.4649000000000001</v>
      </c>
      <c r="O308">
        <v>1.4773499999999999</v>
      </c>
      <c r="P308">
        <v>1.4640899999999999</v>
      </c>
      <c r="Q308">
        <v>1.4707399999999999</v>
      </c>
      <c r="R308">
        <v>1.3259999999999999E-2</v>
      </c>
      <c r="S308">
        <v>1.90757142857143E-2</v>
      </c>
      <c r="T308">
        <v>39.231214882298197</v>
      </c>
      <c r="U308">
        <v>0</v>
      </c>
      <c r="V308" s="1">
        <f t="shared" si="13"/>
        <v>42543</v>
      </c>
      <c r="W308" t="str">
        <f>IFERROR(VLOOKUP(V308,realized!K:N,3,0),"")</f>
        <v/>
      </c>
      <c r="Y308" t="s">
        <v>1118</v>
      </c>
      <c r="Z308">
        <v>1223.3</v>
      </c>
      <c r="AA308">
        <v>1234.22</v>
      </c>
      <c r="AB308">
        <v>1218.25</v>
      </c>
      <c r="AC308">
        <v>1219.56</v>
      </c>
      <c r="AD308">
        <v>15.97</v>
      </c>
      <c r="AE308">
        <v>17.222857142857102</v>
      </c>
      <c r="AF308">
        <v>49.861183485513202</v>
      </c>
      <c r="AG308">
        <v>1</v>
      </c>
      <c r="AH308" s="1">
        <f t="shared" si="14"/>
        <v>42516</v>
      </c>
      <c r="AI308" t="str">
        <f>IFERROR(VLOOKUP(AH308,realized!U:X,3,0),"")</f>
        <v/>
      </c>
    </row>
    <row r="309" spans="1:35" x14ac:dyDescent="0.3">
      <c r="A309" t="s">
        <v>1138</v>
      </c>
      <c r="B309">
        <v>1.1294599999999999</v>
      </c>
      <c r="C309">
        <v>1.14208</v>
      </c>
      <c r="D309">
        <v>1.1294599999999999</v>
      </c>
      <c r="E309">
        <v>1.1386400000000001</v>
      </c>
      <c r="F309">
        <v>1.2619999999999999E-2</v>
      </c>
      <c r="G309">
        <v>9.4592857142857499E-3</v>
      </c>
      <c r="H309">
        <v>54.379566756462197</v>
      </c>
      <c r="I309">
        <v>0</v>
      </c>
      <c r="J309" s="1">
        <f t="shared" si="12"/>
        <v>42544</v>
      </c>
      <c r="K309" t="str">
        <f>IFERROR(VLOOKUP(J309,realized!F:I,3,0),"")</f>
        <v/>
      </c>
      <c r="M309" t="s">
        <v>1138</v>
      </c>
      <c r="N309">
        <v>1.4707399999999999</v>
      </c>
      <c r="O309">
        <v>1.49464</v>
      </c>
      <c r="P309">
        <v>1.4698199999999999</v>
      </c>
      <c r="Q309">
        <v>1.4868300000000001</v>
      </c>
      <c r="R309">
        <v>2.4819999999999998E-2</v>
      </c>
      <c r="S309">
        <v>1.95364285714286E-2</v>
      </c>
      <c r="T309">
        <v>33.003562830583803</v>
      </c>
      <c r="U309">
        <v>0</v>
      </c>
      <c r="V309" s="1">
        <f t="shared" si="13"/>
        <v>42544</v>
      </c>
      <c r="W309" t="str">
        <f>IFERROR(VLOOKUP(V309,realized!K:N,3,0),"")</f>
        <v/>
      </c>
      <c r="Y309" t="s">
        <v>1119</v>
      </c>
      <c r="Z309">
        <v>1220.96</v>
      </c>
      <c r="AA309">
        <v>1223.53</v>
      </c>
      <c r="AB309">
        <v>1206.6600000000001</v>
      </c>
      <c r="AC309">
        <v>1212.68</v>
      </c>
      <c r="AD309">
        <v>16.869999999999798</v>
      </c>
      <c r="AE309">
        <v>16.503571428571401</v>
      </c>
      <c r="AF309">
        <v>43.721608965275003</v>
      </c>
      <c r="AG309">
        <v>1</v>
      </c>
      <c r="AH309" s="1">
        <f t="shared" si="14"/>
        <v>42517</v>
      </c>
      <c r="AI309" t="str">
        <f>IFERROR(VLOOKUP(AH309,realized!U:X,3,0),"")</f>
        <v/>
      </c>
    </row>
    <row r="310" spans="1:35" x14ac:dyDescent="0.3">
      <c r="A310" t="s">
        <v>1139</v>
      </c>
      <c r="B310">
        <v>1.1384700000000001</v>
      </c>
      <c r="C310">
        <v>1.1425700000000001</v>
      </c>
      <c r="D310">
        <v>1.09107</v>
      </c>
      <c r="E310">
        <v>1.1082700000000001</v>
      </c>
      <c r="F310">
        <v>5.1500000000000101E-2</v>
      </c>
      <c r="G310">
        <v>1.2661428571428599E-2</v>
      </c>
      <c r="H310">
        <v>34.157665351188101</v>
      </c>
      <c r="I310">
        <v>0</v>
      </c>
      <c r="J310" s="1">
        <f t="shared" si="12"/>
        <v>42545</v>
      </c>
      <c r="K310" t="str">
        <f>IFERROR(VLOOKUP(J310,realized!F:I,3,0),"")</f>
        <v/>
      </c>
      <c r="M310" t="s">
        <v>1139</v>
      </c>
      <c r="N310">
        <v>1.4892300000000001</v>
      </c>
      <c r="O310">
        <v>1.5016400000000001</v>
      </c>
      <c r="P310">
        <v>1.3226800000000001</v>
      </c>
      <c r="Q310">
        <v>1.3659699999999999</v>
      </c>
      <c r="R310">
        <v>0.17896000000000001</v>
      </c>
      <c r="S310">
        <v>3.1177142857142799E-2</v>
      </c>
      <c r="T310">
        <v>11.2697539637322</v>
      </c>
      <c r="U310">
        <v>0</v>
      </c>
      <c r="V310" s="1">
        <f t="shared" si="13"/>
        <v>42545</v>
      </c>
      <c r="W310" t="str">
        <f>IFERROR(VLOOKUP(V310,realized!K:N,3,0),"")</f>
        <v/>
      </c>
      <c r="Y310" t="s">
        <v>1120</v>
      </c>
      <c r="Z310">
        <v>1213.1300000000001</v>
      </c>
      <c r="AA310">
        <v>1213.3499999999999</v>
      </c>
      <c r="AB310">
        <v>1199.52</v>
      </c>
      <c r="AC310">
        <v>1204.76</v>
      </c>
      <c r="AD310">
        <v>13.829999999999901</v>
      </c>
      <c r="AE310">
        <v>16.574285714285701</v>
      </c>
      <c r="AF310">
        <v>39.969035481193899</v>
      </c>
      <c r="AG310">
        <v>1</v>
      </c>
      <c r="AH310" s="1">
        <f t="shared" si="14"/>
        <v>42520</v>
      </c>
      <c r="AI310" t="str">
        <f>IFERROR(VLOOKUP(AH310,realized!U:X,3,0),"")</f>
        <v/>
      </c>
    </row>
    <row r="311" spans="1:35" x14ac:dyDescent="0.3">
      <c r="A311" t="s">
        <v>1140</v>
      </c>
      <c r="B311">
        <v>1.1010200000000001</v>
      </c>
      <c r="C311">
        <v>1.10832</v>
      </c>
      <c r="D311">
        <v>1.0970299999999999</v>
      </c>
      <c r="E311">
        <v>1.10226</v>
      </c>
      <c r="F311">
        <v>1.129E-2</v>
      </c>
      <c r="G311">
        <v>1.3169285714285699E-2</v>
      </c>
      <c r="H311">
        <v>35.845635627461803</v>
      </c>
      <c r="I311">
        <v>0</v>
      </c>
      <c r="J311" s="1">
        <f t="shared" si="12"/>
        <v>42548</v>
      </c>
      <c r="K311" t="str">
        <f>IFERROR(VLOOKUP(J311,realized!F:I,3,0),"")</f>
        <v/>
      </c>
      <c r="M311" t="s">
        <v>1140</v>
      </c>
      <c r="N311">
        <v>1.3426</v>
      </c>
      <c r="O311">
        <v>1.3482099999999999</v>
      </c>
      <c r="P311">
        <v>1.3119499999999999</v>
      </c>
      <c r="Q311">
        <v>1.3220400000000001</v>
      </c>
      <c r="R311">
        <v>5.4019999999999901E-2</v>
      </c>
      <c r="S311">
        <v>3.3434285714285701E-2</v>
      </c>
      <c r="T311">
        <v>12.0713860522654</v>
      </c>
      <c r="U311">
        <v>0</v>
      </c>
      <c r="V311" s="1">
        <f t="shared" si="13"/>
        <v>42548</v>
      </c>
      <c r="W311" t="str">
        <f>IFERROR(VLOOKUP(V311,realized!K:N,3,0),"")</f>
        <v/>
      </c>
      <c r="Y311" t="s">
        <v>1121</v>
      </c>
      <c r="Z311">
        <v>1205.8</v>
      </c>
      <c r="AA311">
        <v>1218.1600000000001</v>
      </c>
      <c r="AB311">
        <v>1205.6300000000001</v>
      </c>
      <c r="AC311">
        <v>1215.1600000000001</v>
      </c>
      <c r="AD311">
        <v>13.4</v>
      </c>
      <c r="AE311">
        <v>16.5064285714286</v>
      </c>
      <c r="AF311">
        <v>39.502005111008302</v>
      </c>
      <c r="AG311">
        <v>1</v>
      </c>
      <c r="AH311" s="1">
        <f t="shared" si="14"/>
        <v>42521</v>
      </c>
      <c r="AI311" t="str">
        <f>IFERROR(VLOOKUP(AH311,realized!U:X,3,0),"")</f>
        <v/>
      </c>
    </row>
    <row r="312" spans="1:35" x14ac:dyDescent="0.3">
      <c r="A312" t="s">
        <v>1141</v>
      </c>
      <c r="B312">
        <v>1.10205</v>
      </c>
      <c r="C312">
        <v>1.1111200000000001</v>
      </c>
      <c r="D312">
        <v>1.1009800000000001</v>
      </c>
      <c r="E312">
        <v>1.10633</v>
      </c>
      <c r="F312">
        <v>1.014E-2</v>
      </c>
      <c r="G312">
        <v>1.349E-2</v>
      </c>
      <c r="H312">
        <v>37.5370157974995</v>
      </c>
      <c r="I312">
        <v>0</v>
      </c>
      <c r="J312" s="1">
        <f t="shared" si="12"/>
        <v>42549</v>
      </c>
      <c r="K312" t="str">
        <f>IFERROR(VLOOKUP(J312,realized!F:I,3,0),"")</f>
        <v/>
      </c>
      <c r="M312" t="s">
        <v>1141</v>
      </c>
      <c r="N312">
        <v>1.32203</v>
      </c>
      <c r="O312">
        <v>1.34189</v>
      </c>
      <c r="P312">
        <v>1.31958</v>
      </c>
      <c r="Q312">
        <v>1.3341700000000001</v>
      </c>
      <c r="R312">
        <v>2.231E-2</v>
      </c>
      <c r="S312">
        <v>3.431E-2</v>
      </c>
      <c r="T312">
        <v>14.9774639532198</v>
      </c>
      <c r="U312">
        <v>0</v>
      </c>
      <c r="V312" s="1">
        <f t="shared" si="13"/>
        <v>42549</v>
      </c>
      <c r="W312" t="str">
        <f>IFERROR(VLOOKUP(V312,realized!K:N,3,0),"")</f>
        <v/>
      </c>
      <c r="Y312" t="s">
        <v>1122</v>
      </c>
      <c r="Z312">
        <v>1215.6199999999999</v>
      </c>
      <c r="AA312">
        <v>1220.3599999999999</v>
      </c>
      <c r="AB312">
        <v>1205.9000000000001</v>
      </c>
      <c r="AC312">
        <v>1212.71</v>
      </c>
      <c r="AD312">
        <v>14.4599999999998</v>
      </c>
      <c r="AE312">
        <v>16.162857142857099</v>
      </c>
      <c r="AF312">
        <v>39.0416062686419</v>
      </c>
      <c r="AG312">
        <v>1</v>
      </c>
      <c r="AH312" s="1">
        <f t="shared" si="14"/>
        <v>42522</v>
      </c>
      <c r="AI312" t="str">
        <f>IFERROR(VLOOKUP(AH312,realized!U:X,3,0),"")</f>
        <v/>
      </c>
    </row>
    <row r="313" spans="1:35" x14ac:dyDescent="0.3">
      <c r="A313" t="s">
        <v>1142</v>
      </c>
      <c r="B313">
        <v>1.10643</v>
      </c>
      <c r="C313">
        <v>1.11297</v>
      </c>
      <c r="D313">
        <v>1.10487</v>
      </c>
      <c r="E313">
        <v>1.1122799999999999</v>
      </c>
      <c r="F313">
        <v>8.0999999999999892E-3</v>
      </c>
      <c r="G313">
        <v>1.32828571428571E-2</v>
      </c>
      <c r="H313">
        <v>38.972223211679498</v>
      </c>
      <c r="I313">
        <v>0</v>
      </c>
      <c r="J313" s="1">
        <f t="shared" si="12"/>
        <v>42550</v>
      </c>
      <c r="K313" t="str">
        <f>IFERROR(VLOOKUP(J313,realized!F:I,3,0),"")</f>
        <v/>
      </c>
      <c r="M313" t="s">
        <v>1142</v>
      </c>
      <c r="N313">
        <v>1.3342099999999999</v>
      </c>
      <c r="O313">
        <v>1.3532599999999999</v>
      </c>
      <c r="P313">
        <v>1.3285899999999999</v>
      </c>
      <c r="Q313">
        <v>1.3422000000000001</v>
      </c>
      <c r="R313">
        <v>2.46699999999999E-2</v>
      </c>
      <c r="S313">
        <v>3.5497142857142797E-2</v>
      </c>
      <c r="T313">
        <v>17.8670390055238</v>
      </c>
      <c r="U313">
        <v>0</v>
      </c>
      <c r="V313" s="1">
        <f t="shared" si="13"/>
        <v>42550</v>
      </c>
      <c r="W313" t="str">
        <f>IFERROR(VLOOKUP(V313,realized!K:N,3,0),"")</f>
        <v/>
      </c>
      <c r="Y313" t="s">
        <v>1123</v>
      </c>
      <c r="Z313">
        <v>1213.1400000000001</v>
      </c>
      <c r="AA313">
        <v>1217.6400000000001</v>
      </c>
      <c r="AB313">
        <v>1209.81</v>
      </c>
      <c r="AC313">
        <v>1210.73</v>
      </c>
      <c r="AD313">
        <v>7.8300000000001502</v>
      </c>
      <c r="AE313">
        <v>15.759285714285699</v>
      </c>
      <c r="AF313">
        <v>38.500017933328799</v>
      </c>
      <c r="AG313">
        <v>1</v>
      </c>
      <c r="AH313" s="1">
        <f t="shared" si="14"/>
        <v>42523</v>
      </c>
      <c r="AI313" t="str">
        <f>IFERROR(VLOOKUP(AH313,realized!U:X,3,0),"")</f>
        <v/>
      </c>
    </row>
    <row r="314" spans="1:35" x14ac:dyDescent="0.3">
      <c r="A314" t="s">
        <v>1143</v>
      </c>
      <c r="B314">
        <v>1.1122700000000001</v>
      </c>
      <c r="C314">
        <v>1.1153900000000001</v>
      </c>
      <c r="D314">
        <v>1.10232</v>
      </c>
      <c r="E314">
        <v>1.1106100000000001</v>
      </c>
      <c r="F314">
        <v>1.3070000000000101E-2</v>
      </c>
      <c r="G314">
        <v>1.36721428571429E-2</v>
      </c>
      <c r="H314">
        <v>40.415874315928797</v>
      </c>
      <c r="I314">
        <v>0</v>
      </c>
      <c r="J314" s="1">
        <f t="shared" si="12"/>
        <v>42551</v>
      </c>
      <c r="K314" t="str">
        <f>IFERROR(VLOOKUP(J314,realized!F:I,3,0),"")</f>
        <v/>
      </c>
      <c r="M314" t="s">
        <v>1143</v>
      </c>
      <c r="N314">
        <v>1.3426</v>
      </c>
      <c r="O314">
        <v>1.34954</v>
      </c>
      <c r="P314">
        <v>1.32053</v>
      </c>
      <c r="Q314">
        <v>1.3307599999999999</v>
      </c>
      <c r="R314">
        <v>2.90099999999999E-2</v>
      </c>
      <c r="S314">
        <v>3.5472142857142799E-2</v>
      </c>
      <c r="T314">
        <v>20.393268071349301</v>
      </c>
      <c r="U314">
        <v>0</v>
      </c>
      <c r="V314" s="1">
        <f t="shared" si="13"/>
        <v>42551</v>
      </c>
      <c r="W314" t="str">
        <f>IFERROR(VLOOKUP(V314,realized!K:N,3,0),"")</f>
        <v/>
      </c>
      <c r="Y314" t="s">
        <v>1124</v>
      </c>
      <c r="Z314">
        <v>1210.95</v>
      </c>
      <c r="AA314">
        <v>1244.7</v>
      </c>
      <c r="AB314">
        <v>1206.9100000000001</v>
      </c>
      <c r="AC314">
        <v>1244.19</v>
      </c>
      <c r="AD314">
        <v>37.7899999999999</v>
      </c>
      <c r="AE314">
        <v>17.165714285714301</v>
      </c>
      <c r="AF314">
        <v>40.974905813692999</v>
      </c>
      <c r="AG314">
        <v>1</v>
      </c>
      <c r="AH314" s="1">
        <f t="shared" si="14"/>
        <v>42524</v>
      </c>
      <c r="AI314" t="str">
        <f>IFERROR(VLOOKUP(AH314,realized!U:X,3,0),"")</f>
        <v/>
      </c>
    </row>
    <row r="315" spans="1:35" x14ac:dyDescent="0.3">
      <c r="A315" t="s">
        <v>1144</v>
      </c>
      <c r="B315">
        <v>1.1106</v>
      </c>
      <c r="C315">
        <v>1.1169</v>
      </c>
      <c r="D315">
        <v>1.10714</v>
      </c>
      <c r="E315">
        <v>1.1137699999999999</v>
      </c>
      <c r="F315">
        <v>9.7599999999999892E-3</v>
      </c>
      <c r="G315">
        <v>1.3862142857142899E-2</v>
      </c>
      <c r="H315">
        <v>41.893793060684096</v>
      </c>
      <c r="I315">
        <v>0</v>
      </c>
      <c r="J315" s="1">
        <f t="shared" si="12"/>
        <v>42552</v>
      </c>
      <c r="K315" t="str">
        <f>IFERROR(VLOOKUP(J315,realized!F:I,3,0),"")</f>
        <v/>
      </c>
      <c r="M315" t="s">
        <v>1144</v>
      </c>
      <c r="N315">
        <v>1.33073</v>
      </c>
      <c r="O315">
        <v>1.3349299999999999</v>
      </c>
      <c r="P315">
        <v>1.32433</v>
      </c>
      <c r="Q315">
        <v>1.32694</v>
      </c>
      <c r="R315">
        <v>1.0599999999999899E-2</v>
      </c>
      <c r="S315">
        <v>3.4706428571428499E-2</v>
      </c>
      <c r="T315">
        <v>22.644147041432898</v>
      </c>
      <c r="U315">
        <v>0</v>
      </c>
      <c r="V315" s="1">
        <f t="shared" si="13"/>
        <v>42552</v>
      </c>
      <c r="W315" t="str">
        <f>IFERROR(VLOOKUP(V315,realized!K:N,3,0),"")</f>
        <v/>
      </c>
      <c r="Y315" t="s">
        <v>1125</v>
      </c>
      <c r="Z315">
        <v>1242.8</v>
      </c>
      <c r="AA315">
        <v>1248.6099999999999</v>
      </c>
      <c r="AB315">
        <v>1239.92</v>
      </c>
      <c r="AC315">
        <v>1245</v>
      </c>
      <c r="AD315">
        <v>8.6899999999998201</v>
      </c>
      <c r="AE315">
        <v>16.8271428571428</v>
      </c>
      <c r="AF315">
        <v>40.690039182831597</v>
      </c>
      <c r="AG315">
        <v>1</v>
      </c>
      <c r="AH315" s="1">
        <f t="shared" si="14"/>
        <v>42527</v>
      </c>
      <c r="AI315" t="str">
        <f>IFERROR(VLOOKUP(AH315,realized!U:X,3,0),"")</f>
        <v/>
      </c>
    </row>
    <row r="316" spans="1:35" x14ac:dyDescent="0.3">
      <c r="A316" t="s">
        <v>1145</v>
      </c>
      <c r="B316">
        <v>1.11297</v>
      </c>
      <c r="C316">
        <v>1.11589</v>
      </c>
      <c r="D316">
        <v>1.1097300000000001</v>
      </c>
      <c r="E316">
        <v>1.1153</v>
      </c>
      <c r="F316">
        <v>6.1599999999999398E-3</v>
      </c>
      <c r="G316">
        <v>1.3520000000000001E-2</v>
      </c>
      <c r="H316">
        <v>43.1154670191777</v>
      </c>
      <c r="I316">
        <v>0</v>
      </c>
      <c r="J316" s="1">
        <f t="shared" si="12"/>
        <v>42555</v>
      </c>
      <c r="K316" t="str">
        <f>IFERROR(VLOOKUP(J316,realized!F:I,3,0),"")</f>
        <v/>
      </c>
      <c r="M316" t="s">
        <v>1145</v>
      </c>
      <c r="N316">
        <v>1.3246199999999999</v>
      </c>
      <c r="O316">
        <v>1.3339799999999999</v>
      </c>
      <c r="P316">
        <v>1.3239300000000001</v>
      </c>
      <c r="Q316">
        <v>1.3280000000000001</v>
      </c>
      <c r="R316">
        <v>1.00499999999998E-2</v>
      </c>
      <c r="S316">
        <v>3.41664285714285E-2</v>
      </c>
      <c r="T316">
        <v>24.6772389260836</v>
      </c>
      <c r="U316">
        <v>0</v>
      </c>
      <c r="V316" s="1">
        <f t="shared" si="13"/>
        <v>42555</v>
      </c>
      <c r="W316" t="str">
        <f>IFERROR(VLOOKUP(V316,realized!K:N,3,0),"")</f>
        <v/>
      </c>
      <c r="Y316" t="s">
        <v>1126</v>
      </c>
      <c r="Z316">
        <v>1245.29</v>
      </c>
      <c r="AA316">
        <v>1246.53</v>
      </c>
      <c r="AB316">
        <v>1234.74</v>
      </c>
      <c r="AC316">
        <v>1243.5899999999999</v>
      </c>
      <c r="AD316">
        <v>11.7899999999999</v>
      </c>
      <c r="AE316">
        <v>15.750714285714199</v>
      </c>
      <c r="AF316">
        <v>51.103463326713197</v>
      </c>
      <c r="AG316">
        <v>1</v>
      </c>
      <c r="AH316" s="1">
        <f t="shared" si="14"/>
        <v>42528</v>
      </c>
      <c r="AI316" t="str">
        <f>IFERROR(VLOOKUP(AH316,realized!U:X,3,0),"")</f>
        <v/>
      </c>
    </row>
    <row r="317" spans="1:35" x14ac:dyDescent="0.3">
      <c r="A317" t="s">
        <v>1146</v>
      </c>
      <c r="B317">
        <v>1.1151500000000001</v>
      </c>
      <c r="C317">
        <v>1.1186400000000001</v>
      </c>
      <c r="D317">
        <v>1.1061799999999999</v>
      </c>
      <c r="E317">
        <v>1.10754</v>
      </c>
      <c r="F317">
        <v>1.2460000000000099E-2</v>
      </c>
      <c r="G317">
        <v>1.3634285714285699E-2</v>
      </c>
      <c r="H317">
        <v>44.257325058746801</v>
      </c>
      <c r="I317">
        <v>0</v>
      </c>
      <c r="J317" s="1">
        <f t="shared" si="12"/>
        <v>42556</v>
      </c>
      <c r="K317" t="str">
        <f>IFERROR(VLOOKUP(J317,realized!F:I,3,0),"")</f>
        <v/>
      </c>
      <c r="M317" t="s">
        <v>1146</v>
      </c>
      <c r="N317">
        <v>1.3278700000000001</v>
      </c>
      <c r="O317">
        <v>1.3285100000000001</v>
      </c>
      <c r="P317">
        <v>1.2999799999999999</v>
      </c>
      <c r="Q317">
        <v>1.30217</v>
      </c>
      <c r="R317">
        <v>2.85300000000001E-2</v>
      </c>
      <c r="S317">
        <v>3.52485714285714E-2</v>
      </c>
      <c r="T317">
        <v>24.370493360122101</v>
      </c>
      <c r="U317">
        <v>0</v>
      </c>
      <c r="V317" s="1">
        <f t="shared" si="13"/>
        <v>42556</v>
      </c>
      <c r="W317" t="str">
        <f>IFERROR(VLOOKUP(V317,realized!K:N,3,0),"")</f>
        <v/>
      </c>
      <c r="Y317" t="s">
        <v>1127</v>
      </c>
      <c r="Z317">
        <v>1244.6500000000001</v>
      </c>
      <c r="AA317">
        <v>1264.3499999999999</v>
      </c>
      <c r="AB317">
        <v>1242.99</v>
      </c>
      <c r="AC317">
        <v>1262.45</v>
      </c>
      <c r="AD317">
        <v>21.3599999999999</v>
      </c>
      <c r="AE317">
        <v>16.031428571428499</v>
      </c>
      <c r="AF317">
        <v>48.857066961692503</v>
      </c>
      <c r="AG317">
        <v>1</v>
      </c>
      <c r="AH317" s="1">
        <f t="shared" si="14"/>
        <v>42529</v>
      </c>
      <c r="AI317" t="str">
        <f>IFERROR(VLOOKUP(AH317,realized!U:X,3,0),"")</f>
        <v/>
      </c>
    </row>
    <row r="318" spans="1:35" x14ac:dyDescent="0.3">
      <c r="A318" t="s">
        <v>1147</v>
      </c>
      <c r="B318">
        <v>1.10755</v>
      </c>
      <c r="C318">
        <v>1.11111</v>
      </c>
      <c r="D318">
        <v>1.10284</v>
      </c>
      <c r="E318">
        <v>1.10999</v>
      </c>
      <c r="F318">
        <v>8.2699999999999996E-3</v>
      </c>
      <c r="G318">
        <v>1.30521428571428E-2</v>
      </c>
      <c r="H318">
        <v>45.119100276072103</v>
      </c>
      <c r="I318">
        <v>0</v>
      </c>
      <c r="J318" s="1">
        <f t="shared" si="12"/>
        <v>42557</v>
      </c>
      <c r="K318" t="str">
        <f>IFERROR(VLOOKUP(J318,realized!F:I,3,0),"")</f>
        <v/>
      </c>
      <c r="M318" t="s">
        <v>1147</v>
      </c>
      <c r="N318">
        <v>1.30217</v>
      </c>
      <c r="O318">
        <v>1.3026</v>
      </c>
      <c r="P318">
        <v>1.2795000000000001</v>
      </c>
      <c r="Q318">
        <v>1.2927999999999999</v>
      </c>
      <c r="R318">
        <v>2.3099999999999898E-2</v>
      </c>
      <c r="S318">
        <v>3.5173571428571401E-2</v>
      </c>
      <c r="T318">
        <v>22.503273380176701</v>
      </c>
      <c r="U318">
        <v>0</v>
      </c>
      <c r="V318" s="1">
        <f t="shared" si="13"/>
        <v>42557</v>
      </c>
      <c r="W318" t="str">
        <f>IFERROR(VLOOKUP(V318,realized!K:N,3,0),"")</f>
        <v/>
      </c>
      <c r="Y318" t="s">
        <v>1128</v>
      </c>
      <c r="Z318">
        <v>1262</v>
      </c>
      <c r="AA318">
        <v>1271.6500000000001</v>
      </c>
      <c r="AB318">
        <v>1256.76</v>
      </c>
      <c r="AC318">
        <v>1268.8900000000001</v>
      </c>
      <c r="AD318">
        <v>14.8900000000001</v>
      </c>
      <c r="AE318">
        <v>16.277142857142799</v>
      </c>
      <c r="AF318">
        <v>44.553804985476503</v>
      </c>
      <c r="AG318">
        <v>1</v>
      </c>
      <c r="AH318" s="1">
        <f t="shared" si="14"/>
        <v>42530</v>
      </c>
      <c r="AI318" t="str">
        <f>IFERROR(VLOOKUP(AH318,realized!U:X,3,0),"")</f>
        <v/>
      </c>
    </row>
    <row r="319" spans="1:35" x14ac:dyDescent="0.3">
      <c r="A319" t="s">
        <v>1148</v>
      </c>
      <c r="B319">
        <v>1.10999</v>
      </c>
      <c r="C319">
        <v>1.1106799999999999</v>
      </c>
      <c r="D319">
        <v>1.1051800000000001</v>
      </c>
      <c r="E319">
        <v>1.1061000000000001</v>
      </c>
      <c r="F319">
        <v>5.4999999999998297E-3</v>
      </c>
      <c r="G319">
        <v>1.2914999999999999E-2</v>
      </c>
      <c r="H319">
        <v>45.888826193449702</v>
      </c>
      <c r="I319">
        <v>0</v>
      </c>
      <c r="J319" s="1">
        <f t="shared" si="12"/>
        <v>42558</v>
      </c>
      <c r="K319" t="str">
        <f>IFERROR(VLOOKUP(J319,realized!F:I,3,0),"")</f>
        <v/>
      </c>
      <c r="M319" t="s">
        <v>1148</v>
      </c>
      <c r="N319">
        <v>1.29278</v>
      </c>
      <c r="O319">
        <v>1.30464</v>
      </c>
      <c r="P319">
        <v>1.28745</v>
      </c>
      <c r="Q319">
        <v>1.29047</v>
      </c>
      <c r="R319">
        <v>1.719E-2</v>
      </c>
      <c r="S319">
        <v>3.5011428571428499E-2</v>
      </c>
      <c r="T319">
        <v>24.114444824742499</v>
      </c>
      <c r="U319">
        <v>0</v>
      </c>
      <c r="V319" s="1">
        <f t="shared" si="13"/>
        <v>42558</v>
      </c>
      <c r="W319" t="str">
        <f>IFERROR(VLOOKUP(V319,realized!K:N,3,0),"")</f>
        <v/>
      </c>
      <c r="Y319" t="s">
        <v>1129</v>
      </c>
      <c r="Z319">
        <v>1269.1500000000001</v>
      </c>
      <c r="AA319">
        <v>1278.1199999999999</v>
      </c>
      <c r="AB319">
        <v>1264.53</v>
      </c>
      <c r="AC319">
        <v>1273.8</v>
      </c>
      <c r="AD319">
        <v>13.5899999999999</v>
      </c>
      <c r="AE319">
        <v>16.326428571428501</v>
      </c>
      <c r="AF319">
        <v>41.122268134435402</v>
      </c>
      <c r="AG319">
        <v>1</v>
      </c>
      <c r="AH319" s="1">
        <f t="shared" si="14"/>
        <v>42531</v>
      </c>
      <c r="AI319" t="str">
        <f>IFERROR(VLOOKUP(AH319,realized!U:X,3,0),"")</f>
        <v/>
      </c>
    </row>
    <row r="320" spans="1:35" x14ac:dyDescent="0.3">
      <c r="A320" t="s">
        <v>1149</v>
      </c>
      <c r="B320">
        <v>1.10622</v>
      </c>
      <c r="C320">
        <v>1.1119699999999999</v>
      </c>
      <c r="D320">
        <v>1.1001000000000001</v>
      </c>
      <c r="E320">
        <v>1.10477</v>
      </c>
      <c r="F320">
        <v>1.1869999999999801E-2</v>
      </c>
      <c r="G320">
        <v>1.29778571428571E-2</v>
      </c>
      <c r="H320">
        <v>46.566721593332403</v>
      </c>
      <c r="I320">
        <v>0</v>
      </c>
      <c r="J320" s="1">
        <f t="shared" si="12"/>
        <v>42559</v>
      </c>
      <c r="K320" t="str">
        <f>IFERROR(VLOOKUP(J320,realized!F:I,3,0),"")</f>
        <v/>
      </c>
      <c r="M320" t="s">
        <v>1149</v>
      </c>
      <c r="N320">
        <v>1.29053</v>
      </c>
      <c r="O320">
        <v>1.30182</v>
      </c>
      <c r="P320">
        <v>1.28799</v>
      </c>
      <c r="Q320">
        <v>1.29497</v>
      </c>
      <c r="R320">
        <v>1.383E-2</v>
      </c>
      <c r="S320">
        <v>3.3367857142857102E-2</v>
      </c>
      <c r="T320">
        <v>25.449527621081501</v>
      </c>
      <c r="U320">
        <v>0</v>
      </c>
      <c r="V320" s="1">
        <f t="shared" si="13"/>
        <v>42559</v>
      </c>
      <c r="W320" t="str">
        <f>IFERROR(VLOOKUP(V320,realized!K:N,3,0),"")</f>
        <v/>
      </c>
      <c r="Y320" t="s">
        <v>1130</v>
      </c>
      <c r="Z320">
        <v>1277.1500000000001</v>
      </c>
      <c r="AA320">
        <v>1287.1099999999999</v>
      </c>
      <c r="AB320">
        <v>1272.3699999999999</v>
      </c>
      <c r="AC320">
        <v>1283.45</v>
      </c>
      <c r="AD320">
        <v>14.74</v>
      </c>
      <c r="AE320">
        <v>15.5399999999999</v>
      </c>
      <c r="AF320">
        <v>36.621235776827902</v>
      </c>
      <c r="AG320">
        <v>1</v>
      </c>
      <c r="AH320" s="1">
        <f t="shared" si="14"/>
        <v>42534</v>
      </c>
      <c r="AI320" t="str">
        <f>IFERROR(VLOOKUP(AH320,realized!U:X,3,0),"")</f>
        <v/>
      </c>
    </row>
    <row r="321" spans="1:35" x14ac:dyDescent="0.3">
      <c r="A321" t="s">
        <v>1150</v>
      </c>
      <c r="B321">
        <v>1.10497</v>
      </c>
      <c r="C321">
        <v>1.1074299999999999</v>
      </c>
      <c r="D321">
        <v>1.1015699999999999</v>
      </c>
      <c r="E321">
        <v>1.1057399999999999</v>
      </c>
      <c r="F321">
        <v>5.8599999999999703E-3</v>
      </c>
      <c r="G321">
        <v>1.26249999999999E-2</v>
      </c>
      <c r="H321">
        <v>47.115417297305001</v>
      </c>
      <c r="I321">
        <v>0</v>
      </c>
      <c r="J321" s="1">
        <f t="shared" si="12"/>
        <v>42562</v>
      </c>
      <c r="K321" t="str">
        <f>IFERROR(VLOOKUP(J321,realized!F:I,3,0),"")</f>
        <v/>
      </c>
      <c r="M321" t="s">
        <v>1150</v>
      </c>
      <c r="N321">
        <v>1.29497</v>
      </c>
      <c r="O321">
        <v>1.30175</v>
      </c>
      <c r="P321">
        <v>1.28498</v>
      </c>
      <c r="Q321">
        <v>1.29949</v>
      </c>
      <c r="R321">
        <v>1.67699999999999E-2</v>
      </c>
      <c r="S321">
        <v>3.33657142857142E-2</v>
      </c>
      <c r="T321">
        <v>26.711180986870399</v>
      </c>
      <c r="U321">
        <v>0</v>
      </c>
      <c r="V321" s="1">
        <f t="shared" si="13"/>
        <v>42562</v>
      </c>
      <c r="W321" t="str">
        <f>IFERROR(VLOOKUP(V321,realized!K:N,3,0),"")</f>
        <v/>
      </c>
      <c r="Y321" t="s">
        <v>1131</v>
      </c>
      <c r="Z321">
        <v>1283.17</v>
      </c>
      <c r="AA321">
        <v>1289.76</v>
      </c>
      <c r="AB321">
        <v>1276.02</v>
      </c>
      <c r="AC321">
        <v>1285.3599999999999</v>
      </c>
      <c r="AD321">
        <v>13.74</v>
      </c>
      <c r="AE321">
        <v>15.639285714285601</v>
      </c>
      <c r="AF321">
        <v>35.169052104645402</v>
      </c>
      <c r="AG321">
        <v>1</v>
      </c>
      <c r="AH321" s="1">
        <f t="shared" si="14"/>
        <v>42535</v>
      </c>
      <c r="AI321" t="str">
        <f>IFERROR(VLOOKUP(AH321,realized!U:X,3,0),"")</f>
        <v/>
      </c>
    </row>
    <row r="322" spans="1:35" x14ac:dyDescent="0.3">
      <c r="A322" t="s">
        <v>1151</v>
      </c>
      <c r="B322">
        <v>1.10572</v>
      </c>
      <c r="C322">
        <v>1.1125499999999999</v>
      </c>
      <c r="D322">
        <v>1.1051599999999999</v>
      </c>
      <c r="E322">
        <v>1.1060099999999999</v>
      </c>
      <c r="F322">
        <v>7.3899999999999999E-3</v>
      </c>
      <c r="G322">
        <v>1.24278571428571E-2</v>
      </c>
      <c r="H322">
        <v>47.574908187243899</v>
      </c>
      <c r="I322">
        <v>0</v>
      </c>
      <c r="J322" s="1">
        <f t="shared" si="12"/>
        <v>42563</v>
      </c>
      <c r="K322" t="str">
        <f>IFERROR(VLOOKUP(J322,realized!F:I,3,0),"")</f>
        <v/>
      </c>
      <c r="M322" t="s">
        <v>1151</v>
      </c>
      <c r="N322">
        <v>1.2981199999999999</v>
      </c>
      <c r="O322">
        <v>1.32944</v>
      </c>
      <c r="P322">
        <v>1.29728</v>
      </c>
      <c r="Q322">
        <v>1.3246199999999999</v>
      </c>
      <c r="R322">
        <v>3.2159999999999897E-2</v>
      </c>
      <c r="S322">
        <v>3.4715714285714197E-2</v>
      </c>
      <c r="T322">
        <v>28.0070746255644</v>
      </c>
      <c r="U322">
        <v>0</v>
      </c>
      <c r="V322" s="1">
        <f t="shared" si="13"/>
        <v>42563</v>
      </c>
      <c r="W322" t="str">
        <f>IFERROR(VLOOKUP(V322,realized!K:N,3,0),"")</f>
        <v/>
      </c>
      <c r="Y322" t="s">
        <v>1132</v>
      </c>
      <c r="Z322">
        <v>1285.04</v>
      </c>
      <c r="AA322">
        <v>1296.8</v>
      </c>
      <c r="AB322">
        <v>1278.3</v>
      </c>
      <c r="AC322">
        <v>1291.03</v>
      </c>
      <c r="AD322">
        <v>18.5</v>
      </c>
      <c r="AE322">
        <v>15.819999999999901</v>
      </c>
      <c r="AF322">
        <v>32.088985154989402</v>
      </c>
      <c r="AG322">
        <v>1</v>
      </c>
      <c r="AH322" s="1">
        <f t="shared" si="14"/>
        <v>42536</v>
      </c>
      <c r="AI322" t="str">
        <f>IFERROR(VLOOKUP(AH322,realized!U:X,3,0),"")</f>
        <v/>
      </c>
    </row>
    <row r="323" spans="1:35" x14ac:dyDescent="0.3">
      <c r="A323" t="s">
        <v>1152</v>
      </c>
      <c r="B323">
        <v>1.10602</v>
      </c>
      <c r="C323">
        <v>1.1119300000000001</v>
      </c>
      <c r="D323">
        <v>1.10416</v>
      </c>
      <c r="E323">
        <v>1.1088</v>
      </c>
      <c r="F323">
        <v>7.7700000000000503E-3</v>
      </c>
      <c r="G323">
        <v>1.20814285714285E-2</v>
      </c>
      <c r="H323">
        <v>48.120665597508498</v>
      </c>
      <c r="I323">
        <v>0</v>
      </c>
      <c r="J323" s="1">
        <f t="shared" si="12"/>
        <v>42564</v>
      </c>
      <c r="K323" t="str">
        <f>IFERROR(VLOOKUP(J323,realized!F:I,3,0),"")</f>
        <v/>
      </c>
      <c r="M323" t="s">
        <v>1152</v>
      </c>
      <c r="N323">
        <v>1.3244</v>
      </c>
      <c r="O323">
        <v>1.33378</v>
      </c>
      <c r="P323">
        <v>1.31331</v>
      </c>
      <c r="Q323">
        <v>1.3143800000000001</v>
      </c>
      <c r="R323">
        <v>2.0469999999999901E-2</v>
      </c>
      <c r="S323">
        <v>3.4404999999999901E-2</v>
      </c>
      <c r="T323">
        <v>29.199268186912001</v>
      </c>
      <c r="U323">
        <v>0</v>
      </c>
      <c r="V323" s="1">
        <f t="shared" si="13"/>
        <v>42564</v>
      </c>
      <c r="W323" t="str">
        <f>IFERROR(VLOOKUP(V323,realized!K:N,3,0),"")</f>
        <v/>
      </c>
      <c r="Y323" t="s">
        <v>1133</v>
      </c>
      <c r="Z323">
        <v>1292.9000000000001</v>
      </c>
      <c r="AA323">
        <v>1315.57</v>
      </c>
      <c r="AB323">
        <v>1277.93</v>
      </c>
      <c r="AC323">
        <v>1278.5</v>
      </c>
      <c r="AD323">
        <v>37.639999999999802</v>
      </c>
      <c r="AE323">
        <v>17.303571428571299</v>
      </c>
      <c r="AF323">
        <v>25.537104377853499</v>
      </c>
      <c r="AG323">
        <v>1</v>
      </c>
      <c r="AH323" s="1">
        <f t="shared" si="14"/>
        <v>42537</v>
      </c>
      <c r="AI323" t="str">
        <f>IFERROR(VLOOKUP(AH323,realized!U:X,3,0),"")</f>
        <v/>
      </c>
    </row>
    <row r="324" spans="1:35" x14ac:dyDescent="0.3">
      <c r="A324" t="s">
        <v>1153</v>
      </c>
      <c r="B324">
        <v>1.10887</v>
      </c>
      <c r="C324">
        <v>1.1164400000000001</v>
      </c>
      <c r="D324">
        <v>1.1088</v>
      </c>
      <c r="E324">
        <v>1.1115999999999999</v>
      </c>
      <c r="F324">
        <v>7.6400000000000903E-3</v>
      </c>
      <c r="G324">
        <v>8.9485714285714307E-3</v>
      </c>
      <c r="H324">
        <v>80.252218470446195</v>
      </c>
      <c r="I324">
        <v>0</v>
      </c>
      <c r="J324" s="1">
        <f t="shared" ref="J324:J387" si="15">DATEVALUE(SUBSTITUTE(A324,".","/"))</f>
        <v>42565</v>
      </c>
      <c r="K324" t="str">
        <f>IFERROR(VLOOKUP(J324,realized!F:I,3,0),"")</f>
        <v/>
      </c>
      <c r="M324" t="s">
        <v>1153</v>
      </c>
      <c r="N324">
        <v>1.31443</v>
      </c>
      <c r="O324">
        <v>1.34751</v>
      </c>
      <c r="P324">
        <v>1.3104499999999999</v>
      </c>
      <c r="Q324">
        <v>1.3340000000000001</v>
      </c>
      <c r="R324">
        <v>3.7060000000000003E-2</v>
      </c>
      <c r="S324">
        <v>2.4269285714285702E-2</v>
      </c>
      <c r="T324">
        <v>70.425991735964104</v>
      </c>
      <c r="U324">
        <v>0</v>
      </c>
      <c r="V324" s="1">
        <f t="shared" ref="V324:V387" si="16">DATEVALUE(SUBSTITUTE(M324,".","/"))</f>
        <v>42565</v>
      </c>
      <c r="W324" t="str">
        <f>IFERROR(VLOOKUP(V324,realized!K:N,3,0),"")</f>
        <v/>
      </c>
      <c r="Y324" t="s">
        <v>1134</v>
      </c>
      <c r="Z324">
        <v>1278.55</v>
      </c>
      <c r="AA324">
        <v>1299.4100000000001</v>
      </c>
      <c r="AB324">
        <v>1276.5</v>
      </c>
      <c r="AC324">
        <v>1298.42</v>
      </c>
      <c r="AD324">
        <v>22.91</v>
      </c>
      <c r="AE324">
        <v>17.9521428571428</v>
      </c>
      <c r="AF324">
        <v>27.815180907949198</v>
      </c>
      <c r="AG324">
        <v>1</v>
      </c>
      <c r="AH324" s="1">
        <f t="shared" ref="AH324:AH387" si="17">DATEVALUE(SUBSTITUTE(Y324,".","/"))</f>
        <v>42538</v>
      </c>
      <c r="AI324" t="str">
        <f>IFERROR(VLOOKUP(AH324,realized!U:X,3,0),"")</f>
        <v/>
      </c>
    </row>
    <row r="325" spans="1:35" x14ac:dyDescent="0.3">
      <c r="A325" t="s">
        <v>1154</v>
      </c>
      <c r="B325">
        <v>1.1117999999999999</v>
      </c>
      <c r="C325">
        <v>1.11486</v>
      </c>
      <c r="D325">
        <v>1.1021000000000001</v>
      </c>
      <c r="E325">
        <v>1.10287</v>
      </c>
      <c r="F325">
        <v>1.2759999999999799E-2</v>
      </c>
      <c r="G325">
        <v>9.0535714285714195E-3</v>
      </c>
      <c r="H325">
        <v>85.180137163905798</v>
      </c>
      <c r="I325">
        <v>0</v>
      </c>
      <c r="J325" s="1">
        <f t="shared" si="15"/>
        <v>42566</v>
      </c>
      <c r="K325" t="str">
        <f>IFERROR(VLOOKUP(J325,realized!F:I,3,0),"")</f>
        <v/>
      </c>
      <c r="M325" t="s">
        <v>1154</v>
      </c>
      <c r="N325">
        <v>1.3340000000000001</v>
      </c>
      <c r="O325">
        <v>1.3479699999999999</v>
      </c>
      <c r="P325">
        <v>1.3130999999999999</v>
      </c>
      <c r="Q325">
        <v>1.3172699999999999</v>
      </c>
      <c r="R325">
        <v>3.4869999999999901E-2</v>
      </c>
      <c r="S325">
        <v>2.29014285714285E-2</v>
      </c>
      <c r="T325">
        <v>69.572923281808499</v>
      </c>
      <c r="U325">
        <v>0</v>
      </c>
      <c r="V325" s="1">
        <f t="shared" si="16"/>
        <v>42566</v>
      </c>
      <c r="W325" t="str">
        <f>IFERROR(VLOOKUP(V325,realized!K:N,3,0),"")</f>
        <v/>
      </c>
      <c r="Y325" t="s">
        <v>1135</v>
      </c>
      <c r="Z325">
        <v>1286.68</v>
      </c>
      <c r="AA325">
        <v>1292.1600000000001</v>
      </c>
      <c r="AB325">
        <v>1278.02</v>
      </c>
      <c r="AC325">
        <v>1289.27</v>
      </c>
      <c r="AD325">
        <v>20.399999999999999</v>
      </c>
      <c r="AE325">
        <v>18.4521428571428</v>
      </c>
      <c r="AF325">
        <v>28.228862572124399</v>
      </c>
      <c r="AG325">
        <v>1</v>
      </c>
      <c r="AH325" s="1">
        <f t="shared" si="17"/>
        <v>42541</v>
      </c>
      <c r="AI325" t="str">
        <f>IFERROR(VLOOKUP(AH325,realized!U:X,3,0),"")</f>
        <v/>
      </c>
    </row>
    <row r="326" spans="1:35" x14ac:dyDescent="0.3">
      <c r="A326" t="s">
        <v>1155</v>
      </c>
      <c r="B326">
        <v>1.1046899999999999</v>
      </c>
      <c r="C326">
        <v>1.1083799999999999</v>
      </c>
      <c r="D326">
        <v>1.1036999999999999</v>
      </c>
      <c r="E326">
        <v>1.1074999999999999</v>
      </c>
      <c r="F326">
        <v>5.5099999999999004E-3</v>
      </c>
      <c r="G326">
        <v>8.7228571428571208E-3</v>
      </c>
      <c r="H326">
        <v>84.136880929678199</v>
      </c>
      <c r="I326">
        <v>0</v>
      </c>
      <c r="J326" s="1">
        <f t="shared" si="15"/>
        <v>42569</v>
      </c>
      <c r="K326" t="str">
        <f>IFERROR(VLOOKUP(J326,realized!F:I,3,0),"")</f>
        <v/>
      </c>
      <c r="M326" t="s">
        <v>1155</v>
      </c>
      <c r="N326">
        <v>1.3192999999999999</v>
      </c>
      <c r="O326">
        <v>1.33145</v>
      </c>
      <c r="P326">
        <v>1.3186800000000001</v>
      </c>
      <c r="Q326">
        <v>1.3253999999999999</v>
      </c>
      <c r="R326">
        <v>1.418E-2</v>
      </c>
      <c r="S326">
        <v>2.2320714285714201E-2</v>
      </c>
      <c r="T326">
        <v>68.5779343612448</v>
      </c>
      <c r="U326">
        <v>0</v>
      </c>
      <c r="V326" s="1">
        <f t="shared" si="16"/>
        <v>42569</v>
      </c>
      <c r="W326" t="str">
        <f>IFERROR(VLOOKUP(V326,realized!K:N,3,0),"")</f>
        <v/>
      </c>
      <c r="Y326" t="s">
        <v>1136</v>
      </c>
      <c r="Z326">
        <v>1288.46</v>
      </c>
      <c r="AA326">
        <v>1294.18</v>
      </c>
      <c r="AB326">
        <v>1264.46</v>
      </c>
      <c r="AC326">
        <v>1268.27</v>
      </c>
      <c r="AD326">
        <v>29.72</v>
      </c>
      <c r="AE326">
        <v>19.5421428571428</v>
      </c>
      <c r="AF326">
        <v>29.1297371662295</v>
      </c>
      <c r="AG326">
        <v>1</v>
      </c>
      <c r="AH326" s="1">
        <f t="shared" si="17"/>
        <v>42542</v>
      </c>
      <c r="AI326" t="str">
        <f>IFERROR(VLOOKUP(AH326,realized!U:X,3,0),"")</f>
        <v/>
      </c>
    </row>
    <row r="327" spans="1:35" x14ac:dyDescent="0.3">
      <c r="A327" t="s">
        <v>1156</v>
      </c>
      <c r="B327">
        <v>1.1074900000000001</v>
      </c>
      <c r="C327">
        <v>1.10799</v>
      </c>
      <c r="D327">
        <v>1.0999099999999999</v>
      </c>
      <c r="E327">
        <v>1.1020000000000001</v>
      </c>
      <c r="F327">
        <v>8.0800000000000802E-3</v>
      </c>
      <c r="G327">
        <v>8.7214285714285605E-3</v>
      </c>
      <c r="H327">
        <v>82.724664323578907</v>
      </c>
      <c r="I327">
        <v>0</v>
      </c>
      <c r="J327" s="1">
        <f t="shared" si="15"/>
        <v>42570</v>
      </c>
      <c r="K327" t="str">
        <f>IFERROR(VLOOKUP(J327,realized!F:I,3,0),"")</f>
        <v/>
      </c>
      <c r="M327" t="s">
        <v>1156</v>
      </c>
      <c r="N327">
        <v>1.3253299999999999</v>
      </c>
      <c r="O327">
        <v>1.3273900000000001</v>
      </c>
      <c r="P327">
        <v>1.30735</v>
      </c>
      <c r="Q327">
        <v>1.31057</v>
      </c>
      <c r="R327">
        <v>2.0039999999999999E-2</v>
      </c>
      <c r="S327">
        <v>2.1989999999999999E-2</v>
      </c>
      <c r="T327">
        <v>69.385691485802994</v>
      </c>
      <c r="U327">
        <v>0</v>
      </c>
      <c r="V327" s="1">
        <f t="shared" si="16"/>
        <v>42570</v>
      </c>
      <c r="W327" t="str">
        <f>IFERROR(VLOOKUP(V327,realized!K:N,3,0),"")</f>
        <v/>
      </c>
      <c r="Y327" t="s">
        <v>1137</v>
      </c>
      <c r="Z327">
        <v>1268.93</v>
      </c>
      <c r="AA327">
        <v>1270.6099999999999</v>
      </c>
      <c r="AB327">
        <v>1261.1199999999999</v>
      </c>
      <c r="AC327">
        <v>1265.96</v>
      </c>
      <c r="AD327">
        <v>9.49</v>
      </c>
      <c r="AE327">
        <v>19.660714285714199</v>
      </c>
      <c r="AF327">
        <v>29.755271864074</v>
      </c>
      <c r="AG327">
        <v>1</v>
      </c>
      <c r="AH327" s="1">
        <f t="shared" si="17"/>
        <v>42543</v>
      </c>
      <c r="AI327" t="str">
        <f>IFERROR(VLOOKUP(AH327,realized!U:X,3,0),"")</f>
        <v/>
      </c>
    </row>
    <row r="328" spans="1:35" x14ac:dyDescent="0.3">
      <c r="A328" t="s">
        <v>1157</v>
      </c>
      <c r="B328">
        <v>1.10199</v>
      </c>
      <c r="C328">
        <v>1.10303</v>
      </c>
      <c r="D328">
        <v>1.0981099999999999</v>
      </c>
      <c r="E328">
        <v>1.1012200000000001</v>
      </c>
      <c r="F328">
        <v>4.9200000000000303E-3</v>
      </c>
      <c r="G328">
        <v>8.1392857142856892E-3</v>
      </c>
      <c r="H328">
        <v>77.964826535475893</v>
      </c>
      <c r="I328">
        <v>0</v>
      </c>
      <c r="J328" s="1">
        <f t="shared" si="15"/>
        <v>42571</v>
      </c>
      <c r="K328" t="str">
        <f>IFERROR(VLOOKUP(J328,realized!F:I,3,0),"")</f>
        <v/>
      </c>
      <c r="M328" t="s">
        <v>1157</v>
      </c>
      <c r="N328">
        <v>1.31057</v>
      </c>
      <c r="O328">
        <v>1.3226500000000001</v>
      </c>
      <c r="P328">
        <v>1.30643</v>
      </c>
      <c r="Q328">
        <v>1.32013</v>
      </c>
      <c r="R328">
        <v>1.6220000000000099E-2</v>
      </c>
      <c r="S328">
        <v>2.1076428571428499E-2</v>
      </c>
      <c r="T328">
        <v>68.975801635436</v>
      </c>
      <c r="U328">
        <v>0</v>
      </c>
      <c r="V328" s="1">
        <f t="shared" si="16"/>
        <v>42571</v>
      </c>
      <c r="W328" t="str">
        <f>IFERROR(VLOOKUP(V328,realized!K:N,3,0),"")</f>
        <v/>
      </c>
      <c r="Y328" t="s">
        <v>1138</v>
      </c>
      <c r="Z328">
        <v>1263.3800000000001</v>
      </c>
      <c r="AA328">
        <v>1272.01</v>
      </c>
      <c r="AB328">
        <v>1254.28</v>
      </c>
      <c r="AC328">
        <v>1255.81</v>
      </c>
      <c r="AD328">
        <v>17.73</v>
      </c>
      <c r="AE328">
        <v>18.227857142857101</v>
      </c>
      <c r="AF328">
        <v>41.135207794802099</v>
      </c>
      <c r="AG328">
        <v>1</v>
      </c>
      <c r="AH328" s="1">
        <f t="shared" si="17"/>
        <v>42544</v>
      </c>
      <c r="AI328" t="str">
        <f>IFERROR(VLOOKUP(AH328,realized!U:X,3,0),"")</f>
        <v/>
      </c>
    </row>
    <row r="329" spans="1:35" x14ac:dyDescent="0.3">
      <c r="A329" t="s">
        <v>1158</v>
      </c>
      <c r="B329">
        <v>1.10127</v>
      </c>
      <c r="C329">
        <v>1.1059300000000001</v>
      </c>
      <c r="D329">
        <v>1.0978699999999999</v>
      </c>
      <c r="E329">
        <v>1.1024099999999999</v>
      </c>
      <c r="F329">
        <v>8.0600000000001695E-3</v>
      </c>
      <c r="G329">
        <v>8.0178571428571408E-3</v>
      </c>
      <c r="H329">
        <v>76.120522767000907</v>
      </c>
      <c r="I329">
        <v>0</v>
      </c>
      <c r="J329" s="1">
        <f t="shared" si="15"/>
        <v>42572</v>
      </c>
      <c r="K329" t="str">
        <f>IFERROR(VLOOKUP(J329,realized!F:I,3,0),"")</f>
        <v/>
      </c>
      <c r="M329" t="s">
        <v>1158</v>
      </c>
      <c r="N329">
        <v>1.3199799999999999</v>
      </c>
      <c r="O329">
        <v>1.3273999999999999</v>
      </c>
      <c r="P329">
        <v>1.3154999999999999</v>
      </c>
      <c r="Q329">
        <v>1.3231200000000001</v>
      </c>
      <c r="R329">
        <v>1.1900000000000001E-2</v>
      </c>
      <c r="S329">
        <v>2.11692857142857E-2</v>
      </c>
      <c r="T329">
        <v>67.7424827088699</v>
      </c>
      <c r="U329">
        <v>0</v>
      </c>
      <c r="V329" s="1">
        <f t="shared" si="16"/>
        <v>42572</v>
      </c>
      <c r="W329" t="str">
        <f>IFERROR(VLOOKUP(V329,realized!K:N,3,0),"")</f>
        <v/>
      </c>
      <c r="Y329" t="s">
        <v>1139</v>
      </c>
      <c r="Z329">
        <v>1252.5999999999999</v>
      </c>
      <c r="AA329">
        <v>1358.35</v>
      </c>
      <c r="AB329">
        <v>1250.1400000000001</v>
      </c>
      <c r="AC329">
        <v>1314.38</v>
      </c>
      <c r="AD329">
        <v>108.209999999999</v>
      </c>
      <c r="AE329">
        <v>25.336428571428499</v>
      </c>
      <c r="AF329">
        <v>26.3629219012997</v>
      </c>
      <c r="AG329">
        <v>1</v>
      </c>
      <c r="AH329" s="1">
        <f t="shared" si="17"/>
        <v>42545</v>
      </c>
      <c r="AI329" t="str">
        <f>IFERROR(VLOOKUP(AH329,realized!U:X,3,0),"")</f>
        <v/>
      </c>
    </row>
    <row r="330" spans="1:35" x14ac:dyDescent="0.3">
      <c r="A330" t="s">
        <v>1159</v>
      </c>
      <c r="B330">
        <v>1.1024099999999999</v>
      </c>
      <c r="C330">
        <v>1.10406</v>
      </c>
      <c r="D330">
        <v>1.09548</v>
      </c>
      <c r="E330">
        <v>1.09762</v>
      </c>
      <c r="F330">
        <v>8.5800000000000303E-3</v>
      </c>
      <c r="G330">
        <v>8.1907142857142803E-3</v>
      </c>
      <c r="H330">
        <v>70.666228958213395</v>
      </c>
      <c r="I330">
        <v>0</v>
      </c>
      <c r="J330" s="1">
        <f t="shared" si="15"/>
        <v>42573</v>
      </c>
      <c r="K330" t="str">
        <f>IFERROR(VLOOKUP(J330,realized!F:I,3,0),"")</f>
        <v/>
      </c>
      <c r="M330" t="s">
        <v>1159</v>
      </c>
      <c r="N330">
        <v>1.32325</v>
      </c>
      <c r="O330">
        <v>1.3289899999999999</v>
      </c>
      <c r="P330">
        <v>1.30779</v>
      </c>
      <c r="Q330">
        <v>1.3108500000000001</v>
      </c>
      <c r="R330">
        <v>2.1199999999999799E-2</v>
      </c>
      <c r="S330">
        <v>2.19657142857143E-2</v>
      </c>
      <c r="T330">
        <v>66.595446337084894</v>
      </c>
      <c r="U330">
        <v>0</v>
      </c>
      <c r="V330" s="1">
        <f t="shared" si="16"/>
        <v>42573</v>
      </c>
      <c r="W330" t="str">
        <f>IFERROR(VLOOKUP(V330,realized!K:N,3,0),"")</f>
        <v/>
      </c>
      <c r="Y330" t="s">
        <v>1140</v>
      </c>
      <c r="Z330">
        <v>1322.7</v>
      </c>
      <c r="AA330">
        <v>1335.33</v>
      </c>
      <c r="AB330">
        <v>1317.57</v>
      </c>
      <c r="AC330">
        <v>1322.85</v>
      </c>
      <c r="AD330">
        <v>20.9499999999998</v>
      </c>
      <c r="AE330">
        <v>25.990714285714201</v>
      </c>
      <c r="AF330">
        <v>30.514283420486699</v>
      </c>
      <c r="AG330">
        <v>0</v>
      </c>
      <c r="AH330" s="1">
        <f t="shared" si="17"/>
        <v>42548</v>
      </c>
      <c r="AI330" t="str">
        <f>IFERROR(VLOOKUP(AH330,realized!U:X,3,0),"")</f>
        <v/>
      </c>
    </row>
    <row r="331" spans="1:35" x14ac:dyDescent="0.3">
      <c r="A331" t="s">
        <v>1160</v>
      </c>
      <c r="B331">
        <v>1.0969899999999999</v>
      </c>
      <c r="C331">
        <v>1.09982</v>
      </c>
      <c r="D331">
        <v>1.0951599999999999</v>
      </c>
      <c r="E331">
        <v>1.0993299999999999</v>
      </c>
      <c r="F331">
        <v>4.6600000000000998E-3</v>
      </c>
      <c r="G331">
        <v>7.6335714285714297E-3</v>
      </c>
      <c r="H331">
        <v>72.321928139910995</v>
      </c>
      <c r="I331">
        <v>0</v>
      </c>
      <c r="J331" s="1">
        <f t="shared" si="15"/>
        <v>42576</v>
      </c>
      <c r="K331" t="str">
        <f>IFERROR(VLOOKUP(J331,realized!F:I,3,0),"")</f>
        <v/>
      </c>
      <c r="M331" t="s">
        <v>1160</v>
      </c>
      <c r="N331">
        <v>1.31447</v>
      </c>
      <c r="O331">
        <v>1.3164100000000001</v>
      </c>
      <c r="P331">
        <v>1.3093900000000001</v>
      </c>
      <c r="Q331">
        <v>1.31351</v>
      </c>
      <c r="R331">
        <v>7.0200000000000201E-3</v>
      </c>
      <c r="S331">
        <v>2.0429285714285698E-2</v>
      </c>
      <c r="T331">
        <v>65.153848489622902</v>
      </c>
      <c r="U331">
        <v>0</v>
      </c>
      <c r="V331" s="1">
        <f t="shared" si="16"/>
        <v>42576</v>
      </c>
      <c r="W331" t="str">
        <f>IFERROR(VLOOKUP(V331,realized!K:N,3,0),"")</f>
        <v/>
      </c>
      <c r="Y331" t="s">
        <v>1141</v>
      </c>
      <c r="Z331">
        <v>1324.4</v>
      </c>
      <c r="AA331">
        <v>1326.08</v>
      </c>
      <c r="AB331">
        <v>1305.4100000000001</v>
      </c>
      <c r="AC331">
        <v>1311.65</v>
      </c>
      <c r="AD331">
        <v>20.669999999999799</v>
      </c>
      <c r="AE331">
        <v>25.941428571428499</v>
      </c>
      <c r="AF331">
        <v>34.366457275720798</v>
      </c>
      <c r="AG331">
        <v>0</v>
      </c>
      <c r="AH331" s="1">
        <f t="shared" si="17"/>
        <v>42549</v>
      </c>
      <c r="AI331" t="str">
        <f>IFERROR(VLOOKUP(AH331,realized!U:X,3,0),"")</f>
        <v/>
      </c>
    </row>
    <row r="332" spans="1:35" x14ac:dyDescent="0.3">
      <c r="A332" t="s">
        <v>1161</v>
      </c>
      <c r="B332">
        <v>1.0993200000000001</v>
      </c>
      <c r="C332">
        <v>1.10294</v>
      </c>
      <c r="D332">
        <v>1.0977699999999999</v>
      </c>
      <c r="E332">
        <v>1.09859</v>
      </c>
      <c r="F332">
        <v>5.1700000000001103E-3</v>
      </c>
      <c r="G332">
        <v>7.4121428571428602E-3</v>
      </c>
      <c r="H332">
        <v>70.802661354534294</v>
      </c>
      <c r="I332">
        <v>0</v>
      </c>
      <c r="J332" s="1">
        <f t="shared" si="15"/>
        <v>42577</v>
      </c>
      <c r="K332" t="str">
        <f>IFERROR(VLOOKUP(J332,realized!F:I,3,0),"")</f>
        <v/>
      </c>
      <c r="M332" t="s">
        <v>1161</v>
      </c>
      <c r="N332">
        <v>1.31345</v>
      </c>
      <c r="O332">
        <v>1.3176300000000001</v>
      </c>
      <c r="P332">
        <v>1.30566</v>
      </c>
      <c r="Q332">
        <v>1.3128</v>
      </c>
      <c r="R332">
        <v>1.197E-2</v>
      </c>
      <c r="S332">
        <v>1.9634285714285701E-2</v>
      </c>
      <c r="T332">
        <v>66.741852508252407</v>
      </c>
      <c r="U332">
        <v>0</v>
      </c>
      <c r="V332" s="1">
        <f t="shared" si="16"/>
        <v>42577</v>
      </c>
      <c r="W332" t="str">
        <f>IFERROR(VLOOKUP(V332,realized!K:N,3,0),"")</f>
        <v/>
      </c>
      <c r="Y332" t="s">
        <v>1142</v>
      </c>
      <c r="Z332">
        <v>1311.5</v>
      </c>
      <c r="AA332">
        <v>1327.77</v>
      </c>
      <c r="AB332">
        <v>1310.96</v>
      </c>
      <c r="AC332">
        <v>1317.46</v>
      </c>
      <c r="AD332">
        <v>16.809999999999899</v>
      </c>
      <c r="AE332">
        <v>26.078571428571301</v>
      </c>
      <c r="AF332">
        <v>35.727484010129999</v>
      </c>
      <c r="AG332">
        <v>0</v>
      </c>
      <c r="AH332" s="1">
        <f t="shared" si="17"/>
        <v>42550</v>
      </c>
      <c r="AI332" t="str">
        <f>IFERROR(VLOOKUP(AH332,realized!U:X,3,0),"")</f>
        <v/>
      </c>
    </row>
    <row r="333" spans="1:35" x14ac:dyDescent="0.3">
      <c r="A333" t="s">
        <v>1162</v>
      </c>
      <c r="B333">
        <v>1.0986199999999999</v>
      </c>
      <c r="C333">
        <v>1.10646</v>
      </c>
      <c r="D333">
        <v>1.0958600000000001</v>
      </c>
      <c r="E333">
        <v>1.1057699999999999</v>
      </c>
      <c r="F333">
        <v>1.0599999999999899E-2</v>
      </c>
      <c r="G333">
        <v>7.77642857142858E-3</v>
      </c>
      <c r="H333">
        <v>69.363349616408996</v>
      </c>
      <c r="I333">
        <v>0</v>
      </c>
      <c r="J333" s="1">
        <f t="shared" si="15"/>
        <v>42578</v>
      </c>
      <c r="K333" t="str">
        <f>IFERROR(VLOOKUP(J333,realized!F:I,3,0),"")</f>
        <v/>
      </c>
      <c r="M333" t="s">
        <v>1162</v>
      </c>
      <c r="N333">
        <v>1.3128200000000001</v>
      </c>
      <c r="O333">
        <v>1.32342</v>
      </c>
      <c r="P333">
        <v>1.30725</v>
      </c>
      <c r="Q333">
        <v>1.3220499999999999</v>
      </c>
      <c r="R333">
        <v>1.617E-2</v>
      </c>
      <c r="S333">
        <v>1.9561428571428501E-2</v>
      </c>
      <c r="T333">
        <v>65.110391343745206</v>
      </c>
      <c r="U333">
        <v>0</v>
      </c>
      <c r="V333" s="1">
        <f t="shared" si="16"/>
        <v>42578</v>
      </c>
      <c r="W333" t="str">
        <f>IFERROR(VLOOKUP(V333,realized!K:N,3,0),"")</f>
        <v/>
      </c>
      <c r="Y333" t="s">
        <v>1143</v>
      </c>
      <c r="Z333">
        <v>1317.52</v>
      </c>
      <c r="AA333">
        <v>1324.18</v>
      </c>
      <c r="AB333">
        <v>1312.73</v>
      </c>
      <c r="AC333">
        <v>1321.41</v>
      </c>
      <c r="AD333">
        <v>11.45</v>
      </c>
      <c r="AE333">
        <v>25.9257142857142</v>
      </c>
      <c r="AF333">
        <v>37.014674082757097</v>
      </c>
      <c r="AG333">
        <v>0</v>
      </c>
      <c r="AH333" s="1">
        <f t="shared" si="17"/>
        <v>42551</v>
      </c>
      <c r="AI333" t="str">
        <f>IFERROR(VLOOKUP(AH333,realized!U:X,3,0),"")</f>
        <v/>
      </c>
    </row>
    <row r="334" spans="1:35" x14ac:dyDescent="0.3">
      <c r="A334" t="s">
        <v>1163</v>
      </c>
      <c r="B334">
        <v>1.1057600000000001</v>
      </c>
      <c r="C334">
        <v>1.1119300000000001</v>
      </c>
      <c r="D334">
        <v>1.1050599999999999</v>
      </c>
      <c r="E334">
        <v>1.1074600000000001</v>
      </c>
      <c r="F334">
        <v>6.8700000000001503E-3</v>
      </c>
      <c r="G334">
        <v>7.4192857142857498E-3</v>
      </c>
      <c r="H334">
        <v>67.742261204300306</v>
      </c>
      <c r="I334">
        <v>0</v>
      </c>
      <c r="J334" s="1">
        <f t="shared" si="15"/>
        <v>42579</v>
      </c>
      <c r="K334" t="str">
        <f>IFERROR(VLOOKUP(J334,realized!F:I,3,0),"")</f>
        <v/>
      </c>
      <c r="M334" t="s">
        <v>1163</v>
      </c>
      <c r="N334">
        <v>1.3220499999999999</v>
      </c>
      <c r="O334">
        <v>1.3247199999999999</v>
      </c>
      <c r="P334">
        <v>1.31165</v>
      </c>
      <c r="Q334">
        <v>1.3161</v>
      </c>
      <c r="R334">
        <v>1.3069999999999899E-2</v>
      </c>
      <c r="S334">
        <v>1.9507142857142799E-2</v>
      </c>
      <c r="T334">
        <v>63.584470922304398</v>
      </c>
      <c r="U334">
        <v>0</v>
      </c>
      <c r="V334" s="1">
        <f t="shared" si="16"/>
        <v>42579</v>
      </c>
      <c r="W334" t="str">
        <f>IFERROR(VLOOKUP(V334,realized!K:N,3,0),"")</f>
        <v/>
      </c>
      <c r="Y334" t="s">
        <v>1144</v>
      </c>
      <c r="Z334">
        <v>1322.49</v>
      </c>
      <c r="AA334">
        <v>1344.52</v>
      </c>
      <c r="AB334">
        <v>1320.44</v>
      </c>
      <c r="AC334">
        <v>1342.36</v>
      </c>
      <c r="AD334">
        <v>24.079999999999899</v>
      </c>
      <c r="AE334">
        <v>26.592857142857099</v>
      </c>
      <c r="AF334">
        <v>38.444564718282201</v>
      </c>
      <c r="AG334">
        <v>0</v>
      </c>
      <c r="AH334" s="1">
        <f t="shared" si="17"/>
        <v>42552</v>
      </c>
      <c r="AI334" t="str">
        <f>IFERROR(VLOOKUP(AH334,realized!U:X,3,0),"")</f>
        <v/>
      </c>
    </row>
    <row r="335" spans="1:35" x14ac:dyDescent="0.3">
      <c r="A335" t="s">
        <v>1164</v>
      </c>
      <c r="B335">
        <v>1.10745</v>
      </c>
      <c r="C335">
        <v>1.1196999999999999</v>
      </c>
      <c r="D335">
        <v>1.1072</v>
      </c>
      <c r="E335">
        <v>1.1167100000000001</v>
      </c>
      <c r="F335">
        <v>1.24999999999999E-2</v>
      </c>
      <c r="G335">
        <v>7.8935714285714598E-3</v>
      </c>
      <c r="H335">
        <v>60.904512727596497</v>
      </c>
      <c r="I335">
        <v>0</v>
      </c>
      <c r="J335" s="1">
        <f t="shared" si="15"/>
        <v>42580</v>
      </c>
      <c r="K335" t="str">
        <f>IFERROR(VLOOKUP(J335,realized!F:I,3,0),"")</f>
        <v/>
      </c>
      <c r="M335" t="s">
        <v>1164</v>
      </c>
      <c r="N335">
        <v>1.3160700000000001</v>
      </c>
      <c r="O335">
        <v>1.33005</v>
      </c>
      <c r="P335">
        <v>1.3147200000000001</v>
      </c>
      <c r="Q335">
        <v>1.3222499999999999</v>
      </c>
      <c r="R335">
        <v>1.53299999999998E-2</v>
      </c>
      <c r="S335">
        <v>1.94042857142857E-2</v>
      </c>
      <c r="T335">
        <v>70.2147185138449</v>
      </c>
      <c r="U335">
        <v>0</v>
      </c>
      <c r="V335" s="1">
        <f t="shared" si="16"/>
        <v>42580</v>
      </c>
      <c r="W335" t="str">
        <f>IFERROR(VLOOKUP(V335,realized!K:N,3,0),"")</f>
        <v/>
      </c>
      <c r="Y335" t="s">
        <v>1145</v>
      </c>
      <c r="Z335">
        <v>1340.27</v>
      </c>
      <c r="AA335">
        <v>1357.36</v>
      </c>
      <c r="AB335">
        <v>1335.77</v>
      </c>
      <c r="AC335">
        <v>1350.69</v>
      </c>
      <c r="AD335">
        <v>21.5899999999999</v>
      </c>
      <c r="AE335">
        <v>27.153571428571301</v>
      </c>
      <c r="AF335">
        <v>39.878901870104301</v>
      </c>
      <c r="AG335">
        <v>0</v>
      </c>
      <c r="AH335" s="1">
        <f t="shared" si="17"/>
        <v>42555</v>
      </c>
      <c r="AI335" t="str">
        <f>IFERROR(VLOOKUP(AH335,realized!U:X,3,0),"")</f>
        <v/>
      </c>
    </row>
    <row r="336" spans="1:35" x14ac:dyDescent="0.3">
      <c r="A336" t="s">
        <v>1165</v>
      </c>
      <c r="B336">
        <v>1.1171800000000001</v>
      </c>
      <c r="C336">
        <v>1.11832</v>
      </c>
      <c r="D336">
        <v>1.11547</v>
      </c>
      <c r="E336">
        <v>1.11595</v>
      </c>
      <c r="F336">
        <v>2.8500000000000101E-3</v>
      </c>
      <c r="G336">
        <v>7.5692857142857497E-3</v>
      </c>
      <c r="H336">
        <v>59.370234064591699</v>
      </c>
      <c r="I336">
        <v>0</v>
      </c>
      <c r="J336" s="1">
        <f t="shared" si="15"/>
        <v>42583</v>
      </c>
      <c r="K336" t="str">
        <f>IFERROR(VLOOKUP(J336,realized!F:I,3,0),"")</f>
        <v/>
      </c>
      <c r="M336" t="s">
        <v>1165</v>
      </c>
      <c r="N336">
        <v>1.3221700000000001</v>
      </c>
      <c r="O336">
        <v>1.3271599999999999</v>
      </c>
      <c r="P336">
        <v>1.3162</v>
      </c>
      <c r="Q336">
        <v>1.3172999999999999</v>
      </c>
      <c r="R336">
        <v>1.09599999999998E-2</v>
      </c>
      <c r="S336">
        <v>1.7889999999999899E-2</v>
      </c>
      <c r="T336">
        <v>75.037154399500395</v>
      </c>
      <c r="U336">
        <v>0</v>
      </c>
      <c r="V336" s="1">
        <f t="shared" si="16"/>
        <v>42583</v>
      </c>
      <c r="W336" t="str">
        <f>IFERROR(VLOOKUP(V336,realized!K:N,3,0),"")</f>
        <v/>
      </c>
      <c r="Y336" t="s">
        <v>1146</v>
      </c>
      <c r="Z336">
        <v>1347.36</v>
      </c>
      <c r="AA336">
        <v>1357.52</v>
      </c>
      <c r="AB336">
        <v>1337.97</v>
      </c>
      <c r="AC336">
        <v>1356</v>
      </c>
      <c r="AD336">
        <v>19.549999999999901</v>
      </c>
      <c r="AE336">
        <v>27.2285714285713</v>
      </c>
      <c r="AF336">
        <v>41.248457569937301</v>
      </c>
      <c r="AG336">
        <v>0</v>
      </c>
      <c r="AH336" s="1">
        <f t="shared" si="17"/>
        <v>42556</v>
      </c>
      <c r="AI336" t="str">
        <f>IFERROR(VLOOKUP(AH336,realized!U:X,3,0),"")</f>
        <v/>
      </c>
    </row>
    <row r="337" spans="1:35" x14ac:dyDescent="0.3">
      <c r="A337" t="s">
        <v>1166</v>
      </c>
      <c r="B337">
        <v>1.11598</v>
      </c>
      <c r="C337">
        <v>1.1233299999999999</v>
      </c>
      <c r="D337">
        <v>1.1156699999999999</v>
      </c>
      <c r="E337">
        <v>1.12215</v>
      </c>
      <c r="F337">
        <v>7.6600000000000001E-3</v>
      </c>
      <c r="G337">
        <v>7.5614285714286E-3</v>
      </c>
      <c r="H337">
        <v>52.657479387212</v>
      </c>
      <c r="I337">
        <v>0</v>
      </c>
      <c r="J337" s="1">
        <f t="shared" si="15"/>
        <v>42584</v>
      </c>
      <c r="K337" t="str">
        <f>IFERROR(VLOOKUP(J337,realized!F:I,3,0),"")</f>
        <v/>
      </c>
      <c r="M337" t="s">
        <v>1166</v>
      </c>
      <c r="N337">
        <v>1.31721</v>
      </c>
      <c r="O337">
        <v>1.3365400000000001</v>
      </c>
      <c r="P337">
        <v>1.3170900000000001</v>
      </c>
      <c r="Q337">
        <v>1.3354999999999999</v>
      </c>
      <c r="R337">
        <v>1.9449999999999901E-2</v>
      </c>
      <c r="S337">
        <v>1.7817142857142799E-2</v>
      </c>
      <c r="T337">
        <v>72.929003883218101</v>
      </c>
      <c r="U337">
        <v>0</v>
      </c>
      <c r="V337" s="1">
        <f t="shared" si="16"/>
        <v>42584</v>
      </c>
      <c r="W337" t="str">
        <f>IFERROR(VLOOKUP(V337,realized!K:N,3,0),"")</f>
        <v/>
      </c>
      <c r="Y337" t="s">
        <v>1147</v>
      </c>
      <c r="Z337">
        <v>1356.35</v>
      </c>
      <c r="AA337">
        <v>1375.01</v>
      </c>
      <c r="AB337">
        <v>1355.95</v>
      </c>
      <c r="AC337">
        <v>1363.71</v>
      </c>
      <c r="AD337">
        <v>19.059999999999899</v>
      </c>
      <c r="AE337">
        <v>25.9014285714285</v>
      </c>
      <c r="AF337">
        <v>36.822687678925902</v>
      </c>
      <c r="AG337">
        <v>0</v>
      </c>
      <c r="AH337" s="1">
        <f t="shared" si="17"/>
        <v>42557</v>
      </c>
      <c r="AI337" t="str">
        <f>IFERROR(VLOOKUP(AH337,realized!U:X,3,0),"")</f>
        <v/>
      </c>
    </row>
    <row r="338" spans="1:35" x14ac:dyDescent="0.3">
      <c r="A338" t="s">
        <v>1167</v>
      </c>
      <c r="B338">
        <v>1.12216</v>
      </c>
      <c r="C338">
        <v>1.1225799999999999</v>
      </c>
      <c r="D338">
        <v>1.1140000000000001</v>
      </c>
      <c r="E338">
        <v>1.1148499999999999</v>
      </c>
      <c r="F338">
        <v>8.57999999999981E-3</v>
      </c>
      <c r="G338">
        <v>7.6285714285714403E-3</v>
      </c>
      <c r="H338">
        <v>52.2124755184308</v>
      </c>
      <c r="I338">
        <v>0</v>
      </c>
      <c r="J338" s="1">
        <f t="shared" si="15"/>
        <v>42585</v>
      </c>
      <c r="K338" t="str">
        <f>IFERROR(VLOOKUP(J338,realized!F:I,3,0),"")</f>
        <v/>
      </c>
      <c r="M338" t="s">
        <v>1167</v>
      </c>
      <c r="N338">
        <v>1.3354999999999999</v>
      </c>
      <c r="O338">
        <v>1.3371200000000001</v>
      </c>
      <c r="P338">
        <v>1.3280099999999999</v>
      </c>
      <c r="Q338">
        <v>1.3324</v>
      </c>
      <c r="R338">
        <v>9.11000000000017E-3</v>
      </c>
      <c r="S338">
        <v>1.5820714285714198E-2</v>
      </c>
      <c r="T338">
        <v>71.808437974851401</v>
      </c>
      <c r="U338">
        <v>0</v>
      </c>
      <c r="V338" s="1">
        <f t="shared" si="16"/>
        <v>42585</v>
      </c>
      <c r="W338" t="str">
        <f>IFERROR(VLOOKUP(V338,realized!K:N,3,0),"")</f>
        <v/>
      </c>
      <c r="Y338" t="s">
        <v>1148</v>
      </c>
      <c r="Z338">
        <v>1362.99</v>
      </c>
      <c r="AA338">
        <v>1370.74</v>
      </c>
      <c r="AB338">
        <v>1350.75</v>
      </c>
      <c r="AC338">
        <v>1360.48</v>
      </c>
      <c r="AD338">
        <v>19.989999999999998</v>
      </c>
      <c r="AE338">
        <v>25.692857142857001</v>
      </c>
      <c r="AF338">
        <v>37.701293850775997</v>
      </c>
      <c r="AG338">
        <v>0</v>
      </c>
      <c r="AH338" s="1">
        <f t="shared" si="17"/>
        <v>42558</v>
      </c>
      <c r="AI338" t="str">
        <f>IFERROR(VLOOKUP(AH338,realized!U:X,3,0),"")</f>
        <v/>
      </c>
    </row>
    <row r="339" spans="1:35" x14ac:dyDescent="0.3">
      <c r="A339" t="s">
        <v>1168</v>
      </c>
      <c r="B339">
        <v>1.11487</v>
      </c>
      <c r="C339">
        <v>1.1155900000000001</v>
      </c>
      <c r="D339">
        <v>1.1113599999999999</v>
      </c>
      <c r="E339">
        <v>1.1127</v>
      </c>
      <c r="F339">
        <v>4.2300000000001703E-3</v>
      </c>
      <c r="G339">
        <v>7.0192857142857496E-3</v>
      </c>
      <c r="H339">
        <v>51.516269044081902</v>
      </c>
      <c r="I339">
        <v>0</v>
      </c>
      <c r="J339" s="1">
        <f t="shared" si="15"/>
        <v>42586</v>
      </c>
      <c r="K339" t="str">
        <f>IFERROR(VLOOKUP(J339,realized!F:I,3,0),"")</f>
        <v/>
      </c>
      <c r="M339" t="s">
        <v>1168</v>
      </c>
      <c r="N339">
        <v>1.3324</v>
      </c>
      <c r="O339">
        <v>1.3345100000000001</v>
      </c>
      <c r="P339">
        <v>1.3102100000000001</v>
      </c>
      <c r="Q339">
        <v>1.3105</v>
      </c>
      <c r="R339">
        <v>2.4299999999999902E-2</v>
      </c>
      <c r="S339">
        <v>1.50657142857142E-2</v>
      </c>
      <c r="T339">
        <v>81.966421354463506</v>
      </c>
      <c r="U339">
        <v>0</v>
      </c>
      <c r="V339" s="1">
        <f t="shared" si="16"/>
        <v>42586</v>
      </c>
      <c r="W339" t="str">
        <f>IFERROR(VLOOKUP(V339,realized!K:N,3,0),"")</f>
        <v/>
      </c>
      <c r="Y339" t="s">
        <v>1149</v>
      </c>
      <c r="Z339">
        <v>1358.88</v>
      </c>
      <c r="AA339">
        <v>1370.3</v>
      </c>
      <c r="AB339">
        <v>1334.61</v>
      </c>
      <c r="AC339">
        <v>1365.14</v>
      </c>
      <c r="AD339">
        <v>35.69</v>
      </c>
      <c r="AE339">
        <v>26.784999999999901</v>
      </c>
      <c r="AF339">
        <v>38.624882100455501</v>
      </c>
      <c r="AG339">
        <v>0</v>
      </c>
      <c r="AH339" s="1">
        <f t="shared" si="17"/>
        <v>42559</v>
      </c>
      <c r="AI339" t="str">
        <f>IFERROR(VLOOKUP(AH339,realized!U:X,3,0),"")</f>
        <v/>
      </c>
    </row>
    <row r="340" spans="1:35" x14ac:dyDescent="0.3">
      <c r="A340" t="s">
        <v>1169</v>
      </c>
      <c r="B340">
        <v>1.1127400000000001</v>
      </c>
      <c r="C340">
        <v>1.1161000000000001</v>
      </c>
      <c r="D340">
        <v>1.1045400000000001</v>
      </c>
      <c r="E340">
        <v>1.1085799999999999</v>
      </c>
      <c r="F340">
        <v>1.1560000000000001E-2</v>
      </c>
      <c r="G340">
        <v>7.4514285714286097E-3</v>
      </c>
      <c r="H340">
        <v>51.074553434659997</v>
      </c>
      <c r="I340">
        <v>0</v>
      </c>
      <c r="J340" s="1">
        <f t="shared" si="15"/>
        <v>42587</v>
      </c>
      <c r="K340" t="str">
        <f>IFERROR(VLOOKUP(J340,realized!F:I,3,0),"")</f>
        <v/>
      </c>
      <c r="M340" t="s">
        <v>1169</v>
      </c>
      <c r="N340">
        <v>1.3104800000000001</v>
      </c>
      <c r="O340">
        <v>1.3174600000000001</v>
      </c>
      <c r="P340">
        <v>1.30206</v>
      </c>
      <c r="Q340">
        <v>1.30619</v>
      </c>
      <c r="R340">
        <v>1.54E-2</v>
      </c>
      <c r="S340">
        <v>1.51528571428571E-2</v>
      </c>
      <c r="T340">
        <v>76.855260936872199</v>
      </c>
      <c r="U340">
        <v>0</v>
      </c>
      <c r="V340" s="1">
        <f t="shared" si="16"/>
        <v>42587</v>
      </c>
      <c r="W340" t="str">
        <f>IFERROR(VLOOKUP(V340,realized!K:N,3,0),"")</f>
        <v/>
      </c>
      <c r="Y340" t="s">
        <v>1150</v>
      </c>
      <c r="Z340">
        <v>1368</v>
      </c>
      <c r="AA340">
        <v>1375.05</v>
      </c>
      <c r="AB340">
        <v>1350.73</v>
      </c>
      <c r="AC340">
        <v>1355.14</v>
      </c>
      <c r="AD340">
        <v>24.319999999999901</v>
      </c>
      <c r="AE340">
        <v>26.3992857142856</v>
      </c>
      <c r="AF340">
        <v>39.356240772170999</v>
      </c>
      <c r="AG340">
        <v>0</v>
      </c>
      <c r="AH340" s="1">
        <f t="shared" si="17"/>
        <v>42562</v>
      </c>
      <c r="AI340" t="str">
        <f>IFERROR(VLOOKUP(AH340,realized!U:X,3,0),"")</f>
        <v/>
      </c>
    </row>
    <row r="341" spans="1:35" x14ac:dyDescent="0.3">
      <c r="A341" t="s">
        <v>1170</v>
      </c>
      <c r="B341">
        <v>1.10772</v>
      </c>
      <c r="C341">
        <v>1.1104700000000001</v>
      </c>
      <c r="D341">
        <v>1.10717</v>
      </c>
      <c r="E341">
        <v>1.1087</v>
      </c>
      <c r="F341">
        <v>3.3000000000000802E-3</v>
      </c>
      <c r="G341">
        <v>7.1100000000000399E-3</v>
      </c>
      <c r="H341">
        <v>50.507214260671503</v>
      </c>
      <c r="I341">
        <v>0</v>
      </c>
      <c r="J341" s="1">
        <f t="shared" si="15"/>
        <v>42590</v>
      </c>
      <c r="K341" t="str">
        <f>IFERROR(VLOOKUP(J341,realized!F:I,3,0),"")</f>
        <v/>
      </c>
      <c r="M341" t="s">
        <v>1170</v>
      </c>
      <c r="N341">
        <v>1.3077799999999999</v>
      </c>
      <c r="O341">
        <v>1.30958</v>
      </c>
      <c r="P341">
        <v>1.3027299999999999</v>
      </c>
      <c r="Q341">
        <v>1.3038700000000001</v>
      </c>
      <c r="R341">
        <v>6.8500000000000201E-3</v>
      </c>
      <c r="S341">
        <v>1.42107142857142E-2</v>
      </c>
      <c r="T341">
        <v>75.732630530226402</v>
      </c>
      <c r="U341">
        <v>0</v>
      </c>
      <c r="V341" s="1">
        <f t="shared" si="16"/>
        <v>42590</v>
      </c>
      <c r="W341" t="str">
        <f>IFERROR(VLOOKUP(V341,realized!K:N,3,0),"")</f>
        <v/>
      </c>
      <c r="Y341" t="s">
        <v>1151</v>
      </c>
      <c r="Z341">
        <v>1354.71</v>
      </c>
      <c r="AA341">
        <v>1357.66</v>
      </c>
      <c r="AB341">
        <v>1330.27</v>
      </c>
      <c r="AC341">
        <v>1333.03</v>
      </c>
      <c r="AD341">
        <v>27.3900000000001</v>
      </c>
      <c r="AE341">
        <v>27.677857142857</v>
      </c>
      <c r="AF341">
        <v>40.207405911730703</v>
      </c>
      <c r="AG341">
        <v>0</v>
      </c>
      <c r="AH341" s="1">
        <f t="shared" si="17"/>
        <v>42563</v>
      </c>
      <c r="AI341" t="str">
        <f>IFERROR(VLOOKUP(AH341,realized!U:X,3,0),"")</f>
        <v/>
      </c>
    </row>
    <row r="342" spans="1:35" x14ac:dyDescent="0.3">
      <c r="A342" t="s">
        <v>1171</v>
      </c>
      <c r="B342">
        <v>1.1087800000000001</v>
      </c>
      <c r="C342">
        <v>1.1122099999999999</v>
      </c>
      <c r="D342">
        <v>1.1070199999999999</v>
      </c>
      <c r="E342">
        <v>1.1115600000000001</v>
      </c>
      <c r="F342">
        <v>5.1900000000000201E-3</v>
      </c>
      <c r="G342">
        <v>7.1292857142857503E-3</v>
      </c>
      <c r="H342">
        <v>50.147241531691598</v>
      </c>
      <c r="I342">
        <v>0</v>
      </c>
      <c r="J342" s="1">
        <f t="shared" si="15"/>
        <v>42591</v>
      </c>
      <c r="K342" t="str">
        <f>IFERROR(VLOOKUP(J342,realized!F:I,3,0),"")</f>
        <v/>
      </c>
      <c r="M342" t="s">
        <v>1171</v>
      </c>
      <c r="N342">
        <v>1.3038799999999999</v>
      </c>
      <c r="O342">
        <v>1.3045899999999999</v>
      </c>
      <c r="P342">
        <v>1.2955099999999999</v>
      </c>
      <c r="Q342">
        <v>1.3000799999999999</v>
      </c>
      <c r="R342">
        <v>9.07999999999997E-3</v>
      </c>
      <c r="S342">
        <v>1.37007142857142E-2</v>
      </c>
      <c r="T342">
        <v>68.1464336317555</v>
      </c>
      <c r="U342">
        <v>0</v>
      </c>
      <c r="V342" s="1">
        <f t="shared" si="16"/>
        <v>42591</v>
      </c>
      <c r="W342" t="str">
        <f>IFERROR(VLOOKUP(V342,realized!K:N,3,0),"")</f>
        <v/>
      </c>
      <c r="Y342" t="s">
        <v>1152</v>
      </c>
      <c r="Z342">
        <v>1334.37</v>
      </c>
      <c r="AA342">
        <v>1345.28</v>
      </c>
      <c r="AB342">
        <v>1327.44</v>
      </c>
      <c r="AC342">
        <v>1342.45</v>
      </c>
      <c r="AD342">
        <v>17.8399999999999</v>
      </c>
      <c r="AE342">
        <v>27.685714285714202</v>
      </c>
      <c r="AF342">
        <v>41.187548841466402</v>
      </c>
      <c r="AG342">
        <v>0</v>
      </c>
      <c r="AH342" s="1">
        <f t="shared" si="17"/>
        <v>42564</v>
      </c>
      <c r="AI342" t="str">
        <f>IFERROR(VLOOKUP(AH342,realized!U:X,3,0),"")</f>
        <v/>
      </c>
    </row>
    <row r="343" spans="1:35" x14ac:dyDescent="0.3">
      <c r="A343" t="s">
        <v>1172</v>
      </c>
      <c r="B343">
        <v>1.11128</v>
      </c>
      <c r="C343">
        <v>1.11897</v>
      </c>
      <c r="D343">
        <v>1.1112</v>
      </c>
      <c r="E343">
        <v>1.11757</v>
      </c>
      <c r="F343">
        <v>7.7700000000000503E-3</v>
      </c>
      <c r="G343">
        <v>7.1085714285714597E-3</v>
      </c>
      <c r="H343">
        <v>49.820212854426003</v>
      </c>
      <c r="I343">
        <v>0</v>
      </c>
      <c r="J343" s="1">
        <f t="shared" si="15"/>
        <v>42592</v>
      </c>
      <c r="K343" t="str">
        <f>IFERROR(VLOOKUP(J343,realized!F:I,3,0),"")</f>
        <v/>
      </c>
      <c r="M343" t="s">
        <v>1172</v>
      </c>
      <c r="N343">
        <v>1.3000799999999999</v>
      </c>
      <c r="O343">
        <v>1.3093600000000001</v>
      </c>
      <c r="P343">
        <v>1.2990200000000001</v>
      </c>
      <c r="Q343">
        <v>1.3006599999999999</v>
      </c>
      <c r="R343">
        <v>1.034E-2</v>
      </c>
      <c r="S343">
        <v>1.35892857142857E-2</v>
      </c>
      <c r="T343">
        <v>66.986027042224293</v>
      </c>
      <c r="U343">
        <v>0</v>
      </c>
      <c r="V343" s="1">
        <f t="shared" si="16"/>
        <v>42592</v>
      </c>
      <c r="W343" t="str">
        <f>IFERROR(VLOOKUP(V343,realized!K:N,3,0),"")</f>
        <v/>
      </c>
      <c r="Y343" t="s">
        <v>1153</v>
      </c>
      <c r="Z343">
        <v>1343.21</v>
      </c>
      <c r="AA343">
        <v>1347.02</v>
      </c>
      <c r="AB343">
        <v>1319.97</v>
      </c>
      <c r="AC343">
        <v>1334.7</v>
      </c>
      <c r="AD343">
        <v>27.049999999999901</v>
      </c>
      <c r="AE343">
        <v>21.8885714285713</v>
      </c>
      <c r="AF343">
        <v>62.971920055952303</v>
      </c>
      <c r="AG343">
        <v>0</v>
      </c>
      <c r="AH343" s="1">
        <f t="shared" si="17"/>
        <v>42565</v>
      </c>
      <c r="AI343" t="str">
        <f>IFERROR(VLOOKUP(AH343,realized!U:X,3,0),"")</f>
        <v/>
      </c>
    </row>
    <row r="344" spans="1:35" x14ac:dyDescent="0.3">
      <c r="A344" t="s">
        <v>1173</v>
      </c>
      <c r="B344">
        <v>1.1175200000000001</v>
      </c>
      <c r="C344">
        <v>1.1191</v>
      </c>
      <c r="D344">
        <v>1.1134999999999999</v>
      </c>
      <c r="E344">
        <v>1.11365</v>
      </c>
      <c r="F344">
        <v>5.6000000000000398E-3</v>
      </c>
      <c r="G344">
        <v>6.8957142857143201E-3</v>
      </c>
      <c r="H344">
        <v>49.349533475332898</v>
      </c>
      <c r="I344">
        <v>0</v>
      </c>
      <c r="J344" s="1">
        <f t="shared" si="15"/>
        <v>42593</v>
      </c>
      <c r="K344" t="str">
        <f>IFERROR(VLOOKUP(J344,realized!F:I,3,0),"")</f>
        <v/>
      </c>
      <c r="M344" t="s">
        <v>1173</v>
      </c>
      <c r="N344">
        <v>1.30057</v>
      </c>
      <c r="O344">
        <v>1.3027500000000001</v>
      </c>
      <c r="P344">
        <v>1.2934699999999999</v>
      </c>
      <c r="Q344">
        <v>1.2954600000000001</v>
      </c>
      <c r="R344">
        <v>9.2800000000001701E-3</v>
      </c>
      <c r="S344">
        <v>1.2737857142857099E-2</v>
      </c>
      <c r="T344">
        <v>63.710009721784601</v>
      </c>
      <c r="U344">
        <v>0</v>
      </c>
      <c r="V344" s="1">
        <f t="shared" si="16"/>
        <v>42593</v>
      </c>
      <c r="W344" t="str">
        <f>IFERROR(VLOOKUP(V344,realized!K:N,3,0),"")</f>
        <v/>
      </c>
      <c r="Y344" t="s">
        <v>1154</v>
      </c>
      <c r="Z344">
        <v>1336.62</v>
      </c>
      <c r="AA344">
        <v>1338.68</v>
      </c>
      <c r="AB344">
        <v>1322.46</v>
      </c>
      <c r="AC344">
        <v>1337.24</v>
      </c>
      <c r="AD344">
        <v>16.22</v>
      </c>
      <c r="AE344">
        <v>21.5507142857142</v>
      </c>
      <c r="AF344">
        <v>62.510626510255499</v>
      </c>
      <c r="AG344">
        <v>0</v>
      </c>
      <c r="AH344" s="1">
        <f t="shared" si="17"/>
        <v>42566</v>
      </c>
      <c r="AI344" t="str">
        <f>IFERROR(VLOOKUP(AH344,realized!U:X,3,0),"")</f>
        <v/>
      </c>
    </row>
    <row r="345" spans="1:35" x14ac:dyDescent="0.3">
      <c r="A345" t="s">
        <v>1174</v>
      </c>
      <c r="B345">
        <v>1.11368</v>
      </c>
      <c r="C345">
        <v>1.12209</v>
      </c>
      <c r="D345">
        <v>1.1130599999999999</v>
      </c>
      <c r="E345">
        <v>1.11572</v>
      </c>
      <c r="F345">
        <v>9.03000000000009E-3</v>
      </c>
      <c r="G345">
        <v>7.2078571428571703E-3</v>
      </c>
      <c r="H345">
        <v>50.147005574074697</v>
      </c>
      <c r="I345">
        <v>0</v>
      </c>
      <c r="J345" s="1">
        <f t="shared" si="15"/>
        <v>42594</v>
      </c>
      <c r="K345" t="str">
        <f>IFERROR(VLOOKUP(J345,realized!F:I,3,0),"")</f>
        <v/>
      </c>
      <c r="M345" t="s">
        <v>1174</v>
      </c>
      <c r="N345">
        <v>1.29545</v>
      </c>
      <c r="O345">
        <v>1.30342</v>
      </c>
      <c r="P345">
        <v>1.29026</v>
      </c>
      <c r="Q345">
        <v>1.29162</v>
      </c>
      <c r="R345">
        <v>1.316E-2</v>
      </c>
      <c r="S345">
        <v>1.31764285714285E-2</v>
      </c>
      <c r="T345">
        <v>59.830758558283797</v>
      </c>
      <c r="U345">
        <v>1</v>
      </c>
      <c r="V345" s="1">
        <f t="shared" si="16"/>
        <v>42594</v>
      </c>
      <c r="W345" t="str">
        <f>IFERROR(VLOOKUP(V345,realized!K:N,3,0),"")</f>
        <v/>
      </c>
      <c r="Y345" t="s">
        <v>1155</v>
      </c>
      <c r="Z345">
        <v>1332.21</v>
      </c>
      <c r="AA345">
        <v>1335.42</v>
      </c>
      <c r="AB345">
        <v>1323.1</v>
      </c>
      <c r="AC345">
        <v>1328.16</v>
      </c>
      <c r="AD345">
        <v>14.1400000000001</v>
      </c>
      <c r="AE345">
        <v>21.084285714285699</v>
      </c>
      <c r="AF345">
        <v>65.146463833848898</v>
      </c>
      <c r="AG345">
        <v>0</v>
      </c>
      <c r="AH345" s="1">
        <f t="shared" si="17"/>
        <v>42569</v>
      </c>
      <c r="AI345" t="str">
        <f>IFERROR(VLOOKUP(AH345,realized!U:X,3,0),"")</f>
        <v/>
      </c>
    </row>
    <row r="346" spans="1:35" x14ac:dyDescent="0.3">
      <c r="A346" t="s">
        <v>1175</v>
      </c>
      <c r="B346">
        <v>1.1166700000000001</v>
      </c>
      <c r="C346">
        <v>1.12032</v>
      </c>
      <c r="D346">
        <v>1.1152899999999999</v>
      </c>
      <c r="E346">
        <v>1.1181700000000001</v>
      </c>
      <c r="F346">
        <v>5.03000000000009E-3</v>
      </c>
      <c r="G346">
        <v>7.1978571428571699E-3</v>
      </c>
      <c r="H346">
        <v>50.0682306129168</v>
      </c>
      <c r="I346">
        <v>0</v>
      </c>
      <c r="J346" s="1">
        <f t="shared" si="15"/>
        <v>42597</v>
      </c>
      <c r="K346" t="str">
        <f>IFERROR(VLOOKUP(J346,realized!F:I,3,0),"")</f>
        <v/>
      </c>
      <c r="M346" t="s">
        <v>1175</v>
      </c>
      <c r="N346">
        <v>1.2921</v>
      </c>
      <c r="O346">
        <v>1.2944800000000001</v>
      </c>
      <c r="P346">
        <v>1.2865500000000001</v>
      </c>
      <c r="Q346">
        <v>1.2874300000000001</v>
      </c>
      <c r="R346">
        <v>7.9299999999999891E-3</v>
      </c>
      <c r="S346">
        <v>1.28878571428571E-2</v>
      </c>
      <c r="T346">
        <v>55.801728115117001</v>
      </c>
      <c r="U346">
        <v>1</v>
      </c>
      <c r="V346" s="1">
        <f t="shared" si="16"/>
        <v>42597</v>
      </c>
      <c r="W346" t="str">
        <f>IFERROR(VLOOKUP(V346,realized!K:N,3,0),"")</f>
        <v/>
      </c>
      <c r="Y346" t="s">
        <v>1156</v>
      </c>
      <c r="Z346">
        <v>1328.3</v>
      </c>
      <c r="AA346">
        <v>1335.05</v>
      </c>
      <c r="AB346">
        <v>1325.45</v>
      </c>
      <c r="AC346">
        <v>1331.63</v>
      </c>
      <c r="AD346">
        <v>9.5999999999999002</v>
      </c>
      <c r="AE346">
        <v>20.569285714285702</v>
      </c>
      <c r="AF346">
        <v>65.619425248714293</v>
      </c>
      <c r="AG346">
        <v>0</v>
      </c>
      <c r="AH346" s="1">
        <f t="shared" si="17"/>
        <v>42570</v>
      </c>
      <c r="AI346" t="str">
        <f>IFERROR(VLOOKUP(AH346,realized!U:X,3,0),"")</f>
        <v/>
      </c>
    </row>
    <row r="347" spans="1:35" x14ac:dyDescent="0.3">
      <c r="A347" t="s">
        <v>1176</v>
      </c>
      <c r="B347">
        <v>1.1182099999999999</v>
      </c>
      <c r="C347">
        <v>1.1322000000000001</v>
      </c>
      <c r="D347">
        <v>1.1176999999999999</v>
      </c>
      <c r="E347">
        <v>1.12767</v>
      </c>
      <c r="F347">
        <v>1.45000000000001E-2</v>
      </c>
      <c r="G347">
        <v>7.4764285714286199E-3</v>
      </c>
      <c r="H347">
        <v>49.696484652103102</v>
      </c>
      <c r="I347">
        <v>0</v>
      </c>
      <c r="J347" s="1">
        <f t="shared" si="15"/>
        <v>42598</v>
      </c>
      <c r="K347" t="str">
        <f>IFERROR(VLOOKUP(J347,realized!F:I,3,0),"")</f>
        <v/>
      </c>
      <c r="M347" t="s">
        <v>1176</v>
      </c>
      <c r="N347">
        <v>1.28755</v>
      </c>
      <c r="O347">
        <v>1.3050600000000001</v>
      </c>
      <c r="P347">
        <v>1.2874300000000001</v>
      </c>
      <c r="Q347">
        <v>1.3044899999999999</v>
      </c>
      <c r="R347">
        <v>1.763E-2</v>
      </c>
      <c r="S347">
        <v>1.2992142857142799E-2</v>
      </c>
      <c r="T347">
        <v>54.655772944009797</v>
      </c>
      <c r="U347">
        <v>1</v>
      </c>
      <c r="V347" s="1">
        <f t="shared" si="16"/>
        <v>42598</v>
      </c>
      <c r="W347" t="str">
        <f>IFERROR(VLOOKUP(V347,realized!K:N,3,0),"")</f>
        <v/>
      </c>
      <c r="Y347" t="s">
        <v>1157</v>
      </c>
      <c r="Z347">
        <v>1331.56</v>
      </c>
      <c r="AA347">
        <v>1338.04</v>
      </c>
      <c r="AB347">
        <v>1312.5</v>
      </c>
      <c r="AC347">
        <v>1315.61</v>
      </c>
      <c r="AD347">
        <v>25.5399999999999</v>
      </c>
      <c r="AE347">
        <v>21.575714285714199</v>
      </c>
      <c r="AF347">
        <v>65.008829872772694</v>
      </c>
      <c r="AG347">
        <v>0</v>
      </c>
      <c r="AH347" s="1">
        <f t="shared" si="17"/>
        <v>42571</v>
      </c>
      <c r="AI347" t="str">
        <f>IFERROR(VLOOKUP(AH347,realized!U:X,3,0),"")</f>
        <v/>
      </c>
    </row>
    <row r="348" spans="1:35" x14ac:dyDescent="0.3">
      <c r="A348" t="s">
        <v>1177</v>
      </c>
      <c r="B348">
        <v>1.12771</v>
      </c>
      <c r="C348">
        <v>1.1315500000000001</v>
      </c>
      <c r="D348">
        <v>1.1240000000000001</v>
      </c>
      <c r="E348">
        <v>1.1284400000000001</v>
      </c>
      <c r="F348">
        <v>7.5499999999999396E-3</v>
      </c>
      <c r="G348">
        <v>7.5250000000000299E-3</v>
      </c>
      <c r="H348">
        <v>49.735480991606501</v>
      </c>
      <c r="I348">
        <v>0</v>
      </c>
      <c r="J348" s="1">
        <f t="shared" si="15"/>
        <v>42599</v>
      </c>
      <c r="K348" t="str">
        <f>IFERROR(VLOOKUP(J348,realized!F:I,3,0),"")</f>
        <v/>
      </c>
      <c r="M348" t="s">
        <v>1177</v>
      </c>
      <c r="N348">
        <v>1.3044899999999999</v>
      </c>
      <c r="O348">
        <v>1.3085899999999999</v>
      </c>
      <c r="P348">
        <v>1.29755</v>
      </c>
      <c r="Q348">
        <v>1.3040099999999999</v>
      </c>
      <c r="R348">
        <v>1.1039999999999901E-2</v>
      </c>
      <c r="S348">
        <v>1.28471428571428E-2</v>
      </c>
      <c r="T348">
        <v>53.457499058679197</v>
      </c>
      <c r="U348">
        <v>1</v>
      </c>
      <c r="V348" s="1">
        <f t="shared" si="16"/>
        <v>42599</v>
      </c>
      <c r="W348" t="str">
        <f>IFERROR(VLOOKUP(V348,realized!K:N,3,0),"")</f>
        <v/>
      </c>
      <c r="Y348" t="s">
        <v>1158</v>
      </c>
      <c r="Z348">
        <v>1316.09</v>
      </c>
      <c r="AA348">
        <v>1333.89</v>
      </c>
      <c r="AB348">
        <v>1310.75</v>
      </c>
      <c r="AC348">
        <v>1330.74</v>
      </c>
      <c r="AD348">
        <v>23.1400000000001</v>
      </c>
      <c r="AE348">
        <v>21.5085714285714</v>
      </c>
      <c r="AF348">
        <v>63.405214711630002</v>
      </c>
      <c r="AG348">
        <v>0</v>
      </c>
      <c r="AH348" s="1">
        <f t="shared" si="17"/>
        <v>42572</v>
      </c>
      <c r="AI348" t="str">
        <f>IFERROR(VLOOKUP(AH348,realized!U:X,3,0),"")</f>
        <v/>
      </c>
    </row>
    <row r="349" spans="1:35" x14ac:dyDescent="0.3">
      <c r="A349" t="s">
        <v>1178</v>
      </c>
      <c r="B349">
        <v>1.1288100000000001</v>
      </c>
      <c r="C349">
        <v>1.1365799999999999</v>
      </c>
      <c r="D349">
        <v>1.12842</v>
      </c>
      <c r="E349">
        <v>1.1352</v>
      </c>
      <c r="F349">
        <v>8.1599999999999399E-3</v>
      </c>
      <c r="G349">
        <v>7.2150000000000304E-3</v>
      </c>
      <c r="H349">
        <v>43.914378571090197</v>
      </c>
      <c r="I349">
        <v>0</v>
      </c>
      <c r="J349" s="1">
        <f t="shared" si="15"/>
        <v>42600</v>
      </c>
      <c r="K349" t="str">
        <f>IFERROR(VLOOKUP(J349,realized!F:I,3,0),"")</f>
        <v/>
      </c>
      <c r="M349" t="s">
        <v>1178</v>
      </c>
      <c r="N349">
        <v>1.3037099999999999</v>
      </c>
      <c r="O349">
        <v>1.3172299999999999</v>
      </c>
      <c r="P349">
        <v>1.3026599999999999</v>
      </c>
      <c r="Q349">
        <v>1.3163899999999999</v>
      </c>
      <c r="R349">
        <v>1.4569999999999901E-2</v>
      </c>
      <c r="S349">
        <v>1.2792857142857101E-2</v>
      </c>
      <c r="T349">
        <v>52.229263369336898</v>
      </c>
      <c r="U349">
        <v>1</v>
      </c>
      <c r="V349" s="1">
        <f t="shared" si="16"/>
        <v>42600</v>
      </c>
      <c r="W349" t="str">
        <f>IFERROR(VLOOKUP(V349,realized!K:N,3,0),"")</f>
        <v/>
      </c>
      <c r="Y349" t="s">
        <v>1159</v>
      </c>
      <c r="Z349">
        <v>1330.82</v>
      </c>
      <c r="AA349">
        <v>1333.75</v>
      </c>
      <c r="AB349">
        <v>1319.63</v>
      </c>
      <c r="AC349">
        <v>1321.96</v>
      </c>
      <c r="AD349">
        <v>14.1199999999998</v>
      </c>
      <c r="AE349">
        <v>20.974999999999898</v>
      </c>
      <c r="AF349">
        <v>62.715819891110897</v>
      </c>
      <c r="AG349">
        <v>0</v>
      </c>
      <c r="AH349" s="1">
        <f t="shared" si="17"/>
        <v>42573</v>
      </c>
      <c r="AI349" t="str">
        <f>IFERROR(VLOOKUP(AH349,realized!U:X,3,0),"")</f>
        <v/>
      </c>
    </row>
    <row r="350" spans="1:35" x14ac:dyDescent="0.3">
      <c r="A350" t="s">
        <v>1179</v>
      </c>
      <c r="B350">
        <v>1.1351899999999999</v>
      </c>
      <c r="C350">
        <v>1.13591</v>
      </c>
      <c r="D350">
        <v>1.13036</v>
      </c>
      <c r="E350">
        <v>1.13235</v>
      </c>
      <c r="F350">
        <v>5.5499999999999404E-3</v>
      </c>
      <c r="G350">
        <v>7.40785714285717E-3</v>
      </c>
      <c r="H350">
        <v>43.854417741148197</v>
      </c>
      <c r="I350">
        <v>0</v>
      </c>
      <c r="J350" s="1">
        <f t="shared" si="15"/>
        <v>42601</v>
      </c>
      <c r="K350" t="str">
        <f>IFERROR(VLOOKUP(J350,realized!F:I,3,0),"")</f>
        <v/>
      </c>
      <c r="M350" t="s">
        <v>1179</v>
      </c>
      <c r="N350">
        <v>1.3161</v>
      </c>
      <c r="O350">
        <v>1.31836</v>
      </c>
      <c r="P350">
        <v>1.30233</v>
      </c>
      <c r="Q350">
        <v>1.30776</v>
      </c>
      <c r="R350">
        <v>1.6029999999999898E-2</v>
      </c>
      <c r="S350">
        <v>1.3155E-2</v>
      </c>
      <c r="T350">
        <v>51.324492574067101</v>
      </c>
      <c r="U350">
        <v>1</v>
      </c>
      <c r="V350" s="1">
        <f t="shared" si="16"/>
        <v>42601</v>
      </c>
      <c r="W350" t="str">
        <f>IFERROR(VLOOKUP(V350,realized!K:N,3,0),"")</f>
        <v/>
      </c>
      <c r="Y350" t="s">
        <v>1160</v>
      </c>
      <c r="Z350">
        <v>1322.01</v>
      </c>
      <c r="AA350">
        <v>1323.72</v>
      </c>
      <c r="AB350">
        <v>1312.25</v>
      </c>
      <c r="AC350">
        <v>1315.66</v>
      </c>
      <c r="AD350">
        <v>11.47</v>
      </c>
      <c r="AE350">
        <v>20.397857142857099</v>
      </c>
      <c r="AF350">
        <v>61.938771432446302</v>
      </c>
      <c r="AG350">
        <v>0</v>
      </c>
      <c r="AH350" s="1">
        <f t="shared" si="17"/>
        <v>42576</v>
      </c>
      <c r="AI350" t="str">
        <f>IFERROR(VLOOKUP(AH350,realized!U:X,3,0),"")</f>
        <v/>
      </c>
    </row>
    <row r="351" spans="1:35" x14ac:dyDescent="0.3">
      <c r="A351" t="s">
        <v>1180</v>
      </c>
      <c r="B351">
        <v>1.1306799999999999</v>
      </c>
      <c r="C351">
        <v>1.1330199999999999</v>
      </c>
      <c r="D351">
        <v>1.12706</v>
      </c>
      <c r="E351">
        <v>1.1318900000000001</v>
      </c>
      <c r="F351">
        <v>5.9599999999999601E-3</v>
      </c>
      <c r="G351">
        <v>7.2864285714285904E-3</v>
      </c>
      <c r="H351">
        <v>43.752053076482198</v>
      </c>
      <c r="I351">
        <v>0</v>
      </c>
      <c r="J351" s="1">
        <f t="shared" si="15"/>
        <v>42604</v>
      </c>
      <c r="K351" t="str">
        <f>IFERROR(VLOOKUP(J351,realized!F:I,3,0),"")</f>
        <v/>
      </c>
      <c r="M351" t="s">
        <v>1180</v>
      </c>
      <c r="N351">
        <v>1.30507</v>
      </c>
      <c r="O351">
        <v>1.3156699999999999</v>
      </c>
      <c r="P351">
        <v>1.3033600000000001</v>
      </c>
      <c r="Q351">
        <v>1.31338</v>
      </c>
      <c r="R351">
        <v>1.23099999999998E-2</v>
      </c>
      <c r="S351">
        <v>1.2645E-2</v>
      </c>
      <c r="T351">
        <v>50.310860967312202</v>
      </c>
      <c r="U351">
        <v>1</v>
      </c>
      <c r="V351" s="1">
        <f t="shared" si="16"/>
        <v>42604</v>
      </c>
      <c r="W351" t="str">
        <f>IFERROR(VLOOKUP(V351,realized!K:N,3,0),"")</f>
        <v/>
      </c>
      <c r="Y351" t="s">
        <v>1161</v>
      </c>
      <c r="Z351">
        <v>1315.32</v>
      </c>
      <c r="AA351">
        <v>1324.43</v>
      </c>
      <c r="AB351">
        <v>1313.8</v>
      </c>
      <c r="AC351">
        <v>1320.06</v>
      </c>
      <c r="AD351">
        <v>10.6300000000001</v>
      </c>
      <c r="AE351">
        <v>19.795714285714201</v>
      </c>
      <c r="AF351">
        <v>61.230447555121401</v>
      </c>
      <c r="AG351">
        <v>0</v>
      </c>
      <c r="AH351" s="1">
        <f t="shared" si="17"/>
        <v>42577</v>
      </c>
      <c r="AI351" t="str">
        <f>IFERROR(VLOOKUP(AH351,realized!U:X,3,0),"")</f>
        <v/>
      </c>
    </row>
    <row r="352" spans="1:35" x14ac:dyDescent="0.3">
      <c r="A352" t="s">
        <v>1181</v>
      </c>
      <c r="B352">
        <v>1.1318600000000001</v>
      </c>
      <c r="C352">
        <v>1.1355</v>
      </c>
      <c r="D352">
        <v>1.13032</v>
      </c>
      <c r="E352">
        <v>1.1304099999999999</v>
      </c>
      <c r="F352">
        <v>5.1799999999999598E-3</v>
      </c>
      <c r="G352">
        <v>7.0435714285714598E-3</v>
      </c>
      <c r="H352">
        <v>43.533371311077602</v>
      </c>
      <c r="I352">
        <v>0</v>
      </c>
      <c r="J352" s="1">
        <f t="shared" si="15"/>
        <v>42605</v>
      </c>
      <c r="K352" t="str">
        <f>IFERROR(VLOOKUP(J352,realized!F:I,3,0),"")</f>
        <v/>
      </c>
      <c r="M352" t="s">
        <v>1181</v>
      </c>
      <c r="N352">
        <v>1.31334</v>
      </c>
      <c r="O352">
        <v>1.32104</v>
      </c>
      <c r="P352">
        <v>1.3128200000000001</v>
      </c>
      <c r="Q352">
        <v>1.31945</v>
      </c>
      <c r="R352">
        <v>8.2199999999998906E-3</v>
      </c>
      <c r="S352">
        <v>1.25814285714285E-2</v>
      </c>
      <c r="T352">
        <v>51.669895503806998</v>
      </c>
      <c r="U352">
        <v>1</v>
      </c>
      <c r="V352" s="1">
        <f t="shared" si="16"/>
        <v>42605</v>
      </c>
      <c r="W352" t="str">
        <f>IFERROR(VLOOKUP(V352,realized!K:N,3,0),"")</f>
        <v/>
      </c>
      <c r="Y352" t="s">
        <v>1162</v>
      </c>
      <c r="Z352">
        <v>1319.03</v>
      </c>
      <c r="AA352">
        <v>1342.28</v>
      </c>
      <c r="AB352">
        <v>1315.64</v>
      </c>
      <c r="AC352">
        <v>1339.35</v>
      </c>
      <c r="AD352">
        <v>26.639999999999802</v>
      </c>
      <c r="AE352">
        <v>20.270714285714199</v>
      </c>
      <c r="AF352">
        <v>60.590128980247897</v>
      </c>
      <c r="AG352">
        <v>0</v>
      </c>
      <c r="AH352" s="1">
        <f t="shared" si="17"/>
        <v>42578</v>
      </c>
      <c r="AI352" t="str">
        <f>IFERROR(VLOOKUP(AH352,realized!U:X,3,0),"")</f>
        <v/>
      </c>
    </row>
    <row r="353" spans="1:35" x14ac:dyDescent="0.3">
      <c r="A353" t="s">
        <v>1182</v>
      </c>
      <c r="B353">
        <v>1.13043</v>
      </c>
      <c r="C353">
        <v>1.1311100000000001</v>
      </c>
      <c r="D353">
        <v>1.12449</v>
      </c>
      <c r="E353">
        <v>1.1262799999999999</v>
      </c>
      <c r="F353">
        <v>6.6200000000000703E-3</v>
      </c>
      <c r="G353">
        <v>7.2142857142857399E-3</v>
      </c>
      <c r="H353">
        <v>43.606405549608098</v>
      </c>
      <c r="I353">
        <v>0</v>
      </c>
      <c r="J353" s="1">
        <f t="shared" si="15"/>
        <v>42606</v>
      </c>
      <c r="K353" t="str">
        <f>IFERROR(VLOOKUP(J353,realized!F:I,3,0),"")</f>
        <v/>
      </c>
      <c r="M353" t="s">
        <v>1182</v>
      </c>
      <c r="N353">
        <v>1.3192699999999999</v>
      </c>
      <c r="O353">
        <v>1.3272699999999999</v>
      </c>
      <c r="P353">
        <v>1.3160799999999999</v>
      </c>
      <c r="Q353">
        <v>1.323</v>
      </c>
      <c r="R353">
        <v>1.119E-2</v>
      </c>
      <c r="S353">
        <v>1.1645000000000001E-2</v>
      </c>
      <c r="T353">
        <v>57.173343437186901</v>
      </c>
      <c r="U353">
        <v>1</v>
      </c>
      <c r="V353" s="1">
        <f t="shared" si="16"/>
        <v>42606</v>
      </c>
      <c r="W353" t="str">
        <f>IFERROR(VLOOKUP(V353,realized!K:N,3,0),"")</f>
        <v/>
      </c>
      <c r="Y353" t="s">
        <v>1163</v>
      </c>
      <c r="Z353">
        <v>1339.32</v>
      </c>
      <c r="AA353">
        <v>1345.56</v>
      </c>
      <c r="AB353">
        <v>1332.39</v>
      </c>
      <c r="AC353">
        <v>1335.04</v>
      </c>
      <c r="AD353">
        <v>13.169999999999799</v>
      </c>
      <c r="AE353">
        <v>18.662142857142801</v>
      </c>
      <c r="AF353">
        <v>59.610160044869303</v>
      </c>
      <c r="AG353">
        <v>0</v>
      </c>
      <c r="AH353" s="1">
        <f t="shared" si="17"/>
        <v>42579</v>
      </c>
      <c r="AI353" t="str">
        <f>IFERROR(VLOOKUP(AH353,realized!U:X,3,0),"")</f>
        <v/>
      </c>
    </row>
    <row r="354" spans="1:35" x14ac:dyDescent="0.3">
      <c r="A354" t="s">
        <v>1183</v>
      </c>
      <c r="B354">
        <v>1.12629</v>
      </c>
      <c r="C354">
        <v>1.12971</v>
      </c>
      <c r="D354">
        <v>1.1258600000000001</v>
      </c>
      <c r="E354">
        <v>1.1278699999999999</v>
      </c>
      <c r="F354">
        <v>3.8499999999998999E-3</v>
      </c>
      <c r="G354">
        <v>6.6635714285714501E-3</v>
      </c>
      <c r="H354">
        <v>46.363177119294697</v>
      </c>
      <c r="I354">
        <v>0</v>
      </c>
      <c r="J354" s="1">
        <f t="shared" si="15"/>
        <v>42607</v>
      </c>
      <c r="K354" t="str">
        <f>IFERROR(VLOOKUP(J354,realized!F:I,3,0),"")</f>
        <v/>
      </c>
      <c r="M354" t="s">
        <v>1183</v>
      </c>
      <c r="N354">
        <v>1.32301</v>
      </c>
      <c r="O354">
        <v>1.3263</v>
      </c>
      <c r="P354">
        <v>1.31681</v>
      </c>
      <c r="Q354">
        <v>1.3188299999999999</v>
      </c>
      <c r="R354">
        <v>9.4899999999999898E-3</v>
      </c>
      <c r="S354">
        <v>1.12228571428571E-2</v>
      </c>
      <c r="T354">
        <v>56.355758086280296</v>
      </c>
      <c r="U354">
        <v>1</v>
      </c>
      <c r="V354" s="1">
        <f t="shared" si="16"/>
        <v>42607</v>
      </c>
      <c r="W354" t="str">
        <f>IFERROR(VLOOKUP(V354,realized!K:N,3,0),"")</f>
        <v/>
      </c>
      <c r="Y354" t="s">
        <v>1164</v>
      </c>
      <c r="Z354">
        <v>1335.85</v>
      </c>
      <c r="AA354">
        <v>1354.92</v>
      </c>
      <c r="AB354">
        <v>1328.48</v>
      </c>
      <c r="AC354">
        <v>1350.98</v>
      </c>
      <c r="AD354">
        <v>26.44</v>
      </c>
      <c r="AE354">
        <v>18.8135714285714</v>
      </c>
      <c r="AF354">
        <v>70.620064764919405</v>
      </c>
      <c r="AG354">
        <v>0</v>
      </c>
      <c r="AH354" s="1">
        <f t="shared" si="17"/>
        <v>42580</v>
      </c>
      <c r="AI354" t="str">
        <f>IFERROR(VLOOKUP(AH354,realized!U:X,3,0),"")</f>
        <v/>
      </c>
    </row>
    <row r="355" spans="1:35" x14ac:dyDescent="0.3">
      <c r="A355" t="s">
        <v>1184</v>
      </c>
      <c r="B355">
        <v>1.1278900000000001</v>
      </c>
      <c r="C355">
        <v>1.1339999999999999</v>
      </c>
      <c r="D355">
        <v>1.11799</v>
      </c>
      <c r="E355">
        <v>1.1192500000000001</v>
      </c>
      <c r="F355">
        <v>1.6009999999999799E-2</v>
      </c>
      <c r="G355">
        <v>7.5714285714285701E-3</v>
      </c>
      <c r="H355">
        <v>46.536787056792697</v>
      </c>
      <c r="I355">
        <v>0</v>
      </c>
      <c r="J355" s="1">
        <f t="shared" si="15"/>
        <v>42608</v>
      </c>
      <c r="K355" t="str">
        <f>IFERROR(VLOOKUP(J355,realized!F:I,3,0),"")</f>
        <v/>
      </c>
      <c r="M355" t="s">
        <v>1184</v>
      </c>
      <c r="N355">
        <v>1.3187899999999999</v>
      </c>
      <c r="O355">
        <v>1.32796</v>
      </c>
      <c r="P355">
        <v>1.3121100000000001</v>
      </c>
      <c r="Q355">
        <v>1.31287</v>
      </c>
      <c r="R355">
        <v>1.5849999999999899E-2</v>
      </c>
      <c r="S355">
        <v>1.18657142857142E-2</v>
      </c>
      <c r="T355">
        <v>55.222667551957997</v>
      </c>
      <c r="U355">
        <v>1</v>
      </c>
      <c r="V355" s="1">
        <f t="shared" si="16"/>
        <v>42608</v>
      </c>
      <c r="W355" t="str">
        <f>IFERROR(VLOOKUP(V355,realized!K:N,3,0),"")</f>
        <v/>
      </c>
      <c r="Y355" t="s">
        <v>1165</v>
      </c>
      <c r="Z355">
        <v>1349.59</v>
      </c>
      <c r="AA355">
        <v>1354.8</v>
      </c>
      <c r="AB355">
        <v>1346.22</v>
      </c>
      <c r="AC355">
        <v>1352.48</v>
      </c>
      <c r="AD355">
        <v>8.5799999999999201</v>
      </c>
      <c r="AE355">
        <v>17.469999999999899</v>
      </c>
      <c r="AF355">
        <v>71.599673915310703</v>
      </c>
      <c r="AG355">
        <v>0</v>
      </c>
      <c r="AH355" s="1">
        <f t="shared" si="17"/>
        <v>42583</v>
      </c>
      <c r="AI355" t="str">
        <f>IFERROR(VLOOKUP(AH355,realized!U:X,3,0),"")</f>
        <v/>
      </c>
    </row>
    <row r="356" spans="1:35" x14ac:dyDescent="0.3">
      <c r="A356" t="s">
        <v>1185</v>
      </c>
      <c r="B356">
        <v>1.11877</v>
      </c>
      <c r="C356">
        <v>1.1207499999999999</v>
      </c>
      <c r="D356">
        <v>1.1157699999999999</v>
      </c>
      <c r="E356">
        <v>1.1188</v>
      </c>
      <c r="F356">
        <v>4.9799999999999801E-3</v>
      </c>
      <c r="G356">
        <v>7.5564285714285698E-3</v>
      </c>
      <c r="H356">
        <v>52.473878137007397</v>
      </c>
      <c r="I356">
        <v>0</v>
      </c>
      <c r="J356" s="1">
        <f t="shared" si="15"/>
        <v>42611</v>
      </c>
      <c r="K356" t="str">
        <f>IFERROR(VLOOKUP(J356,realized!F:I,3,0),"")</f>
        <v/>
      </c>
      <c r="M356" t="s">
        <v>1185</v>
      </c>
      <c r="N356">
        <v>1.31132</v>
      </c>
      <c r="O356">
        <v>1.31385</v>
      </c>
      <c r="P356">
        <v>1.3059000000000001</v>
      </c>
      <c r="Q356">
        <v>1.3102799999999999</v>
      </c>
      <c r="R356">
        <v>7.9499999999998999E-3</v>
      </c>
      <c r="S356">
        <v>1.17849999999999E-2</v>
      </c>
      <c r="T356">
        <v>54.812270794040003</v>
      </c>
      <c r="U356">
        <v>1</v>
      </c>
      <c r="V356" s="1">
        <f t="shared" si="16"/>
        <v>42611</v>
      </c>
      <c r="W356" t="str">
        <f>IFERROR(VLOOKUP(V356,realized!K:N,3,0),"")</f>
        <v/>
      </c>
      <c r="Y356" t="s">
        <v>1166</v>
      </c>
      <c r="Z356">
        <v>1353.16</v>
      </c>
      <c r="AA356">
        <v>1367.24</v>
      </c>
      <c r="AB356">
        <v>1347.02</v>
      </c>
      <c r="AC356">
        <v>1363.22</v>
      </c>
      <c r="AD356">
        <v>20.22</v>
      </c>
      <c r="AE356">
        <v>17.639999999999901</v>
      </c>
      <c r="AF356">
        <v>60.952067368920098</v>
      </c>
      <c r="AG356">
        <v>0</v>
      </c>
      <c r="AH356" s="1">
        <f t="shared" si="17"/>
        <v>42584</v>
      </c>
      <c r="AI356" t="str">
        <f>IFERROR(VLOOKUP(AH356,realized!U:X,3,0),"")</f>
        <v/>
      </c>
    </row>
    <row r="357" spans="1:35" x14ac:dyDescent="0.3">
      <c r="A357" t="s">
        <v>1186</v>
      </c>
      <c r="B357">
        <v>1.1188100000000001</v>
      </c>
      <c r="C357">
        <v>1.1191899999999999</v>
      </c>
      <c r="D357">
        <v>1.11317</v>
      </c>
      <c r="E357">
        <v>1.11419</v>
      </c>
      <c r="F357">
        <v>6.01999999999991E-3</v>
      </c>
      <c r="G357">
        <v>7.4314285714285602E-3</v>
      </c>
      <c r="H357">
        <v>55.478368224288097</v>
      </c>
      <c r="I357">
        <v>0</v>
      </c>
      <c r="J357" s="1">
        <f t="shared" si="15"/>
        <v>42612</v>
      </c>
      <c r="K357" t="str">
        <f>IFERROR(VLOOKUP(J357,realized!F:I,3,0),"")</f>
        <v/>
      </c>
      <c r="M357" t="s">
        <v>1186</v>
      </c>
      <c r="N357">
        <v>1.31029</v>
      </c>
      <c r="O357">
        <v>1.3119499999999999</v>
      </c>
      <c r="P357">
        <v>1.3058799999999999</v>
      </c>
      <c r="Q357">
        <v>1.30789</v>
      </c>
      <c r="R357">
        <v>6.0700000000000198E-3</v>
      </c>
      <c r="S357">
        <v>1.14799999999999E-2</v>
      </c>
      <c r="T357">
        <v>54.355204492269998</v>
      </c>
      <c r="U357">
        <v>1</v>
      </c>
      <c r="V357" s="1">
        <f t="shared" si="16"/>
        <v>42612</v>
      </c>
      <c r="W357" t="str">
        <f>IFERROR(VLOOKUP(V357,realized!K:N,3,0),"")</f>
        <v/>
      </c>
      <c r="Y357" t="s">
        <v>1167</v>
      </c>
      <c r="Z357">
        <v>1363.02</v>
      </c>
      <c r="AA357">
        <v>1366.35</v>
      </c>
      <c r="AB357">
        <v>1354.06</v>
      </c>
      <c r="AC357">
        <v>1357.78</v>
      </c>
      <c r="AD357">
        <v>12.2899999999999</v>
      </c>
      <c r="AE357">
        <v>16.5857142857142</v>
      </c>
      <c r="AF357">
        <v>60.233258346385199</v>
      </c>
      <c r="AG357">
        <v>0</v>
      </c>
      <c r="AH357" s="1">
        <f t="shared" si="17"/>
        <v>42585</v>
      </c>
      <c r="AI357" t="str">
        <f>IFERROR(VLOOKUP(AH357,realized!U:X,3,0),"")</f>
        <v/>
      </c>
    </row>
    <row r="358" spans="1:35" x14ac:dyDescent="0.3">
      <c r="A358" t="s">
        <v>1187</v>
      </c>
      <c r="B358">
        <v>1.1142000000000001</v>
      </c>
      <c r="C358">
        <v>1.11652</v>
      </c>
      <c r="D358">
        <v>1.11225</v>
      </c>
      <c r="E358">
        <v>1.11564</v>
      </c>
      <c r="F358">
        <v>4.2699999999999899E-3</v>
      </c>
      <c r="G358">
        <v>7.3364285714285597E-3</v>
      </c>
      <c r="H358">
        <v>54.359233030720802</v>
      </c>
      <c r="I358">
        <v>0</v>
      </c>
      <c r="J358" s="1">
        <f t="shared" si="15"/>
        <v>42613</v>
      </c>
      <c r="K358" t="str">
        <f>IFERROR(VLOOKUP(J358,realized!F:I,3,0),"")</f>
        <v/>
      </c>
      <c r="M358" t="s">
        <v>1187</v>
      </c>
      <c r="N358">
        <v>1.30766</v>
      </c>
      <c r="O358">
        <v>1.3157399999999999</v>
      </c>
      <c r="P358">
        <v>1.3065100000000001</v>
      </c>
      <c r="Q358">
        <v>1.31355</v>
      </c>
      <c r="R358">
        <v>9.2299999999998494E-3</v>
      </c>
      <c r="S358">
        <v>1.14764285714285E-2</v>
      </c>
      <c r="T358">
        <v>54.079204501593402</v>
      </c>
      <c r="U358">
        <v>1</v>
      </c>
      <c r="V358" s="1">
        <f t="shared" si="16"/>
        <v>42613</v>
      </c>
      <c r="W358" t="str">
        <f>IFERROR(VLOOKUP(V358,realized!K:N,3,0),"")</f>
        <v/>
      </c>
      <c r="Y358" t="s">
        <v>1168</v>
      </c>
      <c r="Z358">
        <v>1357.71</v>
      </c>
      <c r="AA358">
        <v>1364.95</v>
      </c>
      <c r="AB358">
        <v>1349.05</v>
      </c>
      <c r="AC358">
        <v>1361.33</v>
      </c>
      <c r="AD358">
        <v>15.9</v>
      </c>
      <c r="AE358">
        <v>16.562857142857101</v>
      </c>
      <c r="AF358">
        <v>59.544471961386797</v>
      </c>
      <c r="AG358">
        <v>0</v>
      </c>
      <c r="AH358" s="1">
        <f t="shared" si="17"/>
        <v>42586</v>
      </c>
      <c r="AI358" t="str">
        <f>IFERROR(VLOOKUP(AH358,realized!U:X,3,0),"")</f>
        <v/>
      </c>
    </row>
    <row r="359" spans="1:35" x14ac:dyDescent="0.3">
      <c r="A359" t="s">
        <v>1188</v>
      </c>
      <c r="B359">
        <v>1.11564</v>
      </c>
      <c r="C359">
        <v>1.1204799999999999</v>
      </c>
      <c r="D359">
        <v>1.1127100000000001</v>
      </c>
      <c r="E359">
        <v>1.1195999999999999</v>
      </c>
      <c r="F359">
        <v>7.76999999999983E-3</v>
      </c>
      <c r="G359">
        <v>7.24642857142854E-3</v>
      </c>
      <c r="H359">
        <v>54.373540617428603</v>
      </c>
      <c r="I359">
        <v>0</v>
      </c>
      <c r="J359" s="1">
        <f t="shared" si="15"/>
        <v>42614</v>
      </c>
      <c r="K359" t="str">
        <f>IFERROR(VLOOKUP(J359,realized!F:I,3,0),"")</f>
        <v/>
      </c>
      <c r="M359" t="s">
        <v>1188</v>
      </c>
      <c r="N359">
        <v>1.3134999999999999</v>
      </c>
      <c r="O359">
        <v>1.33175</v>
      </c>
      <c r="P359">
        <v>1.3127800000000001</v>
      </c>
      <c r="Q359">
        <v>1.3266899999999999</v>
      </c>
      <c r="R359">
        <v>1.89699999999999E-2</v>
      </c>
      <c r="S359">
        <v>1.1891428571428501E-2</v>
      </c>
      <c r="T359">
        <v>50.477556709570401</v>
      </c>
      <c r="U359">
        <v>1</v>
      </c>
      <c r="V359" s="1">
        <f t="shared" si="16"/>
        <v>42614</v>
      </c>
      <c r="W359" t="str">
        <f>IFERROR(VLOOKUP(V359,realized!K:N,3,0),"")</f>
        <v/>
      </c>
      <c r="Y359" t="s">
        <v>1169</v>
      </c>
      <c r="Z359">
        <v>1360.09</v>
      </c>
      <c r="AA359">
        <v>1364.61</v>
      </c>
      <c r="AB359">
        <v>1334.57</v>
      </c>
      <c r="AC359">
        <v>1337</v>
      </c>
      <c r="AD359">
        <v>30.0399999999999</v>
      </c>
      <c r="AE359">
        <v>17.698571428571402</v>
      </c>
      <c r="AF359">
        <v>59.069692449802901</v>
      </c>
      <c r="AG359">
        <v>0</v>
      </c>
      <c r="AH359" s="1">
        <f t="shared" si="17"/>
        <v>42587</v>
      </c>
      <c r="AI359" t="str">
        <f>IFERROR(VLOOKUP(AH359,realized!U:X,3,0),"")</f>
        <v/>
      </c>
    </row>
    <row r="360" spans="1:35" x14ac:dyDescent="0.3">
      <c r="A360" t="s">
        <v>1189</v>
      </c>
      <c r="B360">
        <v>1.1195999999999999</v>
      </c>
      <c r="C360">
        <v>1.1251800000000001</v>
      </c>
      <c r="D360">
        <v>1.1149800000000001</v>
      </c>
      <c r="E360">
        <v>1.11517</v>
      </c>
      <c r="F360">
        <v>1.01999999999999E-2</v>
      </c>
      <c r="G360">
        <v>7.6157142857142396E-3</v>
      </c>
      <c r="H360">
        <v>54.528194183412602</v>
      </c>
      <c r="I360">
        <v>0</v>
      </c>
      <c r="J360" s="1">
        <f t="shared" si="15"/>
        <v>42615</v>
      </c>
      <c r="K360" t="str">
        <f>IFERROR(VLOOKUP(J360,realized!F:I,3,0),"")</f>
        <v/>
      </c>
      <c r="M360" t="s">
        <v>1189</v>
      </c>
      <c r="N360">
        <v>1.32667</v>
      </c>
      <c r="O360">
        <v>1.33524</v>
      </c>
      <c r="P360">
        <v>1.3251999999999999</v>
      </c>
      <c r="Q360">
        <v>1.32897</v>
      </c>
      <c r="R360">
        <v>1.004E-2</v>
      </c>
      <c r="S360">
        <v>1.20421428571428E-2</v>
      </c>
      <c r="T360">
        <v>48.1627934109694</v>
      </c>
      <c r="U360">
        <v>1</v>
      </c>
      <c r="V360" s="1">
        <f t="shared" si="16"/>
        <v>42615</v>
      </c>
      <c r="W360" t="str">
        <f>IFERROR(VLOOKUP(V360,realized!K:N,3,0),"")</f>
        <v/>
      </c>
      <c r="Y360" t="s">
        <v>1170</v>
      </c>
      <c r="Z360">
        <v>1334.49</v>
      </c>
      <c r="AA360">
        <v>1338.14</v>
      </c>
      <c r="AB360">
        <v>1329.95</v>
      </c>
      <c r="AC360">
        <v>1334.98</v>
      </c>
      <c r="AD360">
        <v>8.1900000000000492</v>
      </c>
      <c r="AE360">
        <v>17.597857142857102</v>
      </c>
      <c r="AF360">
        <v>58.648049704828701</v>
      </c>
      <c r="AG360">
        <v>0</v>
      </c>
      <c r="AH360" s="1">
        <f t="shared" si="17"/>
        <v>42590</v>
      </c>
      <c r="AI360" t="str">
        <f>IFERROR(VLOOKUP(AH360,realized!U:X,3,0),"")</f>
        <v/>
      </c>
    </row>
    <row r="361" spans="1:35" x14ac:dyDescent="0.3">
      <c r="A361" t="s">
        <v>1190</v>
      </c>
      <c r="B361">
        <v>1.1155600000000001</v>
      </c>
      <c r="C361">
        <v>1.1182000000000001</v>
      </c>
      <c r="D361">
        <v>1.11388</v>
      </c>
      <c r="E361">
        <v>1.1146100000000001</v>
      </c>
      <c r="F361">
        <v>4.3200000000000998E-3</v>
      </c>
      <c r="G361">
        <v>6.8885714285713802E-3</v>
      </c>
      <c r="H361">
        <v>54.310440648156899</v>
      </c>
      <c r="I361">
        <v>0</v>
      </c>
      <c r="J361" s="1">
        <f t="shared" si="15"/>
        <v>42618</v>
      </c>
      <c r="K361" t="str">
        <f>IFERROR(VLOOKUP(J361,realized!F:I,3,0),"")</f>
        <v/>
      </c>
      <c r="M361" t="s">
        <v>1190</v>
      </c>
      <c r="N361">
        <v>1.32955</v>
      </c>
      <c r="O361">
        <v>1.33752</v>
      </c>
      <c r="P361">
        <v>1.3287800000000001</v>
      </c>
      <c r="Q361">
        <v>1.33009</v>
      </c>
      <c r="R361">
        <v>8.73999999999997E-3</v>
      </c>
      <c r="S361">
        <v>1.14071428571428E-2</v>
      </c>
      <c r="T361">
        <v>54.595457616154498</v>
      </c>
      <c r="U361">
        <v>1</v>
      </c>
      <c r="V361" s="1">
        <f t="shared" si="16"/>
        <v>42618</v>
      </c>
      <c r="W361" t="str">
        <f>IFERROR(VLOOKUP(V361,realized!K:N,3,0),"")</f>
        <v/>
      </c>
      <c r="Y361" t="s">
        <v>1171</v>
      </c>
      <c r="Z361">
        <v>1334.8</v>
      </c>
      <c r="AA361">
        <v>1342.45</v>
      </c>
      <c r="AB361">
        <v>1330.42</v>
      </c>
      <c r="AC361">
        <v>1339.98</v>
      </c>
      <c r="AD361">
        <v>12.0299999999999</v>
      </c>
      <c r="AE361">
        <v>16.632857142857102</v>
      </c>
      <c r="AF361">
        <v>57.936099760870299</v>
      </c>
      <c r="AG361">
        <v>0</v>
      </c>
      <c r="AH361" s="1">
        <f t="shared" si="17"/>
        <v>42591</v>
      </c>
      <c r="AI361" t="str">
        <f>IFERROR(VLOOKUP(AH361,realized!U:X,3,0),"")</f>
        <v/>
      </c>
    </row>
    <row r="362" spans="1:35" x14ac:dyDescent="0.3">
      <c r="A362" t="s">
        <v>1191</v>
      </c>
      <c r="B362">
        <v>1.11459</v>
      </c>
      <c r="C362">
        <v>1.1262799999999999</v>
      </c>
      <c r="D362">
        <v>1.11399</v>
      </c>
      <c r="E362">
        <v>1.1253599999999999</v>
      </c>
      <c r="F362">
        <v>1.22899999999999E-2</v>
      </c>
      <c r="G362">
        <v>7.2271428571428096E-3</v>
      </c>
      <c r="H362">
        <v>54.199629165684698</v>
      </c>
      <c r="I362">
        <v>0</v>
      </c>
      <c r="J362" s="1">
        <f t="shared" si="15"/>
        <v>42619</v>
      </c>
      <c r="K362" t="str">
        <f>IFERROR(VLOOKUP(J362,realized!F:I,3,0),"")</f>
        <v/>
      </c>
      <c r="M362" t="s">
        <v>1191</v>
      </c>
      <c r="N362">
        <v>1.33009</v>
      </c>
      <c r="O362">
        <v>1.3444199999999999</v>
      </c>
      <c r="P362">
        <v>1.3295600000000001</v>
      </c>
      <c r="Q362">
        <v>1.3436699999999999</v>
      </c>
      <c r="R362">
        <v>1.48599999999998E-2</v>
      </c>
      <c r="S362">
        <v>1.1679999999999901E-2</v>
      </c>
      <c r="T362">
        <v>52.374291519038003</v>
      </c>
      <c r="U362">
        <v>1</v>
      </c>
      <c r="V362" s="1">
        <f t="shared" si="16"/>
        <v>42619</v>
      </c>
      <c r="W362" t="str">
        <f>IFERROR(VLOOKUP(V362,realized!K:N,3,0),"")</f>
        <v/>
      </c>
      <c r="Y362" t="s">
        <v>1172</v>
      </c>
      <c r="Z362">
        <v>1340.51</v>
      </c>
      <c r="AA362">
        <v>1357.17</v>
      </c>
      <c r="AB362">
        <v>1340.01</v>
      </c>
      <c r="AC362">
        <v>1345.89</v>
      </c>
      <c r="AD362">
        <v>17.190000000000001</v>
      </c>
      <c r="AE362">
        <v>16.207857142857101</v>
      </c>
      <c r="AF362">
        <v>58.177210591488297</v>
      </c>
      <c r="AG362">
        <v>0</v>
      </c>
      <c r="AH362" s="1">
        <f t="shared" si="17"/>
        <v>42592</v>
      </c>
      <c r="AI362" t="str">
        <f>IFERROR(VLOOKUP(AH362,realized!U:X,3,0),"")</f>
        <v/>
      </c>
    </row>
    <row r="363" spans="1:35" x14ac:dyDescent="0.3">
      <c r="A363" t="s">
        <v>1192</v>
      </c>
      <c r="B363">
        <v>1.1254299999999999</v>
      </c>
      <c r="C363">
        <v>1.1271</v>
      </c>
      <c r="D363">
        <v>1.12283</v>
      </c>
      <c r="E363">
        <v>1.12384</v>
      </c>
      <c r="F363">
        <v>4.2699999999999899E-3</v>
      </c>
      <c r="G363">
        <v>6.94928571428567E-3</v>
      </c>
      <c r="H363">
        <v>55.158617919508799</v>
      </c>
      <c r="I363">
        <v>0</v>
      </c>
      <c r="J363" s="1">
        <f t="shared" si="15"/>
        <v>42620</v>
      </c>
      <c r="K363" t="str">
        <f>IFERROR(VLOOKUP(J363,realized!F:I,3,0),"")</f>
        <v/>
      </c>
      <c r="M363" t="s">
        <v>1192</v>
      </c>
      <c r="N363">
        <v>1.34355</v>
      </c>
      <c r="O363">
        <v>1.3437300000000001</v>
      </c>
      <c r="P363">
        <v>1.33188</v>
      </c>
      <c r="Q363">
        <v>1.33389</v>
      </c>
      <c r="R363">
        <v>1.18500000000001E-2</v>
      </c>
      <c r="S363">
        <v>1.14857142857142E-2</v>
      </c>
      <c r="T363">
        <v>52.077728322910701</v>
      </c>
      <c r="U363">
        <v>1</v>
      </c>
      <c r="V363" s="1">
        <f t="shared" si="16"/>
        <v>42620</v>
      </c>
      <c r="W363" t="str">
        <f>IFERROR(VLOOKUP(V363,realized!K:N,3,0),"")</f>
        <v/>
      </c>
      <c r="Y363" t="s">
        <v>1173</v>
      </c>
      <c r="Z363">
        <v>1346.86</v>
      </c>
      <c r="AA363">
        <v>1353.32</v>
      </c>
      <c r="AB363">
        <v>1335.66</v>
      </c>
      <c r="AC363">
        <v>1338.18</v>
      </c>
      <c r="AD363">
        <v>17.659999999999801</v>
      </c>
      <c r="AE363">
        <v>16.4607142857142</v>
      </c>
      <c r="AF363">
        <v>57.501222158484197</v>
      </c>
      <c r="AG363">
        <v>0</v>
      </c>
      <c r="AH363" s="1">
        <f t="shared" si="17"/>
        <v>42593</v>
      </c>
      <c r="AI363" t="str">
        <f>IFERROR(VLOOKUP(AH363,realized!U:X,3,0),"")</f>
        <v/>
      </c>
    </row>
    <row r="364" spans="1:35" x14ac:dyDescent="0.3">
      <c r="A364" t="s">
        <v>1193</v>
      </c>
      <c r="B364">
        <v>1.12384</v>
      </c>
      <c r="C364">
        <v>1.1326499999999999</v>
      </c>
      <c r="D364">
        <v>1.12338</v>
      </c>
      <c r="E364">
        <v>1.1258300000000001</v>
      </c>
      <c r="F364">
        <v>9.2699999999998894E-3</v>
      </c>
      <c r="G364">
        <v>7.2149999999999498E-3</v>
      </c>
      <c r="H364">
        <v>55.748892928733198</v>
      </c>
      <c r="I364">
        <v>0</v>
      </c>
      <c r="J364" s="1">
        <f t="shared" si="15"/>
        <v>42621</v>
      </c>
      <c r="K364" t="str">
        <f>IFERROR(VLOOKUP(J364,realized!F:I,3,0),"")</f>
        <v/>
      </c>
      <c r="M364" t="s">
        <v>1193</v>
      </c>
      <c r="N364">
        <v>1.33389</v>
      </c>
      <c r="O364">
        <v>1.33754</v>
      </c>
      <c r="P364">
        <v>1.32829</v>
      </c>
      <c r="Q364">
        <v>1.3289599999999999</v>
      </c>
      <c r="R364">
        <v>9.2499999999999805E-3</v>
      </c>
      <c r="S364">
        <v>1.1001428571428501E-2</v>
      </c>
      <c r="T364">
        <v>52.522820156952903</v>
      </c>
      <c r="U364">
        <v>1</v>
      </c>
      <c r="V364" s="1">
        <f t="shared" si="16"/>
        <v>42621</v>
      </c>
      <c r="W364" t="str">
        <f>IFERROR(VLOOKUP(V364,realized!K:N,3,0),"")</f>
        <v/>
      </c>
      <c r="Y364" t="s">
        <v>1174</v>
      </c>
      <c r="Z364">
        <v>1338.57</v>
      </c>
      <c r="AA364">
        <v>1356.02</v>
      </c>
      <c r="AB364">
        <v>1333.21</v>
      </c>
      <c r="AC364">
        <v>1335.11</v>
      </c>
      <c r="AD364">
        <v>22.809999999999899</v>
      </c>
      <c r="AE364">
        <v>17.270714285714199</v>
      </c>
      <c r="AF364">
        <v>58.109188627530003</v>
      </c>
      <c r="AG364">
        <v>0</v>
      </c>
      <c r="AH364" s="1">
        <f t="shared" si="17"/>
        <v>42594</v>
      </c>
      <c r="AI364" t="str">
        <f>IFERROR(VLOOKUP(AH364,realized!U:X,3,0),"")</f>
        <v/>
      </c>
    </row>
    <row r="365" spans="1:35" x14ac:dyDescent="0.3">
      <c r="A365" t="s">
        <v>1194</v>
      </c>
      <c r="B365">
        <v>1.1258699999999999</v>
      </c>
      <c r="C365">
        <v>1.12846</v>
      </c>
      <c r="D365">
        <v>1.11981</v>
      </c>
      <c r="E365">
        <v>1.123</v>
      </c>
      <c r="F365">
        <v>8.6500000000000396E-3</v>
      </c>
      <c r="G365">
        <v>7.4071428571428101E-3</v>
      </c>
      <c r="H365">
        <v>55.794044661482701</v>
      </c>
      <c r="I365">
        <v>0</v>
      </c>
      <c r="J365" s="1">
        <f t="shared" si="15"/>
        <v>42622</v>
      </c>
      <c r="K365" t="str">
        <f>IFERROR(VLOOKUP(J365,realized!F:I,3,0),"")</f>
        <v/>
      </c>
      <c r="M365" t="s">
        <v>1194</v>
      </c>
      <c r="N365">
        <v>1.3288800000000001</v>
      </c>
      <c r="O365">
        <v>1.3335699999999999</v>
      </c>
      <c r="P365">
        <v>1.3238700000000001</v>
      </c>
      <c r="Q365">
        <v>1.3263199999999999</v>
      </c>
      <c r="R365">
        <v>9.6999999999998199E-3</v>
      </c>
      <c r="S365">
        <v>1.0814999999999899E-2</v>
      </c>
      <c r="T365">
        <v>54.498179688854997</v>
      </c>
      <c r="U365">
        <v>1</v>
      </c>
      <c r="V365" s="1">
        <f t="shared" si="16"/>
        <v>42622</v>
      </c>
      <c r="W365" t="str">
        <f>IFERROR(VLOOKUP(V365,realized!K:N,3,0),"")</f>
        <v/>
      </c>
      <c r="Y365" t="s">
        <v>1175</v>
      </c>
      <c r="Z365">
        <v>1337.67</v>
      </c>
      <c r="AA365">
        <v>1343.74</v>
      </c>
      <c r="AB365">
        <v>1335.66</v>
      </c>
      <c r="AC365">
        <v>1339.09</v>
      </c>
      <c r="AD365">
        <v>8.6300000000001091</v>
      </c>
      <c r="AE365">
        <v>17.127857142857099</v>
      </c>
      <c r="AF365">
        <v>59.026469469350197</v>
      </c>
      <c r="AG365">
        <v>0</v>
      </c>
      <c r="AH365" s="1">
        <f t="shared" si="17"/>
        <v>42597</v>
      </c>
      <c r="AI365" t="str">
        <f>IFERROR(VLOOKUP(AH365,realized!U:X,3,0),"")</f>
        <v/>
      </c>
    </row>
    <row r="366" spans="1:35" x14ac:dyDescent="0.3">
      <c r="A366" t="s">
        <v>1195</v>
      </c>
      <c r="B366">
        <v>1.12347</v>
      </c>
      <c r="C366">
        <v>1.1268</v>
      </c>
      <c r="D366">
        <v>1.1209899999999999</v>
      </c>
      <c r="E366">
        <v>1.12338</v>
      </c>
      <c r="F366">
        <v>5.8100000000000903E-3</v>
      </c>
      <c r="G366">
        <v>7.4521428571428204E-3</v>
      </c>
      <c r="H366">
        <v>58.473558703604198</v>
      </c>
      <c r="I366">
        <v>0</v>
      </c>
      <c r="J366" s="1">
        <f t="shared" si="15"/>
        <v>42625</v>
      </c>
      <c r="K366" t="str">
        <f>IFERROR(VLOOKUP(J366,realized!F:I,3,0),"")</f>
        <v/>
      </c>
      <c r="M366" t="s">
        <v>1195</v>
      </c>
      <c r="N366">
        <v>1.32646</v>
      </c>
      <c r="O366">
        <v>1.3346800000000001</v>
      </c>
      <c r="P366">
        <v>1.3234900000000001</v>
      </c>
      <c r="Q366">
        <v>1.3333900000000001</v>
      </c>
      <c r="R366">
        <v>1.119E-2</v>
      </c>
      <c r="S366">
        <v>1.10271428571428E-2</v>
      </c>
      <c r="T366">
        <v>54.133729429785198</v>
      </c>
      <c r="U366">
        <v>1</v>
      </c>
      <c r="V366" s="1">
        <f t="shared" si="16"/>
        <v>42625</v>
      </c>
      <c r="W366" t="str">
        <f>IFERROR(VLOOKUP(V366,realized!K:N,3,0),"")</f>
        <v/>
      </c>
      <c r="Y366" t="s">
        <v>1176</v>
      </c>
      <c r="Z366">
        <v>1339.59</v>
      </c>
      <c r="AA366">
        <v>1357.91</v>
      </c>
      <c r="AB366">
        <v>1339.34</v>
      </c>
      <c r="AC366">
        <v>1346.23</v>
      </c>
      <c r="AD366">
        <v>18.8200000000001</v>
      </c>
      <c r="AE366">
        <v>16.569285714285702</v>
      </c>
      <c r="AF366">
        <v>69.291870437502496</v>
      </c>
      <c r="AG366">
        <v>0</v>
      </c>
      <c r="AH366" s="1">
        <f t="shared" si="17"/>
        <v>42598</v>
      </c>
      <c r="AI366" t="str">
        <f>IFERROR(VLOOKUP(AH366,realized!U:X,3,0),"")</f>
        <v/>
      </c>
    </row>
    <row r="367" spans="1:35" x14ac:dyDescent="0.3">
      <c r="A367" t="s">
        <v>1196</v>
      </c>
      <c r="B367">
        <v>1.12338</v>
      </c>
      <c r="C367">
        <v>1.12599</v>
      </c>
      <c r="D367">
        <v>1.1203399999999999</v>
      </c>
      <c r="E367">
        <v>1.1217999999999999</v>
      </c>
      <c r="F367">
        <v>5.6500000000001497E-3</v>
      </c>
      <c r="G367">
        <v>7.3828571428571198E-3</v>
      </c>
      <c r="H367">
        <v>58.536268388035197</v>
      </c>
      <c r="I367">
        <v>0</v>
      </c>
      <c r="J367" s="1">
        <f t="shared" si="15"/>
        <v>42626</v>
      </c>
      <c r="K367" t="str">
        <f>IFERROR(VLOOKUP(J367,realized!F:I,3,0),"")</f>
        <v/>
      </c>
      <c r="M367" t="s">
        <v>1196</v>
      </c>
      <c r="N367">
        <v>1.3333900000000001</v>
      </c>
      <c r="O367">
        <v>1.3339799999999999</v>
      </c>
      <c r="P367">
        <v>1.3166800000000001</v>
      </c>
      <c r="Q367">
        <v>1.3187599999999999</v>
      </c>
      <c r="R367">
        <v>1.7299999999999802E-2</v>
      </c>
      <c r="S367">
        <v>1.1463571428571301E-2</v>
      </c>
      <c r="T367">
        <v>54.090958530889097</v>
      </c>
      <c r="U367">
        <v>1</v>
      </c>
      <c r="V367" s="1">
        <f t="shared" si="16"/>
        <v>42626</v>
      </c>
      <c r="W367" t="str">
        <f>IFERROR(VLOOKUP(V367,realized!K:N,3,0),"")</f>
        <v/>
      </c>
      <c r="Y367" t="s">
        <v>1177</v>
      </c>
      <c r="Z367">
        <v>1345.72</v>
      </c>
      <c r="AA367">
        <v>1351.63</v>
      </c>
      <c r="AB367">
        <v>1335.41</v>
      </c>
      <c r="AC367">
        <v>1348.63</v>
      </c>
      <c r="AD367">
        <v>16.22</v>
      </c>
      <c r="AE367">
        <v>16.787142857142801</v>
      </c>
      <c r="AF367">
        <v>68.996281662838001</v>
      </c>
      <c r="AG367">
        <v>0</v>
      </c>
      <c r="AH367" s="1">
        <f t="shared" si="17"/>
        <v>42599</v>
      </c>
      <c r="AI367" t="str">
        <f>IFERROR(VLOOKUP(AH367,realized!U:X,3,0),"")</f>
        <v/>
      </c>
    </row>
    <row r="368" spans="1:35" x14ac:dyDescent="0.3">
      <c r="A368" t="s">
        <v>1197</v>
      </c>
      <c r="B368">
        <v>1.12182</v>
      </c>
      <c r="C368">
        <v>1.12737</v>
      </c>
      <c r="D368">
        <v>1.12114</v>
      </c>
      <c r="E368">
        <v>1.1247100000000001</v>
      </c>
      <c r="F368">
        <v>6.22999999999995E-3</v>
      </c>
      <c r="G368">
        <v>7.5528571428571199E-3</v>
      </c>
      <c r="H368">
        <v>58.865381551102701</v>
      </c>
      <c r="I368">
        <v>0</v>
      </c>
      <c r="J368" s="1">
        <f t="shared" si="15"/>
        <v>42627</v>
      </c>
      <c r="K368" t="str">
        <f>IFERROR(VLOOKUP(J368,realized!F:I,3,0),"")</f>
        <v/>
      </c>
      <c r="M368" t="s">
        <v>1197</v>
      </c>
      <c r="N368">
        <v>1.3187599999999999</v>
      </c>
      <c r="O368">
        <v>1.3240000000000001</v>
      </c>
      <c r="P368">
        <v>1.3137799999999999</v>
      </c>
      <c r="Q368">
        <v>1.3229299999999999</v>
      </c>
      <c r="R368">
        <v>1.0220000000000101E-2</v>
      </c>
      <c r="S368">
        <v>1.15157142857142E-2</v>
      </c>
      <c r="T368">
        <v>54.159974260119398</v>
      </c>
      <c r="U368">
        <v>1</v>
      </c>
      <c r="V368" s="1">
        <f t="shared" si="16"/>
        <v>42627</v>
      </c>
      <c r="W368" t="str">
        <f>IFERROR(VLOOKUP(V368,realized!K:N,3,0),"")</f>
        <v/>
      </c>
      <c r="Y368" t="s">
        <v>1178</v>
      </c>
      <c r="Z368">
        <v>1348.44</v>
      </c>
      <c r="AA368">
        <v>1356.01</v>
      </c>
      <c r="AB368">
        <v>1345.98</v>
      </c>
      <c r="AC368">
        <v>1351.94</v>
      </c>
      <c r="AD368">
        <v>10.0299999999999</v>
      </c>
      <c r="AE368">
        <v>15.615</v>
      </c>
      <c r="AF368">
        <v>69.951704847273803</v>
      </c>
      <c r="AG368">
        <v>0</v>
      </c>
      <c r="AH368" s="1">
        <f t="shared" si="17"/>
        <v>42600</v>
      </c>
      <c r="AI368" t="str">
        <f>IFERROR(VLOOKUP(AH368,realized!U:X,3,0),"")</f>
        <v/>
      </c>
    </row>
    <row r="369" spans="1:35" x14ac:dyDescent="0.3">
      <c r="A369" t="s">
        <v>1198</v>
      </c>
      <c r="B369">
        <v>1.1246700000000001</v>
      </c>
      <c r="C369">
        <v>1.12825</v>
      </c>
      <c r="D369">
        <v>1.1218699999999999</v>
      </c>
      <c r="E369">
        <v>1.12432</v>
      </c>
      <c r="F369">
        <v>6.3800000000000497E-3</v>
      </c>
      <c r="G369">
        <v>6.86499999999999E-3</v>
      </c>
      <c r="H369">
        <v>61.032271736457197</v>
      </c>
      <c r="I369">
        <v>0</v>
      </c>
      <c r="J369" s="1">
        <f t="shared" si="15"/>
        <v>42628</v>
      </c>
      <c r="K369" t="str">
        <f>IFERROR(VLOOKUP(J369,realized!F:I,3,0),"")</f>
        <v/>
      </c>
      <c r="M369" t="s">
        <v>1198</v>
      </c>
      <c r="N369">
        <v>1.32294</v>
      </c>
      <c r="O369">
        <v>1.3279000000000001</v>
      </c>
      <c r="P369">
        <v>1.3178700000000001</v>
      </c>
      <c r="Q369">
        <v>1.32369</v>
      </c>
      <c r="R369">
        <v>1.00299999999999E-2</v>
      </c>
      <c r="S369">
        <v>1.10999999999999E-2</v>
      </c>
      <c r="T369">
        <v>53.979257356230399</v>
      </c>
      <c r="U369">
        <v>1</v>
      </c>
      <c r="V369" s="1">
        <f t="shared" si="16"/>
        <v>42628</v>
      </c>
      <c r="W369" t="str">
        <f>IFERROR(VLOOKUP(V369,realized!K:N,3,0),"")</f>
        <v/>
      </c>
      <c r="Y369" t="s">
        <v>1179</v>
      </c>
      <c r="Z369">
        <v>1352.56</v>
      </c>
      <c r="AA369">
        <v>1352.78</v>
      </c>
      <c r="AB369">
        <v>1337.68</v>
      </c>
      <c r="AC369">
        <v>1340.51</v>
      </c>
      <c r="AD369">
        <v>15.0999999999999</v>
      </c>
      <c r="AE369">
        <v>16.080714285714201</v>
      </c>
      <c r="AF369">
        <v>69.728196123020297</v>
      </c>
      <c r="AG369">
        <v>0</v>
      </c>
      <c r="AH369" s="1">
        <f t="shared" si="17"/>
        <v>42601</v>
      </c>
      <c r="AI369" t="str">
        <f>IFERROR(VLOOKUP(AH369,realized!U:X,3,0),"")</f>
        <v/>
      </c>
    </row>
    <row r="370" spans="1:35" x14ac:dyDescent="0.3">
      <c r="A370" t="s">
        <v>1199</v>
      </c>
      <c r="B370">
        <v>1.1243300000000001</v>
      </c>
      <c r="C370">
        <v>1.12496</v>
      </c>
      <c r="D370">
        <v>1.1149199999999999</v>
      </c>
      <c r="E370">
        <v>1.11517</v>
      </c>
      <c r="F370">
        <v>1.004E-2</v>
      </c>
      <c r="G370">
        <v>7.2264285714285703E-3</v>
      </c>
      <c r="H370">
        <v>60.909632459169799</v>
      </c>
      <c r="I370">
        <v>0</v>
      </c>
      <c r="J370" s="1">
        <f t="shared" si="15"/>
        <v>42629</v>
      </c>
      <c r="K370" t="str">
        <f>IFERROR(VLOOKUP(J370,realized!F:I,3,0),"")</f>
        <v/>
      </c>
      <c r="M370" t="s">
        <v>1199</v>
      </c>
      <c r="N370">
        <v>1.32369</v>
      </c>
      <c r="O370">
        <v>1.3247800000000001</v>
      </c>
      <c r="P370">
        <v>1.29942</v>
      </c>
      <c r="Q370">
        <v>1.29956</v>
      </c>
      <c r="R370">
        <v>2.5360000000000001E-2</v>
      </c>
      <c r="S370">
        <v>1.23435714285714E-2</v>
      </c>
      <c r="T370">
        <v>48.239156857442303</v>
      </c>
      <c r="U370">
        <v>1</v>
      </c>
      <c r="V370" s="1">
        <f t="shared" si="16"/>
        <v>42629</v>
      </c>
      <c r="W370" t="str">
        <f>IFERROR(VLOOKUP(V370,realized!K:N,3,0),"")</f>
        <v/>
      </c>
      <c r="Y370" t="s">
        <v>1180</v>
      </c>
      <c r="Z370">
        <v>1338.1</v>
      </c>
      <c r="AA370">
        <v>1340.08</v>
      </c>
      <c r="AB370">
        <v>1331.7</v>
      </c>
      <c r="AC370">
        <v>1338.58</v>
      </c>
      <c r="AD370">
        <v>8.8099999999999401</v>
      </c>
      <c r="AE370">
        <v>15.2657142857142</v>
      </c>
      <c r="AF370">
        <v>70.258484444091096</v>
      </c>
      <c r="AG370">
        <v>0</v>
      </c>
      <c r="AH370" s="1">
        <f t="shared" si="17"/>
        <v>42604</v>
      </c>
      <c r="AI370" t="str">
        <f>IFERROR(VLOOKUP(AH370,realized!U:X,3,0),"")</f>
        <v/>
      </c>
    </row>
    <row r="371" spans="1:35" x14ac:dyDescent="0.3">
      <c r="A371" t="s">
        <v>1200</v>
      </c>
      <c r="B371">
        <v>1.11528</v>
      </c>
      <c r="C371">
        <v>1.11974</v>
      </c>
      <c r="D371">
        <v>1.1150100000000001</v>
      </c>
      <c r="E371">
        <v>1.11731</v>
      </c>
      <c r="F371">
        <v>4.7299999999999001E-3</v>
      </c>
      <c r="G371">
        <v>7.1342857142857102E-3</v>
      </c>
      <c r="H371">
        <v>60.798863378354397</v>
      </c>
      <c r="I371">
        <v>0</v>
      </c>
      <c r="J371" s="1">
        <f t="shared" si="15"/>
        <v>42632</v>
      </c>
      <c r="K371" t="str">
        <f>IFERROR(VLOOKUP(J371,realized!F:I,3,0),"")</f>
        <v/>
      </c>
      <c r="M371" t="s">
        <v>1200</v>
      </c>
      <c r="N371">
        <v>1.2998700000000001</v>
      </c>
      <c r="O371">
        <v>1.30908</v>
      </c>
      <c r="P371">
        <v>1.29959</v>
      </c>
      <c r="Q371">
        <v>1.3027299999999999</v>
      </c>
      <c r="R371">
        <v>9.5199999999999695E-3</v>
      </c>
      <c r="S371">
        <v>1.25899999999999E-2</v>
      </c>
      <c r="T371">
        <v>48.499942581236297</v>
      </c>
      <c r="U371">
        <v>1</v>
      </c>
      <c r="V371" s="1">
        <f t="shared" si="16"/>
        <v>42632</v>
      </c>
      <c r="W371" t="str">
        <f>IFERROR(VLOOKUP(V371,realized!K:N,3,0),"")</f>
        <v/>
      </c>
      <c r="Y371" t="s">
        <v>1181</v>
      </c>
      <c r="Z371">
        <v>1338.84</v>
      </c>
      <c r="AA371">
        <v>1344.7</v>
      </c>
      <c r="AB371">
        <v>1335.08</v>
      </c>
      <c r="AC371">
        <v>1337.81</v>
      </c>
      <c r="AD371">
        <v>9.6200000000001094</v>
      </c>
      <c r="AE371">
        <v>15.074999999999999</v>
      </c>
      <c r="AF371">
        <v>71.497592440153795</v>
      </c>
      <c r="AG371">
        <v>0</v>
      </c>
      <c r="AH371" s="1">
        <f t="shared" si="17"/>
        <v>42605</v>
      </c>
      <c r="AI371" t="str">
        <f>IFERROR(VLOOKUP(AH371,realized!U:X,3,0),"")</f>
        <v/>
      </c>
    </row>
    <row r="372" spans="1:35" x14ac:dyDescent="0.3">
      <c r="A372" t="s">
        <v>1201</v>
      </c>
      <c r="B372">
        <v>1.1173</v>
      </c>
      <c r="C372">
        <v>1.1212899999999999</v>
      </c>
      <c r="D372">
        <v>1.1149100000000001</v>
      </c>
      <c r="E372">
        <v>1.1150199999999999</v>
      </c>
      <c r="F372">
        <v>6.3799999999998303E-3</v>
      </c>
      <c r="G372">
        <v>7.2849999999999799E-3</v>
      </c>
      <c r="H372">
        <v>61.643874157675803</v>
      </c>
      <c r="I372">
        <v>0</v>
      </c>
      <c r="J372" s="1">
        <f t="shared" si="15"/>
        <v>42633</v>
      </c>
      <c r="K372" t="str">
        <f>IFERROR(VLOOKUP(J372,realized!F:I,3,0),"")</f>
        <v/>
      </c>
      <c r="M372" t="s">
        <v>1201</v>
      </c>
      <c r="N372">
        <v>1.3027</v>
      </c>
      <c r="O372">
        <v>1.30646</v>
      </c>
      <c r="P372">
        <v>1.2946299999999999</v>
      </c>
      <c r="Q372">
        <v>1.2986200000000001</v>
      </c>
      <c r="R372">
        <v>1.183E-2</v>
      </c>
      <c r="S372">
        <v>1.2775714285714199E-2</v>
      </c>
      <c r="T372">
        <v>44.970065528369297</v>
      </c>
      <c r="U372">
        <v>1</v>
      </c>
      <c r="V372" s="1">
        <f t="shared" si="16"/>
        <v>42633</v>
      </c>
      <c r="W372" t="str">
        <f>IFERROR(VLOOKUP(V372,realized!K:N,3,0),"")</f>
        <v/>
      </c>
      <c r="Y372" t="s">
        <v>1182</v>
      </c>
      <c r="Z372">
        <v>1337.37</v>
      </c>
      <c r="AA372">
        <v>1340.07</v>
      </c>
      <c r="AB372">
        <v>1323.44</v>
      </c>
      <c r="AC372">
        <v>1323.44</v>
      </c>
      <c r="AD372">
        <v>16.6299999999998</v>
      </c>
      <c r="AE372">
        <v>15.1271428571428</v>
      </c>
      <c r="AF372">
        <v>65.109035565987298</v>
      </c>
      <c r="AG372">
        <v>0</v>
      </c>
      <c r="AH372" s="1">
        <f t="shared" si="17"/>
        <v>42606</v>
      </c>
      <c r="AI372" t="str">
        <f>IFERROR(VLOOKUP(AH372,realized!U:X,3,0),"")</f>
        <v/>
      </c>
    </row>
    <row r="373" spans="1:35" x14ac:dyDescent="0.3">
      <c r="A373" t="s">
        <v>1202</v>
      </c>
      <c r="B373">
        <v>1.11507</v>
      </c>
      <c r="C373">
        <v>1.11958</v>
      </c>
      <c r="D373">
        <v>1.1122399999999999</v>
      </c>
      <c r="E373">
        <v>1.1185499999999999</v>
      </c>
      <c r="F373">
        <v>7.3400000000001199E-3</v>
      </c>
      <c r="G373">
        <v>7.2542857142857201E-3</v>
      </c>
      <c r="H373">
        <v>60.764023425966101</v>
      </c>
      <c r="I373">
        <v>0</v>
      </c>
      <c r="J373" s="1">
        <f t="shared" si="15"/>
        <v>42634</v>
      </c>
      <c r="K373" t="str">
        <f>IFERROR(VLOOKUP(J373,realized!F:I,3,0),"")</f>
        <v/>
      </c>
      <c r="M373" t="s">
        <v>1202</v>
      </c>
      <c r="N373">
        <v>1.29867</v>
      </c>
      <c r="O373">
        <v>1.30464</v>
      </c>
      <c r="P373">
        <v>1.2946299999999999</v>
      </c>
      <c r="Q373">
        <v>1.3028999999999999</v>
      </c>
      <c r="R373">
        <v>1.001E-2</v>
      </c>
      <c r="S373">
        <v>1.2135714285714199E-2</v>
      </c>
      <c r="T373">
        <v>45.026763514638603</v>
      </c>
      <c r="U373">
        <v>1</v>
      </c>
      <c r="V373" s="1">
        <f t="shared" si="16"/>
        <v>42634</v>
      </c>
      <c r="W373" t="str">
        <f>IFERROR(VLOOKUP(V373,realized!K:N,3,0),"")</f>
        <v/>
      </c>
      <c r="Y373" t="s">
        <v>1183</v>
      </c>
      <c r="Z373">
        <v>1324.22</v>
      </c>
      <c r="AA373">
        <v>1326.96</v>
      </c>
      <c r="AB373">
        <v>1318</v>
      </c>
      <c r="AC373">
        <v>1321.51</v>
      </c>
      <c r="AD373">
        <v>8.9600000000000293</v>
      </c>
      <c r="AE373">
        <v>13.621428571428501</v>
      </c>
      <c r="AF373">
        <v>65.607667603414498</v>
      </c>
      <c r="AG373">
        <v>0</v>
      </c>
      <c r="AH373" s="1">
        <f t="shared" si="17"/>
        <v>42607</v>
      </c>
      <c r="AI373" t="str">
        <f>IFERROR(VLOOKUP(AH373,realized!U:X,3,0),"")</f>
        <v/>
      </c>
    </row>
    <row r="374" spans="1:35" x14ac:dyDescent="0.3">
      <c r="A374" t="s">
        <v>1203</v>
      </c>
      <c r="B374">
        <v>1.1185700000000001</v>
      </c>
      <c r="C374">
        <v>1.1256900000000001</v>
      </c>
      <c r="D374">
        <v>1.1184400000000001</v>
      </c>
      <c r="E374">
        <v>1.12073</v>
      </c>
      <c r="F374">
        <v>7.24999999999997E-3</v>
      </c>
      <c r="G374">
        <v>7.0435714285714303E-3</v>
      </c>
      <c r="H374">
        <v>60.549731111100598</v>
      </c>
      <c r="I374">
        <v>0</v>
      </c>
      <c r="J374" s="1">
        <f t="shared" si="15"/>
        <v>42635</v>
      </c>
      <c r="K374" t="str">
        <f>IFERROR(VLOOKUP(J374,realized!F:I,3,0),"")</f>
        <v/>
      </c>
      <c r="M374" t="s">
        <v>1203</v>
      </c>
      <c r="N374">
        <v>1.3027</v>
      </c>
      <c r="O374">
        <v>1.3120499999999999</v>
      </c>
      <c r="P374">
        <v>1.3025</v>
      </c>
      <c r="Q374">
        <v>1.30741</v>
      </c>
      <c r="R374">
        <v>9.5499999999999405E-3</v>
      </c>
      <c r="S374">
        <v>1.2100714285714201E-2</v>
      </c>
      <c r="T374">
        <v>45.040345168926997</v>
      </c>
      <c r="U374">
        <v>1</v>
      </c>
      <c r="V374" s="1">
        <f t="shared" si="16"/>
        <v>42635</v>
      </c>
      <c r="W374" t="str">
        <f>IFERROR(VLOOKUP(V374,realized!K:N,3,0),"")</f>
        <v/>
      </c>
      <c r="Y374" t="s">
        <v>1184</v>
      </c>
      <c r="Z374">
        <v>1321.6</v>
      </c>
      <c r="AA374">
        <v>1342.21</v>
      </c>
      <c r="AB374">
        <v>1318.34</v>
      </c>
      <c r="AC374">
        <v>1320.06</v>
      </c>
      <c r="AD374">
        <v>23.8700000000001</v>
      </c>
      <c r="AE374">
        <v>14.7414285714285</v>
      </c>
      <c r="AF374">
        <v>65.124485383155303</v>
      </c>
      <c r="AG374">
        <v>0</v>
      </c>
      <c r="AH374" s="1">
        <f t="shared" si="17"/>
        <v>42608</v>
      </c>
      <c r="AI374" t="str">
        <f>IFERROR(VLOOKUP(AH374,realized!U:X,3,0),"")</f>
        <v/>
      </c>
    </row>
    <row r="375" spans="1:35" x14ac:dyDescent="0.3">
      <c r="A375" t="s">
        <v>1204</v>
      </c>
      <c r="B375">
        <v>1.12076</v>
      </c>
      <c r="C375">
        <v>1.12401</v>
      </c>
      <c r="D375">
        <v>1.1193500000000001</v>
      </c>
      <c r="E375">
        <v>1.1227</v>
      </c>
      <c r="F375">
        <v>4.6599999999998804E-3</v>
      </c>
      <c r="G375">
        <v>7.0678571428571301E-3</v>
      </c>
      <c r="H375">
        <v>60.617011856412603</v>
      </c>
      <c r="I375">
        <v>0</v>
      </c>
      <c r="J375" s="1">
        <f t="shared" si="15"/>
        <v>42636</v>
      </c>
      <c r="K375" t="str">
        <f>IFERROR(VLOOKUP(J375,realized!F:I,3,0),"")</f>
        <v/>
      </c>
      <c r="M375" t="s">
        <v>1204</v>
      </c>
      <c r="N375">
        <v>1.3066599999999999</v>
      </c>
      <c r="O375">
        <v>1.3087599999999999</v>
      </c>
      <c r="P375">
        <v>1.2914099999999999</v>
      </c>
      <c r="Q375">
        <v>1.2969999999999999</v>
      </c>
      <c r="R375">
        <v>1.73499999999999E-2</v>
      </c>
      <c r="S375">
        <v>1.27157142857142E-2</v>
      </c>
      <c r="T375">
        <v>42.967941077210803</v>
      </c>
      <c r="U375">
        <v>1</v>
      </c>
      <c r="V375" s="1">
        <f t="shared" si="16"/>
        <v>42636</v>
      </c>
      <c r="W375" t="str">
        <f>IFERROR(VLOOKUP(V375,realized!K:N,3,0),"")</f>
        <v/>
      </c>
      <c r="Y375" t="s">
        <v>1185</v>
      </c>
      <c r="Z375">
        <v>1320.49</v>
      </c>
      <c r="AA375">
        <v>1325.06</v>
      </c>
      <c r="AB375">
        <v>1314.83</v>
      </c>
      <c r="AC375">
        <v>1322.92</v>
      </c>
      <c r="AD375">
        <v>10.23</v>
      </c>
      <c r="AE375">
        <v>14.6128571428571</v>
      </c>
      <c r="AF375">
        <v>61.882849230130397</v>
      </c>
      <c r="AG375">
        <v>0</v>
      </c>
      <c r="AH375" s="1">
        <f t="shared" si="17"/>
        <v>42611</v>
      </c>
      <c r="AI375" t="str">
        <f>IFERROR(VLOOKUP(AH375,realized!U:X,3,0),"")</f>
        <v/>
      </c>
    </row>
    <row r="376" spans="1:35" x14ac:dyDescent="0.3">
      <c r="A376" t="s">
        <v>1205</v>
      </c>
      <c r="B376">
        <v>1.12279</v>
      </c>
      <c r="C376">
        <v>1.12785</v>
      </c>
      <c r="D376">
        <v>1.1221000000000001</v>
      </c>
      <c r="E376">
        <v>1.1253</v>
      </c>
      <c r="F376">
        <v>5.7499999999999201E-3</v>
      </c>
      <c r="G376">
        <v>6.6007142857142697E-3</v>
      </c>
      <c r="H376">
        <v>60.381408964559597</v>
      </c>
      <c r="I376">
        <v>0</v>
      </c>
      <c r="J376" s="1">
        <f t="shared" si="15"/>
        <v>42639</v>
      </c>
      <c r="K376" t="str">
        <f>IFERROR(VLOOKUP(J376,realized!F:I,3,0),"")</f>
        <v/>
      </c>
      <c r="M376" t="s">
        <v>1205</v>
      </c>
      <c r="N376">
        <v>1.29637</v>
      </c>
      <c r="O376">
        <v>1.29864</v>
      </c>
      <c r="P376">
        <v>1.29156</v>
      </c>
      <c r="Q376">
        <v>1.29731</v>
      </c>
      <c r="R376">
        <v>7.07999999999997E-3</v>
      </c>
      <c r="S376">
        <v>1.21599999999999E-2</v>
      </c>
      <c r="T376">
        <v>43.574640179628098</v>
      </c>
      <c r="U376">
        <v>1</v>
      </c>
      <c r="V376" s="1">
        <f t="shared" si="16"/>
        <v>42639</v>
      </c>
      <c r="W376" t="str">
        <f>IFERROR(VLOOKUP(V376,realized!K:N,3,0),"")</f>
        <v/>
      </c>
      <c r="Y376" t="s">
        <v>1186</v>
      </c>
      <c r="Z376">
        <v>1323.56</v>
      </c>
      <c r="AA376">
        <v>1325.4</v>
      </c>
      <c r="AB376">
        <v>1309.2</v>
      </c>
      <c r="AC376">
        <v>1310.6500000000001</v>
      </c>
      <c r="AD376">
        <v>16.2</v>
      </c>
      <c r="AE376">
        <v>14.5421428571428</v>
      </c>
      <c r="AF376">
        <v>56.941453582211501</v>
      </c>
      <c r="AG376">
        <v>0</v>
      </c>
      <c r="AH376" s="1">
        <f t="shared" si="17"/>
        <v>42612</v>
      </c>
      <c r="AI376" t="str">
        <f>IFERROR(VLOOKUP(AH376,realized!U:X,3,0),"")</f>
        <v/>
      </c>
    </row>
    <row r="377" spans="1:35" x14ac:dyDescent="0.3">
      <c r="A377" t="s">
        <v>1206</v>
      </c>
      <c r="B377">
        <v>1.12534</v>
      </c>
      <c r="C377">
        <v>1.12584</v>
      </c>
      <c r="D377">
        <v>1.1190599999999999</v>
      </c>
      <c r="E377">
        <v>1.1210500000000001</v>
      </c>
      <c r="F377">
        <v>6.7799999999999996E-3</v>
      </c>
      <c r="G377">
        <v>6.77999999999999E-3</v>
      </c>
      <c r="H377">
        <v>60.317487534335903</v>
      </c>
      <c r="I377">
        <v>0</v>
      </c>
      <c r="J377" s="1">
        <f t="shared" si="15"/>
        <v>42640</v>
      </c>
      <c r="K377" t="str">
        <f>IFERROR(VLOOKUP(J377,realized!F:I,3,0),"")</f>
        <v/>
      </c>
      <c r="M377" t="s">
        <v>1206</v>
      </c>
      <c r="N377">
        <v>1.2974000000000001</v>
      </c>
      <c r="O377">
        <v>1.3025800000000001</v>
      </c>
      <c r="P377">
        <v>1.29362</v>
      </c>
      <c r="Q377">
        <v>1.30213</v>
      </c>
      <c r="R377">
        <v>8.9600000000000703E-3</v>
      </c>
      <c r="S377">
        <v>1.19535714285714E-2</v>
      </c>
      <c r="T377">
        <v>48.453001770001698</v>
      </c>
      <c r="U377">
        <v>1</v>
      </c>
      <c r="V377" s="1">
        <f t="shared" si="16"/>
        <v>42640</v>
      </c>
      <c r="W377" t="str">
        <f>IFERROR(VLOOKUP(V377,realized!K:N,3,0),"")</f>
        <v/>
      </c>
      <c r="Y377" t="s">
        <v>1187</v>
      </c>
      <c r="Z377">
        <v>1310.74</v>
      </c>
      <c r="AA377">
        <v>1316.04</v>
      </c>
      <c r="AB377">
        <v>1304.1600000000001</v>
      </c>
      <c r="AC377">
        <v>1308.5999999999999</v>
      </c>
      <c r="AD377">
        <v>11.8799999999998</v>
      </c>
      <c r="AE377">
        <v>14.1292857142857</v>
      </c>
      <c r="AF377">
        <v>52.804853798686601</v>
      </c>
      <c r="AG377">
        <v>0</v>
      </c>
      <c r="AH377" s="1">
        <f t="shared" si="17"/>
        <v>42613</v>
      </c>
      <c r="AI377" t="str">
        <f>IFERROR(VLOOKUP(AH377,realized!U:X,3,0),"")</f>
        <v/>
      </c>
    </row>
    <row r="378" spans="1:35" x14ac:dyDescent="0.3">
      <c r="A378" t="s">
        <v>1207</v>
      </c>
      <c r="B378">
        <v>1.1208499999999999</v>
      </c>
      <c r="C378">
        <v>1.12365</v>
      </c>
      <c r="D378">
        <v>1.1181399999999999</v>
      </c>
      <c r="E378">
        <v>1.12168</v>
      </c>
      <c r="F378">
        <v>5.5100000000001198E-3</v>
      </c>
      <c r="G378">
        <v>6.5114285714285803E-3</v>
      </c>
      <c r="H378">
        <v>68.757555204620004</v>
      </c>
      <c r="I378">
        <v>0</v>
      </c>
      <c r="J378" s="1">
        <f t="shared" si="15"/>
        <v>42641</v>
      </c>
      <c r="K378" t="str">
        <f>IFERROR(VLOOKUP(J378,realized!F:I,3,0),"")</f>
        <v/>
      </c>
      <c r="M378" t="s">
        <v>1207</v>
      </c>
      <c r="N378">
        <v>1.3020700000000001</v>
      </c>
      <c r="O378">
        <v>1.3031900000000001</v>
      </c>
      <c r="P378">
        <v>1.2978700000000001</v>
      </c>
      <c r="Q378">
        <v>1.3015300000000001</v>
      </c>
      <c r="R378">
        <v>5.3199999999999897E-3</v>
      </c>
      <c r="S378">
        <v>1.1672857142857099E-2</v>
      </c>
      <c r="T378">
        <v>51.031493744226999</v>
      </c>
      <c r="U378">
        <v>1</v>
      </c>
      <c r="V378" s="1">
        <f t="shared" si="16"/>
        <v>42641</v>
      </c>
      <c r="W378" t="str">
        <f>IFERROR(VLOOKUP(V378,realized!K:N,3,0),"")</f>
        <v/>
      </c>
      <c r="Y378" t="s">
        <v>1188</v>
      </c>
      <c r="Z378">
        <v>1309.3499999999999</v>
      </c>
      <c r="AA378">
        <v>1315.04</v>
      </c>
      <c r="AB378">
        <v>1302.33</v>
      </c>
      <c r="AC378">
        <v>1313.57</v>
      </c>
      <c r="AD378">
        <v>12.71</v>
      </c>
      <c r="AE378">
        <v>13.4078571428571</v>
      </c>
      <c r="AF378">
        <v>50.854246911447198</v>
      </c>
      <c r="AG378">
        <v>0</v>
      </c>
      <c r="AH378" s="1">
        <f t="shared" si="17"/>
        <v>42614</v>
      </c>
      <c r="AI378" t="str">
        <f>IFERROR(VLOOKUP(AH378,realized!U:X,3,0),"")</f>
        <v/>
      </c>
    </row>
    <row r="379" spans="1:35" x14ac:dyDescent="0.3">
      <c r="A379" t="s">
        <v>1208</v>
      </c>
      <c r="B379">
        <v>1.12168</v>
      </c>
      <c r="C379">
        <v>1.12496</v>
      </c>
      <c r="D379">
        <v>1.11964</v>
      </c>
      <c r="E379">
        <v>1.1221099999999999</v>
      </c>
      <c r="F379">
        <v>5.3199999999999897E-3</v>
      </c>
      <c r="G379">
        <v>6.2735714285714296E-3</v>
      </c>
      <c r="H379">
        <v>68.817455697230301</v>
      </c>
      <c r="I379">
        <v>0</v>
      </c>
      <c r="J379" s="1">
        <f t="shared" si="15"/>
        <v>42642</v>
      </c>
      <c r="K379" t="str">
        <f>IFERROR(VLOOKUP(J379,realized!F:I,3,0),"")</f>
        <v/>
      </c>
      <c r="M379" t="s">
        <v>1208</v>
      </c>
      <c r="N379">
        <v>1.30124</v>
      </c>
      <c r="O379">
        <v>1.30576</v>
      </c>
      <c r="P379">
        <v>1.29535</v>
      </c>
      <c r="Q379">
        <v>1.2966500000000001</v>
      </c>
      <c r="R379">
        <v>1.0410000000000001E-2</v>
      </c>
      <c r="S379">
        <v>1.1723571428571399E-2</v>
      </c>
      <c r="T379">
        <v>51.237867234836202</v>
      </c>
      <c r="U379">
        <v>1</v>
      </c>
      <c r="V379" s="1">
        <f t="shared" si="16"/>
        <v>42642</v>
      </c>
      <c r="W379" t="str">
        <f>IFERROR(VLOOKUP(V379,realized!K:N,3,0),"")</f>
        <v/>
      </c>
      <c r="Y379" t="s">
        <v>1189</v>
      </c>
      <c r="Z379">
        <v>1313.78</v>
      </c>
      <c r="AA379">
        <v>1329.8</v>
      </c>
      <c r="AB379">
        <v>1306.3399999999999</v>
      </c>
      <c r="AC379">
        <v>1324.86</v>
      </c>
      <c r="AD379">
        <v>23.46</v>
      </c>
      <c r="AE379">
        <v>14.4671428571428</v>
      </c>
      <c r="AF379">
        <v>50.377259774627397</v>
      </c>
      <c r="AG379">
        <v>0</v>
      </c>
      <c r="AH379" s="1">
        <f t="shared" si="17"/>
        <v>42615</v>
      </c>
      <c r="AI379" t="str">
        <f>IFERROR(VLOOKUP(AH379,realized!U:X,3,0),"")</f>
        <v/>
      </c>
    </row>
    <row r="380" spans="1:35" x14ac:dyDescent="0.3">
      <c r="A380" t="s">
        <v>1209</v>
      </c>
      <c r="B380">
        <v>1.1221699999999999</v>
      </c>
      <c r="C380">
        <v>1.12504</v>
      </c>
      <c r="D380">
        <v>1.11527</v>
      </c>
      <c r="E380">
        <v>1.12344</v>
      </c>
      <c r="F380">
        <v>9.7700000000000495E-3</v>
      </c>
      <c r="G380">
        <v>6.5564285714285698E-3</v>
      </c>
      <c r="H380">
        <v>68.471056587333194</v>
      </c>
      <c r="I380">
        <v>0</v>
      </c>
      <c r="J380" s="1">
        <f t="shared" si="15"/>
        <v>42643</v>
      </c>
      <c r="K380" t="str">
        <f>IFERROR(VLOOKUP(J380,realized!F:I,3,0),"")</f>
        <v/>
      </c>
      <c r="M380" t="s">
        <v>1209</v>
      </c>
      <c r="N380">
        <v>1.2966500000000001</v>
      </c>
      <c r="O380">
        <v>1.3022100000000001</v>
      </c>
      <c r="P380">
        <v>1.2936000000000001</v>
      </c>
      <c r="Q380">
        <v>1.2974699999999999</v>
      </c>
      <c r="R380">
        <v>8.6099999999999996E-3</v>
      </c>
      <c r="S380">
        <v>1.15392857142857E-2</v>
      </c>
      <c r="T380">
        <v>51.971717410985498</v>
      </c>
      <c r="U380">
        <v>1</v>
      </c>
      <c r="V380" s="1">
        <f t="shared" si="16"/>
        <v>42643</v>
      </c>
      <c r="W380" t="str">
        <f>IFERROR(VLOOKUP(V380,realized!K:N,3,0),"")</f>
        <v/>
      </c>
      <c r="Y380" t="s">
        <v>1190</v>
      </c>
      <c r="Z380">
        <v>1324.12</v>
      </c>
      <c r="AA380">
        <v>1328.56</v>
      </c>
      <c r="AB380">
        <v>1321.67</v>
      </c>
      <c r="AC380">
        <v>1326.79</v>
      </c>
      <c r="AD380">
        <v>6.88999999999987</v>
      </c>
      <c r="AE380">
        <v>13.614999999999901</v>
      </c>
      <c r="AF380">
        <v>51.158518841096303</v>
      </c>
      <c r="AG380">
        <v>0</v>
      </c>
      <c r="AH380" s="1">
        <f t="shared" si="17"/>
        <v>42618</v>
      </c>
      <c r="AI380" t="str">
        <f>IFERROR(VLOOKUP(AH380,realized!U:X,3,0),"")</f>
        <v/>
      </c>
    </row>
    <row r="381" spans="1:35" x14ac:dyDescent="0.3">
      <c r="A381" t="s">
        <v>1210</v>
      </c>
      <c r="B381">
        <v>1.1224799999999999</v>
      </c>
      <c r="C381">
        <v>1.1243000000000001</v>
      </c>
      <c r="D381">
        <v>1.1204799999999999</v>
      </c>
      <c r="E381">
        <v>1.12087</v>
      </c>
      <c r="F381">
        <v>3.8200000000001501E-3</v>
      </c>
      <c r="G381">
        <v>6.4257142857142803E-3</v>
      </c>
      <c r="H381">
        <v>68.097367558441107</v>
      </c>
      <c r="I381">
        <v>0</v>
      </c>
      <c r="J381" s="1">
        <f t="shared" si="15"/>
        <v>42646</v>
      </c>
      <c r="K381" t="str">
        <f>IFERROR(VLOOKUP(J381,realized!F:I,3,0),"")</f>
        <v/>
      </c>
      <c r="M381" t="s">
        <v>1210</v>
      </c>
      <c r="N381">
        <v>1.2912699999999999</v>
      </c>
      <c r="O381">
        <v>1.2946</v>
      </c>
      <c r="P381">
        <v>1.2816700000000001</v>
      </c>
      <c r="Q381">
        <v>1.28389</v>
      </c>
      <c r="R381">
        <v>1.57999999999998E-2</v>
      </c>
      <c r="S381">
        <v>1.14321428571428E-2</v>
      </c>
      <c r="T381">
        <v>48.839292671929996</v>
      </c>
      <c r="U381">
        <v>1</v>
      </c>
      <c r="V381" s="1">
        <f t="shared" si="16"/>
        <v>42646</v>
      </c>
      <c r="W381" t="str">
        <f>IFERROR(VLOOKUP(V381,realized!K:N,3,0),"")</f>
        <v/>
      </c>
      <c r="Y381" t="s">
        <v>1191</v>
      </c>
      <c r="Z381">
        <v>1325.91</v>
      </c>
      <c r="AA381">
        <v>1352.43</v>
      </c>
      <c r="AB381">
        <v>1324.8</v>
      </c>
      <c r="AC381">
        <v>1349.45</v>
      </c>
      <c r="AD381">
        <v>27.630000000000098</v>
      </c>
      <c r="AE381">
        <v>14.4299999999999</v>
      </c>
      <c r="AF381">
        <v>50.724742471049197</v>
      </c>
      <c r="AG381">
        <v>0</v>
      </c>
      <c r="AH381" s="1">
        <f t="shared" si="17"/>
        <v>42619</v>
      </c>
      <c r="AI381" t="str">
        <f>IFERROR(VLOOKUP(AH381,realized!U:X,3,0),"")</f>
        <v/>
      </c>
    </row>
    <row r="382" spans="1:35" x14ac:dyDescent="0.3">
      <c r="A382" t="s">
        <v>1211</v>
      </c>
      <c r="B382">
        <v>1.12096</v>
      </c>
      <c r="C382">
        <v>1.12384</v>
      </c>
      <c r="D382">
        <v>1.11375</v>
      </c>
      <c r="E382">
        <v>1.12005</v>
      </c>
      <c r="F382">
        <v>1.0089999999999899E-2</v>
      </c>
      <c r="G382">
        <v>6.70142857142857E-3</v>
      </c>
      <c r="H382">
        <v>67.761825865256299</v>
      </c>
      <c r="I382">
        <v>0</v>
      </c>
      <c r="J382" s="1">
        <f t="shared" si="15"/>
        <v>42647</v>
      </c>
      <c r="K382" t="str">
        <f>IFERROR(VLOOKUP(J382,realized!F:I,3,0),"")</f>
        <v/>
      </c>
      <c r="M382" t="s">
        <v>1211</v>
      </c>
      <c r="N382">
        <v>1.28389</v>
      </c>
      <c r="O382">
        <v>1.2859799999999999</v>
      </c>
      <c r="P382">
        <v>1.27186</v>
      </c>
      <c r="Q382">
        <v>1.2725500000000001</v>
      </c>
      <c r="R382">
        <v>1.41199999999999E-2</v>
      </c>
      <c r="S382">
        <v>1.1710714285714199E-2</v>
      </c>
      <c r="T382">
        <v>41.591436717884399</v>
      </c>
      <c r="U382">
        <v>1</v>
      </c>
      <c r="V382" s="1">
        <f t="shared" si="16"/>
        <v>42647</v>
      </c>
      <c r="W382" t="str">
        <f>IFERROR(VLOOKUP(V382,realized!K:N,3,0),"")</f>
        <v/>
      </c>
      <c r="Y382" t="s">
        <v>1192</v>
      </c>
      <c r="Z382">
        <v>1348.78</v>
      </c>
      <c r="AA382">
        <v>1352.55</v>
      </c>
      <c r="AB382">
        <v>1342.59</v>
      </c>
      <c r="AC382">
        <v>1344.84</v>
      </c>
      <c r="AD382">
        <v>9.9600000000000293</v>
      </c>
      <c r="AE382">
        <v>14.425000000000001</v>
      </c>
      <c r="AF382">
        <v>52.855362125652803</v>
      </c>
      <c r="AG382">
        <v>0</v>
      </c>
      <c r="AH382" s="1">
        <f t="shared" si="17"/>
        <v>42620</v>
      </c>
      <c r="AI382" t="str">
        <f>IFERROR(VLOOKUP(AH382,realized!U:X,3,0),"")</f>
        <v/>
      </c>
    </row>
    <row r="383" spans="1:35" x14ac:dyDescent="0.3">
      <c r="A383" t="s">
        <v>1212</v>
      </c>
      <c r="B383">
        <v>1.12012</v>
      </c>
      <c r="C383">
        <v>1.1232899999999999</v>
      </c>
      <c r="D383">
        <v>1.1189199999999999</v>
      </c>
      <c r="E383">
        <v>1.12035</v>
      </c>
      <c r="F383">
        <v>4.3699999999999798E-3</v>
      </c>
      <c r="G383">
        <v>6.55785714285713E-3</v>
      </c>
      <c r="H383">
        <v>68.598793733209604</v>
      </c>
      <c r="I383">
        <v>0</v>
      </c>
      <c r="J383" s="1">
        <f t="shared" si="15"/>
        <v>42648</v>
      </c>
      <c r="K383" t="str">
        <f>IFERROR(VLOOKUP(J383,realized!F:I,3,0),"")</f>
        <v/>
      </c>
      <c r="M383" t="s">
        <v>1212</v>
      </c>
      <c r="N383">
        <v>1.2725500000000001</v>
      </c>
      <c r="O383">
        <v>1.2770699999999999</v>
      </c>
      <c r="P383">
        <v>1.2685</v>
      </c>
      <c r="Q383">
        <v>1.27468</v>
      </c>
      <c r="R383">
        <v>8.5699999999999596E-3</v>
      </c>
      <c r="S383">
        <v>1.16064285714285E-2</v>
      </c>
      <c r="T383">
        <v>41.543587868963101</v>
      </c>
      <c r="U383">
        <v>1</v>
      </c>
      <c r="V383" s="1">
        <f t="shared" si="16"/>
        <v>42648</v>
      </c>
      <c r="W383" t="str">
        <f>IFERROR(VLOOKUP(V383,realized!K:N,3,0),"")</f>
        <v/>
      </c>
      <c r="Y383" t="s">
        <v>1193</v>
      </c>
      <c r="Z383">
        <v>1344.66</v>
      </c>
      <c r="AA383">
        <v>1349.32</v>
      </c>
      <c r="AB383">
        <v>1335.24</v>
      </c>
      <c r="AC383">
        <v>1337.67</v>
      </c>
      <c r="AD383">
        <v>14.079999999999901</v>
      </c>
      <c r="AE383">
        <v>14.3521428571428</v>
      </c>
      <c r="AF383">
        <v>52.705331919169602</v>
      </c>
      <c r="AG383">
        <v>0</v>
      </c>
      <c r="AH383" s="1">
        <f t="shared" si="17"/>
        <v>42621</v>
      </c>
      <c r="AI383" t="str">
        <f>IFERROR(VLOOKUP(AH383,realized!U:X,3,0),"")</f>
        <v/>
      </c>
    </row>
    <row r="384" spans="1:35" x14ac:dyDescent="0.3">
      <c r="A384" t="s">
        <v>1213</v>
      </c>
      <c r="B384">
        <v>1.12036</v>
      </c>
      <c r="C384">
        <v>1.12121</v>
      </c>
      <c r="D384">
        <v>1.11395</v>
      </c>
      <c r="E384">
        <v>1.1146799999999999</v>
      </c>
      <c r="F384">
        <v>7.2600000000000399E-3</v>
      </c>
      <c r="G384">
        <v>6.3592857142857097E-3</v>
      </c>
      <c r="H384">
        <v>68.252862467723602</v>
      </c>
      <c r="I384">
        <v>0</v>
      </c>
      <c r="J384" s="1">
        <f t="shared" si="15"/>
        <v>42649</v>
      </c>
      <c r="K384" t="str">
        <f>IFERROR(VLOOKUP(J384,realized!F:I,3,0),"")</f>
        <v/>
      </c>
      <c r="M384" t="s">
        <v>1213</v>
      </c>
      <c r="N384">
        <v>1.2744899999999999</v>
      </c>
      <c r="O384">
        <v>1.27593</v>
      </c>
      <c r="P384">
        <v>1.2602</v>
      </c>
      <c r="Q384">
        <v>1.2613399999999999</v>
      </c>
      <c r="R384">
        <v>1.5730000000000001E-2</v>
      </c>
      <c r="S384">
        <v>1.0918571428571401E-2</v>
      </c>
      <c r="T384">
        <v>44.328269169927196</v>
      </c>
      <c r="U384">
        <v>1</v>
      </c>
      <c r="V384" s="1">
        <f t="shared" si="16"/>
        <v>42649</v>
      </c>
      <c r="W384" t="str">
        <f>IFERROR(VLOOKUP(V384,realized!K:N,3,0),"")</f>
        <v/>
      </c>
      <c r="Y384" t="s">
        <v>1194</v>
      </c>
      <c r="Z384">
        <v>1337.72</v>
      </c>
      <c r="AA384">
        <v>1339.47</v>
      </c>
      <c r="AB384">
        <v>1327.22</v>
      </c>
      <c r="AC384">
        <v>1327.22</v>
      </c>
      <c r="AD384">
        <v>12.25</v>
      </c>
      <c r="AE384">
        <v>14.5978571428571</v>
      </c>
      <c r="AF384">
        <v>52.579726882365101</v>
      </c>
      <c r="AG384">
        <v>0</v>
      </c>
      <c r="AH384" s="1">
        <f t="shared" si="17"/>
        <v>42622</v>
      </c>
      <c r="AI384" t="str">
        <f>IFERROR(VLOOKUP(AH384,realized!U:X,3,0),"")</f>
        <v/>
      </c>
    </row>
    <row r="385" spans="1:35" x14ac:dyDescent="0.3">
      <c r="A385" t="s">
        <v>1214</v>
      </c>
      <c r="B385">
        <v>1.11466</v>
      </c>
      <c r="C385">
        <v>1.12043</v>
      </c>
      <c r="D385">
        <v>1.11039</v>
      </c>
      <c r="E385">
        <v>1.1196200000000001</v>
      </c>
      <c r="F385">
        <v>1.004E-2</v>
      </c>
      <c r="G385">
        <v>6.7385714285714297E-3</v>
      </c>
      <c r="H385">
        <v>63.849973146204398</v>
      </c>
      <c r="I385">
        <v>0</v>
      </c>
      <c r="J385" s="1">
        <f t="shared" si="15"/>
        <v>42650</v>
      </c>
      <c r="K385" t="str">
        <f>IFERROR(VLOOKUP(J385,realized!F:I,3,0),"")</f>
        <v/>
      </c>
      <c r="M385" t="s">
        <v>1214</v>
      </c>
      <c r="N385">
        <v>1.2615400000000001</v>
      </c>
      <c r="O385">
        <v>1.2621</v>
      </c>
      <c r="P385">
        <v>1.20305</v>
      </c>
      <c r="Q385">
        <v>1.2432300000000001</v>
      </c>
      <c r="R385">
        <v>5.9049999999999998E-2</v>
      </c>
      <c r="S385">
        <v>1.44564285714285E-2</v>
      </c>
      <c r="T385">
        <v>16.5956000547685</v>
      </c>
      <c r="U385">
        <v>1</v>
      </c>
      <c r="V385" s="1">
        <f t="shared" si="16"/>
        <v>42650</v>
      </c>
      <c r="W385" t="str">
        <f>IFERROR(VLOOKUP(V385,realized!K:N,3,0),"")</f>
        <v/>
      </c>
      <c r="Y385" t="s">
        <v>1195</v>
      </c>
      <c r="Z385">
        <v>1327.35</v>
      </c>
      <c r="AA385">
        <v>1330.18</v>
      </c>
      <c r="AB385">
        <v>1320.32</v>
      </c>
      <c r="AC385">
        <v>1327.54</v>
      </c>
      <c r="AD385">
        <v>9.8600000000001202</v>
      </c>
      <c r="AE385">
        <v>14.615</v>
      </c>
      <c r="AF385">
        <v>52.492971110320703</v>
      </c>
      <c r="AG385">
        <v>0</v>
      </c>
      <c r="AH385" s="1">
        <f t="shared" si="17"/>
        <v>42625</v>
      </c>
      <c r="AI385" t="str">
        <f>IFERROR(VLOOKUP(AH385,realized!U:X,3,0),"")</f>
        <v/>
      </c>
    </row>
    <row r="386" spans="1:35" x14ac:dyDescent="0.3">
      <c r="A386" t="s">
        <v>1215</v>
      </c>
      <c r="B386">
        <v>1.11791</v>
      </c>
      <c r="C386">
        <v>1.12018</v>
      </c>
      <c r="D386">
        <v>1.1130599999999999</v>
      </c>
      <c r="E386">
        <v>1.11371</v>
      </c>
      <c r="F386">
        <v>7.12000000000001E-3</v>
      </c>
      <c r="G386">
        <v>6.7914285714285897E-3</v>
      </c>
      <c r="H386">
        <v>63.650816272108202</v>
      </c>
      <c r="I386">
        <v>0</v>
      </c>
      <c r="J386" s="1">
        <f t="shared" si="15"/>
        <v>42653</v>
      </c>
      <c r="K386" t="str">
        <f>IFERROR(VLOOKUP(J386,realized!F:I,3,0),"")</f>
        <v/>
      </c>
      <c r="M386" t="s">
        <v>1215</v>
      </c>
      <c r="N386">
        <v>1.23895</v>
      </c>
      <c r="O386">
        <v>1.24438</v>
      </c>
      <c r="P386">
        <v>1.2344200000000001</v>
      </c>
      <c r="Q386">
        <v>1.2359100000000001</v>
      </c>
      <c r="R386">
        <v>9.9599999999999602E-3</v>
      </c>
      <c r="S386">
        <v>1.4322857142857101E-2</v>
      </c>
      <c r="T386">
        <v>16.941114924886602</v>
      </c>
      <c r="U386">
        <v>1</v>
      </c>
      <c r="V386" s="1">
        <f t="shared" si="16"/>
        <v>42653</v>
      </c>
      <c r="W386" t="str">
        <f>IFERROR(VLOOKUP(V386,realized!K:N,3,0),"")</f>
        <v/>
      </c>
      <c r="Y386" t="s">
        <v>1196</v>
      </c>
      <c r="Z386">
        <v>1327.39</v>
      </c>
      <c r="AA386">
        <v>1331.9</v>
      </c>
      <c r="AB386">
        <v>1315.6</v>
      </c>
      <c r="AC386">
        <v>1318.38</v>
      </c>
      <c r="AD386">
        <v>16.3000000000001</v>
      </c>
      <c r="AE386">
        <v>14.591428571428599</v>
      </c>
      <c r="AF386">
        <v>52.391684661932999</v>
      </c>
      <c r="AG386">
        <v>0</v>
      </c>
      <c r="AH386" s="1">
        <f t="shared" si="17"/>
        <v>42626</v>
      </c>
      <c r="AI386" t="str">
        <f>IFERROR(VLOOKUP(AH386,realized!U:X,3,0),"")</f>
        <v/>
      </c>
    </row>
    <row r="387" spans="1:35" x14ac:dyDescent="0.3">
      <c r="A387" t="s">
        <v>1216</v>
      </c>
      <c r="B387">
        <v>1.11371</v>
      </c>
      <c r="C387">
        <v>1.1142000000000001</v>
      </c>
      <c r="D387">
        <v>1.10486</v>
      </c>
      <c r="E387">
        <v>1.10531</v>
      </c>
      <c r="F387">
        <v>9.3400000000001208E-3</v>
      </c>
      <c r="G387">
        <v>6.9342857142857296E-3</v>
      </c>
      <c r="H387">
        <v>53.0951845305757</v>
      </c>
      <c r="I387">
        <v>1</v>
      </c>
      <c r="J387" s="1">
        <f t="shared" si="15"/>
        <v>42654</v>
      </c>
      <c r="K387" t="str">
        <f>IFERROR(VLOOKUP(J387,realized!F:I,3,0),"")</f>
        <v/>
      </c>
      <c r="M387" t="s">
        <v>1216</v>
      </c>
      <c r="N387">
        <v>1.2359500000000001</v>
      </c>
      <c r="O387">
        <v>1.23647</v>
      </c>
      <c r="P387">
        <v>1.20875</v>
      </c>
      <c r="Q387">
        <v>1.21187</v>
      </c>
      <c r="R387">
        <v>2.7719999999999901E-2</v>
      </c>
      <c r="S387">
        <v>1.55878571428571E-2</v>
      </c>
      <c r="T387">
        <v>17.700890440363199</v>
      </c>
      <c r="U387">
        <v>1</v>
      </c>
      <c r="V387" s="1">
        <f t="shared" si="16"/>
        <v>42654</v>
      </c>
      <c r="W387" t="str">
        <f>IFERROR(VLOOKUP(V387,realized!K:N,3,0),"")</f>
        <v/>
      </c>
      <c r="Y387" t="s">
        <v>1197</v>
      </c>
      <c r="Z387">
        <v>1318.28</v>
      </c>
      <c r="AA387">
        <v>1325.92</v>
      </c>
      <c r="AB387">
        <v>1313.3</v>
      </c>
      <c r="AC387">
        <v>1322.34</v>
      </c>
      <c r="AD387">
        <v>12.6200000000001</v>
      </c>
      <c r="AE387">
        <v>14.852857142857101</v>
      </c>
      <c r="AF387">
        <v>52.624105629433103</v>
      </c>
      <c r="AG387">
        <v>0</v>
      </c>
      <c r="AH387" s="1">
        <f t="shared" si="17"/>
        <v>42627</v>
      </c>
      <c r="AI387" t="str">
        <f>IFERROR(VLOOKUP(AH387,realized!U:X,3,0),"")</f>
        <v/>
      </c>
    </row>
    <row r="388" spans="1:35" x14ac:dyDescent="0.3">
      <c r="A388" t="s">
        <v>1217</v>
      </c>
      <c r="B388">
        <v>1.1052999999999999</v>
      </c>
      <c r="C388">
        <v>1.1067400000000001</v>
      </c>
      <c r="D388">
        <v>1.1004100000000001</v>
      </c>
      <c r="E388">
        <v>1.1005199999999999</v>
      </c>
      <c r="F388">
        <v>6.3299999999999398E-3</v>
      </c>
      <c r="G388">
        <v>6.86857142857144E-3</v>
      </c>
      <c r="H388">
        <v>46.319316314451299</v>
      </c>
      <c r="I388">
        <v>1</v>
      </c>
      <c r="J388" s="1">
        <f t="shared" ref="J388:J451" si="18">DATEVALUE(SUBSTITUTE(A388,".","/"))</f>
        <v>42655</v>
      </c>
      <c r="K388" t="str">
        <f>IFERROR(VLOOKUP(J388,realized!F:I,3,0),"")</f>
        <v/>
      </c>
      <c r="M388" t="s">
        <v>1217</v>
      </c>
      <c r="N388">
        <v>1.2119</v>
      </c>
      <c r="O388">
        <v>1.2323900000000001</v>
      </c>
      <c r="P388">
        <v>1.21018</v>
      </c>
      <c r="Q388">
        <v>1.2201599999999999</v>
      </c>
      <c r="R388">
        <v>2.2210000000000001E-2</v>
      </c>
      <c r="S388">
        <v>1.6492142857142799E-2</v>
      </c>
      <c r="T388">
        <v>19.8072226499126</v>
      </c>
      <c r="U388">
        <v>1</v>
      </c>
      <c r="V388" s="1">
        <f t="shared" ref="V388:V451" si="19">DATEVALUE(SUBSTITUTE(M388,".","/"))</f>
        <v>42655</v>
      </c>
      <c r="W388" t="str">
        <f>IFERROR(VLOOKUP(V388,realized!K:N,3,0),"")</f>
        <v/>
      </c>
      <c r="Y388" t="s">
        <v>1198</v>
      </c>
      <c r="Z388">
        <v>1322.15</v>
      </c>
      <c r="AA388">
        <v>1328.14</v>
      </c>
      <c r="AB388">
        <v>1309.24</v>
      </c>
      <c r="AC388">
        <v>1313.98</v>
      </c>
      <c r="AD388">
        <v>18.899999999999999</v>
      </c>
      <c r="AE388">
        <v>14.4978571428571</v>
      </c>
      <c r="AF388">
        <v>52.578246695289202</v>
      </c>
      <c r="AG388">
        <v>0</v>
      </c>
      <c r="AH388" s="1">
        <f t="shared" ref="AH388:AH451" si="20">DATEVALUE(SUBSTITUTE(Y388,".","/"))</f>
        <v>42628</v>
      </c>
      <c r="AI388" t="str">
        <f>IFERROR(VLOOKUP(AH388,realized!U:X,3,0),"")</f>
        <v/>
      </c>
    </row>
    <row r="389" spans="1:35" x14ac:dyDescent="0.3">
      <c r="A389" t="s">
        <v>1218</v>
      </c>
      <c r="B389">
        <v>1.10056</v>
      </c>
      <c r="C389">
        <v>1.10571</v>
      </c>
      <c r="D389">
        <v>1.09849</v>
      </c>
      <c r="E389">
        <v>1.1055699999999999</v>
      </c>
      <c r="F389">
        <v>7.2199999999999999E-3</v>
      </c>
      <c r="G389">
        <v>7.0514285714285904E-3</v>
      </c>
      <c r="H389">
        <v>43.749923445725798</v>
      </c>
      <c r="I389">
        <v>1</v>
      </c>
      <c r="J389" s="1">
        <f t="shared" si="18"/>
        <v>42656</v>
      </c>
      <c r="K389" t="str">
        <f>IFERROR(VLOOKUP(J389,realized!F:I,3,0),"")</f>
        <v/>
      </c>
      <c r="M389" t="s">
        <v>1218</v>
      </c>
      <c r="N389">
        <v>1.21966</v>
      </c>
      <c r="O389">
        <v>1.22712</v>
      </c>
      <c r="P389">
        <v>1.21319</v>
      </c>
      <c r="Q389">
        <v>1.2253000000000001</v>
      </c>
      <c r="R389">
        <v>1.3929999999999901E-2</v>
      </c>
      <c r="S389">
        <v>1.6247857142857099E-2</v>
      </c>
      <c r="T389">
        <v>21.6414879670054</v>
      </c>
      <c r="U389">
        <v>1</v>
      </c>
      <c r="V389" s="1">
        <f t="shared" si="19"/>
        <v>42656</v>
      </c>
      <c r="W389" t="str">
        <f>IFERROR(VLOOKUP(V389,realized!K:N,3,0),"")</f>
        <v/>
      </c>
      <c r="Y389" t="s">
        <v>1199</v>
      </c>
      <c r="Z389">
        <v>1314.03</v>
      </c>
      <c r="AA389">
        <v>1318</v>
      </c>
      <c r="AB389">
        <v>1306.07</v>
      </c>
      <c r="AC389">
        <v>1309.77</v>
      </c>
      <c r="AD389">
        <v>11.93</v>
      </c>
      <c r="AE389">
        <v>14.6192857142857</v>
      </c>
      <c r="AF389">
        <v>52.579457761742901</v>
      </c>
      <c r="AG389">
        <v>0</v>
      </c>
      <c r="AH389" s="1">
        <f t="shared" si="20"/>
        <v>42629</v>
      </c>
      <c r="AI389" t="str">
        <f>IFERROR(VLOOKUP(AH389,realized!U:X,3,0),"")</f>
        <v/>
      </c>
    </row>
    <row r="390" spans="1:35" x14ac:dyDescent="0.3">
      <c r="A390" t="s">
        <v>1219</v>
      </c>
      <c r="B390">
        <v>1.10537</v>
      </c>
      <c r="C390">
        <v>1.10572</v>
      </c>
      <c r="D390">
        <v>1.0969899999999999</v>
      </c>
      <c r="E390">
        <v>1.09707</v>
      </c>
      <c r="F390">
        <v>8.7300000000001196E-3</v>
      </c>
      <c r="G390">
        <v>7.26428571428575E-3</v>
      </c>
      <c r="H390">
        <v>44.682892559951199</v>
      </c>
      <c r="I390">
        <v>1</v>
      </c>
      <c r="J390" s="1">
        <f t="shared" si="18"/>
        <v>42657</v>
      </c>
      <c r="K390" t="str">
        <f>IFERROR(VLOOKUP(J390,realized!F:I,3,0),"")</f>
        <v/>
      </c>
      <c r="M390" t="s">
        <v>1219</v>
      </c>
      <c r="N390">
        <v>1.2253400000000001</v>
      </c>
      <c r="O390">
        <v>1.22603</v>
      </c>
      <c r="P390">
        <v>1.2166600000000001</v>
      </c>
      <c r="Q390">
        <v>1.2179500000000001</v>
      </c>
      <c r="R390">
        <v>9.3699999999998698E-3</v>
      </c>
      <c r="S390">
        <v>1.64114285714285E-2</v>
      </c>
      <c r="T390">
        <v>22.517289302140199</v>
      </c>
      <c r="U390">
        <v>1</v>
      </c>
      <c r="V390" s="1">
        <f t="shared" si="19"/>
        <v>42657</v>
      </c>
      <c r="W390" t="str">
        <f>IFERROR(VLOOKUP(V390,realized!K:N,3,0),"")</f>
        <v/>
      </c>
      <c r="Y390" t="s">
        <v>1200</v>
      </c>
      <c r="Z390">
        <v>1310.45</v>
      </c>
      <c r="AA390">
        <v>1318.43</v>
      </c>
      <c r="AB390">
        <v>1309.3599999999999</v>
      </c>
      <c r="AC390">
        <v>1313.07</v>
      </c>
      <c r="AD390">
        <v>9.0700000000001602</v>
      </c>
      <c r="AE390">
        <v>14.11</v>
      </c>
      <c r="AF390">
        <v>52.4979609075965</v>
      </c>
      <c r="AG390">
        <v>0</v>
      </c>
      <c r="AH390" s="1">
        <f t="shared" si="20"/>
        <v>42632</v>
      </c>
      <c r="AI390" t="str">
        <f>IFERROR(VLOOKUP(AH390,realized!U:X,3,0),"")</f>
        <v/>
      </c>
    </row>
    <row r="391" spans="1:35" x14ac:dyDescent="0.3">
      <c r="A391" t="s">
        <v>1220</v>
      </c>
      <c r="B391">
        <v>1.09683</v>
      </c>
      <c r="C391">
        <v>1.1007499999999999</v>
      </c>
      <c r="D391">
        <v>1.09633</v>
      </c>
      <c r="E391">
        <v>1.09981</v>
      </c>
      <c r="F391">
        <v>4.4199999999998598E-3</v>
      </c>
      <c r="G391">
        <v>7.0957142857143102E-3</v>
      </c>
      <c r="H391">
        <v>44.994525056387097</v>
      </c>
      <c r="I391">
        <v>1</v>
      </c>
      <c r="J391" s="1">
        <f t="shared" si="18"/>
        <v>42660</v>
      </c>
      <c r="K391" t="str">
        <f>IFERROR(VLOOKUP(J391,realized!F:I,3,0),"")</f>
        <v/>
      </c>
      <c r="M391" t="s">
        <v>1220</v>
      </c>
      <c r="N391">
        <v>1.2153799999999999</v>
      </c>
      <c r="O391">
        <v>1.2200500000000001</v>
      </c>
      <c r="P391">
        <v>1.2134499999999999</v>
      </c>
      <c r="Q391">
        <v>1.21818</v>
      </c>
      <c r="R391">
        <v>6.6000000000001604E-3</v>
      </c>
      <c r="S391">
        <v>1.6242857142857101E-2</v>
      </c>
      <c r="T391">
        <v>23.3808410233543</v>
      </c>
      <c r="U391">
        <v>1</v>
      </c>
      <c r="V391" s="1">
        <f t="shared" si="19"/>
        <v>42660</v>
      </c>
      <c r="W391" t="str">
        <f>IFERROR(VLOOKUP(V391,realized!K:N,3,0),"")</f>
        <v/>
      </c>
      <c r="Y391" t="s">
        <v>1201</v>
      </c>
      <c r="Z391">
        <v>1313.12</v>
      </c>
      <c r="AA391">
        <v>1317.82</v>
      </c>
      <c r="AB391">
        <v>1311.94</v>
      </c>
      <c r="AC391">
        <v>1314.56</v>
      </c>
      <c r="AD391">
        <v>5.87999999999988</v>
      </c>
      <c r="AE391">
        <v>13.681428571428601</v>
      </c>
      <c r="AF391">
        <v>52.413315167240697</v>
      </c>
      <c r="AG391">
        <v>0</v>
      </c>
      <c r="AH391" s="1">
        <f t="shared" si="20"/>
        <v>42633</v>
      </c>
      <c r="AI391" t="str">
        <f>IFERROR(VLOOKUP(AH391,realized!U:X,3,0),"")</f>
        <v/>
      </c>
    </row>
    <row r="392" spans="1:35" x14ac:dyDescent="0.3">
      <c r="A392" t="s">
        <v>1221</v>
      </c>
      <c r="B392">
        <v>1.0998300000000001</v>
      </c>
      <c r="C392">
        <v>1.10259</v>
      </c>
      <c r="D392">
        <v>1.09697</v>
      </c>
      <c r="E392">
        <v>1.0979099999999999</v>
      </c>
      <c r="F392">
        <v>5.6199999999999497E-3</v>
      </c>
      <c r="G392">
        <v>7.10357142857144E-3</v>
      </c>
      <c r="H392">
        <v>45.2321473437013</v>
      </c>
      <c r="I392">
        <v>1</v>
      </c>
      <c r="J392" s="1">
        <f t="shared" si="18"/>
        <v>42661</v>
      </c>
      <c r="K392" t="str">
        <f>IFERROR(VLOOKUP(J392,realized!F:I,3,0),"")</f>
        <v/>
      </c>
      <c r="M392" t="s">
        <v>1221</v>
      </c>
      <c r="N392">
        <v>1.21801</v>
      </c>
      <c r="O392">
        <v>1.23238</v>
      </c>
      <c r="P392">
        <v>1.21716</v>
      </c>
      <c r="Q392">
        <v>1.22926</v>
      </c>
      <c r="R392">
        <v>1.5219999999999999E-2</v>
      </c>
      <c r="S392">
        <v>1.6949999999999899E-2</v>
      </c>
      <c r="T392">
        <v>24.416965037658901</v>
      </c>
      <c r="U392">
        <v>1</v>
      </c>
      <c r="V392" s="1">
        <f t="shared" si="19"/>
        <v>42661</v>
      </c>
      <c r="W392" t="str">
        <f>IFERROR(VLOOKUP(V392,realized!K:N,3,0),"")</f>
        <v/>
      </c>
      <c r="Y392" t="s">
        <v>1202</v>
      </c>
      <c r="Z392">
        <v>1314.69</v>
      </c>
      <c r="AA392">
        <v>1336.66</v>
      </c>
      <c r="AB392">
        <v>1307.77</v>
      </c>
      <c r="AC392">
        <v>1336.38</v>
      </c>
      <c r="AD392">
        <v>28.8900000000001</v>
      </c>
      <c r="AE392">
        <v>14.837142857142901</v>
      </c>
      <c r="AF392">
        <v>55.615327510583199</v>
      </c>
      <c r="AG392">
        <v>0</v>
      </c>
      <c r="AH392" s="1">
        <f t="shared" si="20"/>
        <v>42634</v>
      </c>
      <c r="AI392" t="str">
        <f>IFERROR(VLOOKUP(AH392,realized!U:X,3,0),"")</f>
        <v/>
      </c>
    </row>
    <row r="393" spans="1:35" x14ac:dyDescent="0.3">
      <c r="A393" t="s">
        <v>1222</v>
      </c>
      <c r="B393">
        <v>1.09788</v>
      </c>
      <c r="C393">
        <v>1.10042</v>
      </c>
      <c r="D393">
        <v>1.09545</v>
      </c>
      <c r="E393">
        <v>1.09728</v>
      </c>
      <c r="F393">
        <v>4.9699999999999103E-3</v>
      </c>
      <c r="G393">
        <v>7.0785714285714401E-3</v>
      </c>
      <c r="H393">
        <v>44.4088101436747</v>
      </c>
      <c r="I393">
        <v>1</v>
      </c>
      <c r="J393" s="1">
        <f t="shared" si="18"/>
        <v>42662</v>
      </c>
      <c r="K393" t="str">
        <f>IFERROR(VLOOKUP(J393,realized!F:I,3,0),"")</f>
        <v/>
      </c>
      <c r="M393" t="s">
        <v>1222</v>
      </c>
      <c r="N393">
        <v>1.2291700000000001</v>
      </c>
      <c r="O393">
        <v>1.23323</v>
      </c>
      <c r="P393">
        <v>1.22539</v>
      </c>
      <c r="Q393">
        <v>1.2283599999999999</v>
      </c>
      <c r="R393">
        <v>7.8400000000000691E-3</v>
      </c>
      <c r="S393">
        <v>1.6766428571428502E-2</v>
      </c>
      <c r="T393">
        <v>26.714152796729099</v>
      </c>
      <c r="U393">
        <v>1</v>
      </c>
      <c r="V393" s="1">
        <f t="shared" si="19"/>
        <v>42662</v>
      </c>
      <c r="W393" t="str">
        <f>IFERROR(VLOOKUP(V393,realized!K:N,3,0),"")</f>
        <v/>
      </c>
      <c r="Y393" t="s">
        <v>1203</v>
      </c>
      <c r="Z393">
        <v>1334.41</v>
      </c>
      <c r="AA393">
        <v>1343.57</v>
      </c>
      <c r="AB393">
        <v>1331.1</v>
      </c>
      <c r="AC393">
        <v>1336.7</v>
      </c>
      <c r="AD393">
        <v>12.47</v>
      </c>
      <c r="AE393">
        <v>14.052142857142901</v>
      </c>
      <c r="AF393">
        <v>55.537280283873599</v>
      </c>
      <c r="AG393">
        <v>0</v>
      </c>
      <c r="AH393" s="1">
        <f t="shared" si="20"/>
        <v>42635</v>
      </c>
      <c r="AI393" t="str">
        <f>IFERROR(VLOOKUP(AH393,realized!U:X,3,0),"")</f>
        <v/>
      </c>
    </row>
    <row r="394" spans="1:35" x14ac:dyDescent="0.3">
      <c r="A394" t="s">
        <v>1223</v>
      </c>
      <c r="B394">
        <v>1.09728</v>
      </c>
      <c r="C394">
        <v>1.10389</v>
      </c>
      <c r="D394">
        <v>1.09154</v>
      </c>
      <c r="E394">
        <v>1.0928800000000001</v>
      </c>
      <c r="F394">
        <v>1.235E-2</v>
      </c>
      <c r="G394">
        <v>7.2628571428571499E-3</v>
      </c>
      <c r="H394">
        <v>40.831625787952397</v>
      </c>
      <c r="I394">
        <v>1</v>
      </c>
      <c r="J394" s="1">
        <f t="shared" si="18"/>
        <v>42663</v>
      </c>
      <c r="K394" t="str">
        <f>IFERROR(VLOOKUP(J394,realized!F:I,3,0),"")</f>
        <v/>
      </c>
      <c r="M394" t="s">
        <v>1223</v>
      </c>
      <c r="N394">
        <v>1.2281299999999999</v>
      </c>
      <c r="O394">
        <v>1.2297499999999999</v>
      </c>
      <c r="P394">
        <v>1.22095</v>
      </c>
      <c r="Q394">
        <v>1.2251000000000001</v>
      </c>
      <c r="R394">
        <v>8.7999999999999103E-3</v>
      </c>
      <c r="S394">
        <v>1.6779999999999899E-2</v>
      </c>
      <c r="T394">
        <v>30.716658303448099</v>
      </c>
      <c r="U394">
        <v>1</v>
      </c>
      <c r="V394" s="1">
        <f t="shared" si="19"/>
        <v>42663</v>
      </c>
      <c r="W394" t="str">
        <f>IFERROR(VLOOKUP(V394,realized!K:N,3,0),"")</f>
        <v/>
      </c>
      <c r="Y394" t="s">
        <v>1204</v>
      </c>
      <c r="Z394">
        <v>1337.35</v>
      </c>
      <c r="AA394">
        <v>1340.57</v>
      </c>
      <c r="AB394">
        <v>1333.76</v>
      </c>
      <c r="AC394">
        <v>1338.44</v>
      </c>
      <c r="AD394">
        <v>6.8099999999999401</v>
      </c>
      <c r="AE394">
        <v>14.046428571428599</v>
      </c>
      <c r="AF394">
        <v>55.618413854429001</v>
      </c>
      <c r="AG394">
        <v>0</v>
      </c>
      <c r="AH394" s="1">
        <f t="shared" si="20"/>
        <v>42636</v>
      </c>
      <c r="AI394" t="str">
        <f>IFERROR(VLOOKUP(AH394,realized!U:X,3,0),"")</f>
        <v/>
      </c>
    </row>
    <row r="395" spans="1:35" x14ac:dyDescent="0.3">
      <c r="A395" t="s">
        <v>1224</v>
      </c>
      <c r="B395">
        <v>1.0928599999999999</v>
      </c>
      <c r="C395">
        <v>1.09291</v>
      </c>
      <c r="D395">
        <v>1.08589</v>
      </c>
      <c r="E395">
        <v>1.0882700000000001</v>
      </c>
      <c r="F395">
        <v>7.0200000000000201E-3</v>
      </c>
      <c r="G395">
        <v>7.4914285714285699E-3</v>
      </c>
      <c r="H395">
        <v>35.676456653358002</v>
      </c>
      <c r="I395">
        <v>1</v>
      </c>
      <c r="J395" s="1">
        <f t="shared" si="18"/>
        <v>42664</v>
      </c>
      <c r="K395" t="str">
        <f>IFERROR(VLOOKUP(J395,realized!F:I,3,0),"")</f>
        <v/>
      </c>
      <c r="M395" t="s">
        <v>1224</v>
      </c>
      <c r="N395">
        <v>1.22506</v>
      </c>
      <c r="O395">
        <v>1.2259800000000001</v>
      </c>
      <c r="P395">
        <v>1.21705</v>
      </c>
      <c r="Q395">
        <v>1.22268</v>
      </c>
      <c r="R395">
        <v>8.9300000000000993E-3</v>
      </c>
      <c r="S395">
        <v>1.6289285714285701E-2</v>
      </c>
      <c r="T395">
        <v>35.347152241724302</v>
      </c>
      <c r="U395">
        <v>1</v>
      </c>
      <c r="V395" s="1">
        <f t="shared" si="19"/>
        <v>42664</v>
      </c>
      <c r="W395" t="str">
        <f>IFERROR(VLOOKUP(V395,realized!K:N,3,0),"")</f>
        <v/>
      </c>
      <c r="Y395" t="s">
        <v>1205</v>
      </c>
      <c r="Z395">
        <v>1336.66</v>
      </c>
      <c r="AA395">
        <v>1341.97</v>
      </c>
      <c r="AB395">
        <v>1332.73</v>
      </c>
      <c r="AC395">
        <v>1337.64</v>
      </c>
      <c r="AD395">
        <v>9.24</v>
      </c>
      <c r="AE395">
        <v>12.7328571428571</v>
      </c>
      <c r="AF395">
        <v>55.298245280699902</v>
      </c>
      <c r="AG395">
        <v>0</v>
      </c>
      <c r="AH395" s="1">
        <f t="shared" si="20"/>
        <v>42639</v>
      </c>
      <c r="AI395" t="str">
        <f>IFERROR(VLOOKUP(AH395,realized!U:X,3,0),"")</f>
        <v/>
      </c>
    </row>
    <row r="396" spans="1:35" x14ac:dyDescent="0.3">
      <c r="A396" t="s">
        <v>1225</v>
      </c>
      <c r="B396">
        <v>1.0881700000000001</v>
      </c>
      <c r="C396">
        <v>1.08992</v>
      </c>
      <c r="D396">
        <v>1.0859099999999999</v>
      </c>
      <c r="E396">
        <v>1.08809</v>
      </c>
      <c r="F396">
        <v>4.0100000000000604E-3</v>
      </c>
      <c r="G396">
        <v>7.0571428571428703E-3</v>
      </c>
      <c r="H396">
        <v>36.367916077378098</v>
      </c>
      <c r="I396">
        <v>1</v>
      </c>
      <c r="J396" s="1">
        <f t="shared" si="18"/>
        <v>42667</v>
      </c>
      <c r="K396" t="str">
        <f>IFERROR(VLOOKUP(J396,realized!F:I,3,0),"")</f>
        <v/>
      </c>
      <c r="M396" t="s">
        <v>1225</v>
      </c>
      <c r="N396">
        <v>1.2214400000000001</v>
      </c>
      <c r="O396">
        <v>1.22482</v>
      </c>
      <c r="P396">
        <v>1.2184900000000001</v>
      </c>
      <c r="Q396">
        <v>1.2236899999999999</v>
      </c>
      <c r="R396">
        <v>6.3299999999999398E-3</v>
      </c>
      <c r="S396">
        <v>1.5732857142857101E-2</v>
      </c>
      <c r="T396">
        <v>40.370298171147198</v>
      </c>
      <c r="U396">
        <v>1</v>
      </c>
      <c r="V396" s="1">
        <f t="shared" si="19"/>
        <v>42667</v>
      </c>
      <c r="W396" t="str">
        <f>IFERROR(VLOOKUP(V396,realized!K:N,3,0),"")</f>
        <v/>
      </c>
      <c r="Y396" t="s">
        <v>1206</v>
      </c>
      <c r="Z396">
        <v>1338.15</v>
      </c>
      <c r="AA396">
        <v>1339.46</v>
      </c>
      <c r="AB396">
        <v>1324.53</v>
      </c>
      <c r="AC396">
        <v>1325.85</v>
      </c>
      <c r="AD396">
        <v>14.93</v>
      </c>
      <c r="AE396">
        <v>13.0878571428571</v>
      </c>
      <c r="AF396">
        <v>57.773261614482898</v>
      </c>
      <c r="AG396">
        <v>0</v>
      </c>
      <c r="AH396" s="1">
        <f t="shared" si="20"/>
        <v>42640</v>
      </c>
      <c r="AI396" t="str">
        <f>IFERROR(VLOOKUP(AH396,realized!U:X,3,0),"")</f>
        <v/>
      </c>
    </row>
    <row r="397" spans="1:35" x14ac:dyDescent="0.3">
      <c r="A397" t="s">
        <v>1226</v>
      </c>
      <c r="B397">
        <v>1.08802</v>
      </c>
      <c r="C397">
        <v>1.0904400000000001</v>
      </c>
      <c r="D397">
        <v>1.0850599999999999</v>
      </c>
      <c r="E397">
        <v>1.0886800000000001</v>
      </c>
      <c r="F397">
        <v>5.3800000000001598E-3</v>
      </c>
      <c r="G397">
        <v>7.1292857142857399E-3</v>
      </c>
      <c r="H397">
        <v>37.877099121134201</v>
      </c>
      <c r="I397">
        <v>1</v>
      </c>
      <c r="J397" s="1">
        <f t="shared" si="18"/>
        <v>42668</v>
      </c>
      <c r="K397" t="str">
        <f>IFERROR(VLOOKUP(J397,realized!F:I,3,0),"")</f>
        <v/>
      </c>
      <c r="M397" t="s">
        <v>1226</v>
      </c>
      <c r="N397">
        <v>1.2236899999999999</v>
      </c>
      <c r="O397">
        <v>1.2242900000000001</v>
      </c>
      <c r="P397">
        <v>1.20817</v>
      </c>
      <c r="Q397">
        <v>1.21865</v>
      </c>
      <c r="R397">
        <v>1.61200000000001E-2</v>
      </c>
      <c r="S397">
        <v>1.6272142857142801E-2</v>
      </c>
      <c r="T397">
        <v>41.772663980450197</v>
      </c>
      <c r="U397">
        <v>1</v>
      </c>
      <c r="V397" s="1">
        <f t="shared" si="19"/>
        <v>42668</v>
      </c>
      <c r="W397" t="str">
        <f>IFERROR(VLOOKUP(V397,realized!K:N,3,0),"")</f>
        <v/>
      </c>
      <c r="Y397" t="s">
        <v>1207</v>
      </c>
      <c r="Z397">
        <v>1326.75</v>
      </c>
      <c r="AA397">
        <v>1327.48</v>
      </c>
      <c r="AB397">
        <v>1317.98</v>
      </c>
      <c r="AC397">
        <v>1321.57</v>
      </c>
      <c r="AD397">
        <v>9.5</v>
      </c>
      <c r="AE397">
        <v>12.7607142857143</v>
      </c>
      <c r="AF397">
        <v>62.874090810759</v>
      </c>
      <c r="AG397">
        <v>0</v>
      </c>
      <c r="AH397" s="1">
        <f t="shared" si="20"/>
        <v>42641</v>
      </c>
      <c r="AI397" t="str">
        <f>IFERROR(VLOOKUP(AH397,realized!U:X,3,0),"")</f>
        <v/>
      </c>
    </row>
    <row r="398" spans="1:35" x14ac:dyDescent="0.3">
      <c r="A398" t="s">
        <v>1227</v>
      </c>
      <c r="B398">
        <v>1.08867</v>
      </c>
      <c r="C398">
        <v>1.0946</v>
      </c>
      <c r="D398">
        <v>1.0873900000000001</v>
      </c>
      <c r="E398">
        <v>1.09076</v>
      </c>
      <c r="F398">
        <v>7.20999999999993E-3</v>
      </c>
      <c r="G398">
        <v>7.1257142857143003E-3</v>
      </c>
      <c r="H398">
        <v>38.998155996563703</v>
      </c>
      <c r="I398">
        <v>1</v>
      </c>
      <c r="J398" s="1">
        <f t="shared" si="18"/>
        <v>42669</v>
      </c>
      <c r="K398" t="str">
        <f>IFERROR(VLOOKUP(J398,realized!F:I,3,0),"")</f>
        <v/>
      </c>
      <c r="M398" t="s">
        <v>1227</v>
      </c>
      <c r="N398">
        <v>1.2184299999999999</v>
      </c>
      <c r="O398">
        <v>1.2249099999999999</v>
      </c>
      <c r="P398">
        <v>1.2155400000000001</v>
      </c>
      <c r="Q398">
        <v>1.22454</v>
      </c>
      <c r="R398">
        <v>9.3699999999998698E-3</v>
      </c>
      <c r="S398">
        <v>1.5817857142857099E-2</v>
      </c>
      <c r="T398">
        <v>50.582907663583299</v>
      </c>
      <c r="U398">
        <v>0</v>
      </c>
      <c r="V398" s="1">
        <f t="shared" si="19"/>
        <v>42669</v>
      </c>
      <c r="W398" t="str">
        <f>IFERROR(VLOOKUP(V398,realized!K:N,3,0),"")</f>
        <v/>
      </c>
      <c r="Y398" t="s">
        <v>1208</v>
      </c>
      <c r="Z398">
        <v>1322.12</v>
      </c>
      <c r="AA398">
        <v>1325.73</v>
      </c>
      <c r="AB398">
        <v>1315.98</v>
      </c>
      <c r="AC398">
        <v>1320.23</v>
      </c>
      <c r="AD398">
        <v>9.75</v>
      </c>
      <c r="AE398">
        <v>12.5821428571429</v>
      </c>
      <c r="AF398">
        <v>62.484542118938201</v>
      </c>
      <c r="AG398">
        <v>0</v>
      </c>
      <c r="AH398" s="1">
        <f t="shared" si="20"/>
        <v>42642</v>
      </c>
      <c r="AI398" t="str">
        <f>IFERROR(VLOOKUP(AH398,realized!U:X,3,0),"")</f>
        <v/>
      </c>
    </row>
    <row r="399" spans="1:35" x14ac:dyDescent="0.3">
      <c r="A399" t="s">
        <v>1228</v>
      </c>
      <c r="B399">
        <v>1.09076</v>
      </c>
      <c r="C399">
        <v>1.0941700000000001</v>
      </c>
      <c r="D399">
        <v>1.0881799999999999</v>
      </c>
      <c r="E399">
        <v>1.08931</v>
      </c>
      <c r="F399">
        <v>5.9900000000001601E-3</v>
      </c>
      <c r="G399">
        <v>6.8364285714286E-3</v>
      </c>
      <c r="H399">
        <v>39.304374182852897</v>
      </c>
      <c r="I399">
        <v>1</v>
      </c>
      <c r="J399" s="1">
        <f t="shared" si="18"/>
        <v>42670</v>
      </c>
      <c r="K399" t="str">
        <f>IFERROR(VLOOKUP(J399,realized!F:I,3,0),"")</f>
        <v/>
      </c>
      <c r="M399" t="s">
        <v>1228</v>
      </c>
      <c r="N399">
        <v>1.22458</v>
      </c>
      <c r="O399">
        <v>1.2270700000000001</v>
      </c>
      <c r="P399">
        <v>1.2148699999999999</v>
      </c>
      <c r="Q399">
        <v>1.21597</v>
      </c>
      <c r="R399">
        <v>1.22000000000002E-2</v>
      </c>
      <c r="S399">
        <v>1.24714285714285E-2</v>
      </c>
      <c r="T399">
        <v>68.777391453854307</v>
      </c>
      <c r="U399">
        <v>0</v>
      </c>
      <c r="V399" s="1">
        <f t="shared" si="19"/>
        <v>42670</v>
      </c>
      <c r="W399" t="str">
        <f>IFERROR(VLOOKUP(V399,realized!K:N,3,0),"")</f>
        <v/>
      </c>
      <c r="Y399" t="s">
        <v>1209</v>
      </c>
      <c r="Z399">
        <v>1320.59</v>
      </c>
      <c r="AA399">
        <v>1328</v>
      </c>
      <c r="AB399">
        <v>1313.12</v>
      </c>
      <c r="AC399">
        <v>1315.55</v>
      </c>
      <c r="AD399">
        <v>14.8800000000001</v>
      </c>
      <c r="AE399">
        <v>12.9407142857143</v>
      </c>
      <c r="AF399">
        <v>62.157903804335703</v>
      </c>
      <c r="AG399">
        <v>0</v>
      </c>
      <c r="AH399" s="1">
        <f t="shared" si="20"/>
        <v>42643</v>
      </c>
      <c r="AI399" t="str">
        <f>IFERROR(VLOOKUP(AH399,realized!U:X,3,0),"")</f>
        <v/>
      </c>
    </row>
    <row r="400" spans="1:35" x14ac:dyDescent="0.3">
      <c r="A400" t="s">
        <v>1229</v>
      </c>
      <c r="B400">
        <v>1.0894699999999999</v>
      </c>
      <c r="C400">
        <v>1.09911</v>
      </c>
      <c r="D400">
        <v>1.0892500000000001</v>
      </c>
      <c r="E400">
        <v>1.09812</v>
      </c>
      <c r="F400">
        <v>9.8599999999999799E-3</v>
      </c>
      <c r="G400">
        <v>7.03214285714288E-3</v>
      </c>
      <c r="H400">
        <v>46.469252777079703</v>
      </c>
      <c r="I400">
        <v>0</v>
      </c>
      <c r="J400" s="1">
        <f t="shared" si="18"/>
        <v>42671</v>
      </c>
      <c r="K400" t="str">
        <f>IFERROR(VLOOKUP(J400,realized!F:I,3,0),"")</f>
        <v/>
      </c>
      <c r="M400" t="s">
        <v>1229</v>
      </c>
      <c r="N400">
        <v>1.2160200000000001</v>
      </c>
      <c r="O400">
        <v>1.2212099999999999</v>
      </c>
      <c r="P400">
        <v>1.21136</v>
      </c>
      <c r="Q400">
        <v>1.2184999999999999</v>
      </c>
      <c r="R400">
        <v>9.8499999999999092E-3</v>
      </c>
      <c r="S400">
        <v>1.24635714285714E-2</v>
      </c>
      <c r="T400">
        <v>77.798707836842397</v>
      </c>
      <c r="U400">
        <v>0</v>
      </c>
      <c r="V400" s="1">
        <f t="shared" si="19"/>
        <v>42671</v>
      </c>
      <c r="W400" t="str">
        <f>IFERROR(VLOOKUP(V400,realized!K:N,3,0),"")</f>
        <v/>
      </c>
      <c r="Y400" t="s">
        <v>1210</v>
      </c>
      <c r="Z400">
        <v>1317.97</v>
      </c>
      <c r="AA400">
        <v>1319.56</v>
      </c>
      <c r="AB400">
        <v>1309.31</v>
      </c>
      <c r="AC400">
        <v>1311.49</v>
      </c>
      <c r="AD400">
        <v>10.25</v>
      </c>
      <c r="AE400">
        <v>12.5085714285714</v>
      </c>
      <c r="AF400">
        <v>61.747586827016598</v>
      </c>
      <c r="AG400">
        <v>1</v>
      </c>
      <c r="AH400" s="1">
        <f t="shared" si="20"/>
        <v>42646</v>
      </c>
      <c r="AI400" t="str">
        <f>IFERROR(VLOOKUP(AH400,realized!U:X,3,0),"")</f>
        <v/>
      </c>
    </row>
    <row r="401" spans="1:35" x14ac:dyDescent="0.3">
      <c r="A401" t="s">
        <v>1230</v>
      </c>
      <c r="B401">
        <v>1.09859</v>
      </c>
      <c r="C401">
        <v>1.09887</v>
      </c>
      <c r="D401">
        <v>1.09355</v>
      </c>
      <c r="E401">
        <v>1.09761</v>
      </c>
      <c r="F401">
        <v>5.3199999999999897E-3</v>
      </c>
      <c r="G401">
        <v>6.7450000000000097E-3</v>
      </c>
      <c r="H401">
        <v>57.602554259962098</v>
      </c>
      <c r="I401">
        <v>0</v>
      </c>
      <c r="J401" s="1">
        <f t="shared" si="18"/>
        <v>42674</v>
      </c>
      <c r="K401" t="str">
        <f>IFERROR(VLOOKUP(J401,realized!F:I,3,0),"")</f>
        <v/>
      </c>
      <c r="M401" t="s">
        <v>1230</v>
      </c>
      <c r="N401">
        <v>1.2186399999999999</v>
      </c>
      <c r="O401">
        <v>1.22485</v>
      </c>
      <c r="P401">
        <v>1.21424</v>
      </c>
      <c r="Q401">
        <v>1.2237</v>
      </c>
      <c r="R401">
        <v>1.061E-2</v>
      </c>
      <c r="S401">
        <v>1.1241428571428499E-2</v>
      </c>
      <c r="T401">
        <v>81.651698741381693</v>
      </c>
      <c r="U401">
        <v>0</v>
      </c>
      <c r="V401" s="1">
        <f t="shared" si="19"/>
        <v>42674</v>
      </c>
      <c r="W401" t="str">
        <f>IFERROR(VLOOKUP(V401,realized!K:N,3,0),"")</f>
        <v/>
      </c>
      <c r="Y401" t="s">
        <v>1211</v>
      </c>
      <c r="Z401">
        <v>1311.87</v>
      </c>
      <c r="AA401">
        <v>1312.98</v>
      </c>
      <c r="AB401">
        <v>1266.8800000000001</v>
      </c>
      <c r="AC401">
        <v>1267.8800000000001</v>
      </c>
      <c r="AD401">
        <v>46.099999999999902</v>
      </c>
      <c r="AE401">
        <v>14.9</v>
      </c>
      <c r="AF401">
        <v>34.647607230491303</v>
      </c>
      <c r="AG401">
        <v>1</v>
      </c>
      <c r="AH401" s="1">
        <f t="shared" si="20"/>
        <v>42647</v>
      </c>
      <c r="AI401" t="str">
        <f>IFERROR(VLOOKUP(AH401,realized!U:X,3,0),"")</f>
        <v/>
      </c>
    </row>
    <row r="402" spans="1:35" x14ac:dyDescent="0.3">
      <c r="A402" t="s">
        <v>1231</v>
      </c>
      <c r="B402">
        <v>1.09762</v>
      </c>
      <c r="C402">
        <v>1.1068800000000001</v>
      </c>
      <c r="D402">
        <v>1.0959700000000001</v>
      </c>
      <c r="E402">
        <v>1.10562</v>
      </c>
      <c r="F402">
        <v>1.0909999999999901E-2</v>
      </c>
      <c r="G402">
        <v>7.0721428571428697E-3</v>
      </c>
      <c r="H402">
        <v>57.436374462792699</v>
      </c>
      <c r="I402">
        <v>0</v>
      </c>
      <c r="J402" s="1">
        <f t="shared" si="18"/>
        <v>42675</v>
      </c>
      <c r="K402" t="str">
        <f>IFERROR(VLOOKUP(J402,realized!F:I,3,0),"")</f>
        <v/>
      </c>
      <c r="M402" t="s">
        <v>1231</v>
      </c>
      <c r="N402">
        <v>1.2236800000000001</v>
      </c>
      <c r="O402">
        <v>1.22801</v>
      </c>
      <c r="P402">
        <v>1.22044</v>
      </c>
      <c r="Q402">
        <v>1.2240800000000001</v>
      </c>
      <c r="R402">
        <v>7.5700000000000697E-3</v>
      </c>
      <c r="S402">
        <v>1.0195714285714299E-2</v>
      </c>
      <c r="T402">
        <v>80.531657218258502</v>
      </c>
      <c r="U402">
        <v>0</v>
      </c>
      <c r="V402" s="1">
        <f t="shared" si="19"/>
        <v>42675</v>
      </c>
      <c r="W402" t="str">
        <f>IFERROR(VLOOKUP(V402,realized!K:N,3,0),"")</f>
        <v/>
      </c>
      <c r="Y402" t="s">
        <v>1212</v>
      </c>
      <c r="Z402">
        <v>1268.52</v>
      </c>
      <c r="AA402">
        <v>1277.05</v>
      </c>
      <c r="AB402">
        <v>1262.04</v>
      </c>
      <c r="AC402">
        <v>1266.4100000000001</v>
      </c>
      <c r="AD402">
        <v>15.0099999999999</v>
      </c>
      <c r="AE402">
        <v>14.6221428571428</v>
      </c>
      <c r="AF402">
        <v>32.3532105544801</v>
      </c>
      <c r="AG402">
        <v>1</v>
      </c>
      <c r="AH402" s="1">
        <f t="shared" si="20"/>
        <v>42648</v>
      </c>
      <c r="AI402" t="str">
        <f>IFERROR(VLOOKUP(AH402,realized!U:X,3,0),"")</f>
        <v/>
      </c>
    </row>
    <row r="403" spans="1:35" x14ac:dyDescent="0.3">
      <c r="A403" t="s">
        <v>1232</v>
      </c>
      <c r="B403">
        <v>1.10564</v>
      </c>
      <c r="C403">
        <v>1.11226</v>
      </c>
      <c r="D403">
        <v>1.1049</v>
      </c>
      <c r="E403">
        <v>1.10947</v>
      </c>
      <c r="F403">
        <v>7.3600000000000297E-3</v>
      </c>
      <c r="G403">
        <v>7.0821428571428702E-3</v>
      </c>
      <c r="H403">
        <v>49.096999924577503</v>
      </c>
      <c r="I403">
        <v>0</v>
      </c>
      <c r="J403" s="1">
        <f t="shared" si="18"/>
        <v>42676</v>
      </c>
      <c r="K403" t="str">
        <f>IFERROR(VLOOKUP(J403,realized!F:I,3,0),"")</f>
        <v/>
      </c>
      <c r="M403" t="s">
        <v>1232</v>
      </c>
      <c r="N403">
        <v>1.2240200000000001</v>
      </c>
      <c r="O403">
        <v>1.2354000000000001</v>
      </c>
      <c r="P403">
        <v>1.2219800000000001</v>
      </c>
      <c r="Q403">
        <v>1.2301299999999999</v>
      </c>
      <c r="R403">
        <v>1.3419999999999901E-2</v>
      </c>
      <c r="S403">
        <v>1.0159285714285701E-2</v>
      </c>
      <c r="T403">
        <v>76.269346346860303</v>
      </c>
      <c r="U403">
        <v>0</v>
      </c>
      <c r="V403" s="1">
        <f t="shared" si="19"/>
        <v>42676</v>
      </c>
      <c r="W403" t="str">
        <f>IFERROR(VLOOKUP(V403,realized!K:N,3,0),"")</f>
        <v/>
      </c>
      <c r="Y403" t="s">
        <v>1213</v>
      </c>
      <c r="Z403">
        <v>1267.4000000000001</v>
      </c>
      <c r="AA403">
        <v>1269.32</v>
      </c>
      <c r="AB403">
        <v>1249.82</v>
      </c>
      <c r="AC403">
        <v>1254.3399999999999</v>
      </c>
      <c r="AD403">
        <v>19.5</v>
      </c>
      <c r="AE403">
        <v>15.162857142857099</v>
      </c>
      <c r="AF403">
        <v>27.168561250571901</v>
      </c>
      <c r="AG403">
        <v>1</v>
      </c>
      <c r="AH403" s="1">
        <f t="shared" si="20"/>
        <v>42649</v>
      </c>
      <c r="AI403" t="str">
        <f>IFERROR(VLOOKUP(AH403,realized!U:X,3,0),"")</f>
        <v/>
      </c>
    </row>
    <row r="404" spans="1:35" x14ac:dyDescent="0.3">
      <c r="A404" t="s">
        <v>1233</v>
      </c>
      <c r="B404">
        <v>1.1095600000000001</v>
      </c>
      <c r="C404">
        <v>1.1125499999999999</v>
      </c>
      <c r="D404">
        <v>1.10592</v>
      </c>
      <c r="E404">
        <v>1.1105499999999999</v>
      </c>
      <c r="F404">
        <v>6.6299999999999103E-3</v>
      </c>
      <c r="G404">
        <v>6.9321428571428598E-3</v>
      </c>
      <c r="H404">
        <v>48.568280953911398</v>
      </c>
      <c r="I404">
        <v>0</v>
      </c>
      <c r="J404" s="1">
        <f t="shared" si="18"/>
        <v>42677</v>
      </c>
      <c r="K404" t="str">
        <f>IFERROR(VLOOKUP(J404,realized!F:I,3,0),"")</f>
        <v/>
      </c>
      <c r="M404" t="s">
        <v>1233</v>
      </c>
      <c r="N404">
        <v>1.2301299999999999</v>
      </c>
      <c r="O404">
        <v>1.2494099999999999</v>
      </c>
      <c r="P404">
        <v>1.2296400000000001</v>
      </c>
      <c r="Q404">
        <v>1.24641</v>
      </c>
      <c r="R404">
        <v>1.9769999999999802E-2</v>
      </c>
      <c r="S404">
        <v>1.09021428571428E-2</v>
      </c>
      <c r="T404">
        <v>59.502183333760499</v>
      </c>
      <c r="U404">
        <v>0</v>
      </c>
      <c r="V404" s="1">
        <f t="shared" si="19"/>
        <v>42677</v>
      </c>
      <c r="W404" t="str">
        <f>IFERROR(VLOOKUP(V404,realized!K:N,3,0),"")</f>
        <v/>
      </c>
      <c r="Y404" t="s">
        <v>1214</v>
      </c>
      <c r="Z404">
        <v>1254.6400000000001</v>
      </c>
      <c r="AA404">
        <v>1265.3800000000001</v>
      </c>
      <c r="AB404">
        <v>1241.29</v>
      </c>
      <c r="AC404">
        <v>1256.4000000000001</v>
      </c>
      <c r="AD404">
        <v>24.090000000000099</v>
      </c>
      <c r="AE404">
        <v>16.235714285714199</v>
      </c>
      <c r="AF404">
        <v>24.285966719861602</v>
      </c>
      <c r="AG404">
        <v>1</v>
      </c>
      <c r="AH404" s="1">
        <f t="shared" si="20"/>
        <v>42650</v>
      </c>
      <c r="AI404" t="str">
        <f>IFERROR(VLOOKUP(AH404,realized!U:X,3,0),"")</f>
        <v/>
      </c>
    </row>
    <row r="405" spans="1:35" x14ac:dyDescent="0.3">
      <c r="A405" t="s">
        <v>1234</v>
      </c>
      <c r="B405">
        <v>1.1105400000000001</v>
      </c>
      <c r="C405">
        <v>1.1140699999999999</v>
      </c>
      <c r="D405">
        <v>1.1079300000000001</v>
      </c>
      <c r="E405">
        <v>1.11358</v>
      </c>
      <c r="F405">
        <v>6.1399999999998097E-3</v>
      </c>
      <c r="G405">
        <v>7.0549999999999996E-3</v>
      </c>
      <c r="H405">
        <v>46.513401304761402</v>
      </c>
      <c r="I405">
        <v>0</v>
      </c>
      <c r="J405" s="1">
        <f t="shared" si="18"/>
        <v>42678</v>
      </c>
      <c r="K405" t="str">
        <f>IFERROR(VLOOKUP(J405,realized!F:I,3,0),"")</f>
        <v/>
      </c>
      <c r="M405" t="s">
        <v>1234</v>
      </c>
      <c r="N405">
        <v>1.24637</v>
      </c>
      <c r="O405">
        <v>1.25566</v>
      </c>
      <c r="P405">
        <v>1.24485</v>
      </c>
      <c r="Q405">
        <v>1.2515700000000001</v>
      </c>
      <c r="R405">
        <v>1.08099999999999E-2</v>
      </c>
      <c r="S405">
        <v>1.12028571428571E-2</v>
      </c>
      <c r="T405">
        <v>53.179581799959202</v>
      </c>
      <c r="U405">
        <v>0</v>
      </c>
      <c r="V405" s="1">
        <f t="shared" si="19"/>
        <v>42678</v>
      </c>
      <c r="W405" t="str">
        <f>IFERROR(VLOOKUP(V405,realized!K:N,3,0),"")</f>
        <v/>
      </c>
      <c r="Y405" t="s">
        <v>1215</v>
      </c>
      <c r="Z405">
        <v>1256.78</v>
      </c>
      <c r="AA405">
        <v>1264.9000000000001</v>
      </c>
      <c r="AB405">
        <v>1256.56</v>
      </c>
      <c r="AC405">
        <v>1259.3800000000001</v>
      </c>
      <c r="AD405">
        <v>8.5</v>
      </c>
      <c r="AE405">
        <v>16.422857142857101</v>
      </c>
      <c r="AF405">
        <v>24.817268001204599</v>
      </c>
      <c r="AG405">
        <v>1</v>
      </c>
      <c r="AH405" s="1">
        <f t="shared" si="20"/>
        <v>42653</v>
      </c>
      <c r="AI405" t="str">
        <f>IFERROR(VLOOKUP(AH405,realized!U:X,3,0),"")</f>
        <v/>
      </c>
    </row>
    <row r="406" spans="1:35" x14ac:dyDescent="0.3">
      <c r="A406" t="s">
        <v>1235</v>
      </c>
      <c r="B406">
        <v>1.1061700000000001</v>
      </c>
      <c r="C406">
        <v>1.11097</v>
      </c>
      <c r="D406">
        <v>1.1026800000000001</v>
      </c>
      <c r="E406">
        <v>1.10395</v>
      </c>
      <c r="F406">
        <v>1.0899999999999899E-2</v>
      </c>
      <c r="G406">
        <v>7.4321428571428498E-3</v>
      </c>
      <c r="H406">
        <v>46.638949490042798</v>
      </c>
      <c r="I406">
        <v>0</v>
      </c>
      <c r="J406" s="1">
        <f t="shared" si="18"/>
        <v>42681</v>
      </c>
      <c r="K406" t="str">
        <f>IFERROR(VLOOKUP(J406,realized!F:I,3,0),"")</f>
        <v/>
      </c>
      <c r="M406" t="s">
        <v>1235</v>
      </c>
      <c r="N406">
        <v>1.24495</v>
      </c>
      <c r="O406">
        <v>1.2496799999999999</v>
      </c>
      <c r="P406">
        <v>1.2378</v>
      </c>
      <c r="Q406">
        <v>1.2393400000000001</v>
      </c>
      <c r="R406">
        <v>1.3769999999999999E-2</v>
      </c>
      <c r="S406">
        <v>1.10992857142857E-2</v>
      </c>
      <c r="T406">
        <v>52.014622756429098</v>
      </c>
      <c r="U406">
        <v>0</v>
      </c>
      <c r="V406" s="1">
        <f t="shared" si="19"/>
        <v>42681</v>
      </c>
      <c r="W406" t="str">
        <f>IFERROR(VLOOKUP(V406,realized!K:N,3,0),"")</f>
        <v/>
      </c>
      <c r="Y406" t="s">
        <v>1216</v>
      </c>
      <c r="Z406">
        <v>1258.6600000000001</v>
      </c>
      <c r="AA406">
        <v>1262.1099999999999</v>
      </c>
      <c r="AB406">
        <v>1252.25</v>
      </c>
      <c r="AC406">
        <v>1252.3</v>
      </c>
      <c r="AD406">
        <v>9.8599999999999</v>
      </c>
      <c r="AE406">
        <v>15.0635714285714</v>
      </c>
      <c r="AF406">
        <v>24.860819631170799</v>
      </c>
      <c r="AG406">
        <v>1</v>
      </c>
      <c r="AH406" s="1">
        <f t="shared" si="20"/>
        <v>42654</v>
      </c>
      <c r="AI406" t="str">
        <f>IFERROR(VLOOKUP(AH406,realized!U:X,3,0),"")</f>
        <v/>
      </c>
    </row>
    <row r="407" spans="1:35" x14ac:dyDescent="0.3">
      <c r="A407" t="s">
        <v>1236</v>
      </c>
      <c r="B407">
        <v>1.1039600000000001</v>
      </c>
      <c r="C407">
        <v>1.10666</v>
      </c>
      <c r="D407">
        <v>1.10083</v>
      </c>
      <c r="E407">
        <v>1.1023099999999999</v>
      </c>
      <c r="F407">
        <v>5.8300000000000001E-3</v>
      </c>
      <c r="G407">
        <v>7.4935714285714302E-3</v>
      </c>
      <c r="H407">
        <v>46.796930113311603</v>
      </c>
      <c r="I407">
        <v>0</v>
      </c>
      <c r="J407" s="1">
        <f t="shared" si="18"/>
        <v>42682</v>
      </c>
      <c r="K407" t="str">
        <f>IFERROR(VLOOKUP(J407,realized!F:I,3,0),"")</f>
        <v/>
      </c>
      <c r="M407" t="s">
        <v>1236</v>
      </c>
      <c r="N407">
        <v>1.23949</v>
      </c>
      <c r="O407">
        <v>1.24393</v>
      </c>
      <c r="P407">
        <v>1.23603</v>
      </c>
      <c r="Q407">
        <v>1.23743</v>
      </c>
      <c r="R407">
        <v>7.9000000000000094E-3</v>
      </c>
      <c r="S407">
        <v>1.11035714285714E-2</v>
      </c>
      <c r="T407">
        <v>50.8518989866852</v>
      </c>
      <c r="U407">
        <v>0</v>
      </c>
      <c r="V407" s="1">
        <f t="shared" si="19"/>
        <v>42682</v>
      </c>
      <c r="W407" t="str">
        <f>IFERROR(VLOOKUP(V407,realized!K:N,3,0),"")</f>
        <v/>
      </c>
      <c r="Y407" t="s">
        <v>1217</v>
      </c>
      <c r="Z407">
        <v>1252.45</v>
      </c>
      <c r="AA407">
        <v>1258.82</v>
      </c>
      <c r="AB407">
        <v>1249.68</v>
      </c>
      <c r="AC407">
        <v>1255.02</v>
      </c>
      <c r="AD407">
        <v>9.1399999999998691</v>
      </c>
      <c r="AE407">
        <v>14.8257142857142</v>
      </c>
      <c r="AF407">
        <v>25.606680513464202</v>
      </c>
      <c r="AG407">
        <v>1</v>
      </c>
      <c r="AH407" s="1">
        <f t="shared" si="20"/>
        <v>42655</v>
      </c>
      <c r="AI407" t="str">
        <f>IFERROR(VLOOKUP(AH407,realized!U:X,3,0),"")</f>
        <v/>
      </c>
    </row>
    <row r="408" spans="1:35" x14ac:dyDescent="0.3">
      <c r="A408" t="s">
        <v>1237</v>
      </c>
      <c r="B408">
        <v>1.1025100000000001</v>
      </c>
      <c r="C408">
        <v>1.12988</v>
      </c>
      <c r="D408">
        <v>1.0906400000000001</v>
      </c>
      <c r="E408">
        <v>1.0908599999999999</v>
      </c>
      <c r="F408">
        <v>3.92399999999999E-2</v>
      </c>
      <c r="G408">
        <v>9.4142857142856997E-3</v>
      </c>
      <c r="H408">
        <v>31.121849578412299</v>
      </c>
      <c r="I408">
        <v>0</v>
      </c>
      <c r="J408" s="1">
        <f t="shared" si="18"/>
        <v>42683</v>
      </c>
      <c r="K408" t="str">
        <f>IFERROR(VLOOKUP(J408,realized!F:I,3,0),"")</f>
        <v/>
      </c>
      <c r="M408" t="s">
        <v>1237</v>
      </c>
      <c r="N408">
        <v>1.2371700000000001</v>
      </c>
      <c r="O408">
        <v>1.25457</v>
      </c>
      <c r="P408">
        <v>1.23516</v>
      </c>
      <c r="Q408">
        <v>1.2405200000000001</v>
      </c>
      <c r="R408">
        <v>1.94099999999999E-2</v>
      </c>
      <c r="S408">
        <v>1.18614285714285E-2</v>
      </c>
      <c r="T408">
        <v>49.812207246984599</v>
      </c>
      <c r="U408">
        <v>0</v>
      </c>
      <c r="V408" s="1">
        <f t="shared" si="19"/>
        <v>42683</v>
      </c>
      <c r="W408" t="str">
        <f>IFERROR(VLOOKUP(V408,realized!K:N,3,0),"")</f>
        <v/>
      </c>
      <c r="Y408" t="s">
        <v>1218</v>
      </c>
      <c r="Z408">
        <v>1255.51</v>
      </c>
      <c r="AA408">
        <v>1262.33</v>
      </c>
      <c r="AB408">
        <v>1253</v>
      </c>
      <c r="AC408">
        <v>1257.53</v>
      </c>
      <c r="AD408">
        <v>9.3299999999999201</v>
      </c>
      <c r="AE408">
        <v>15.0057142857142</v>
      </c>
      <c r="AF408">
        <v>25.789920434434102</v>
      </c>
      <c r="AG408">
        <v>1</v>
      </c>
      <c r="AH408" s="1">
        <f t="shared" si="20"/>
        <v>42656</v>
      </c>
      <c r="AI408" t="str">
        <f>IFERROR(VLOOKUP(AH408,realized!U:X,3,0),"")</f>
        <v/>
      </c>
    </row>
    <row r="409" spans="1:35" x14ac:dyDescent="0.3">
      <c r="A409" t="s">
        <v>1238</v>
      </c>
      <c r="B409">
        <v>1.0907100000000001</v>
      </c>
      <c r="C409">
        <v>1.09531</v>
      </c>
      <c r="D409">
        <v>1.0864400000000001</v>
      </c>
      <c r="E409">
        <v>1.0890200000000001</v>
      </c>
      <c r="F409">
        <v>8.86999999999993E-3</v>
      </c>
      <c r="G409">
        <v>9.5464285714285495E-3</v>
      </c>
      <c r="H409">
        <v>31.878424658584802</v>
      </c>
      <c r="I409">
        <v>0</v>
      </c>
      <c r="J409" s="1">
        <f t="shared" si="18"/>
        <v>42684</v>
      </c>
      <c r="K409" t="str">
        <f>IFERROR(VLOOKUP(J409,realized!F:I,3,0),"")</f>
        <v/>
      </c>
      <c r="M409" t="s">
        <v>1238</v>
      </c>
      <c r="N409">
        <v>1.2405600000000001</v>
      </c>
      <c r="O409">
        <v>1.2583899999999999</v>
      </c>
      <c r="P409">
        <v>1.2376799999999999</v>
      </c>
      <c r="Q409">
        <v>1.25535</v>
      </c>
      <c r="R409">
        <v>2.0709999999999999E-2</v>
      </c>
      <c r="S409">
        <v>1.2702857142857101E-2</v>
      </c>
      <c r="T409">
        <v>46.917746225811499</v>
      </c>
      <c r="U409">
        <v>0</v>
      </c>
      <c r="V409" s="1">
        <f t="shared" si="19"/>
        <v>42684</v>
      </c>
      <c r="W409" t="str">
        <f>IFERROR(VLOOKUP(V409,realized!K:N,3,0),"")</f>
        <v/>
      </c>
      <c r="Y409" t="s">
        <v>1219</v>
      </c>
      <c r="Z409">
        <v>1258.22</v>
      </c>
      <c r="AA409">
        <v>1259.58</v>
      </c>
      <c r="AB409">
        <v>1246.07</v>
      </c>
      <c r="AC409">
        <v>1250.3399999999999</v>
      </c>
      <c r="AD409">
        <v>13.5099999999999</v>
      </c>
      <c r="AE409">
        <v>15.3107142857142</v>
      </c>
      <c r="AF409">
        <v>27.234638014106999</v>
      </c>
      <c r="AG409">
        <v>1</v>
      </c>
      <c r="AH409" s="1">
        <f t="shared" si="20"/>
        <v>42657</v>
      </c>
      <c r="AI409" t="str">
        <f>IFERROR(VLOOKUP(AH409,realized!U:X,3,0),"")</f>
        <v/>
      </c>
    </row>
    <row r="410" spans="1:35" x14ac:dyDescent="0.3">
      <c r="A410" t="s">
        <v>1239</v>
      </c>
      <c r="B410">
        <v>1.0890200000000001</v>
      </c>
      <c r="C410">
        <v>1.09229</v>
      </c>
      <c r="D410">
        <v>1.083</v>
      </c>
      <c r="E410">
        <v>1.0853600000000001</v>
      </c>
      <c r="F410">
        <v>9.2900000000000205E-3</v>
      </c>
      <c r="G410">
        <v>9.9235714285714101E-3</v>
      </c>
      <c r="H410">
        <v>31.2063713205855</v>
      </c>
      <c r="I410">
        <v>0</v>
      </c>
      <c r="J410" s="1">
        <f t="shared" si="18"/>
        <v>42685</v>
      </c>
      <c r="K410" t="str">
        <f>IFERROR(VLOOKUP(J410,realized!F:I,3,0),"")</f>
        <v/>
      </c>
      <c r="M410" t="s">
        <v>1239</v>
      </c>
      <c r="N410">
        <v>1.2554700000000001</v>
      </c>
      <c r="O410">
        <v>1.2673399999999999</v>
      </c>
      <c r="P410">
        <v>1.2524599999999999</v>
      </c>
      <c r="Q410">
        <v>1.25945</v>
      </c>
      <c r="R410">
        <v>1.4880000000000001E-2</v>
      </c>
      <c r="S410">
        <v>1.33135714285714E-2</v>
      </c>
      <c r="T410">
        <v>40.170421153854903</v>
      </c>
      <c r="U410">
        <v>0</v>
      </c>
      <c r="V410" s="1">
        <f t="shared" si="19"/>
        <v>42685</v>
      </c>
      <c r="W410" t="str">
        <f>IFERROR(VLOOKUP(V410,realized!K:N,3,0),"")</f>
        <v/>
      </c>
      <c r="Y410" t="s">
        <v>1220</v>
      </c>
      <c r="Z410">
        <v>1251.54</v>
      </c>
      <c r="AA410">
        <v>1257.0999999999999</v>
      </c>
      <c r="AB410">
        <v>1250.05</v>
      </c>
      <c r="AC410">
        <v>1255.45</v>
      </c>
      <c r="AD410">
        <v>7.0499999999999501</v>
      </c>
      <c r="AE410">
        <v>14.7478571428571</v>
      </c>
      <c r="AF410">
        <v>32.249261374867601</v>
      </c>
      <c r="AG410">
        <v>1</v>
      </c>
      <c r="AH410" s="1">
        <f t="shared" si="20"/>
        <v>42660</v>
      </c>
      <c r="AI410" t="str">
        <f>IFERROR(VLOOKUP(AH410,realized!U:X,3,0),"")</f>
        <v/>
      </c>
    </row>
    <row r="411" spans="1:35" x14ac:dyDescent="0.3">
      <c r="A411" t="s">
        <v>1240</v>
      </c>
      <c r="B411">
        <v>1.0829800000000001</v>
      </c>
      <c r="C411">
        <v>1.08392</v>
      </c>
      <c r="D411">
        <v>1.07087</v>
      </c>
      <c r="E411">
        <v>1.07362</v>
      </c>
      <c r="F411">
        <v>1.44900000000001E-2</v>
      </c>
      <c r="G411">
        <v>1.05742857142856E-2</v>
      </c>
      <c r="H411">
        <v>23.689505771980599</v>
      </c>
      <c r="I411">
        <v>0</v>
      </c>
      <c r="J411" s="1">
        <f t="shared" si="18"/>
        <v>42688</v>
      </c>
      <c r="K411" t="str">
        <f>IFERROR(VLOOKUP(J411,realized!F:I,3,0),"")</f>
        <v/>
      </c>
      <c r="M411" t="s">
        <v>1240</v>
      </c>
      <c r="N411">
        <v>1.25624</v>
      </c>
      <c r="O411">
        <v>1.25925</v>
      </c>
      <c r="P411">
        <v>1.2443299999999999</v>
      </c>
      <c r="Q411">
        <v>1.2483900000000001</v>
      </c>
      <c r="R411">
        <v>1.512E-2</v>
      </c>
      <c r="S411">
        <v>1.32421428571428E-2</v>
      </c>
      <c r="T411">
        <v>41.592203085756097</v>
      </c>
      <c r="U411">
        <v>0</v>
      </c>
      <c r="V411" s="1">
        <f t="shared" si="19"/>
        <v>42688</v>
      </c>
      <c r="W411" t="str">
        <f>IFERROR(VLOOKUP(V411,realized!K:N,3,0),"")</f>
        <v/>
      </c>
      <c r="Y411" t="s">
        <v>1221</v>
      </c>
      <c r="Z411">
        <v>1255.08</v>
      </c>
      <c r="AA411">
        <v>1264.68</v>
      </c>
      <c r="AB411">
        <v>1254.97</v>
      </c>
      <c r="AC411">
        <v>1262.08</v>
      </c>
      <c r="AD411">
        <v>9.7100000000000293</v>
      </c>
      <c r="AE411">
        <v>14.762857142857101</v>
      </c>
      <c r="AF411">
        <v>32.620991052167597</v>
      </c>
      <c r="AG411">
        <v>1</v>
      </c>
      <c r="AH411" s="1">
        <f t="shared" si="20"/>
        <v>42661</v>
      </c>
      <c r="AI411" t="str">
        <f>IFERROR(VLOOKUP(AH411,realized!U:X,3,0),"")</f>
        <v/>
      </c>
    </row>
    <row r="412" spans="1:35" x14ac:dyDescent="0.3">
      <c r="A412" t="s">
        <v>1241</v>
      </c>
      <c r="B412">
        <v>1.0736000000000001</v>
      </c>
      <c r="C412">
        <v>1.0815900000000001</v>
      </c>
      <c r="D412">
        <v>1.0713600000000001</v>
      </c>
      <c r="E412">
        <v>1.0720000000000001</v>
      </c>
      <c r="F412">
        <v>1.0229999999999901E-2</v>
      </c>
      <c r="G412">
        <v>1.07899999999999E-2</v>
      </c>
      <c r="H412">
        <v>24.928258538564599</v>
      </c>
      <c r="I412">
        <v>0</v>
      </c>
      <c r="J412" s="1">
        <f t="shared" si="18"/>
        <v>42689</v>
      </c>
      <c r="K412" t="str">
        <f>IFERROR(VLOOKUP(J412,realized!F:I,3,0),"")</f>
        <v/>
      </c>
      <c r="M412" t="s">
        <v>1241</v>
      </c>
      <c r="N412">
        <v>1.2480800000000001</v>
      </c>
      <c r="O412">
        <v>1.25284</v>
      </c>
      <c r="P412">
        <v>1.23793</v>
      </c>
      <c r="Q412">
        <v>1.2454799999999999</v>
      </c>
      <c r="R412">
        <v>1.4909999999999901E-2</v>
      </c>
      <c r="S412">
        <v>1.3637857142857099E-2</v>
      </c>
      <c r="T412">
        <v>41.096625384603001</v>
      </c>
      <c r="U412">
        <v>0</v>
      </c>
      <c r="V412" s="1">
        <f t="shared" si="19"/>
        <v>42689</v>
      </c>
      <c r="W412" t="str">
        <f>IFERROR(VLOOKUP(V412,realized!K:N,3,0),"")</f>
        <v/>
      </c>
      <c r="Y412" t="s">
        <v>1222</v>
      </c>
      <c r="Z412">
        <v>1262.28</v>
      </c>
      <c r="AA412">
        <v>1273.32</v>
      </c>
      <c r="AB412">
        <v>1260.18</v>
      </c>
      <c r="AC412">
        <v>1268.92</v>
      </c>
      <c r="AD412">
        <v>13.1399999999998</v>
      </c>
      <c r="AE412">
        <v>15.0049999999999</v>
      </c>
      <c r="AF412">
        <v>33.066010235363201</v>
      </c>
      <c r="AG412">
        <v>1</v>
      </c>
      <c r="AH412" s="1">
        <f t="shared" si="20"/>
        <v>42662</v>
      </c>
      <c r="AI412" t="str">
        <f>IFERROR(VLOOKUP(AH412,realized!U:X,3,0),"")</f>
        <v/>
      </c>
    </row>
    <row r="413" spans="1:35" x14ac:dyDescent="0.3">
      <c r="A413" t="s">
        <v>1242</v>
      </c>
      <c r="B413">
        <v>1.07185</v>
      </c>
      <c r="C413">
        <v>1.0759099999999999</v>
      </c>
      <c r="D413">
        <v>1.0665800000000001</v>
      </c>
      <c r="E413">
        <v>1.0689900000000001</v>
      </c>
      <c r="F413">
        <v>9.3299999999998297E-3</v>
      </c>
      <c r="G413">
        <v>1.1028571428571299E-2</v>
      </c>
      <c r="H413">
        <v>23.638282309756001</v>
      </c>
      <c r="I413">
        <v>0</v>
      </c>
      <c r="J413" s="1">
        <f t="shared" si="18"/>
        <v>42690</v>
      </c>
      <c r="K413" t="str">
        <f>IFERROR(VLOOKUP(J413,realized!F:I,3,0),"")</f>
        <v/>
      </c>
      <c r="M413" t="s">
        <v>1242</v>
      </c>
      <c r="N413">
        <v>1.2452300000000001</v>
      </c>
      <c r="O413">
        <v>1.2501500000000001</v>
      </c>
      <c r="P413">
        <v>1.2408699999999999</v>
      </c>
      <c r="Q413">
        <v>1.2440500000000001</v>
      </c>
      <c r="R413">
        <v>9.2800000000001701E-3</v>
      </c>
      <c r="S413">
        <v>1.3429285714285699E-2</v>
      </c>
      <c r="T413">
        <v>41.315172993056102</v>
      </c>
      <c r="U413">
        <v>0</v>
      </c>
      <c r="V413" s="1">
        <f t="shared" si="19"/>
        <v>42690</v>
      </c>
      <c r="W413" t="str">
        <f>IFERROR(VLOOKUP(V413,realized!K:N,3,0),"")</f>
        <v/>
      </c>
      <c r="Y413" t="s">
        <v>1223</v>
      </c>
      <c r="Z413">
        <v>1269.4000000000001</v>
      </c>
      <c r="AA413">
        <v>1274.44</v>
      </c>
      <c r="AB413">
        <v>1264.69</v>
      </c>
      <c r="AC413">
        <v>1265.55</v>
      </c>
      <c r="AD413">
        <v>9.75</v>
      </c>
      <c r="AE413">
        <v>14.638571428571399</v>
      </c>
      <c r="AF413">
        <v>37.2551356087084</v>
      </c>
      <c r="AG413">
        <v>1</v>
      </c>
      <c r="AH413" s="1">
        <f t="shared" si="20"/>
        <v>42663</v>
      </c>
      <c r="AI413" t="str">
        <f>IFERROR(VLOOKUP(AH413,realized!U:X,3,0),"")</f>
        <v/>
      </c>
    </row>
    <row r="414" spans="1:35" x14ac:dyDescent="0.3">
      <c r="A414" t="s">
        <v>1243</v>
      </c>
      <c r="B414">
        <v>1.0690200000000001</v>
      </c>
      <c r="C414">
        <v>1.0745199999999999</v>
      </c>
      <c r="D414">
        <v>1.0619400000000001</v>
      </c>
      <c r="E414">
        <v>1.06246</v>
      </c>
      <c r="F414">
        <v>1.25799999999998E-2</v>
      </c>
      <c r="G414">
        <v>1.1222857142857E-2</v>
      </c>
      <c r="H414">
        <v>22.278840095684799</v>
      </c>
      <c r="I414">
        <v>0</v>
      </c>
      <c r="J414" s="1">
        <f t="shared" si="18"/>
        <v>42691</v>
      </c>
      <c r="K414" t="str">
        <f>IFERROR(VLOOKUP(J414,realized!F:I,3,0),"")</f>
        <v/>
      </c>
      <c r="M414" t="s">
        <v>1243</v>
      </c>
      <c r="N414">
        <v>1.2441899999999999</v>
      </c>
      <c r="O414">
        <v>1.25044</v>
      </c>
      <c r="P414">
        <v>1.2407699999999999</v>
      </c>
      <c r="Q414">
        <v>1.2411399999999999</v>
      </c>
      <c r="R414">
        <v>9.6700000000000605E-3</v>
      </c>
      <c r="S414">
        <v>1.3416428571428499E-2</v>
      </c>
      <c r="T414">
        <v>43.532715918684602</v>
      </c>
      <c r="U414">
        <v>0</v>
      </c>
      <c r="V414" s="1">
        <f t="shared" si="19"/>
        <v>42691</v>
      </c>
      <c r="W414" t="str">
        <f>IFERROR(VLOOKUP(V414,realized!K:N,3,0),"")</f>
        <v/>
      </c>
      <c r="Y414" t="s">
        <v>1224</v>
      </c>
      <c r="Z414">
        <v>1265.6400000000001</v>
      </c>
      <c r="AA414">
        <v>1267.9000000000001</v>
      </c>
      <c r="AB414">
        <v>1261.05</v>
      </c>
      <c r="AC414">
        <v>1266.1199999999999</v>
      </c>
      <c r="AD414">
        <v>6.8500000000001302</v>
      </c>
      <c r="AE414">
        <v>14.395714285714201</v>
      </c>
      <c r="AF414">
        <v>40.9228435937192</v>
      </c>
      <c r="AG414">
        <v>1</v>
      </c>
      <c r="AH414" s="1">
        <f t="shared" si="20"/>
        <v>42664</v>
      </c>
      <c r="AI414" t="str">
        <f>IFERROR(VLOOKUP(AH414,realized!U:X,3,0),"")</f>
        <v/>
      </c>
    </row>
    <row r="415" spans="1:35" x14ac:dyDescent="0.3">
      <c r="A415" t="s">
        <v>1244</v>
      </c>
      <c r="B415">
        <v>1.0621799999999999</v>
      </c>
      <c r="C415">
        <v>1.0642499999999999</v>
      </c>
      <c r="D415">
        <v>1.0568599999999999</v>
      </c>
      <c r="E415">
        <v>1.05836</v>
      </c>
      <c r="F415">
        <v>7.3899999999999999E-3</v>
      </c>
      <c r="G415">
        <v>1.1370714285714199E-2</v>
      </c>
      <c r="H415">
        <v>20.953098306616202</v>
      </c>
      <c r="I415">
        <v>0</v>
      </c>
      <c r="J415" s="1">
        <f t="shared" si="18"/>
        <v>42692</v>
      </c>
      <c r="K415" t="str">
        <f>IFERROR(VLOOKUP(J415,realized!F:I,3,0),"")</f>
        <v/>
      </c>
      <c r="M415" t="s">
        <v>1244</v>
      </c>
      <c r="N415">
        <v>1.2411399999999999</v>
      </c>
      <c r="O415">
        <v>1.24356</v>
      </c>
      <c r="P415">
        <v>1.23017</v>
      </c>
      <c r="Q415">
        <v>1.2343</v>
      </c>
      <c r="R415">
        <v>1.3390000000000001E-2</v>
      </c>
      <c r="S415">
        <v>1.3615E-2</v>
      </c>
      <c r="T415">
        <v>48.770560033360098</v>
      </c>
      <c r="U415">
        <v>0</v>
      </c>
      <c r="V415" s="1">
        <f t="shared" si="19"/>
        <v>42692</v>
      </c>
      <c r="W415" t="str">
        <f>IFERROR(VLOOKUP(V415,realized!K:N,3,0),"")</f>
        <v/>
      </c>
      <c r="Y415" t="s">
        <v>1225</v>
      </c>
      <c r="Z415">
        <v>1266.27</v>
      </c>
      <c r="AA415">
        <v>1271.8699999999999</v>
      </c>
      <c r="AB415">
        <v>1260.1600000000001</v>
      </c>
      <c r="AC415">
        <v>1264.1199999999999</v>
      </c>
      <c r="AD415">
        <v>11.7099999999998</v>
      </c>
      <c r="AE415">
        <v>11.939285714285599</v>
      </c>
      <c r="AF415">
        <v>66.742548432073505</v>
      </c>
      <c r="AG415">
        <v>1</v>
      </c>
      <c r="AH415" s="1">
        <f t="shared" si="20"/>
        <v>42667</v>
      </c>
      <c r="AI415" t="str">
        <f>IFERROR(VLOOKUP(AH415,realized!U:X,3,0),"")</f>
        <v/>
      </c>
    </row>
    <row r="416" spans="1:35" x14ac:dyDescent="0.3">
      <c r="A416" t="s">
        <v>1245</v>
      </c>
      <c r="B416">
        <v>1.0591600000000001</v>
      </c>
      <c r="C416">
        <v>1.06488</v>
      </c>
      <c r="D416">
        <v>1.0577300000000001</v>
      </c>
      <c r="E416">
        <v>1.0626199999999999</v>
      </c>
      <c r="F416">
        <v>7.1499999999999897E-3</v>
      </c>
      <c r="G416">
        <v>1.11021428571428E-2</v>
      </c>
      <c r="H416">
        <v>22.137395235371098</v>
      </c>
      <c r="I416">
        <v>0</v>
      </c>
      <c r="J416" s="1">
        <f t="shared" si="18"/>
        <v>42695</v>
      </c>
      <c r="K416" t="str">
        <f>IFERROR(VLOOKUP(J416,realized!F:I,3,0),"")</f>
        <v/>
      </c>
      <c r="M416" t="s">
        <v>1245</v>
      </c>
      <c r="N416">
        <v>1.23445</v>
      </c>
      <c r="O416">
        <v>1.2511399999999999</v>
      </c>
      <c r="P416">
        <v>1.2311700000000001</v>
      </c>
      <c r="Q416">
        <v>1.24905</v>
      </c>
      <c r="R416">
        <v>1.99699999999998E-2</v>
      </c>
      <c r="S416">
        <v>1.45007142857142E-2</v>
      </c>
      <c r="T416">
        <v>50.983943383779597</v>
      </c>
      <c r="U416">
        <v>0</v>
      </c>
      <c r="V416" s="1">
        <f t="shared" si="19"/>
        <v>42695</v>
      </c>
      <c r="W416" t="str">
        <f>IFERROR(VLOOKUP(V416,realized!K:N,3,0),"")</f>
        <v/>
      </c>
      <c r="Y416" t="s">
        <v>1226</v>
      </c>
      <c r="Z416">
        <v>1264.98</v>
      </c>
      <c r="AA416">
        <v>1276.57</v>
      </c>
      <c r="AB416">
        <v>1262</v>
      </c>
      <c r="AC416">
        <v>1273.69</v>
      </c>
      <c r="AD416">
        <v>14.569999999999901</v>
      </c>
      <c r="AE416">
        <v>11.9078571428571</v>
      </c>
      <c r="AF416">
        <v>66.757219549207207</v>
      </c>
      <c r="AG416">
        <v>1</v>
      </c>
      <c r="AH416" s="1">
        <f t="shared" si="20"/>
        <v>42668</v>
      </c>
      <c r="AI416" t="str">
        <f>IFERROR(VLOOKUP(AH416,realized!U:X,3,0),"")</f>
        <v/>
      </c>
    </row>
    <row r="417" spans="1:35" x14ac:dyDescent="0.3">
      <c r="A417" t="s">
        <v>1246</v>
      </c>
      <c r="B417">
        <v>1.0626800000000001</v>
      </c>
      <c r="C417">
        <v>1.06575</v>
      </c>
      <c r="D417">
        <v>1.05829</v>
      </c>
      <c r="E417">
        <v>1.0624400000000001</v>
      </c>
      <c r="F417">
        <v>7.4600000000000204E-3</v>
      </c>
      <c r="G417">
        <v>1.1109285714285599E-2</v>
      </c>
      <c r="H417">
        <v>23.284994895415799</v>
      </c>
      <c r="I417">
        <v>0</v>
      </c>
      <c r="J417" s="1">
        <f t="shared" si="18"/>
        <v>42696</v>
      </c>
      <c r="K417" t="str">
        <f>IFERROR(VLOOKUP(J417,realized!F:I,3,0),"")</f>
        <v/>
      </c>
      <c r="M417" t="s">
        <v>1246</v>
      </c>
      <c r="N417">
        <v>1.2491099999999999</v>
      </c>
      <c r="O417">
        <v>1.2511699999999999</v>
      </c>
      <c r="P417">
        <v>1.23837</v>
      </c>
      <c r="Q417">
        <v>1.2422899999999999</v>
      </c>
      <c r="R417">
        <v>1.27999999999999E-2</v>
      </c>
      <c r="S417">
        <v>1.44564285714285E-2</v>
      </c>
      <c r="T417">
        <v>58.916358059642199</v>
      </c>
      <c r="U417">
        <v>0</v>
      </c>
      <c r="V417" s="1">
        <f t="shared" si="19"/>
        <v>42696</v>
      </c>
      <c r="W417" t="str">
        <f>IFERROR(VLOOKUP(V417,realized!K:N,3,0),"")</f>
        <v/>
      </c>
      <c r="Y417" t="s">
        <v>1227</v>
      </c>
      <c r="Z417">
        <v>1273.0899999999999</v>
      </c>
      <c r="AA417">
        <v>1276.44</v>
      </c>
      <c r="AB417">
        <v>1264.6199999999999</v>
      </c>
      <c r="AC417">
        <v>1266.67</v>
      </c>
      <c r="AD417">
        <v>11.8200000000001</v>
      </c>
      <c r="AE417">
        <v>11.359285714285599</v>
      </c>
      <c r="AF417">
        <v>66.049040680275198</v>
      </c>
      <c r="AG417">
        <v>1</v>
      </c>
      <c r="AH417" s="1">
        <f t="shared" si="20"/>
        <v>42669</v>
      </c>
      <c r="AI417" t="str">
        <f>IFERROR(VLOOKUP(AH417,realized!U:X,3,0),"")</f>
        <v/>
      </c>
    </row>
    <row r="418" spans="1:35" x14ac:dyDescent="0.3">
      <c r="A418" t="s">
        <v>1247</v>
      </c>
      <c r="B418">
        <v>1.06226</v>
      </c>
      <c r="C418">
        <v>1.0643199999999999</v>
      </c>
      <c r="D418">
        <v>1.05257</v>
      </c>
      <c r="E418">
        <v>1.0551600000000001</v>
      </c>
      <c r="F418">
        <v>1.1749999999999899E-2</v>
      </c>
      <c r="G418">
        <v>1.14749999999999E-2</v>
      </c>
      <c r="H418">
        <v>22.3758924012119</v>
      </c>
      <c r="I418">
        <v>0</v>
      </c>
      <c r="J418" s="1">
        <f t="shared" si="18"/>
        <v>42697</v>
      </c>
      <c r="K418" t="str">
        <f>IFERROR(VLOOKUP(J418,realized!F:I,3,0),"")</f>
        <v/>
      </c>
      <c r="M418" t="s">
        <v>1247</v>
      </c>
      <c r="N418">
        <v>1.2421500000000001</v>
      </c>
      <c r="O418">
        <v>1.24682</v>
      </c>
      <c r="P418">
        <v>1.23593</v>
      </c>
      <c r="Q418">
        <v>1.2435700000000001</v>
      </c>
      <c r="R418">
        <v>1.089E-2</v>
      </c>
      <c r="S418">
        <v>1.38221428571428E-2</v>
      </c>
      <c r="T418">
        <v>60.067745536586699</v>
      </c>
      <c r="U418">
        <v>0</v>
      </c>
      <c r="V418" s="1">
        <f t="shared" si="19"/>
        <v>42697</v>
      </c>
      <c r="W418" t="str">
        <f>IFERROR(VLOOKUP(V418,realized!K:N,3,0),"")</f>
        <v/>
      </c>
      <c r="Y418" t="s">
        <v>1228</v>
      </c>
      <c r="Z418">
        <v>1266.68</v>
      </c>
      <c r="AA418">
        <v>1272.67</v>
      </c>
      <c r="AB418">
        <v>1265.04</v>
      </c>
      <c r="AC418">
        <v>1265.3699999999999</v>
      </c>
      <c r="AD418">
        <v>7.6300000000001003</v>
      </c>
      <c r="AE418">
        <v>10.183571428571399</v>
      </c>
      <c r="AF418">
        <v>70.410913869012205</v>
      </c>
      <c r="AG418">
        <v>1</v>
      </c>
      <c r="AH418" s="1">
        <f t="shared" si="20"/>
        <v>42670</v>
      </c>
      <c r="AI418" t="str">
        <f>IFERROR(VLOOKUP(AH418,realized!U:X,3,0),"")</f>
        <v/>
      </c>
    </row>
    <row r="419" spans="1:35" x14ac:dyDescent="0.3">
      <c r="A419" t="s">
        <v>1248</v>
      </c>
      <c r="B419">
        <v>1.05494</v>
      </c>
      <c r="C419">
        <v>1.0585</v>
      </c>
      <c r="D419">
        <v>1.0517399999999999</v>
      </c>
      <c r="E419">
        <v>1.05471</v>
      </c>
      <c r="F419">
        <v>6.7600000000000897E-3</v>
      </c>
      <c r="G419">
        <v>1.15192857142856E-2</v>
      </c>
      <c r="H419">
        <v>23.164562737250399</v>
      </c>
      <c r="I419">
        <v>0</v>
      </c>
      <c r="J419" s="1">
        <f t="shared" si="18"/>
        <v>42698</v>
      </c>
      <c r="K419" t="str">
        <f>IFERROR(VLOOKUP(J419,realized!F:I,3,0),"")</f>
        <v/>
      </c>
      <c r="M419" t="s">
        <v>1248</v>
      </c>
      <c r="N419">
        <v>1.24332</v>
      </c>
      <c r="O419">
        <v>1.2494400000000001</v>
      </c>
      <c r="P419">
        <v>1.2401</v>
      </c>
      <c r="Q419">
        <v>1.24454</v>
      </c>
      <c r="R419">
        <v>9.3400000000001208E-3</v>
      </c>
      <c r="S419">
        <v>1.3717142857142799E-2</v>
      </c>
      <c r="T419">
        <v>60.5893334375804</v>
      </c>
      <c r="U419">
        <v>0</v>
      </c>
      <c r="V419" s="1">
        <f t="shared" si="19"/>
        <v>42698</v>
      </c>
      <c r="W419" t="str">
        <f>IFERROR(VLOOKUP(V419,realized!K:N,3,0),"")</f>
        <v/>
      </c>
      <c r="Y419" t="s">
        <v>1229</v>
      </c>
      <c r="Z419">
        <v>1268.07</v>
      </c>
      <c r="AA419">
        <v>1284.1400000000001</v>
      </c>
      <c r="AB419">
        <v>1261.4000000000001</v>
      </c>
      <c r="AC419">
        <v>1275.77</v>
      </c>
      <c r="AD419">
        <v>22.74</v>
      </c>
      <c r="AE419">
        <v>11.2007142857142</v>
      </c>
      <c r="AF419">
        <v>60.984622492554998</v>
      </c>
      <c r="AG419">
        <v>1</v>
      </c>
      <c r="AH419" s="1">
        <f t="shared" si="20"/>
        <v>42671</v>
      </c>
      <c r="AI419" t="str">
        <f>IFERROR(VLOOKUP(AH419,realized!U:X,3,0),"")</f>
        <v/>
      </c>
    </row>
    <row r="420" spans="1:35" x14ac:dyDescent="0.3">
      <c r="A420" t="s">
        <v>1249</v>
      </c>
      <c r="B420">
        <v>1.05467</v>
      </c>
      <c r="C420">
        <v>1.0627</v>
      </c>
      <c r="D420">
        <v>1.05379</v>
      </c>
      <c r="E420">
        <v>1.05905</v>
      </c>
      <c r="F420">
        <v>8.90999999999997E-3</v>
      </c>
      <c r="G420">
        <v>1.1377142857142799E-2</v>
      </c>
      <c r="H420">
        <v>24.1886741271516</v>
      </c>
      <c r="I420">
        <v>0</v>
      </c>
      <c r="J420" s="1">
        <f t="shared" si="18"/>
        <v>42699</v>
      </c>
      <c r="K420" t="str">
        <f>IFERROR(VLOOKUP(J420,realized!F:I,3,0),"")</f>
        <v/>
      </c>
      <c r="M420" t="s">
        <v>1249</v>
      </c>
      <c r="N420">
        <v>1.24448</v>
      </c>
      <c r="O420">
        <v>1.24797</v>
      </c>
      <c r="P420">
        <v>1.2415099999999999</v>
      </c>
      <c r="Q420">
        <v>1.24705</v>
      </c>
      <c r="R420">
        <v>6.4600000000001297E-3</v>
      </c>
      <c r="S420">
        <v>1.3195E-2</v>
      </c>
      <c r="T420">
        <v>61.018668800451998</v>
      </c>
      <c r="U420">
        <v>0</v>
      </c>
      <c r="V420" s="1">
        <f t="shared" si="19"/>
        <v>42699</v>
      </c>
      <c r="W420" t="str">
        <f>IFERROR(VLOOKUP(V420,realized!K:N,3,0),"")</f>
        <v/>
      </c>
      <c r="Y420" t="s">
        <v>1230</v>
      </c>
      <c r="Z420">
        <v>1277.48</v>
      </c>
      <c r="AA420">
        <v>1279.44</v>
      </c>
      <c r="AB420">
        <v>1271.1199999999999</v>
      </c>
      <c r="AC420">
        <v>1277.18</v>
      </c>
      <c r="AD420">
        <v>8.3200000000001602</v>
      </c>
      <c r="AE420">
        <v>11.090714285714199</v>
      </c>
      <c r="AF420">
        <v>60.185374519879197</v>
      </c>
      <c r="AG420">
        <v>1</v>
      </c>
      <c r="AH420" s="1">
        <f t="shared" si="20"/>
        <v>42674</v>
      </c>
      <c r="AI420" t="str">
        <f>IFERROR(VLOOKUP(AH420,realized!U:X,3,0),"")</f>
        <v/>
      </c>
    </row>
    <row r="421" spans="1:35" x14ac:dyDescent="0.3">
      <c r="A421" t="s">
        <v>1250</v>
      </c>
      <c r="B421">
        <v>1.0609599999999999</v>
      </c>
      <c r="C421">
        <v>1.0685</v>
      </c>
      <c r="D421">
        <v>1.0563100000000001</v>
      </c>
      <c r="E421">
        <v>1.0612600000000001</v>
      </c>
      <c r="F421">
        <v>1.2189999999999901E-2</v>
      </c>
      <c r="G421">
        <v>1.18314285714285E-2</v>
      </c>
      <c r="H421">
        <v>25.283712790669199</v>
      </c>
      <c r="I421">
        <v>0</v>
      </c>
      <c r="J421" s="1">
        <f t="shared" si="18"/>
        <v>42702</v>
      </c>
      <c r="K421" t="str">
        <f>IFERROR(VLOOKUP(J421,realized!F:I,3,0),"")</f>
        <v/>
      </c>
      <c r="M421" t="s">
        <v>1250</v>
      </c>
      <c r="N421">
        <v>1.2476100000000001</v>
      </c>
      <c r="O421">
        <v>1.25312</v>
      </c>
      <c r="P421">
        <v>1.2385200000000001</v>
      </c>
      <c r="Q421">
        <v>1.2413799999999999</v>
      </c>
      <c r="R421">
        <v>1.45999999999999E-2</v>
      </c>
      <c r="S421">
        <v>1.36735714285714E-2</v>
      </c>
      <c r="T421">
        <v>61.538612892464201</v>
      </c>
      <c r="U421">
        <v>0</v>
      </c>
      <c r="V421" s="1">
        <f t="shared" si="19"/>
        <v>42702</v>
      </c>
      <c r="W421" t="str">
        <f>IFERROR(VLOOKUP(V421,realized!K:N,3,0),"")</f>
        <v/>
      </c>
      <c r="Y421" t="s">
        <v>1231</v>
      </c>
      <c r="Z421">
        <v>1276.6099999999999</v>
      </c>
      <c r="AA421">
        <v>1291.83</v>
      </c>
      <c r="AB421">
        <v>1275.47</v>
      </c>
      <c r="AC421">
        <v>1287.97</v>
      </c>
      <c r="AD421">
        <v>16.3599999999999</v>
      </c>
      <c r="AE421">
        <v>11.6064285714285</v>
      </c>
      <c r="AF421">
        <v>52.553558664263598</v>
      </c>
      <c r="AG421">
        <v>1</v>
      </c>
      <c r="AH421" s="1">
        <f t="shared" si="20"/>
        <v>42675</v>
      </c>
      <c r="AI421" t="str">
        <f>IFERROR(VLOOKUP(AH421,realized!U:X,3,0),"")</f>
        <v/>
      </c>
    </row>
    <row r="422" spans="1:35" x14ac:dyDescent="0.3">
      <c r="A422" t="s">
        <v>1251</v>
      </c>
      <c r="B422">
        <v>1.0612200000000001</v>
      </c>
      <c r="C422">
        <v>1.0653900000000001</v>
      </c>
      <c r="D422">
        <v>1.0564499999999999</v>
      </c>
      <c r="E422">
        <v>1.0648500000000001</v>
      </c>
      <c r="F422">
        <v>8.94000000000017E-3</v>
      </c>
      <c r="G422">
        <v>9.6671428571428394E-3</v>
      </c>
      <c r="H422">
        <v>47.480740740602698</v>
      </c>
      <c r="I422">
        <v>0</v>
      </c>
      <c r="J422" s="1">
        <f t="shared" si="18"/>
        <v>42703</v>
      </c>
      <c r="K422" t="str">
        <f>IFERROR(VLOOKUP(J422,realized!F:I,3,0),"")</f>
        <v/>
      </c>
      <c r="M422" t="s">
        <v>1251</v>
      </c>
      <c r="N422">
        <v>1.24143</v>
      </c>
      <c r="O422">
        <v>1.2525299999999999</v>
      </c>
      <c r="P422">
        <v>1.2387600000000001</v>
      </c>
      <c r="Q422">
        <v>1.24898</v>
      </c>
      <c r="R422">
        <v>1.37699999999998E-2</v>
      </c>
      <c r="S422">
        <v>1.32707142857142E-2</v>
      </c>
      <c r="T422">
        <v>61.820729502588797</v>
      </c>
      <c r="U422">
        <v>0</v>
      </c>
      <c r="V422" s="1">
        <f t="shared" si="19"/>
        <v>42703</v>
      </c>
      <c r="W422" t="str">
        <f>IFERROR(VLOOKUP(V422,realized!K:N,3,0),"")</f>
        <v/>
      </c>
      <c r="Y422" t="s">
        <v>1232</v>
      </c>
      <c r="Z422">
        <v>1288.01</v>
      </c>
      <c r="AA422">
        <v>1307.99</v>
      </c>
      <c r="AB422">
        <v>1287.26</v>
      </c>
      <c r="AC422">
        <v>1296.44</v>
      </c>
      <c r="AD422">
        <v>20.73</v>
      </c>
      <c r="AE422">
        <v>12.420714285714199</v>
      </c>
      <c r="AF422">
        <v>40.555061733616199</v>
      </c>
      <c r="AG422">
        <v>1</v>
      </c>
      <c r="AH422" s="1">
        <f t="shared" si="20"/>
        <v>42676</v>
      </c>
      <c r="AI422" t="str">
        <f>IFERROR(VLOOKUP(AH422,realized!U:X,3,0),"")</f>
        <v/>
      </c>
    </row>
    <row r="423" spans="1:35" x14ac:dyDescent="0.3">
      <c r="A423" t="s">
        <v>1252</v>
      </c>
      <c r="B423">
        <v>1.06484</v>
      </c>
      <c r="C423">
        <v>1.0666199999999999</v>
      </c>
      <c r="D423">
        <v>1.05522</v>
      </c>
      <c r="E423">
        <v>1.05871</v>
      </c>
      <c r="F423">
        <v>1.1399999999999799E-2</v>
      </c>
      <c r="G423">
        <v>9.84785714285712E-3</v>
      </c>
      <c r="H423">
        <v>50.277466642927003</v>
      </c>
      <c r="I423">
        <v>0</v>
      </c>
      <c r="J423" s="1">
        <f t="shared" si="18"/>
        <v>42704</v>
      </c>
      <c r="K423" t="str">
        <f>IFERROR(VLOOKUP(J423,realized!F:I,3,0),"")</f>
        <v/>
      </c>
      <c r="M423" t="s">
        <v>1252</v>
      </c>
      <c r="N423">
        <v>1.2489399999999999</v>
      </c>
      <c r="O423">
        <v>1.25231</v>
      </c>
      <c r="P423">
        <v>1.2418899999999999</v>
      </c>
      <c r="Q423">
        <v>1.25054</v>
      </c>
      <c r="R423">
        <v>1.042E-2</v>
      </c>
      <c r="S423">
        <v>1.2535714285714299E-2</v>
      </c>
      <c r="T423">
        <v>61.787379734000403</v>
      </c>
      <c r="U423">
        <v>0</v>
      </c>
      <c r="V423" s="1">
        <f t="shared" si="19"/>
        <v>42704</v>
      </c>
      <c r="W423" t="str">
        <f>IFERROR(VLOOKUP(V423,realized!K:N,3,0),"")</f>
        <v/>
      </c>
      <c r="Y423" t="s">
        <v>1233</v>
      </c>
      <c r="Z423">
        <v>1296.78</v>
      </c>
      <c r="AA423">
        <v>1306.5999999999999</v>
      </c>
      <c r="AB423">
        <v>1285.54</v>
      </c>
      <c r="AC423">
        <v>1302.32</v>
      </c>
      <c r="AD423">
        <v>21.059999999999899</v>
      </c>
      <c r="AE423">
        <v>12.96</v>
      </c>
      <c r="AF423">
        <v>42.575912293652301</v>
      </c>
      <c r="AG423">
        <v>1</v>
      </c>
      <c r="AH423" s="1">
        <f t="shared" si="20"/>
        <v>42677</v>
      </c>
      <c r="AI423" t="str">
        <f>IFERROR(VLOOKUP(AH423,realized!U:X,3,0),"")</f>
        <v/>
      </c>
    </row>
    <row r="424" spans="1:35" x14ac:dyDescent="0.3">
      <c r="A424" t="s">
        <v>1253</v>
      </c>
      <c r="B424">
        <v>1.0587</v>
      </c>
      <c r="C424">
        <v>1.0668299999999999</v>
      </c>
      <c r="D424">
        <v>1.0584100000000001</v>
      </c>
      <c r="E424">
        <v>1.06592</v>
      </c>
      <c r="F424">
        <v>8.4199999999998703E-3</v>
      </c>
      <c r="G424">
        <v>9.78571428571425E-3</v>
      </c>
      <c r="H424">
        <v>59.003622564565397</v>
      </c>
      <c r="I424">
        <v>0</v>
      </c>
      <c r="J424" s="1">
        <f t="shared" si="18"/>
        <v>42705</v>
      </c>
      <c r="K424" t="str">
        <f>IFERROR(VLOOKUP(J424,realized!F:I,3,0),"")</f>
        <v/>
      </c>
      <c r="M424" t="s">
        <v>1253</v>
      </c>
      <c r="N424">
        <v>1.2506299999999999</v>
      </c>
      <c r="O424">
        <v>1.26953</v>
      </c>
      <c r="P424">
        <v>1.25021</v>
      </c>
      <c r="Q424">
        <v>1.2590300000000001</v>
      </c>
      <c r="R424">
        <v>1.932E-2</v>
      </c>
      <c r="S424">
        <v>1.28528571428571E-2</v>
      </c>
      <c r="T424">
        <v>59.526039081304198</v>
      </c>
      <c r="U424">
        <v>0</v>
      </c>
      <c r="V424" s="1">
        <f t="shared" si="19"/>
        <v>42705</v>
      </c>
      <c r="W424" t="str">
        <f>IFERROR(VLOOKUP(V424,realized!K:N,3,0),"")</f>
        <v/>
      </c>
      <c r="Y424" t="s">
        <v>1234</v>
      </c>
      <c r="Z424">
        <v>1302.1199999999999</v>
      </c>
      <c r="AA424">
        <v>1307.19</v>
      </c>
      <c r="AB424">
        <v>1294.6600000000001</v>
      </c>
      <c r="AC424">
        <v>1304.56</v>
      </c>
      <c r="AD424">
        <v>12.5299999999999</v>
      </c>
      <c r="AE424">
        <v>13.351428571428499</v>
      </c>
      <c r="AF424">
        <v>45.640356895192497</v>
      </c>
      <c r="AG424">
        <v>1</v>
      </c>
      <c r="AH424" s="1">
        <f t="shared" si="20"/>
        <v>42678</v>
      </c>
      <c r="AI424" t="str">
        <f>IFERROR(VLOOKUP(AH424,realized!U:X,3,0),"")</f>
        <v/>
      </c>
    </row>
    <row r="425" spans="1:35" x14ac:dyDescent="0.3">
      <c r="A425" t="s">
        <v>1254</v>
      </c>
      <c r="B425">
        <v>1.06593</v>
      </c>
      <c r="C425">
        <v>1.0689500000000001</v>
      </c>
      <c r="D425">
        <v>1.0624499999999999</v>
      </c>
      <c r="E425">
        <v>1.06606</v>
      </c>
      <c r="F425">
        <v>6.5000000000001697E-3</v>
      </c>
      <c r="G425">
        <v>9.2149999999999697E-3</v>
      </c>
      <c r="H425">
        <v>61.512808468976502</v>
      </c>
      <c r="I425">
        <v>0</v>
      </c>
      <c r="J425" s="1">
        <f t="shared" si="18"/>
        <v>42706</v>
      </c>
      <c r="K425" t="str">
        <f>IFERROR(VLOOKUP(J425,realized!F:I,3,0),"")</f>
        <v/>
      </c>
      <c r="M425" t="s">
        <v>1254</v>
      </c>
      <c r="N425">
        <v>1.2587699999999999</v>
      </c>
      <c r="O425">
        <v>1.27363</v>
      </c>
      <c r="P425">
        <v>1.2569600000000001</v>
      </c>
      <c r="Q425">
        <v>1.27325</v>
      </c>
      <c r="R425">
        <v>1.66699999999999E-2</v>
      </c>
      <c r="S425">
        <v>1.2963571428571401E-2</v>
      </c>
      <c r="T425">
        <v>55.715471325035203</v>
      </c>
      <c r="U425">
        <v>0</v>
      </c>
      <c r="V425" s="1">
        <f t="shared" si="19"/>
        <v>42706</v>
      </c>
      <c r="W425" t="str">
        <f>IFERROR(VLOOKUP(V425,realized!K:N,3,0),"")</f>
        <v/>
      </c>
      <c r="Y425" t="s">
        <v>1235</v>
      </c>
      <c r="Z425">
        <v>1293.24</v>
      </c>
      <c r="AA425">
        <v>1295.69</v>
      </c>
      <c r="AB425">
        <v>1278.0899999999999</v>
      </c>
      <c r="AC425">
        <v>1281.53</v>
      </c>
      <c r="AD425">
        <v>26.47</v>
      </c>
      <c r="AE425">
        <v>14.5485714285714</v>
      </c>
      <c r="AF425">
        <v>49.497928901038499</v>
      </c>
      <c r="AG425">
        <v>1</v>
      </c>
      <c r="AH425" s="1">
        <f t="shared" si="20"/>
        <v>42681</v>
      </c>
      <c r="AI425" t="str">
        <f>IFERROR(VLOOKUP(AH425,realized!U:X,3,0),"")</f>
        <v/>
      </c>
    </row>
    <row r="426" spans="1:35" x14ac:dyDescent="0.3">
      <c r="A426" t="s">
        <v>1255</v>
      </c>
      <c r="B426">
        <v>1.06246</v>
      </c>
      <c r="C426">
        <v>1.0795699999999999</v>
      </c>
      <c r="D426">
        <v>1.0505</v>
      </c>
      <c r="E426">
        <v>1.0763</v>
      </c>
      <c r="F426">
        <v>2.9069999999999901E-2</v>
      </c>
      <c r="G426">
        <v>1.0560714285714199E-2</v>
      </c>
      <c r="H426">
        <v>62.458675030697101</v>
      </c>
      <c r="I426">
        <v>0</v>
      </c>
      <c r="J426" s="1">
        <f t="shared" si="18"/>
        <v>42709</v>
      </c>
      <c r="K426" t="str">
        <f>IFERROR(VLOOKUP(J426,realized!F:I,3,0),"")</f>
        <v/>
      </c>
      <c r="M426" t="s">
        <v>1255</v>
      </c>
      <c r="N426">
        <v>1.2676099999999999</v>
      </c>
      <c r="O426">
        <v>1.2743800000000001</v>
      </c>
      <c r="P426">
        <v>1.2624</v>
      </c>
      <c r="Q426">
        <v>1.2730399999999999</v>
      </c>
      <c r="R426">
        <v>1.19800000000001E-2</v>
      </c>
      <c r="S426">
        <v>1.2754285714285701E-2</v>
      </c>
      <c r="T426">
        <v>54.889652618005698</v>
      </c>
      <c r="U426">
        <v>0</v>
      </c>
      <c r="V426" s="1">
        <f t="shared" si="19"/>
        <v>42709</v>
      </c>
      <c r="W426" t="str">
        <f>IFERROR(VLOOKUP(V426,realized!K:N,3,0),"")</f>
        <v/>
      </c>
      <c r="Y426" t="s">
        <v>1236</v>
      </c>
      <c r="Z426">
        <v>1281.69</v>
      </c>
      <c r="AA426">
        <v>1290.6600000000001</v>
      </c>
      <c r="AB426">
        <v>1272.76</v>
      </c>
      <c r="AC426">
        <v>1275.1600000000001</v>
      </c>
      <c r="AD426">
        <v>17.899999999999999</v>
      </c>
      <c r="AE426">
        <v>14.888571428571399</v>
      </c>
      <c r="AF426">
        <v>49.472940186470701</v>
      </c>
      <c r="AG426">
        <v>1</v>
      </c>
      <c r="AH426" s="1">
        <f t="shared" si="20"/>
        <v>42682</v>
      </c>
      <c r="AI426" t="str">
        <f>IFERROR(VLOOKUP(AH426,realized!U:X,3,0),"")</f>
        <v/>
      </c>
    </row>
    <row r="427" spans="1:35" x14ac:dyDescent="0.3">
      <c r="A427" t="s">
        <v>1256</v>
      </c>
      <c r="B427">
        <v>1.07633</v>
      </c>
      <c r="C427">
        <v>1.0785</v>
      </c>
      <c r="D427">
        <v>1.06978</v>
      </c>
      <c r="E427">
        <v>1.07161</v>
      </c>
      <c r="F427">
        <v>8.7200000000000593E-3</v>
      </c>
      <c r="G427">
        <v>1.05171428571428E-2</v>
      </c>
      <c r="H427">
        <v>62.330214207809</v>
      </c>
      <c r="I427">
        <v>0</v>
      </c>
      <c r="J427" s="1">
        <f t="shared" si="18"/>
        <v>42710</v>
      </c>
      <c r="K427" t="str">
        <f>IFERROR(VLOOKUP(J427,realized!F:I,3,0),"")</f>
        <v/>
      </c>
      <c r="M427" t="s">
        <v>1256</v>
      </c>
      <c r="N427">
        <v>1.2730999999999999</v>
      </c>
      <c r="O427">
        <v>1.2774000000000001</v>
      </c>
      <c r="P427">
        <v>1.26559</v>
      </c>
      <c r="Q427">
        <v>1.2677499999999999</v>
      </c>
      <c r="R427">
        <v>1.1809999999999999E-2</v>
      </c>
      <c r="S427">
        <v>1.2935E-2</v>
      </c>
      <c r="T427">
        <v>52.2861443263428</v>
      </c>
      <c r="U427">
        <v>0</v>
      </c>
      <c r="V427" s="1">
        <f t="shared" si="19"/>
        <v>42710</v>
      </c>
      <c r="W427" t="str">
        <f>IFERROR(VLOOKUP(V427,realized!K:N,3,0),"")</f>
        <v/>
      </c>
      <c r="Y427" t="s">
        <v>1237</v>
      </c>
      <c r="Z427">
        <v>1275.19</v>
      </c>
      <c r="AA427">
        <v>1337.26</v>
      </c>
      <c r="AB427">
        <v>1267.5999999999999</v>
      </c>
      <c r="AC427">
        <v>1277.2</v>
      </c>
      <c r="AD427">
        <v>69.66</v>
      </c>
      <c r="AE427">
        <v>19.167857142857098</v>
      </c>
      <c r="AF427">
        <v>32.341403808771702</v>
      </c>
      <c r="AG427">
        <v>1</v>
      </c>
      <c r="AH427" s="1">
        <f t="shared" si="20"/>
        <v>42683</v>
      </c>
      <c r="AI427" t="str">
        <f>IFERROR(VLOOKUP(AH427,realized!U:X,3,0),"")</f>
        <v/>
      </c>
    </row>
    <row r="428" spans="1:35" x14ac:dyDescent="0.3">
      <c r="A428" t="s">
        <v>1257</v>
      </c>
      <c r="B428">
        <v>1.07161</v>
      </c>
      <c r="C428">
        <v>1.0767800000000001</v>
      </c>
      <c r="D428">
        <v>1.07094</v>
      </c>
      <c r="E428">
        <v>1.07518</v>
      </c>
      <c r="F428">
        <v>5.8400000000000604E-3</v>
      </c>
      <c r="G428">
        <v>1.00357142857142E-2</v>
      </c>
      <c r="H428">
        <v>62.030337718081299</v>
      </c>
      <c r="I428">
        <v>0</v>
      </c>
      <c r="J428" s="1">
        <f t="shared" si="18"/>
        <v>42711</v>
      </c>
      <c r="K428" t="str">
        <f>IFERROR(VLOOKUP(J428,realized!F:I,3,0),"")</f>
        <v/>
      </c>
      <c r="M428" t="s">
        <v>1257</v>
      </c>
      <c r="N428">
        <v>1.2678</v>
      </c>
      <c r="O428">
        <v>1.2682</v>
      </c>
      <c r="P428">
        <v>1.2569399999999999</v>
      </c>
      <c r="Q428">
        <v>1.2623599999999999</v>
      </c>
      <c r="R428">
        <v>1.1259999999999999E-2</v>
      </c>
      <c r="S428">
        <v>1.3048571428571401E-2</v>
      </c>
      <c r="T428">
        <v>52.211812952314602</v>
      </c>
      <c r="U428">
        <v>0</v>
      </c>
      <c r="V428" s="1">
        <f t="shared" si="19"/>
        <v>42711</v>
      </c>
      <c r="W428" t="str">
        <f>IFERROR(VLOOKUP(V428,realized!K:N,3,0),"")</f>
        <v/>
      </c>
      <c r="Y428" t="s">
        <v>1238</v>
      </c>
      <c r="Z428">
        <v>1277.8399999999999</v>
      </c>
      <c r="AA428">
        <v>1292.19</v>
      </c>
      <c r="AB428">
        <v>1252.19</v>
      </c>
      <c r="AC428">
        <v>1258.6199999999999</v>
      </c>
      <c r="AD428">
        <v>40</v>
      </c>
      <c r="AE428">
        <v>21.535714285714299</v>
      </c>
      <c r="AF428">
        <v>30.079756319364002</v>
      </c>
      <c r="AG428">
        <v>1</v>
      </c>
      <c r="AH428" s="1">
        <f t="shared" si="20"/>
        <v>42684</v>
      </c>
      <c r="AI428" t="str">
        <f>IFERROR(VLOOKUP(AH428,realized!U:X,3,0),"")</f>
        <v/>
      </c>
    </row>
    <row r="429" spans="1:35" x14ac:dyDescent="0.3">
      <c r="A429" t="s">
        <v>1258</v>
      </c>
      <c r="B429">
        <v>1.07518</v>
      </c>
      <c r="C429">
        <v>1.0872999999999999</v>
      </c>
      <c r="D429">
        <v>1.0597300000000001</v>
      </c>
      <c r="E429">
        <v>1.0611999999999999</v>
      </c>
      <c r="F429">
        <v>2.75699999999998E-2</v>
      </c>
      <c r="G429">
        <v>1.14771428571428E-2</v>
      </c>
      <c r="H429">
        <v>53.122646462446099</v>
      </c>
      <c r="I429">
        <v>0</v>
      </c>
      <c r="J429" s="1">
        <f t="shared" si="18"/>
        <v>42712</v>
      </c>
      <c r="K429" t="str">
        <f>IFERROR(VLOOKUP(J429,realized!F:I,3,0),"")</f>
        <v/>
      </c>
      <c r="M429" t="s">
        <v>1258</v>
      </c>
      <c r="N429">
        <v>1.26237</v>
      </c>
      <c r="O429">
        <v>1.2704</v>
      </c>
      <c r="P429">
        <v>1.2547900000000001</v>
      </c>
      <c r="Q429">
        <v>1.2584200000000001</v>
      </c>
      <c r="R429">
        <v>1.56099999999999E-2</v>
      </c>
      <c r="S429">
        <v>1.3207142857142799E-2</v>
      </c>
      <c r="T429">
        <v>52.940136843153901</v>
      </c>
      <c r="U429">
        <v>0</v>
      </c>
      <c r="V429" s="1">
        <f t="shared" si="19"/>
        <v>42712</v>
      </c>
      <c r="W429" t="str">
        <f>IFERROR(VLOOKUP(V429,realized!K:N,3,0),"")</f>
        <v/>
      </c>
      <c r="Y429" t="s">
        <v>1239</v>
      </c>
      <c r="Z429">
        <v>1258.8900000000001</v>
      </c>
      <c r="AA429">
        <v>1265.29</v>
      </c>
      <c r="AB429">
        <v>1219.03</v>
      </c>
      <c r="AC429">
        <v>1227.1300000000001</v>
      </c>
      <c r="AD429">
        <v>46.259999999999899</v>
      </c>
      <c r="AE429">
        <v>24.003571428571401</v>
      </c>
      <c r="AF429">
        <v>19.9620466150133</v>
      </c>
      <c r="AG429">
        <v>1</v>
      </c>
      <c r="AH429" s="1">
        <f t="shared" si="20"/>
        <v>42685</v>
      </c>
      <c r="AI429" t="str">
        <f>IFERROR(VLOOKUP(AH429,realized!U:X,3,0),"")</f>
        <v/>
      </c>
    </row>
    <row r="430" spans="1:35" x14ac:dyDescent="0.3">
      <c r="A430" t="s">
        <v>1259</v>
      </c>
      <c r="B430">
        <v>1.06118</v>
      </c>
      <c r="C430">
        <v>1.0629299999999999</v>
      </c>
      <c r="D430">
        <v>1.0530200000000001</v>
      </c>
      <c r="E430">
        <v>1.05538</v>
      </c>
      <c r="F430">
        <v>9.9099999999998599E-3</v>
      </c>
      <c r="G430">
        <v>1.16742857142857E-2</v>
      </c>
      <c r="H430">
        <v>53.267365177490099</v>
      </c>
      <c r="I430">
        <v>0</v>
      </c>
      <c r="J430" s="1">
        <f t="shared" si="18"/>
        <v>42713</v>
      </c>
      <c r="K430" t="str">
        <f>IFERROR(VLOOKUP(J430,realized!F:I,3,0),"")</f>
        <v/>
      </c>
      <c r="M430" t="s">
        <v>1259</v>
      </c>
      <c r="N430">
        <v>1.2583800000000001</v>
      </c>
      <c r="O430">
        <v>1.262</v>
      </c>
      <c r="P430">
        <v>1.2551699999999999</v>
      </c>
      <c r="Q430">
        <v>1.2571300000000001</v>
      </c>
      <c r="R430">
        <v>6.8300000000001103E-3</v>
      </c>
      <c r="S430">
        <v>1.22685714285714E-2</v>
      </c>
      <c r="T430">
        <v>56.602274738469397</v>
      </c>
      <c r="U430">
        <v>0</v>
      </c>
      <c r="V430" s="1">
        <f t="shared" si="19"/>
        <v>42713</v>
      </c>
      <c r="W430" t="str">
        <f>IFERROR(VLOOKUP(V430,realized!K:N,3,0),"")</f>
        <v/>
      </c>
      <c r="Y430" t="s">
        <v>1240</v>
      </c>
      <c r="Z430">
        <v>1227.98</v>
      </c>
      <c r="AA430">
        <v>1231.0899999999999</v>
      </c>
      <c r="AB430">
        <v>1211.4100000000001</v>
      </c>
      <c r="AC430">
        <v>1220.78</v>
      </c>
      <c r="AD430">
        <v>19.679999999999801</v>
      </c>
      <c r="AE430">
        <v>24.3685714285714</v>
      </c>
      <c r="AF430">
        <v>19.883040387299999</v>
      </c>
      <c r="AG430">
        <v>1</v>
      </c>
      <c r="AH430" s="1">
        <f t="shared" si="20"/>
        <v>42688</v>
      </c>
      <c r="AI430" t="str">
        <f>IFERROR(VLOOKUP(AH430,realized!U:X,3,0),"")</f>
        <v/>
      </c>
    </row>
    <row r="431" spans="1:35" x14ac:dyDescent="0.3">
      <c r="A431" t="s">
        <v>1260</v>
      </c>
      <c r="B431">
        <v>1.0532600000000001</v>
      </c>
      <c r="C431">
        <v>1.06514</v>
      </c>
      <c r="D431">
        <v>1.0524800000000001</v>
      </c>
      <c r="E431">
        <v>1.06338</v>
      </c>
      <c r="F431">
        <v>1.26599999999998E-2</v>
      </c>
      <c r="G431">
        <v>1.20457142857142E-2</v>
      </c>
      <c r="H431">
        <v>53.503040730406603</v>
      </c>
      <c r="I431">
        <v>0</v>
      </c>
      <c r="J431" s="1">
        <f t="shared" si="18"/>
        <v>42716</v>
      </c>
      <c r="K431" t="str">
        <f>IFERROR(VLOOKUP(J431,realized!F:I,3,0),"")</f>
        <v/>
      </c>
      <c r="M431" t="s">
        <v>1260</v>
      </c>
      <c r="N431">
        <v>1.2572099999999999</v>
      </c>
      <c r="O431">
        <v>1.26989</v>
      </c>
      <c r="P431">
        <v>1.25661</v>
      </c>
      <c r="Q431">
        <v>1.2672399999999999</v>
      </c>
      <c r="R431">
        <v>1.32799999999999E-2</v>
      </c>
      <c r="S431">
        <v>1.23028571428571E-2</v>
      </c>
      <c r="T431">
        <v>56.157862347297197</v>
      </c>
      <c r="U431">
        <v>0</v>
      </c>
      <c r="V431" s="1">
        <f t="shared" si="19"/>
        <v>42716</v>
      </c>
      <c r="W431" t="str">
        <f>IFERROR(VLOOKUP(V431,realized!K:N,3,0),"")</f>
        <v/>
      </c>
      <c r="Y431" t="s">
        <v>1241</v>
      </c>
      <c r="Z431">
        <v>1221.57</v>
      </c>
      <c r="AA431">
        <v>1231.46</v>
      </c>
      <c r="AB431">
        <v>1218.79</v>
      </c>
      <c r="AC431">
        <v>1228.3499999999999</v>
      </c>
      <c r="AD431">
        <v>12.67</v>
      </c>
      <c r="AE431">
        <v>24.429285714285701</v>
      </c>
      <c r="AF431">
        <v>22.142860493719201</v>
      </c>
      <c r="AG431">
        <v>1</v>
      </c>
      <c r="AH431" s="1">
        <f t="shared" si="20"/>
        <v>42689</v>
      </c>
      <c r="AI431" t="str">
        <f>IFERROR(VLOOKUP(AH431,realized!U:X,3,0),"")</f>
        <v/>
      </c>
    </row>
    <row r="432" spans="1:35" x14ac:dyDescent="0.3">
      <c r="A432" t="s">
        <v>1261</v>
      </c>
      <c r="B432">
        <v>1.06338</v>
      </c>
      <c r="C432">
        <v>1.06667</v>
      </c>
      <c r="D432">
        <v>1.0603400000000001</v>
      </c>
      <c r="E432">
        <v>1.06233</v>
      </c>
      <c r="F432">
        <v>6.3299999999999398E-3</v>
      </c>
      <c r="G432">
        <v>1.16585714285714E-2</v>
      </c>
      <c r="H432">
        <v>53.549069704180702</v>
      </c>
      <c r="I432">
        <v>0</v>
      </c>
      <c r="J432" s="1">
        <f t="shared" si="18"/>
        <v>42717</v>
      </c>
      <c r="K432" t="str">
        <f>IFERROR(VLOOKUP(J432,realized!F:I,3,0),"")</f>
        <v/>
      </c>
      <c r="M432" t="s">
        <v>1261</v>
      </c>
      <c r="N432">
        <v>1.26694</v>
      </c>
      <c r="O432">
        <v>1.27275</v>
      </c>
      <c r="P432">
        <v>1.26528</v>
      </c>
      <c r="Q432">
        <v>1.26572</v>
      </c>
      <c r="R432">
        <v>7.4700000000000799E-3</v>
      </c>
      <c r="S432">
        <v>1.2058571428571399E-2</v>
      </c>
      <c r="T432">
        <v>58.233695077359599</v>
      </c>
      <c r="U432">
        <v>0</v>
      </c>
      <c r="V432" s="1">
        <f t="shared" si="19"/>
        <v>42717</v>
      </c>
      <c r="W432" t="str">
        <f>IFERROR(VLOOKUP(V432,realized!K:N,3,0),"")</f>
        <v/>
      </c>
      <c r="Y432" t="s">
        <v>1242</v>
      </c>
      <c r="Z432">
        <v>1227.6099999999999</v>
      </c>
      <c r="AA432">
        <v>1232.99</v>
      </c>
      <c r="AB432">
        <v>1221.4000000000001</v>
      </c>
      <c r="AC432">
        <v>1224.5999999999999</v>
      </c>
      <c r="AD432">
        <v>11.5899999999999</v>
      </c>
      <c r="AE432">
        <v>24.712142857142801</v>
      </c>
      <c r="AF432">
        <v>24.506175645288302</v>
      </c>
      <c r="AG432">
        <v>1</v>
      </c>
      <c r="AH432" s="1">
        <f t="shared" si="20"/>
        <v>42690</v>
      </c>
      <c r="AI432" t="str">
        <f>IFERROR(VLOOKUP(AH432,realized!U:X,3,0),"")</f>
        <v/>
      </c>
    </row>
    <row r="433" spans="1:35" x14ac:dyDescent="0.3">
      <c r="A433" t="s">
        <v>1262</v>
      </c>
      <c r="B433">
        <v>1.0624899999999999</v>
      </c>
      <c r="C433">
        <v>1.06694</v>
      </c>
      <c r="D433">
        <v>1.04958</v>
      </c>
      <c r="E433">
        <v>1.05331</v>
      </c>
      <c r="F433">
        <v>1.736E-2</v>
      </c>
      <c r="G433">
        <v>1.24157142857142E-2</v>
      </c>
      <c r="H433">
        <v>52.837381516863303</v>
      </c>
      <c r="I433">
        <v>0</v>
      </c>
      <c r="J433" s="1">
        <f t="shared" si="18"/>
        <v>42718</v>
      </c>
      <c r="K433" t="str">
        <f>IFERROR(VLOOKUP(J433,realized!F:I,3,0),"")</f>
        <v/>
      </c>
      <c r="M433" t="s">
        <v>1262</v>
      </c>
      <c r="N433">
        <v>1.2658700000000001</v>
      </c>
      <c r="O433">
        <v>1.2722199999999999</v>
      </c>
      <c r="P433">
        <v>1.25295</v>
      </c>
      <c r="Q433">
        <v>1.25624</v>
      </c>
      <c r="R433">
        <v>1.9269999999999898E-2</v>
      </c>
      <c r="S433">
        <v>1.27678571428571E-2</v>
      </c>
      <c r="T433">
        <v>58.034200134485502</v>
      </c>
      <c r="U433">
        <v>0</v>
      </c>
      <c r="V433" s="1">
        <f t="shared" si="19"/>
        <v>42718</v>
      </c>
      <c r="W433" t="str">
        <f>IFERROR(VLOOKUP(V433,realized!K:N,3,0),"")</f>
        <v/>
      </c>
      <c r="Y433" t="s">
        <v>1243</v>
      </c>
      <c r="Z433">
        <v>1224.6300000000001</v>
      </c>
      <c r="AA433">
        <v>1231.3699999999999</v>
      </c>
      <c r="AB433">
        <v>1210.99</v>
      </c>
      <c r="AC433">
        <v>1215.95</v>
      </c>
      <c r="AD433">
        <v>20.3799999999998</v>
      </c>
      <c r="AE433">
        <v>24.543571428571401</v>
      </c>
      <c r="AF433">
        <v>26.427723556904201</v>
      </c>
      <c r="AG433">
        <v>1</v>
      </c>
      <c r="AH433" s="1">
        <f t="shared" si="20"/>
        <v>42691</v>
      </c>
      <c r="AI433" t="str">
        <f>IFERROR(VLOOKUP(AH433,realized!U:X,3,0),"")</f>
        <v/>
      </c>
    </row>
    <row r="434" spans="1:35" x14ac:dyDescent="0.3">
      <c r="A434" t="s">
        <v>1263</v>
      </c>
      <c r="B434">
        <v>1.05335</v>
      </c>
      <c r="C434">
        <v>1.05385</v>
      </c>
      <c r="D434">
        <v>1.0366</v>
      </c>
      <c r="E434">
        <v>1.04121</v>
      </c>
      <c r="F434">
        <v>1.7249999999999901E-2</v>
      </c>
      <c r="G434">
        <v>1.30114285714285E-2</v>
      </c>
      <c r="H434">
        <v>42.0362290322199</v>
      </c>
      <c r="I434">
        <v>0</v>
      </c>
      <c r="J434" s="1">
        <f t="shared" si="18"/>
        <v>42719</v>
      </c>
      <c r="K434" t="str">
        <f>IFERROR(VLOOKUP(J434,realized!F:I,3,0),"")</f>
        <v/>
      </c>
      <c r="M434" t="s">
        <v>1263</v>
      </c>
      <c r="N434">
        <v>1.2562199999999999</v>
      </c>
      <c r="O434">
        <v>1.25668</v>
      </c>
      <c r="P434">
        <v>1.2375499999999999</v>
      </c>
      <c r="Q434">
        <v>1.24152</v>
      </c>
      <c r="R434">
        <v>1.9130000000000001E-2</v>
      </c>
      <c r="S434">
        <v>1.3672857142857099E-2</v>
      </c>
      <c r="T434">
        <v>57.200995743279897</v>
      </c>
      <c r="U434">
        <v>0</v>
      </c>
      <c r="V434" s="1">
        <f t="shared" si="19"/>
        <v>42719</v>
      </c>
      <c r="W434" t="str">
        <f>IFERROR(VLOOKUP(V434,realized!K:N,3,0),"")</f>
        <v/>
      </c>
      <c r="Y434" t="s">
        <v>1244</v>
      </c>
      <c r="Z434">
        <v>1215.46</v>
      </c>
      <c r="AA434">
        <v>1217.6500000000001</v>
      </c>
      <c r="AB434">
        <v>1202.72</v>
      </c>
      <c r="AC434">
        <v>1207.51</v>
      </c>
      <c r="AD434">
        <v>14.93</v>
      </c>
      <c r="AE434">
        <v>25.0157142857142</v>
      </c>
      <c r="AF434">
        <v>26.049184820545999</v>
      </c>
      <c r="AG434">
        <v>1</v>
      </c>
      <c r="AH434" s="1">
        <f t="shared" si="20"/>
        <v>42692</v>
      </c>
      <c r="AI434" t="str">
        <f>IFERROR(VLOOKUP(AH434,realized!U:X,3,0),"")</f>
        <v/>
      </c>
    </row>
    <row r="435" spans="1:35" x14ac:dyDescent="0.3">
      <c r="A435" t="s">
        <v>1264</v>
      </c>
      <c r="B435">
        <v>1.04121</v>
      </c>
      <c r="C435">
        <v>1.04738</v>
      </c>
      <c r="D435">
        <v>1.0400199999999999</v>
      </c>
      <c r="E435">
        <v>1.0451299999999999</v>
      </c>
      <c r="F435">
        <v>7.3600000000000297E-3</v>
      </c>
      <c r="G435">
        <v>1.26664285714285E-2</v>
      </c>
      <c r="H435">
        <v>42.241469971010403</v>
      </c>
      <c r="I435">
        <v>0</v>
      </c>
      <c r="J435" s="1">
        <f t="shared" si="18"/>
        <v>42720</v>
      </c>
      <c r="K435" t="str">
        <f>IFERROR(VLOOKUP(J435,realized!F:I,3,0),"")</f>
        <v/>
      </c>
      <c r="M435" t="s">
        <v>1264</v>
      </c>
      <c r="N435">
        <v>1.2414000000000001</v>
      </c>
      <c r="O435">
        <v>1.2510300000000001</v>
      </c>
      <c r="P435">
        <v>1.23821</v>
      </c>
      <c r="Q435">
        <v>1.24821</v>
      </c>
      <c r="R435">
        <v>1.282E-2</v>
      </c>
      <c r="S435">
        <v>1.35457142857143E-2</v>
      </c>
      <c r="T435">
        <v>57.174117231558398</v>
      </c>
      <c r="U435">
        <v>0</v>
      </c>
      <c r="V435" s="1">
        <f t="shared" si="19"/>
        <v>42720</v>
      </c>
      <c r="W435" t="str">
        <f>IFERROR(VLOOKUP(V435,realized!K:N,3,0),"")</f>
        <v/>
      </c>
      <c r="Y435" t="s">
        <v>1245</v>
      </c>
      <c r="Z435">
        <v>1207.18</v>
      </c>
      <c r="AA435">
        <v>1217.53</v>
      </c>
      <c r="AB435">
        <v>1205.46</v>
      </c>
      <c r="AC435">
        <v>1213.8800000000001</v>
      </c>
      <c r="AD435">
        <v>12.069999999999901</v>
      </c>
      <c r="AE435">
        <v>24.709285714285699</v>
      </c>
      <c r="AF435">
        <v>27.860880328962999</v>
      </c>
      <c r="AG435">
        <v>1</v>
      </c>
      <c r="AH435" s="1">
        <f t="shared" si="20"/>
        <v>42695</v>
      </c>
      <c r="AI435" t="str">
        <f>IFERROR(VLOOKUP(AH435,realized!U:X,3,0),"")</f>
        <v/>
      </c>
    </row>
    <row r="436" spans="1:35" x14ac:dyDescent="0.3">
      <c r="A436" t="s">
        <v>1265</v>
      </c>
      <c r="B436">
        <v>1.0437799999999999</v>
      </c>
      <c r="C436">
        <v>1.04789</v>
      </c>
      <c r="D436">
        <v>1.03918</v>
      </c>
      <c r="E436">
        <v>1.04016</v>
      </c>
      <c r="F436">
        <v>8.7099999999999903E-3</v>
      </c>
      <c r="G436">
        <v>1.2649999999999899E-2</v>
      </c>
      <c r="H436">
        <v>42.965701486694101</v>
      </c>
      <c r="I436">
        <v>0</v>
      </c>
      <c r="J436" s="1">
        <f t="shared" si="18"/>
        <v>42723</v>
      </c>
      <c r="K436" t="str">
        <f>IFERROR(VLOOKUP(J436,realized!F:I,3,0),"")</f>
        <v/>
      </c>
      <c r="M436" t="s">
        <v>1265</v>
      </c>
      <c r="N436">
        <v>1.2471300000000001</v>
      </c>
      <c r="O436">
        <v>1.25014</v>
      </c>
      <c r="P436">
        <v>1.2354700000000001</v>
      </c>
      <c r="Q436">
        <v>1.2392099999999999</v>
      </c>
      <c r="R436">
        <v>1.46699999999999E-2</v>
      </c>
      <c r="S436">
        <v>1.3610000000000001E-2</v>
      </c>
      <c r="T436">
        <v>55.317471936427502</v>
      </c>
      <c r="U436">
        <v>0</v>
      </c>
      <c r="V436" s="1">
        <f t="shared" si="19"/>
        <v>42723</v>
      </c>
      <c r="W436" t="str">
        <f>IFERROR(VLOOKUP(V436,realized!K:N,3,0),"")</f>
        <v/>
      </c>
      <c r="Y436" t="s">
        <v>1246</v>
      </c>
      <c r="Z436">
        <v>1213.3</v>
      </c>
      <c r="AA436">
        <v>1220.96</v>
      </c>
      <c r="AB436">
        <v>1206.03</v>
      </c>
      <c r="AC436">
        <v>1212.05</v>
      </c>
      <c r="AD436">
        <v>14.93</v>
      </c>
      <c r="AE436">
        <v>24.294999999999899</v>
      </c>
      <c r="AF436">
        <v>29.4310859581032</v>
      </c>
      <c r="AG436">
        <v>1</v>
      </c>
      <c r="AH436" s="1">
        <f t="shared" si="20"/>
        <v>42696</v>
      </c>
      <c r="AI436" t="str">
        <f>IFERROR(VLOOKUP(AH436,realized!U:X,3,0),"")</f>
        <v/>
      </c>
    </row>
    <row r="437" spans="1:35" x14ac:dyDescent="0.3">
      <c r="A437" t="s">
        <v>1266</v>
      </c>
      <c r="B437">
        <v>1.04013</v>
      </c>
      <c r="C437">
        <v>1.0417700000000001</v>
      </c>
      <c r="D437">
        <v>1.0351900000000001</v>
      </c>
      <c r="E437">
        <v>1.03861</v>
      </c>
      <c r="F437">
        <v>6.5800000000000303E-3</v>
      </c>
      <c r="G437">
        <v>1.2305714285714199E-2</v>
      </c>
      <c r="H437">
        <v>42.512811759443998</v>
      </c>
      <c r="I437">
        <v>0</v>
      </c>
      <c r="J437" s="1">
        <f t="shared" si="18"/>
        <v>42724</v>
      </c>
      <c r="K437" t="str">
        <f>IFERROR(VLOOKUP(J437,realized!F:I,3,0),"")</f>
        <v/>
      </c>
      <c r="M437" t="s">
        <v>1266</v>
      </c>
      <c r="N437">
        <v>1.2394700000000001</v>
      </c>
      <c r="O437">
        <v>1.2407699999999999</v>
      </c>
      <c r="P437">
        <v>1.23122</v>
      </c>
      <c r="Q437">
        <v>1.23661</v>
      </c>
      <c r="R437">
        <v>9.5499999999999405E-3</v>
      </c>
      <c r="S437">
        <v>1.3547857142857099E-2</v>
      </c>
      <c r="T437">
        <v>51.871006665282103</v>
      </c>
      <c r="U437">
        <v>0</v>
      </c>
      <c r="V437" s="1">
        <f t="shared" si="19"/>
        <v>42724</v>
      </c>
      <c r="W437" t="str">
        <f>IFERROR(VLOOKUP(V437,realized!K:N,3,0),"")</f>
        <v/>
      </c>
      <c r="Y437" t="s">
        <v>1247</v>
      </c>
      <c r="Z437">
        <v>1212.8499999999999</v>
      </c>
      <c r="AA437">
        <v>1214.9000000000001</v>
      </c>
      <c r="AB437">
        <v>1181.6099999999999</v>
      </c>
      <c r="AC437">
        <v>1186.21</v>
      </c>
      <c r="AD437">
        <v>33.290000000000099</v>
      </c>
      <c r="AE437">
        <v>25.168571428571401</v>
      </c>
      <c r="AF437">
        <v>25.4576517847532</v>
      </c>
      <c r="AG437">
        <v>1</v>
      </c>
      <c r="AH437" s="1">
        <f t="shared" si="20"/>
        <v>42697</v>
      </c>
      <c r="AI437" t="str">
        <f>IFERROR(VLOOKUP(AH437,realized!U:X,3,0),"")</f>
        <v/>
      </c>
    </row>
    <row r="438" spans="1:35" x14ac:dyDescent="0.3">
      <c r="A438" t="s">
        <v>1267</v>
      </c>
      <c r="B438">
        <v>1.03857</v>
      </c>
      <c r="C438">
        <v>1.04508</v>
      </c>
      <c r="D438">
        <v>1.0382</v>
      </c>
      <c r="E438">
        <v>1.0423100000000001</v>
      </c>
      <c r="F438">
        <v>6.8799999999999903E-3</v>
      </c>
      <c r="G438">
        <v>1.21957142857142E-2</v>
      </c>
      <c r="H438">
        <v>43.079241232987997</v>
      </c>
      <c r="I438">
        <v>0</v>
      </c>
      <c r="J438" s="1">
        <f t="shared" si="18"/>
        <v>42725</v>
      </c>
      <c r="K438" t="str">
        <f>IFERROR(VLOOKUP(J438,realized!F:I,3,0),"")</f>
        <v/>
      </c>
      <c r="M438" t="s">
        <v>1267</v>
      </c>
      <c r="N438">
        <v>1.23661</v>
      </c>
      <c r="O438">
        <v>1.23902</v>
      </c>
      <c r="P438">
        <v>1.2323200000000001</v>
      </c>
      <c r="Q438">
        <v>1.2351700000000001</v>
      </c>
      <c r="R438">
        <v>6.6999999999999204E-3</v>
      </c>
      <c r="S438">
        <v>1.2646428571428499E-2</v>
      </c>
      <c r="T438">
        <v>51.827893893581603</v>
      </c>
      <c r="U438">
        <v>0</v>
      </c>
      <c r="V438" s="1">
        <f t="shared" si="19"/>
        <v>42725</v>
      </c>
      <c r="W438" t="str">
        <f>IFERROR(VLOOKUP(V438,realized!K:N,3,0),"")</f>
        <v/>
      </c>
      <c r="Y438" t="s">
        <v>1248</v>
      </c>
      <c r="Z438">
        <v>1186.82</v>
      </c>
      <c r="AA438">
        <v>1190.78</v>
      </c>
      <c r="AB438">
        <v>1180.25</v>
      </c>
      <c r="AC438">
        <v>1184.0999999999999</v>
      </c>
      <c r="AD438">
        <v>10.5299999999999</v>
      </c>
      <c r="AE438">
        <v>25.025714285714201</v>
      </c>
      <c r="AF438">
        <v>26.55251585061</v>
      </c>
      <c r="AG438">
        <v>1</v>
      </c>
      <c r="AH438" s="1">
        <f t="shared" si="20"/>
        <v>42698</v>
      </c>
      <c r="AI438" t="str">
        <f>IFERROR(VLOOKUP(AH438,realized!U:X,3,0),"")</f>
        <v/>
      </c>
    </row>
    <row r="439" spans="1:35" x14ac:dyDescent="0.3">
      <c r="A439" t="s">
        <v>1268</v>
      </c>
      <c r="B439">
        <v>1.0423500000000001</v>
      </c>
      <c r="C439">
        <v>1.0498799999999999</v>
      </c>
      <c r="D439">
        <v>1.04226</v>
      </c>
      <c r="E439">
        <v>1.04349</v>
      </c>
      <c r="F439">
        <v>7.6199999999999601E-3</v>
      </c>
      <c r="G439">
        <v>1.2275714285714201E-2</v>
      </c>
      <c r="H439">
        <v>43.786616082273298</v>
      </c>
      <c r="I439">
        <v>0</v>
      </c>
      <c r="J439" s="1">
        <f t="shared" si="18"/>
        <v>42726</v>
      </c>
      <c r="K439" t="str">
        <f>IFERROR(VLOOKUP(J439,realized!F:I,3,0),"")</f>
        <v/>
      </c>
      <c r="M439" t="s">
        <v>1268</v>
      </c>
      <c r="N439">
        <v>1.23522</v>
      </c>
      <c r="O439">
        <v>1.23777</v>
      </c>
      <c r="P439">
        <v>1.2276899999999999</v>
      </c>
      <c r="Q439">
        <v>1.22814</v>
      </c>
      <c r="R439">
        <v>1.008E-2</v>
      </c>
      <c r="S439">
        <v>1.21757142857143E-2</v>
      </c>
      <c r="T439">
        <v>48.871774706378801</v>
      </c>
      <c r="U439">
        <v>0</v>
      </c>
      <c r="V439" s="1">
        <f t="shared" si="19"/>
        <v>42726</v>
      </c>
      <c r="W439" t="str">
        <f>IFERROR(VLOOKUP(V439,realized!K:N,3,0),"")</f>
        <v/>
      </c>
      <c r="Y439" t="s">
        <v>1249</v>
      </c>
      <c r="Z439">
        <v>1181.57</v>
      </c>
      <c r="AA439">
        <v>1193.1099999999999</v>
      </c>
      <c r="AB439">
        <v>1170.71</v>
      </c>
      <c r="AC439">
        <v>1183.77</v>
      </c>
      <c r="AD439">
        <v>22.3999999999998</v>
      </c>
      <c r="AE439">
        <v>24.7349999999999</v>
      </c>
      <c r="AF439">
        <v>25.518060341446901</v>
      </c>
      <c r="AG439">
        <v>1</v>
      </c>
      <c r="AH439" s="1">
        <f t="shared" si="20"/>
        <v>42699</v>
      </c>
      <c r="AI439" t="str">
        <f>IFERROR(VLOOKUP(AH439,realized!U:X,3,0),"")</f>
        <v/>
      </c>
    </row>
    <row r="440" spans="1:35" x14ac:dyDescent="0.3">
      <c r="A440" t="s">
        <v>1269</v>
      </c>
      <c r="B440">
        <v>1.0434699999999999</v>
      </c>
      <c r="C440">
        <v>1.04687</v>
      </c>
      <c r="D440">
        <v>1.0426200000000001</v>
      </c>
      <c r="E440">
        <v>1.04488</v>
      </c>
      <c r="F440">
        <v>4.2499999999998598E-3</v>
      </c>
      <c r="G440">
        <v>1.05028571428571E-2</v>
      </c>
      <c r="H440">
        <v>43.7733661905079</v>
      </c>
      <c r="I440">
        <v>0</v>
      </c>
      <c r="J440" s="1">
        <f t="shared" si="18"/>
        <v>42727</v>
      </c>
      <c r="K440" t="str">
        <f>IFERROR(VLOOKUP(J440,realized!F:I,3,0),"")</f>
        <v/>
      </c>
      <c r="M440" t="s">
        <v>1269</v>
      </c>
      <c r="N440">
        <v>1.2281599999999999</v>
      </c>
      <c r="O440">
        <v>1.2298500000000001</v>
      </c>
      <c r="P440">
        <v>1.22279</v>
      </c>
      <c r="Q440">
        <v>1.22777</v>
      </c>
      <c r="R440">
        <v>7.0600000000000602E-3</v>
      </c>
      <c r="S440">
        <v>1.18242857142857E-2</v>
      </c>
      <c r="T440">
        <v>45.1137896016943</v>
      </c>
      <c r="U440">
        <v>0</v>
      </c>
      <c r="V440" s="1">
        <f t="shared" si="19"/>
        <v>42727</v>
      </c>
      <c r="W440" t="str">
        <f>IFERROR(VLOOKUP(V440,realized!K:N,3,0),"")</f>
        <v/>
      </c>
      <c r="Y440" t="s">
        <v>1250</v>
      </c>
      <c r="Z440">
        <v>1183.55</v>
      </c>
      <c r="AA440">
        <v>1197.5</v>
      </c>
      <c r="AB440">
        <v>1182.5</v>
      </c>
      <c r="AC440">
        <v>1192.94</v>
      </c>
      <c r="AD440">
        <v>15</v>
      </c>
      <c r="AE440">
        <v>24.527857142857101</v>
      </c>
      <c r="AF440">
        <v>26.620234625232801</v>
      </c>
      <c r="AG440">
        <v>1</v>
      </c>
      <c r="AH440" s="1">
        <f t="shared" si="20"/>
        <v>42702</v>
      </c>
      <c r="AI440" t="str">
        <f>IFERROR(VLOOKUP(AH440,realized!U:X,3,0),"")</f>
        <v/>
      </c>
    </row>
    <row r="441" spans="1:35" x14ac:dyDescent="0.3">
      <c r="A441" t="s">
        <v>1270</v>
      </c>
      <c r="B441">
        <v>1.0445</v>
      </c>
      <c r="C441">
        <v>1.0467</v>
      </c>
      <c r="D441">
        <v>1.04376</v>
      </c>
      <c r="E441">
        <v>1.04512</v>
      </c>
      <c r="F441">
        <v>2.9399999999999401E-3</v>
      </c>
      <c r="G441">
        <v>1.0089999999999899E-2</v>
      </c>
      <c r="H441">
        <v>43.675402372508103</v>
      </c>
      <c r="I441">
        <v>0</v>
      </c>
      <c r="J441" s="1">
        <f t="shared" si="18"/>
        <v>42730</v>
      </c>
      <c r="K441" t="str">
        <f>IFERROR(VLOOKUP(J441,realized!F:I,3,0),"")</f>
        <v/>
      </c>
      <c r="M441" t="s">
        <v>1270</v>
      </c>
      <c r="N441">
        <v>1.2264999999999999</v>
      </c>
      <c r="O441">
        <v>1.22923</v>
      </c>
      <c r="P441">
        <v>1.22621</v>
      </c>
      <c r="Q441">
        <v>1.22818</v>
      </c>
      <c r="R441">
        <v>3.0200000000000201E-3</v>
      </c>
      <c r="S441">
        <v>1.11964285714285E-2</v>
      </c>
      <c r="T441">
        <v>48.117420938406298</v>
      </c>
      <c r="U441">
        <v>0</v>
      </c>
      <c r="V441" s="1">
        <f t="shared" si="19"/>
        <v>42730</v>
      </c>
      <c r="W441" t="str">
        <f>IFERROR(VLOOKUP(V441,realized!K:N,3,0),"")</f>
        <v/>
      </c>
      <c r="Y441" t="s">
        <v>1251</v>
      </c>
      <c r="Z441">
        <v>1193.8</v>
      </c>
      <c r="AA441">
        <v>1195.02</v>
      </c>
      <c r="AB441">
        <v>1180.99</v>
      </c>
      <c r="AC441">
        <v>1187.75</v>
      </c>
      <c r="AD441">
        <v>14.0299999999999</v>
      </c>
      <c r="AE441">
        <v>20.554285714285601</v>
      </c>
      <c r="AF441">
        <v>38.732923489140703</v>
      </c>
      <c r="AG441">
        <v>1</v>
      </c>
      <c r="AH441" s="1">
        <f t="shared" si="20"/>
        <v>42703</v>
      </c>
      <c r="AI441" t="str">
        <f>IFERROR(VLOOKUP(AH441,realized!U:X,3,0),"")</f>
        <v/>
      </c>
    </row>
    <row r="442" spans="1:35" x14ac:dyDescent="0.3">
      <c r="A442" t="s">
        <v>1271</v>
      </c>
      <c r="B442">
        <v>1.0450999999999999</v>
      </c>
      <c r="C442">
        <v>1.0463</v>
      </c>
      <c r="D442">
        <v>1.0431600000000001</v>
      </c>
      <c r="E442">
        <v>1.04569</v>
      </c>
      <c r="F442">
        <v>3.1399999999999202E-3</v>
      </c>
      <c r="G442">
        <v>9.8971428571428093E-3</v>
      </c>
      <c r="H442">
        <v>43.643566981415503</v>
      </c>
      <c r="I442">
        <v>0</v>
      </c>
      <c r="J442" s="1">
        <f t="shared" si="18"/>
        <v>42731</v>
      </c>
      <c r="K442" t="str">
        <f>IFERROR(VLOOKUP(J442,realized!F:I,3,0),"")</f>
        <v/>
      </c>
      <c r="M442" t="s">
        <v>1271</v>
      </c>
      <c r="N442">
        <v>1.2277400000000001</v>
      </c>
      <c r="O442">
        <v>1.22865</v>
      </c>
      <c r="P442">
        <v>1.22404</v>
      </c>
      <c r="Q442">
        <v>1.22654</v>
      </c>
      <c r="R442">
        <v>4.6100000000000004E-3</v>
      </c>
      <c r="S442">
        <v>1.07214285714285E-2</v>
      </c>
      <c r="T442">
        <v>47.618397292382397</v>
      </c>
      <c r="U442">
        <v>0</v>
      </c>
      <c r="V442" s="1">
        <f t="shared" si="19"/>
        <v>42731</v>
      </c>
      <c r="W442" t="str">
        <f>IFERROR(VLOOKUP(V442,realized!K:N,3,0),"")</f>
        <v/>
      </c>
      <c r="Y442" t="s">
        <v>1252</v>
      </c>
      <c r="Z442">
        <v>1188.31</v>
      </c>
      <c r="AA442">
        <v>1194.8499999999999</v>
      </c>
      <c r="AB442">
        <v>1170.27</v>
      </c>
      <c r="AC442">
        <v>1172.98</v>
      </c>
      <c r="AD442">
        <v>24.579999999999899</v>
      </c>
      <c r="AE442">
        <v>19.452857142857098</v>
      </c>
      <c r="AF442">
        <v>47.807147724516803</v>
      </c>
      <c r="AG442">
        <v>1</v>
      </c>
      <c r="AH442" s="1">
        <f t="shared" si="20"/>
        <v>42704</v>
      </c>
      <c r="AI442" t="str">
        <f>IFERROR(VLOOKUP(AH442,realized!U:X,3,0),"")</f>
        <v/>
      </c>
    </row>
    <row r="443" spans="1:35" x14ac:dyDescent="0.3">
      <c r="A443" t="s">
        <v>1272</v>
      </c>
      <c r="B443">
        <v>1.0454000000000001</v>
      </c>
      <c r="C443">
        <v>1.04793</v>
      </c>
      <c r="D443">
        <v>1.0371900000000001</v>
      </c>
      <c r="E443">
        <v>1.0408599999999999</v>
      </c>
      <c r="F443">
        <v>1.0739999999999901E-2</v>
      </c>
      <c r="G443">
        <v>8.6949999999999597E-3</v>
      </c>
      <c r="H443">
        <v>61.772957278591903</v>
      </c>
      <c r="I443">
        <v>0</v>
      </c>
      <c r="J443" s="1">
        <f t="shared" si="18"/>
        <v>42732</v>
      </c>
      <c r="K443" t="str">
        <f>IFERROR(VLOOKUP(J443,realized!F:I,3,0),"")</f>
        <v/>
      </c>
      <c r="M443" t="s">
        <v>1272</v>
      </c>
      <c r="N443">
        <v>1.2261899999999999</v>
      </c>
      <c r="O443">
        <v>1.2296400000000001</v>
      </c>
      <c r="P443">
        <v>1.2200500000000001</v>
      </c>
      <c r="Q443">
        <v>1.22237</v>
      </c>
      <c r="R443">
        <v>9.5899999999999805E-3</v>
      </c>
      <c r="S443">
        <v>1.02914285714285E-2</v>
      </c>
      <c r="T443">
        <v>44.960566296379902</v>
      </c>
      <c r="U443">
        <v>0</v>
      </c>
      <c r="V443" s="1">
        <f t="shared" si="19"/>
        <v>42732</v>
      </c>
      <c r="W443" t="str">
        <f>IFERROR(VLOOKUP(V443,realized!K:N,3,0),"")</f>
        <v/>
      </c>
      <c r="Y443" t="s">
        <v>1253</v>
      </c>
      <c r="Z443">
        <v>1173.43</v>
      </c>
      <c r="AA443">
        <v>1176.6199999999999</v>
      </c>
      <c r="AB443">
        <v>1160.5899999999999</v>
      </c>
      <c r="AC443">
        <v>1171.32</v>
      </c>
      <c r="AD443">
        <v>16.029999999999902</v>
      </c>
      <c r="AE443">
        <v>17.293571428571401</v>
      </c>
      <c r="AF443">
        <v>57.343920797752602</v>
      </c>
      <c r="AG443">
        <v>0</v>
      </c>
      <c r="AH443" s="1">
        <f t="shared" si="20"/>
        <v>42705</v>
      </c>
      <c r="AI443" t="str">
        <f>IFERROR(VLOOKUP(AH443,realized!U:X,3,0),"")</f>
        <v/>
      </c>
    </row>
    <row r="444" spans="1:35" x14ac:dyDescent="0.3">
      <c r="A444" t="s">
        <v>1273</v>
      </c>
      <c r="B444">
        <v>1.0410699999999999</v>
      </c>
      <c r="C444">
        <v>1.0493600000000001</v>
      </c>
      <c r="D444">
        <v>1.0404800000000001</v>
      </c>
      <c r="E444">
        <v>1.04881</v>
      </c>
      <c r="F444">
        <v>8.8799999999999903E-3</v>
      </c>
      <c r="G444">
        <v>8.6214285714285403E-3</v>
      </c>
      <c r="H444">
        <v>61.052448661838</v>
      </c>
      <c r="I444">
        <v>0</v>
      </c>
      <c r="J444" s="1">
        <f t="shared" si="18"/>
        <v>42733</v>
      </c>
      <c r="K444" t="str">
        <f>IFERROR(VLOOKUP(J444,realized!F:I,3,0),"")</f>
        <v/>
      </c>
      <c r="M444" t="s">
        <v>1273</v>
      </c>
      <c r="N444">
        <v>1.22235</v>
      </c>
      <c r="O444">
        <v>1.2273700000000001</v>
      </c>
      <c r="P444">
        <v>1.2209000000000001</v>
      </c>
      <c r="Q444">
        <v>1.2258</v>
      </c>
      <c r="R444">
        <v>6.4699999999999697E-3</v>
      </c>
      <c r="S444">
        <v>1.0265714285714199E-2</v>
      </c>
      <c r="T444">
        <v>44.518368585574798</v>
      </c>
      <c r="U444">
        <v>0</v>
      </c>
      <c r="V444" s="1">
        <f t="shared" si="19"/>
        <v>42733</v>
      </c>
      <c r="W444" t="str">
        <f>IFERROR(VLOOKUP(V444,realized!K:N,3,0),"")</f>
        <v/>
      </c>
      <c r="Y444" t="s">
        <v>1254</v>
      </c>
      <c r="Z444">
        <v>1172.69</v>
      </c>
      <c r="AA444">
        <v>1178.01</v>
      </c>
      <c r="AB444">
        <v>1166.5999999999999</v>
      </c>
      <c r="AC444">
        <v>1176.8900000000001</v>
      </c>
      <c r="AD444">
        <v>11.41</v>
      </c>
      <c r="AE444">
        <v>16.702857142857098</v>
      </c>
      <c r="AF444">
        <v>56.450116399260999</v>
      </c>
      <c r="AG444">
        <v>0</v>
      </c>
      <c r="AH444" s="1">
        <f t="shared" si="20"/>
        <v>42706</v>
      </c>
      <c r="AI444" t="str">
        <f>IFERROR(VLOOKUP(AH444,realized!U:X,3,0),"")</f>
        <v/>
      </c>
    </row>
    <row r="445" spans="1:35" x14ac:dyDescent="0.3">
      <c r="A445" t="s">
        <v>1274</v>
      </c>
      <c r="B445">
        <v>1.04847</v>
      </c>
      <c r="C445">
        <v>1.06501</v>
      </c>
      <c r="D445">
        <v>1.0483100000000001</v>
      </c>
      <c r="E445">
        <v>1.05172</v>
      </c>
      <c r="F445">
        <v>1.6699999999999899E-2</v>
      </c>
      <c r="G445">
        <v>8.90999999999997E-3</v>
      </c>
      <c r="H445">
        <v>60.297839775606299</v>
      </c>
      <c r="I445">
        <v>0</v>
      </c>
      <c r="J445" s="1">
        <f t="shared" si="18"/>
        <v>42734</v>
      </c>
      <c r="K445" t="str">
        <f>IFERROR(VLOOKUP(J445,realized!F:I,3,0),"")</f>
        <v/>
      </c>
      <c r="M445" t="s">
        <v>1274</v>
      </c>
      <c r="N445">
        <v>1.22627</v>
      </c>
      <c r="O445">
        <v>1.2387300000000001</v>
      </c>
      <c r="P445">
        <v>1.2245299999999999</v>
      </c>
      <c r="Q445">
        <v>1.2329699999999999</v>
      </c>
      <c r="R445">
        <v>1.42000000000002E-2</v>
      </c>
      <c r="S445">
        <v>1.03314285714285E-2</v>
      </c>
      <c r="T445">
        <v>44.078011297629502</v>
      </c>
      <c r="U445">
        <v>0</v>
      </c>
      <c r="V445" s="1">
        <f t="shared" si="19"/>
        <v>42734</v>
      </c>
      <c r="W445" t="str">
        <f>IFERROR(VLOOKUP(V445,realized!K:N,3,0),"")</f>
        <v/>
      </c>
      <c r="Y445" t="s">
        <v>1255</v>
      </c>
      <c r="Z445">
        <v>1175.8599999999999</v>
      </c>
      <c r="AA445">
        <v>1187.8900000000001</v>
      </c>
      <c r="AB445">
        <v>1157.06</v>
      </c>
      <c r="AC445">
        <v>1169.94</v>
      </c>
      <c r="AD445">
        <v>30.830000000000101</v>
      </c>
      <c r="AE445">
        <v>18</v>
      </c>
      <c r="AF445">
        <v>53.879984898093902</v>
      </c>
      <c r="AG445">
        <v>0</v>
      </c>
      <c r="AH445" s="1">
        <f t="shared" si="20"/>
        <v>42709</v>
      </c>
      <c r="AI445" t="str">
        <f>IFERROR(VLOOKUP(AH445,realized!U:X,3,0),"")</f>
        <v/>
      </c>
    </row>
    <row r="446" spans="1:35" x14ac:dyDescent="0.3">
      <c r="A446" t="s">
        <v>1275</v>
      </c>
      <c r="B446">
        <v>1.05165</v>
      </c>
      <c r="C446">
        <v>1.0528599999999999</v>
      </c>
      <c r="D446">
        <v>1.04504</v>
      </c>
      <c r="E446">
        <v>1.0452699999999999</v>
      </c>
      <c r="F446">
        <v>7.8199999999999294E-3</v>
      </c>
      <c r="G446">
        <v>9.0164285714285398E-3</v>
      </c>
      <c r="H446">
        <v>59.650130981677997</v>
      </c>
      <c r="I446">
        <v>0</v>
      </c>
      <c r="J446" s="1">
        <f t="shared" si="18"/>
        <v>42737</v>
      </c>
      <c r="K446" t="str">
        <f>IFERROR(VLOOKUP(J446,realized!F:I,3,0),"")</f>
        <v/>
      </c>
      <c r="M446" t="s">
        <v>1275</v>
      </c>
      <c r="N446">
        <v>1.2336199999999999</v>
      </c>
      <c r="O446">
        <v>1.23505</v>
      </c>
      <c r="P446">
        <v>1.2271399999999999</v>
      </c>
      <c r="Q446">
        <v>1.22749</v>
      </c>
      <c r="R446">
        <v>7.9100000000000802E-3</v>
      </c>
      <c r="S446">
        <v>1.0362857142857101E-2</v>
      </c>
      <c r="T446">
        <v>44.078112009193603</v>
      </c>
      <c r="U446">
        <v>0</v>
      </c>
      <c r="V446" s="1">
        <f t="shared" si="19"/>
        <v>42737</v>
      </c>
      <c r="W446" t="str">
        <f>IFERROR(VLOOKUP(V446,realized!K:N,3,0),"")</f>
        <v/>
      </c>
      <c r="Y446" t="s">
        <v>1256</v>
      </c>
      <c r="Z446">
        <v>1170.53</v>
      </c>
      <c r="AA446">
        <v>1175.3</v>
      </c>
      <c r="AB446">
        <v>1166.6500000000001</v>
      </c>
      <c r="AC446">
        <v>1169.4100000000001</v>
      </c>
      <c r="AD446">
        <v>8.64999999999986</v>
      </c>
      <c r="AE446">
        <v>17.7899999999999</v>
      </c>
      <c r="AF446">
        <v>53.854498897630897</v>
      </c>
      <c r="AG446">
        <v>0</v>
      </c>
      <c r="AH446" s="1">
        <f t="shared" si="20"/>
        <v>42710</v>
      </c>
      <c r="AI446" t="str">
        <f>IFERROR(VLOOKUP(AH446,realized!U:X,3,0),"")</f>
        <v/>
      </c>
    </row>
    <row r="447" spans="1:35" x14ac:dyDescent="0.3">
      <c r="A447" t="s">
        <v>1276</v>
      </c>
      <c r="B447">
        <v>1.0452900000000001</v>
      </c>
      <c r="C447">
        <v>1.04897</v>
      </c>
      <c r="D447">
        <v>1.0339799999999999</v>
      </c>
      <c r="E447">
        <v>1.0404599999999999</v>
      </c>
      <c r="F447">
        <v>1.499E-2</v>
      </c>
      <c r="G447">
        <v>8.8471428571428295E-3</v>
      </c>
      <c r="H447">
        <v>59.626541260984901</v>
      </c>
      <c r="I447">
        <v>0</v>
      </c>
      <c r="J447" s="1">
        <f t="shared" si="18"/>
        <v>42738</v>
      </c>
      <c r="K447" t="str">
        <f>IFERROR(VLOOKUP(J447,realized!F:I,3,0),"")</f>
        <v/>
      </c>
      <c r="M447" t="s">
        <v>1276</v>
      </c>
      <c r="N447">
        <v>1.22726</v>
      </c>
      <c r="O447">
        <v>1.23061</v>
      </c>
      <c r="P447">
        <v>1.2198100000000001</v>
      </c>
      <c r="Q447">
        <v>1.2236400000000001</v>
      </c>
      <c r="R447">
        <v>1.07999999999999E-2</v>
      </c>
      <c r="S447">
        <v>9.7578571428571601E-3</v>
      </c>
      <c r="T447">
        <v>56.541526184357103</v>
      </c>
      <c r="U447">
        <v>0</v>
      </c>
      <c r="V447" s="1">
        <f t="shared" si="19"/>
        <v>42738</v>
      </c>
      <c r="W447" t="str">
        <f>IFERROR(VLOOKUP(V447,realized!K:N,3,0),"")</f>
        <v/>
      </c>
      <c r="Y447" t="s">
        <v>1257</v>
      </c>
      <c r="Z447">
        <v>1169.4000000000001</v>
      </c>
      <c r="AA447">
        <v>1180.21</v>
      </c>
      <c r="AB447">
        <v>1165.4000000000001</v>
      </c>
      <c r="AC447">
        <v>1173.5999999999999</v>
      </c>
      <c r="AD447">
        <v>14.809999999999899</v>
      </c>
      <c r="AE447">
        <v>17.392142857142801</v>
      </c>
      <c r="AF447">
        <v>58.682703944895202</v>
      </c>
      <c r="AG447">
        <v>0</v>
      </c>
      <c r="AH447" s="1">
        <f t="shared" si="20"/>
        <v>42711</v>
      </c>
      <c r="AI447" t="str">
        <f>IFERROR(VLOOKUP(AH447,realized!U:X,3,0),"")</f>
        <v/>
      </c>
    </row>
    <row r="448" spans="1:35" x14ac:dyDescent="0.3">
      <c r="A448" t="s">
        <v>1277</v>
      </c>
      <c r="B448">
        <v>1.0404899999999999</v>
      </c>
      <c r="C448">
        <v>1.0499099999999999</v>
      </c>
      <c r="D448">
        <v>1.0389699999999999</v>
      </c>
      <c r="E448">
        <v>1.0486200000000001</v>
      </c>
      <c r="F448">
        <v>1.0939999999999899E-2</v>
      </c>
      <c r="G448">
        <v>8.3964285714285408E-3</v>
      </c>
      <c r="H448">
        <v>58.439878845502598</v>
      </c>
      <c r="I448">
        <v>0</v>
      </c>
      <c r="J448" s="1">
        <f t="shared" si="18"/>
        <v>42739</v>
      </c>
      <c r="K448" t="str">
        <f>IFERROR(VLOOKUP(J448,realized!F:I,3,0),"")</f>
        <v/>
      </c>
      <c r="M448" t="s">
        <v>1277</v>
      </c>
      <c r="N448">
        <v>1.2233700000000001</v>
      </c>
      <c r="O448">
        <v>1.2352099999999999</v>
      </c>
      <c r="P448">
        <v>1.2220200000000001</v>
      </c>
      <c r="Q448">
        <v>1.23237</v>
      </c>
      <c r="R448">
        <v>1.3189999999999801E-2</v>
      </c>
      <c r="S448">
        <v>9.3335714285714307E-3</v>
      </c>
      <c r="T448">
        <v>61.8280960205228</v>
      </c>
      <c r="U448">
        <v>0</v>
      </c>
      <c r="V448" s="1">
        <f t="shared" si="19"/>
        <v>42739</v>
      </c>
      <c r="W448" t="str">
        <f>IFERROR(VLOOKUP(V448,realized!K:N,3,0),"")</f>
        <v/>
      </c>
      <c r="Y448" t="s">
        <v>1258</v>
      </c>
      <c r="Z448">
        <v>1174.3399999999999</v>
      </c>
      <c r="AA448">
        <v>1178.6400000000001</v>
      </c>
      <c r="AB448">
        <v>1169.1199999999999</v>
      </c>
      <c r="AC448">
        <v>1170.31</v>
      </c>
      <c r="AD448">
        <v>9.5200000000002092</v>
      </c>
      <c r="AE448">
        <v>17.005714285714198</v>
      </c>
      <c r="AF448">
        <v>57.659518807460699</v>
      </c>
      <c r="AG448">
        <v>0</v>
      </c>
      <c r="AH448" s="1">
        <f t="shared" si="20"/>
        <v>42712</v>
      </c>
      <c r="AI448" t="str">
        <f>IFERROR(VLOOKUP(AH448,realized!U:X,3,0),"")</f>
        <v/>
      </c>
    </row>
    <row r="449" spans="1:35" x14ac:dyDescent="0.3">
      <c r="A449" t="s">
        <v>1278</v>
      </c>
      <c r="B449">
        <v>1.0485199999999999</v>
      </c>
      <c r="C449">
        <v>1.06148</v>
      </c>
      <c r="D449">
        <v>1.0480400000000001</v>
      </c>
      <c r="E449">
        <v>1.0604800000000001</v>
      </c>
      <c r="F449">
        <v>1.3439999999999799E-2</v>
      </c>
      <c r="G449">
        <v>8.8307142857142404E-3</v>
      </c>
      <c r="H449">
        <v>57.424505970016</v>
      </c>
      <c r="I449">
        <v>0</v>
      </c>
      <c r="J449" s="1">
        <f t="shared" si="18"/>
        <v>42740</v>
      </c>
      <c r="K449" t="str">
        <f>IFERROR(VLOOKUP(J449,realized!F:I,3,0),"")</f>
        <v/>
      </c>
      <c r="M449" t="s">
        <v>1278</v>
      </c>
      <c r="N449">
        <v>1.23214</v>
      </c>
      <c r="O449">
        <v>1.2431700000000001</v>
      </c>
      <c r="P449">
        <v>1.2269399999999999</v>
      </c>
      <c r="Q449">
        <v>1.2412000000000001</v>
      </c>
      <c r="R449">
        <v>1.6230000000000099E-2</v>
      </c>
      <c r="S449">
        <v>9.5771428571428709E-3</v>
      </c>
      <c r="T449">
        <v>61.969934339987901</v>
      </c>
      <c r="U449">
        <v>0</v>
      </c>
      <c r="V449" s="1">
        <f t="shared" si="19"/>
        <v>42740</v>
      </c>
      <c r="W449" t="str">
        <f>IFERROR(VLOOKUP(V449,realized!K:N,3,0),"")</f>
        <v/>
      </c>
      <c r="Y449" t="s">
        <v>1259</v>
      </c>
      <c r="Z449">
        <v>1170.3800000000001</v>
      </c>
      <c r="AA449">
        <v>1172</v>
      </c>
      <c r="AB449">
        <v>1156.19</v>
      </c>
      <c r="AC449">
        <v>1159.8800000000001</v>
      </c>
      <c r="AD449">
        <v>15.809999999999899</v>
      </c>
      <c r="AE449">
        <v>17.272857142857099</v>
      </c>
      <c r="AF449">
        <v>56.171790613924898</v>
      </c>
      <c r="AG449">
        <v>0</v>
      </c>
      <c r="AH449" s="1">
        <f t="shared" si="20"/>
        <v>42713</v>
      </c>
      <c r="AI449" t="str">
        <f>IFERROR(VLOOKUP(AH449,realized!U:X,3,0),"")</f>
        <v/>
      </c>
    </row>
    <row r="450" spans="1:35" x14ac:dyDescent="0.3">
      <c r="A450" t="s">
        <v>1279</v>
      </c>
      <c r="B450">
        <v>1.0604499999999999</v>
      </c>
      <c r="C450">
        <v>1.0621799999999999</v>
      </c>
      <c r="D450">
        <v>1.0524500000000001</v>
      </c>
      <c r="E450">
        <v>1.05315</v>
      </c>
      <c r="F450">
        <v>9.7299999999997892E-3</v>
      </c>
      <c r="G450">
        <v>8.9035714285713701E-3</v>
      </c>
      <c r="H450">
        <v>56.405789535285599</v>
      </c>
      <c r="I450">
        <v>0</v>
      </c>
      <c r="J450" s="1">
        <f t="shared" si="18"/>
        <v>42741</v>
      </c>
      <c r="K450" t="str">
        <f>IFERROR(VLOOKUP(J450,realized!F:I,3,0),"")</f>
        <v/>
      </c>
      <c r="M450" t="s">
        <v>1279</v>
      </c>
      <c r="N450">
        <v>1.2406999999999999</v>
      </c>
      <c r="O450">
        <v>1.24298</v>
      </c>
      <c r="P450">
        <v>1.2260599999999999</v>
      </c>
      <c r="Q450">
        <v>1.22827</v>
      </c>
      <c r="R450">
        <v>1.6920000000000001E-2</v>
      </c>
      <c r="S450">
        <v>9.7378571428571592E-3</v>
      </c>
      <c r="T450">
        <v>70.909450810784193</v>
      </c>
      <c r="U450">
        <v>0</v>
      </c>
      <c r="V450" s="1">
        <f t="shared" si="19"/>
        <v>42741</v>
      </c>
      <c r="W450" t="str">
        <f>IFERROR(VLOOKUP(V450,realized!K:N,3,0),"")</f>
        <v/>
      </c>
      <c r="Y450" t="s">
        <v>1260</v>
      </c>
      <c r="Z450">
        <v>1158.33</v>
      </c>
      <c r="AA450">
        <v>1165.72</v>
      </c>
      <c r="AB450">
        <v>1151.1600000000001</v>
      </c>
      <c r="AC450">
        <v>1162.03</v>
      </c>
      <c r="AD450">
        <v>14.559999999999899</v>
      </c>
      <c r="AE450">
        <v>17.246428571428499</v>
      </c>
      <c r="AF450">
        <v>55.831012408241598</v>
      </c>
      <c r="AG450">
        <v>0</v>
      </c>
      <c r="AH450" s="1">
        <f t="shared" si="20"/>
        <v>42716</v>
      </c>
      <c r="AI450" t="str">
        <f>IFERROR(VLOOKUP(AH450,realized!U:X,3,0),"")</f>
        <v/>
      </c>
    </row>
    <row r="451" spans="1:35" x14ac:dyDescent="0.3">
      <c r="A451" t="s">
        <v>1280</v>
      </c>
      <c r="B451">
        <v>1.0528900000000001</v>
      </c>
      <c r="C451">
        <v>1.05823</v>
      </c>
      <c r="D451">
        <v>1.05104</v>
      </c>
      <c r="E451">
        <v>1.05714</v>
      </c>
      <c r="F451">
        <v>7.1900000000000297E-3</v>
      </c>
      <c r="G451">
        <v>8.9471428571427994E-3</v>
      </c>
      <c r="H451">
        <v>55.468657641055799</v>
      </c>
      <c r="I451">
        <v>0</v>
      </c>
      <c r="J451" s="1">
        <f t="shared" si="18"/>
        <v>42744</v>
      </c>
      <c r="K451" t="str">
        <f>IFERROR(VLOOKUP(J451,realized!F:I,3,0),"")</f>
        <v/>
      </c>
      <c r="M451" t="s">
        <v>1280</v>
      </c>
      <c r="N451">
        <v>1.2247399999999999</v>
      </c>
      <c r="O451">
        <v>1.2270099999999999</v>
      </c>
      <c r="P451">
        <v>1.2123200000000001</v>
      </c>
      <c r="Q451">
        <v>1.21607</v>
      </c>
      <c r="R451">
        <v>1.5949999999999898E-2</v>
      </c>
      <c r="S451">
        <v>1.0194999999999999E-2</v>
      </c>
      <c r="T451">
        <v>59.524667160015603</v>
      </c>
      <c r="U451">
        <v>0</v>
      </c>
      <c r="V451" s="1">
        <f t="shared" si="19"/>
        <v>42744</v>
      </c>
      <c r="W451" t="str">
        <f>IFERROR(VLOOKUP(V451,realized!K:N,3,0),"")</f>
        <v/>
      </c>
      <c r="Y451" t="s">
        <v>1261</v>
      </c>
      <c r="Z451">
        <v>1162.54</v>
      </c>
      <c r="AA451">
        <v>1164.94</v>
      </c>
      <c r="AB451">
        <v>1154.5</v>
      </c>
      <c r="AC451">
        <v>1157.8800000000001</v>
      </c>
      <c r="AD451">
        <v>10.44</v>
      </c>
      <c r="AE451">
        <v>15.6142857142857</v>
      </c>
      <c r="AF451">
        <v>66.5869691661606</v>
      </c>
      <c r="AG451">
        <v>0</v>
      </c>
      <c r="AH451" s="1">
        <f t="shared" si="20"/>
        <v>42717</v>
      </c>
      <c r="AI451" t="str">
        <f>IFERROR(VLOOKUP(AH451,realized!U:X,3,0),"")</f>
        <v/>
      </c>
    </row>
    <row r="452" spans="1:35" x14ac:dyDescent="0.3">
      <c r="A452" t="s">
        <v>1281</v>
      </c>
      <c r="B452">
        <v>1.0572900000000001</v>
      </c>
      <c r="C452">
        <v>1.0626500000000001</v>
      </c>
      <c r="D452">
        <v>1.05505</v>
      </c>
      <c r="E452">
        <v>1.0553300000000001</v>
      </c>
      <c r="F452">
        <v>7.6000000000000503E-3</v>
      </c>
      <c r="G452">
        <v>8.9985714285713801E-3</v>
      </c>
      <c r="H452">
        <v>54.554507055322901</v>
      </c>
      <c r="I452">
        <v>0</v>
      </c>
      <c r="J452" s="1">
        <f t="shared" ref="J452:J515" si="21">DATEVALUE(SUBSTITUTE(A452,".","/"))</f>
        <v>42745</v>
      </c>
      <c r="K452" t="str">
        <f>IFERROR(VLOOKUP(J452,realized!F:I,3,0),"")</f>
        <v/>
      </c>
      <c r="M452" t="s">
        <v>1281</v>
      </c>
      <c r="N452">
        <v>1.21608</v>
      </c>
      <c r="O452">
        <v>1.21889</v>
      </c>
      <c r="P452">
        <v>1.21065</v>
      </c>
      <c r="Q452">
        <v>1.2175499999999999</v>
      </c>
      <c r="R452">
        <v>8.2400000000000199E-3</v>
      </c>
      <c r="S452">
        <v>1.0305E-2</v>
      </c>
      <c r="T452">
        <v>56.9244849949485</v>
      </c>
      <c r="U452">
        <v>0</v>
      </c>
      <c r="V452" s="1">
        <f t="shared" ref="V452:V515" si="22">DATEVALUE(SUBSTITUTE(M452,".","/"))</f>
        <v>42745</v>
      </c>
      <c r="W452" t="str">
        <f>IFERROR(VLOOKUP(V452,realized!K:N,3,0),"")</f>
        <v/>
      </c>
      <c r="Y452" t="s">
        <v>1262</v>
      </c>
      <c r="Z452">
        <v>1157.53</v>
      </c>
      <c r="AA452">
        <v>1165.69</v>
      </c>
      <c r="AB452">
        <v>1138.8800000000001</v>
      </c>
      <c r="AC452">
        <v>1143.07</v>
      </c>
      <c r="AD452">
        <v>26.809999999999899</v>
      </c>
      <c r="AE452">
        <v>16.777142857142799</v>
      </c>
      <c r="AF452">
        <v>56.497770650296602</v>
      </c>
      <c r="AG452">
        <v>1</v>
      </c>
      <c r="AH452" s="1">
        <f t="shared" ref="AH452:AH515" si="23">DATEVALUE(SUBSTITUTE(Y452,".","/"))</f>
        <v>42718</v>
      </c>
      <c r="AI452" t="str">
        <f>IFERROR(VLOOKUP(AH452,realized!U:X,3,0),"")</f>
        <v/>
      </c>
    </row>
    <row r="453" spans="1:35" x14ac:dyDescent="0.3">
      <c r="A453" t="s">
        <v>1282</v>
      </c>
      <c r="B453">
        <v>1.0554399999999999</v>
      </c>
      <c r="C453">
        <v>1.0622499999999999</v>
      </c>
      <c r="D453">
        <v>1.04531</v>
      </c>
      <c r="E453">
        <v>1.05813</v>
      </c>
      <c r="F453">
        <v>1.69399999999999E-2</v>
      </c>
      <c r="G453">
        <v>9.66428571428566E-3</v>
      </c>
      <c r="H453">
        <v>53.791110035885801</v>
      </c>
      <c r="I453">
        <v>0</v>
      </c>
      <c r="J453" s="1">
        <f t="shared" si="21"/>
        <v>42746</v>
      </c>
      <c r="K453" t="str">
        <f>IFERROR(VLOOKUP(J453,realized!F:I,3,0),"")</f>
        <v/>
      </c>
      <c r="M453" t="s">
        <v>1282</v>
      </c>
      <c r="N453">
        <v>1.21776</v>
      </c>
      <c r="O453">
        <v>1.2271700000000001</v>
      </c>
      <c r="P453">
        <v>1.20373</v>
      </c>
      <c r="Q453">
        <v>1.2207300000000001</v>
      </c>
      <c r="R453">
        <v>2.34400000000001E-2</v>
      </c>
      <c r="S453">
        <v>1.1259285714285701E-2</v>
      </c>
      <c r="T453">
        <v>49.375628081169197</v>
      </c>
      <c r="U453">
        <v>0</v>
      </c>
      <c r="V453" s="1">
        <f t="shared" si="22"/>
        <v>42746</v>
      </c>
      <c r="W453" t="str">
        <f>IFERROR(VLOOKUP(V453,realized!K:N,3,0),"")</f>
        <v/>
      </c>
      <c r="Y453" t="s">
        <v>1263</v>
      </c>
      <c r="Z453">
        <v>1141.78</v>
      </c>
      <c r="AA453">
        <v>1144.42</v>
      </c>
      <c r="AB453">
        <v>1122.55</v>
      </c>
      <c r="AC453">
        <v>1127.8599999999999</v>
      </c>
      <c r="AD453">
        <v>21.8700000000001</v>
      </c>
      <c r="AE453">
        <v>16.7392857142857</v>
      </c>
      <c r="AF453">
        <v>46.004010453293603</v>
      </c>
      <c r="AG453">
        <v>1</v>
      </c>
      <c r="AH453" s="1">
        <f t="shared" si="23"/>
        <v>42719</v>
      </c>
      <c r="AI453" t="str">
        <f>IFERROR(VLOOKUP(AH453,realized!U:X,3,0),"")</f>
        <v/>
      </c>
    </row>
    <row r="454" spans="1:35" x14ac:dyDescent="0.3">
      <c r="A454" t="s">
        <v>1283</v>
      </c>
      <c r="B454">
        <v>1.0581499999999999</v>
      </c>
      <c r="C454">
        <v>1.06843</v>
      </c>
      <c r="D454">
        <v>1.05714</v>
      </c>
      <c r="E454">
        <v>1.0611299999999999</v>
      </c>
      <c r="F454">
        <v>1.129E-2</v>
      </c>
      <c r="G454">
        <v>1.01671428571428E-2</v>
      </c>
      <c r="H454">
        <v>49.730032666030901</v>
      </c>
      <c r="I454">
        <v>0</v>
      </c>
      <c r="J454" s="1">
        <f t="shared" si="21"/>
        <v>42747</v>
      </c>
      <c r="K454" t="str">
        <f>IFERROR(VLOOKUP(J454,realized!F:I,3,0),"")</f>
        <v/>
      </c>
      <c r="M454" t="s">
        <v>1283</v>
      </c>
      <c r="N454">
        <v>1.22085</v>
      </c>
      <c r="O454">
        <v>1.23163</v>
      </c>
      <c r="P454">
        <v>1.2151799999999999</v>
      </c>
      <c r="Q454">
        <v>1.2157199999999999</v>
      </c>
      <c r="R454">
        <v>1.6449999999999999E-2</v>
      </c>
      <c r="S454">
        <v>1.193E-2</v>
      </c>
      <c r="T454">
        <v>49.403213649754498</v>
      </c>
      <c r="U454">
        <v>0</v>
      </c>
      <c r="V454" s="1">
        <f t="shared" si="22"/>
        <v>42747</v>
      </c>
      <c r="W454" t="str">
        <f>IFERROR(VLOOKUP(V454,realized!K:N,3,0),"")</f>
        <v/>
      </c>
      <c r="Y454" t="s">
        <v>1264</v>
      </c>
      <c r="Z454">
        <v>1128.68</v>
      </c>
      <c r="AA454">
        <v>1141.29</v>
      </c>
      <c r="AB454">
        <v>1126.55</v>
      </c>
      <c r="AC454">
        <v>1134.1199999999999</v>
      </c>
      <c r="AD454">
        <v>14.74</v>
      </c>
      <c r="AE454">
        <v>16.720714285714202</v>
      </c>
      <c r="AF454">
        <v>46.088303685771301</v>
      </c>
      <c r="AG454">
        <v>1</v>
      </c>
      <c r="AH454" s="1">
        <f t="shared" si="23"/>
        <v>42720</v>
      </c>
      <c r="AI454" t="str">
        <f>IFERROR(VLOOKUP(AH454,realized!U:X,3,0),"")</f>
        <v/>
      </c>
    </row>
    <row r="455" spans="1:35" x14ac:dyDescent="0.3">
      <c r="A455" t="s">
        <v>1284</v>
      </c>
      <c r="B455">
        <v>1.06118</v>
      </c>
      <c r="C455">
        <v>1.06724</v>
      </c>
      <c r="D455">
        <v>1.0595699999999999</v>
      </c>
      <c r="E455">
        <v>1.0639700000000001</v>
      </c>
      <c r="F455">
        <v>7.6700000000000596E-3</v>
      </c>
      <c r="G455">
        <v>1.05049999999999E-2</v>
      </c>
      <c r="H455">
        <v>49.852702290025299</v>
      </c>
      <c r="I455">
        <v>0</v>
      </c>
      <c r="J455" s="1">
        <f t="shared" si="21"/>
        <v>42748</v>
      </c>
      <c r="K455" t="str">
        <f>IFERROR(VLOOKUP(J455,realized!F:I,3,0),"")</f>
        <v/>
      </c>
      <c r="M455" t="s">
        <v>1284</v>
      </c>
      <c r="N455">
        <v>1.2155499999999999</v>
      </c>
      <c r="O455">
        <v>1.22323</v>
      </c>
      <c r="P455">
        <v>1.21207</v>
      </c>
      <c r="Q455">
        <v>1.2187600000000001</v>
      </c>
      <c r="R455">
        <v>1.116E-2</v>
      </c>
      <c r="S455">
        <v>1.25114285714286E-2</v>
      </c>
      <c r="T455">
        <v>49.744687621267197</v>
      </c>
      <c r="U455">
        <v>0</v>
      </c>
      <c r="V455" s="1">
        <f t="shared" si="22"/>
        <v>42748</v>
      </c>
      <c r="W455" t="str">
        <f>IFERROR(VLOOKUP(V455,realized!K:N,3,0),"")</f>
        <v/>
      </c>
      <c r="Y455" t="s">
        <v>1265</v>
      </c>
      <c r="Z455">
        <v>1133.73</v>
      </c>
      <c r="AA455">
        <v>1142.3399999999999</v>
      </c>
      <c r="AB455">
        <v>1132.46</v>
      </c>
      <c r="AC455">
        <v>1137.92</v>
      </c>
      <c r="AD455">
        <v>9.87999999999988</v>
      </c>
      <c r="AE455">
        <v>16.424285714285698</v>
      </c>
      <c r="AF455">
        <v>45.531931299963297</v>
      </c>
      <c r="AG455">
        <v>1</v>
      </c>
      <c r="AH455" s="1">
        <f t="shared" si="23"/>
        <v>42723</v>
      </c>
      <c r="AI455" t="str">
        <f>IFERROR(VLOOKUP(AH455,realized!U:X,3,0),"")</f>
        <v/>
      </c>
    </row>
    <row r="456" spans="1:35" x14ac:dyDescent="0.3">
      <c r="A456" t="s">
        <v>1285</v>
      </c>
      <c r="B456">
        <v>1.0604199999999999</v>
      </c>
      <c r="C456">
        <v>1.0634999999999999</v>
      </c>
      <c r="D456">
        <v>1.0578700000000001</v>
      </c>
      <c r="E456">
        <v>1.0595300000000001</v>
      </c>
      <c r="F456">
        <v>6.09999999999999E-3</v>
      </c>
      <c r="G456">
        <v>1.07164285714285E-2</v>
      </c>
      <c r="H456">
        <v>50.0937148332535</v>
      </c>
      <c r="I456">
        <v>0</v>
      </c>
      <c r="J456" s="1">
        <f t="shared" si="21"/>
        <v>42751</v>
      </c>
      <c r="K456" t="str">
        <f>IFERROR(VLOOKUP(J456,realized!F:I,3,0),"")</f>
        <v/>
      </c>
      <c r="M456" t="s">
        <v>1285</v>
      </c>
      <c r="N456">
        <v>1.1997199999999999</v>
      </c>
      <c r="O456">
        <v>1.20845</v>
      </c>
      <c r="P456">
        <v>1.19861</v>
      </c>
      <c r="Q456">
        <v>1.20442</v>
      </c>
      <c r="R456">
        <v>2.0150000000000098E-2</v>
      </c>
      <c r="S456">
        <v>1.36214285714286E-2</v>
      </c>
      <c r="T456">
        <v>45.8620582211718</v>
      </c>
      <c r="U456">
        <v>0</v>
      </c>
      <c r="V456" s="1">
        <f t="shared" si="22"/>
        <v>42751</v>
      </c>
      <c r="W456" t="str">
        <f>IFERROR(VLOOKUP(V456,realized!K:N,3,0),"")</f>
        <v/>
      </c>
      <c r="Y456" t="s">
        <v>1266</v>
      </c>
      <c r="Z456">
        <v>1137.78</v>
      </c>
      <c r="AA456">
        <v>1139.6300000000001</v>
      </c>
      <c r="AB456">
        <v>1125.72</v>
      </c>
      <c r="AC456">
        <v>1131.95</v>
      </c>
      <c r="AD456">
        <v>13.91</v>
      </c>
      <c r="AE456">
        <v>15.662142857142801</v>
      </c>
      <c r="AF456">
        <v>48.765201696337499</v>
      </c>
      <c r="AG456">
        <v>1</v>
      </c>
      <c r="AH456" s="1">
        <f t="shared" si="23"/>
        <v>42724</v>
      </c>
      <c r="AI456" t="str">
        <f>IFERROR(VLOOKUP(AH456,realized!U:X,3,0),"")</f>
        <v/>
      </c>
    </row>
    <row r="457" spans="1:35" x14ac:dyDescent="0.3">
      <c r="A457" t="s">
        <v>1286</v>
      </c>
      <c r="B457">
        <v>1.0595000000000001</v>
      </c>
      <c r="C457">
        <v>1.0718799999999999</v>
      </c>
      <c r="D457">
        <v>1.0595000000000001</v>
      </c>
      <c r="E457">
        <v>1.07121</v>
      </c>
      <c r="F457">
        <v>1.2379999999999799E-2</v>
      </c>
      <c r="G457">
        <v>1.08335714285713E-2</v>
      </c>
      <c r="H457">
        <v>47.099174643735502</v>
      </c>
      <c r="I457">
        <v>0</v>
      </c>
      <c r="J457" s="1">
        <f t="shared" si="21"/>
        <v>42752</v>
      </c>
      <c r="K457" t="str">
        <f>IFERROR(VLOOKUP(J457,realized!F:I,3,0),"")</f>
        <v/>
      </c>
      <c r="M457" t="s">
        <v>1286</v>
      </c>
      <c r="N457">
        <v>1.20384</v>
      </c>
      <c r="O457">
        <v>1.2415400000000001</v>
      </c>
      <c r="P457">
        <v>1.20166</v>
      </c>
      <c r="Q457">
        <v>1.24146</v>
      </c>
      <c r="R457">
        <v>3.9880000000000103E-2</v>
      </c>
      <c r="S457">
        <v>1.5785E-2</v>
      </c>
      <c r="T457">
        <v>47.229667421871802</v>
      </c>
      <c r="U457">
        <v>0</v>
      </c>
      <c r="V457" s="1">
        <f t="shared" si="22"/>
        <v>42752</v>
      </c>
      <c r="W457" t="str">
        <f>IFERROR(VLOOKUP(V457,realized!K:N,3,0),"")</f>
        <v/>
      </c>
      <c r="Y457" t="s">
        <v>1267</v>
      </c>
      <c r="Z457">
        <v>1132.29</v>
      </c>
      <c r="AA457">
        <v>1137.0899999999999</v>
      </c>
      <c r="AB457">
        <v>1129.27</v>
      </c>
      <c r="AC457">
        <v>1131.05</v>
      </c>
      <c r="AD457">
        <v>7.8199999999999301</v>
      </c>
      <c r="AE457">
        <v>15.0757142857142</v>
      </c>
      <c r="AF457">
        <v>48.408391619229597</v>
      </c>
      <c r="AG457">
        <v>1</v>
      </c>
      <c r="AH457" s="1">
        <f t="shared" si="23"/>
        <v>42725</v>
      </c>
      <c r="AI457" t="str">
        <f>IFERROR(VLOOKUP(AH457,realized!U:X,3,0),"")</f>
        <v/>
      </c>
    </row>
    <row r="458" spans="1:35" x14ac:dyDescent="0.3">
      <c r="A458" t="s">
        <v>1287</v>
      </c>
      <c r="B458">
        <v>1.07118</v>
      </c>
      <c r="C458">
        <v>1.07138</v>
      </c>
      <c r="D458">
        <v>1.0628200000000001</v>
      </c>
      <c r="E458">
        <v>1.0628599999999999</v>
      </c>
      <c r="F458">
        <v>8.5599999999998993E-3</v>
      </c>
      <c r="G458">
        <v>1.08107142857142E-2</v>
      </c>
      <c r="H458">
        <v>47.725504834556197</v>
      </c>
      <c r="I458">
        <v>0</v>
      </c>
      <c r="J458" s="1">
        <f t="shared" si="21"/>
        <v>42753</v>
      </c>
      <c r="K458" t="str">
        <f>IFERROR(VLOOKUP(J458,realized!F:I,3,0),"")</f>
        <v/>
      </c>
      <c r="M458" t="s">
        <v>1287</v>
      </c>
      <c r="N458">
        <v>1.24119</v>
      </c>
      <c r="O458">
        <v>1.24136</v>
      </c>
      <c r="P458">
        <v>1.22532</v>
      </c>
      <c r="Q458">
        <v>1.2259500000000001</v>
      </c>
      <c r="R458">
        <v>1.6140000000000002E-2</v>
      </c>
      <c r="S458">
        <v>1.6475714285714298E-2</v>
      </c>
      <c r="T458">
        <v>48.718430653892398</v>
      </c>
      <c r="U458">
        <v>0</v>
      </c>
      <c r="V458" s="1">
        <f t="shared" si="22"/>
        <v>42753</v>
      </c>
      <c r="W458" t="str">
        <f>IFERROR(VLOOKUP(V458,realized!K:N,3,0),"")</f>
        <v/>
      </c>
      <c r="Y458" t="s">
        <v>1268</v>
      </c>
      <c r="Z458">
        <v>1131.3399999999999</v>
      </c>
      <c r="AA458">
        <v>1134.0899999999999</v>
      </c>
      <c r="AB458">
        <v>1127.71</v>
      </c>
      <c r="AC458">
        <v>1127.93</v>
      </c>
      <c r="AD458">
        <v>6.37999999999988</v>
      </c>
      <c r="AE458">
        <v>14.7164285714285</v>
      </c>
      <c r="AF458">
        <v>48.085936397025399</v>
      </c>
      <c r="AG458">
        <v>1</v>
      </c>
      <c r="AH458" s="1">
        <f t="shared" si="23"/>
        <v>42726</v>
      </c>
      <c r="AI458" t="str">
        <f>IFERROR(VLOOKUP(AH458,realized!U:X,3,0),"")</f>
        <v/>
      </c>
    </row>
    <row r="459" spans="1:35" x14ac:dyDescent="0.3">
      <c r="A459" t="s">
        <v>1288</v>
      </c>
      <c r="B459">
        <v>1.0628299999999999</v>
      </c>
      <c r="C459">
        <v>1.0676300000000001</v>
      </c>
      <c r="D459">
        <v>1.0588599999999999</v>
      </c>
      <c r="E459">
        <v>1.0662400000000001</v>
      </c>
      <c r="F459">
        <v>8.7700000000001596E-3</v>
      </c>
      <c r="G459">
        <v>1.02442857142856E-2</v>
      </c>
      <c r="H459">
        <v>48.102212835191501</v>
      </c>
      <c r="I459">
        <v>0</v>
      </c>
      <c r="J459" s="1">
        <f t="shared" si="21"/>
        <v>42754</v>
      </c>
      <c r="K459" t="str">
        <f>IFERROR(VLOOKUP(J459,realized!F:I,3,0),"")</f>
        <v/>
      </c>
      <c r="M459" t="s">
        <v>1288</v>
      </c>
      <c r="N459">
        <v>1.2259599999999999</v>
      </c>
      <c r="O459">
        <v>1.2342500000000001</v>
      </c>
      <c r="P459">
        <v>1.2252400000000001</v>
      </c>
      <c r="Q459">
        <v>1.23424</v>
      </c>
      <c r="R459">
        <v>9.0099999999999607E-3</v>
      </c>
      <c r="S459">
        <v>1.6105000000000001E-2</v>
      </c>
      <c r="T459">
        <v>50.0519840718026</v>
      </c>
      <c r="U459">
        <v>0</v>
      </c>
      <c r="V459" s="1">
        <f t="shared" si="22"/>
        <v>42754</v>
      </c>
      <c r="W459" t="str">
        <f>IFERROR(VLOOKUP(V459,realized!K:N,3,0),"")</f>
        <v/>
      </c>
      <c r="Y459" t="s">
        <v>1269</v>
      </c>
      <c r="Z459">
        <v>1128.0899999999999</v>
      </c>
      <c r="AA459">
        <v>1135.78</v>
      </c>
      <c r="AB459">
        <v>1128.0899999999999</v>
      </c>
      <c r="AC459">
        <v>1133.45</v>
      </c>
      <c r="AD459">
        <v>7.8499999999999002</v>
      </c>
      <c r="AE459">
        <v>13.0749999999999</v>
      </c>
      <c r="AF459">
        <v>52.0125085783069</v>
      </c>
      <c r="AG459">
        <v>1</v>
      </c>
      <c r="AH459" s="1">
        <f t="shared" si="23"/>
        <v>42727</v>
      </c>
      <c r="AI459" t="str">
        <f>IFERROR(VLOOKUP(AH459,realized!U:X,3,0),"")</f>
        <v/>
      </c>
    </row>
    <row r="460" spans="1:35" x14ac:dyDescent="0.3">
      <c r="A460" t="s">
        <v>1289</v>
      </c>
      <c r="B460">
        <v>1.06616</v>
      </c>
      <c r="C460">
        <v>1.0709200000000001</v>
      </c>
      <c r="D460">
        <v>1.0624800000000001</v>
      </c>
      <c r="E460">
        <v>1.06982</v>
      </c>
      <c r="F460">
        <v>8.4399999999999996E-3</v>
      </c>
      <c r="G460">
        <v>1.02885714285714E-2</v>
      </c>
      <c r="H460">
        <v>48.457921846135001</v>
      </c>
      <c r="I460">
        <v>0</v>
      </c>
      <c r="J460" s="1">
        <f t="shared" si="21"/>
        <v>42755</v>
      </c>
      <c r="K460" t="str">
        <f>IFERROR(VLOOKUP(J460,realized!F:I,3,0),"")</f>
        <v/>
      </c>
      <c r="M460" t="s">
        <v>1289</v>
      </c>
      <c r="N460">
        <v>1.23407</v>
      </c>
      <c r="O460">
        <v>1.23804</v>
      </c>
      <c r="P460">
        <v>1.22603</v>
      </c>
      <c r="Q460">
        <v>1.2373700000000001</v>
      </c>
      <c r="R460">
        <v>1.201E-2</v>
      </c>
      <c r="S460">
        <v>1.6397857142857099E-2</v>
      </c>
      <c r="T460">
        <v>51.397503404534902</v>
      </c>
      <c r="U460">
        <v>0</v>
      </c>
      <c r="V460" s="1">
        <f t="shared" si="22"/>
        <v>42755</v>
      </c>
      <c r="W460" t="str">
        <f>IFERROR(VLOOKUP(V460,realized!K:N,3,0),"")</f>
        <v/>
      </c>
      <c r="Y460" t="s">
        <v>1271</v>
      </c>
      <c r="Z460">
        <v>1133.97</v>
      </c>
      <c r="AA460">
        <v>1150.57</v>
      </c>
      <c r="AB460">
        <v>1131.6199999999999</v>
      </c>
      <c r="AC460">
        <v>1138.33</v>
      </c>
      <c r="AD460">
        <v>18.95</v>
      </c>
      <c r="AE460">
        <v>13.8107142857142</v>
      </c>
      <c r="AF460">
        <v>51.343891156036101</v>
      </c>
      <c r="AG460">
        <v>1</v>
      </c>
      <c r="AH460" s="1">
        <f t="shared" si="23"/>
        <v>42731</v>
      </c>
      <c r="AI460" t="str">
        <f>IFERROR(VLOOKUP(AH460,realized!U:X,3,0),"")</f>
        <v/>
      </c>
    </row>
    <row r="461" spans="1:35" x14ac:dyDescent="0.3">
      <c r="A461" t="s">
        <v>1290</v>
      </c>
      <c r="B461">
        <v>1.0702199999999999</v>
      </c>
      <c r="C461">
        <v>1.07687</v>
      </c>
      <c r="D461">
        <v>1.0692699999999999</v>
      </c>
      <c r="E461">
        <v>1.0762400000000001</v>
      </c>
      <c r="F461">
        <v>7.6000000000000503E-3</v>
      </c>
      <c r="G461">
        <v>9.7607142857142597E-3</v>
      </c>
      <c r="H461">
        <v>48.711324801653497</v>
      </c>
      <c r="I461">
        <v>0</v>
      </c>
      <c r="J461" s="1">
        <f t="shared" si="21"/>
        <v>42758</v>
      </c>
      <c r="K461" t="str">
        <f>IFERROR(VLOOKUP(J461,realized!F:I,3,0),"")</f>
        <v/>
      </c>
      <c r="M461" t="s">
        <v>1290</v>
      </c>
      <c r="N461">
        <v>1.23743</v>
      </c>
      <c r="O461">
        <v>1.2538100000000001</v>
      </c>
      <c r="P461">
        <v>1.2368600000000001</v>
      </c>
      <c r="Q461">
        <v>1.2533300000000001</v>
      </c>
      <c r="R461">
        <v>1.695E-2</v>
      </c>
      <c r="S461">
        <v>1.6837142857142901E-2</v>
      </c>
      <c r="T461">
        <v>44.803522493465003</v>
      </c>
      <c r="U461">
        <v>0</v>
      </c>
      <c r="V461" s="1">
        <f t="shared" si="22"/>
        <v>42758</v>
      </c>
      <c r="W461" t="str">
        <f>IFERROR(VLOOKUP(V461,realized!K:N,3,0),"")</f>
        <v/>
      </c>
      <c r="Y461" t="s">
        <v>1272</v>
      </c>
      <c r="Z461">
        <v>1138.46</v>
      </c>
      <c r="AA461">
        <v>1144.4000000000001</v>
      </c>
      <c r="AB461">
        <v>1136.46</v>
      </c>
      <c r="AC461">
        <v>1141.3499999999999</v>
      </c>
      <c r="AD461">
        <v>7.9400000000000501</v>
      </c>
      <c r="AE461">
        <v>13.32</v>
      </c>
      <c r="AF461">
        <v>51.693295157712697</v>
      </c>
      <c r="AG461">
        <v>1</v>
      </c>
      <c r="AH461" s="1">
        <f t="shared" si="23"/>
        <v>42732</v>
      </c>
      <c r="AI461" t="str">
        <f>IFERROR(VLOOKUP(AH461,realized!U:X,3,0),"")</f>
        <v/>
      </c>
    </row>
    <row r="462" spans="1:35" x14ac:dyDescent="0.3">
      <c r="A462" t="s">
        <v>1291</v>
      </c>
      <c r="B462">
        <v>1.07629</v>
      </c>
      <c r="C462">
        <v>1.0774300000000001</v>
      </c>
      <c r="D462">
        <v>1.0720099999999999</v>
      </c>
      <c r="E462">
        <v>1.07297</v>
      </c>
      <c r="F462">
        <v>5.4200000000001998E-3</v>
      </c>
      <c r="G462">
        <v>9.3664285714285603E-3</v>
      </c>
      <c r="H462">
        <v>55.248663780079603</v>
      </c>
      <c r="I462">
        <v>0</v>
      </c>
      <c r="J462" s="1">
        <f t="shared" si="21"/>
        <v>42759</v>
      </c>
      <c r="K462" t="str">
        <f>IFERROR(VLOOKUP(J462,realized!F:I,3,0),"")</f>
        <v/>
      </c>
      <c r="M462" t="s">
        <v>1291</v>
      </c>
      <c r="N462">
        <v>1.25345</v>
      </c>
      <c r="O462">
        <v>1.25431</v>
      </c>
      <c r="P462">
        <v>1.2418100000000001</v>
      </c>
      <c r="Q462">
        <v>1.252</v>
      </c>
      <c r="R462">
        <v>1.24999999999999E-2</v>
      </c>
      <c r="S462">
        <v>1.6787857142857101E-2</v>
      </c>
      <c r="T462">
        <v>45.9988427802788</v>
      </c>
      <c r="U462">
        <v>0</v>
      </c>
      <c r="V462" s="1">
        <f t="shared" si="22"/>
        <v>42759</v>
      </c>
      <c r="W462" t="str">
        <f>IFERROR(VLOOKUP(V462,realized!K:N,3,0),"")</f>
        <v/>
      </c>
      <c r="Y462" t="s">
        <v>1273</v>
      </c>
      <c r="Z462">
        <v>1142.0999999999999</v>
      </c>
      <c r="AA462">
        <v>1159.48</v>
      </c>
      <c r="AB462">
        <v>1141.7</v>
      </c>
      <c r="AC462">
        <v>1157.47</v>
      </c>
      <c r="AD462">
        <v>18.130000000000098</v>
      </c>
      <c r="AE462">
        <v>13.934999999999899</v>
      </c>
      <c r="AF462">
        <v>55.9336191961456</v>
      </c>
      <c r="AG462">
        <v>1</v>
      </c>
      <c r="AH462" s="1">
        <f t="shared" si="23"/>
        <v>42733</v>
      </c>
      <c r="AI462" t="str">
        <f>IFERROR(VLOOKUP(AH462,realized!U:X,3,0),"")</f>
        <v/>
      </c>
    </row>
    <row r="463" spans="1:35" x14ac:dyDescent="0.3">
      <c r="A463" t="s">
        <v>1292</v>
      </c>
      <c r="B463">
        <v>1.073</v>
      </c>
      <c r="C463">
        <v>1.07694</v>
      </c>
      <c r="D463">
        <v>1.0710999999999999</v>
      </c>
      <c r="E463">
        <v>1.0745899999999999</v>
      </c>
      <c r="F463">
        <v>5.8400000000000604E-3</v>
      </c>
      <c r="G463">
        <v>8.8235714285714393E-3</v>
      </c>
      <c r="H463">
        <v>55.246702956978702</v>
      </c>
      <c r="I463">
        <v>0</v>
      </c>
      <c r="J463" s="1">
        <f t="shared" si="21"/>
        <v>42760</v>
      </c>
      <c r="K463" t="str">
        <f>IFERROR(VLOOKUP(J463,realized!F:I,3,0),"")</f>
        <v/>
      </c>
      <c r="M463" t="s">
        <v>1292</v>
      </c>
      <c r="N463">
        <v>1.25196</v>
      </c>
      <c r="O463">
        <v>1.2638</v>
      </c>
      <c r="P463">
        <v>1.24905</v>
      </c>
      <c r="Q463">
        <v>1.2628699999999999</v>
      </c>
      <c r="R463">
        <v>1.4749999999999999E-2</v>
      </c>
      <c r="S463">
        <v>1.6682142857142899E-2</v>
      </c>
      <c r="T463">
        <v>41.446538315177598</v>
      </c>
      <c r="U463">
        <v>0</v>
      </c>
      <c r="V463" s="1">
        <f t="shared" si="22"/>
        <v>42760</v>
      </c>
      <c r="W463" t="str">
        <f>IFERROR(VLOOKUP(V463,realized!K:N,3,0),"")</f>
        <v/>
      </c>
      <c r="Y463" t="s">
        <v>1274</v>
      </c>
      <c r="Z463">
        <v>1157.69</v>
      </c>
      <c r="AA463">
        <v>1163.1400000000001</v>
      </c>
      <c r="AB463">
        <v>1149.52</v>
      </c>
      <c r="AC463">
        <v>1152.1300000000001</v>
      </c>
      <c r="AD463">
        <v>13.6200000000001</v>
      </c>
      <c r="AE463">
        <v>13.7785714285714</v>
      </c>
      <c r="AF463">
        <v>60.463128786479402</v>
      </c>
      <c r="AG463">
        <v>1</v>
      </c>
      <c r="AH463" s="1">
        <f t="shared" si="23"/>
        <v>42734</v>
      </c>
      <c r="AI463" t="str">
        <f>IFERROR(VLOOKUP(AH463,realized!U:X,3,0),"")</f>
        <v/>
      </c>
    </row>
    <row r="464" spans="1:35" x14ac:dyDescent="0.3">
      <c r="A464" t="s">
        <v>1293</v>
      </c>
      <c r="B464">
        <v>1.0746599999999999</v>
      </c>
      <c r="C464">
        <v>1.0765</v>
      </c>
      <c r="D464">
        <v>1.06572</v>
      </c>
      <c r="E464">
        <v>1.0681400000000001</v>
      </c>
      <c r="F464">
        <v>1.078E-2</v>
      </c>
      <c r="G464">
        <v>8.8985714285714501E-3</v>
      </c>
      <c r="H464">
        <v>55.2453303204327</v>
      </c>
      <c r="I464">
        <v>0</v>
      </c>
      <c r="J464" s="1">
        <f t="shared" si="21"/>
        <v>42761</v>
      </c>
      <c r="K464" t="str">
        <f>IFERROR(VLOOKUP(J464,realized!F:I,3,0),"")</f>
        <v/>
      </c>
      <c r="M464" t="s">
        <v>1293</v>
      </c>
      <c r="N464">
        <v>1.26325</v>
      </c>
      <c r="O464">
        <v>1.2673099999999999</v>
      </c>
      <c r="P464">
        <v>1.2556</v>
      </c>
      <c r="Q464">
        <v>1.25892</v>
      </c>
      <c r="R464">
        <v>1.17099999999998E-2</v>
      </c>
      <c r="S464">
        <v>1.6310000000000002E-2</v>
      </c>
      <c r="T464">
        <v>40.717737631123498</v>
      </c>
      <c r="U464">
        <v>0</v>
      </c>
      <c r="V464" s="1">
        <f t="shared" si="22"/>
        <v>42761</v>
      </c>
      <c r="W464" t="str">
        <f>IFERROR(VLOOKUP(V464,realized!K:N,3,0),"")</f>
        <v/>
      </c>
      <c r="Y464" t="s">
        <v>1276</v>
      </c>
      <c r="Z464">
        <v>1150.81</v>
      </c>
      <c r="AA464">
        <v>1164.3599999999999</v>
      </c>
      <c r="AB464">
        <v>1146</v>
      </c>
      <c r="AC464">
        <v>1158.3399999999999</v>
      </c>
      <c r="AD464">
        <v>18.3599999999999</v>
      </c>
      <c r="AE464">
        <v>14.05</v>
      </c>
      <c r="AF464">
        <v>59.9162387633693</v>
      </c>
      <c r="AG464">
        <v>1</v>
      </c>
      <c r="AH464" s="1">
        <f t="shared" si="23"/>
        <v>42738</v>
      </c>
      <c r="AI464" t="str">
        <f>IFERROR(VLOOKUP(AH464,realized!U:X,3,0),"")</f>
        <v/>
      </c>
    </row>
    <row r="465" spans="1:35" x14ac:dyDescent="0.3">
      <c r="A465" t="s">
        <v>1294</v>
      </c>
      <c r="B465">
        <v>1.0682100000000001</v>
      </c>
      <c r="C465">
        <v>1.07246</v>
      </c>
      <c r="D465">
        <v>1.06579</v>
      </c>
      <c r="E465">
        <v>1.0691299999999999</v>
      </c>
      <c r="F465">
        <v>6.6699999999999503E-3</v>
      </c>
      <c r="G465">
        <v>8.8614285714285895E-3</v>
      </c>
      <c r="H465">
        <v>55.221791672437298</v>
      </c>
      <c r="I465">
        <v>0</v>
      </c>
      <c r="J465" s="1">
        <f t="shared" si="21"/>
        <v>42762</v>
      </c>
      <c r="K465" t="str">
        <f>IFERROR(VLOOKUP(J465,realized!F:I,3,0),"")</f>
        <v/>
      </c>
      <c r="M465" t="s">
        <v>1294</v>
      </c>
      <c r="N465">
        <v>1.25901</v>
      </c>
      <c r="O465">
        <v>1.2605200000000001</v>
      </c>
      <c r="P465">
        <v>1.25159</v>
      </c>
      <c r="Q465">
        <v>1.2545999999999999</v>
      </c>
      <c r="R465">
        <v>8.9300000000000993E-3</v>
      </c>
      <c r="S465">
        <v>1.5808571428571401E-2</v>
      </c>
      <c r="T465">
        <v>41.760456270423902</v>
      </c>
      <c r="U465">
        <v>0</v>
      </c>
      <c r="V465" s="1">
        <f t="shared" si="22"/>
        <v>42762</v>
      </c>
      <c r="W465" t="str">
        <f>IFERROR(VLOOKUP(V465,realized!K:N,3,0),"")</f>
        <v/>
      </c>
      <c r="Y465" t="s">
        <v>1277</v>
      </c>
      <c r="Z465">
        <v>1158.47</v>
      </c>
      <c r="AA465">
        <v>1167.8900000000001</v>
      </c>
      <c r="AB465">
        <v>1156.06</v>
      </c>
      <c r="AC465">
        <v>1162.8800000000001</v>
      </c>
      <c r="AD465">
        <v>11.8300000000001</v>
      </c>
      <c r="AE465">
        <v>14.1492857142857</v>
      </c>
      <c r="AF465">
        <v>57.765860455472897</v>
      </c>
      <c r="AG465">
        <v>1</v>
      </c>
      <c r="AH465" s="1">
        <f t="shared" si="23"/>
        <v>42739</v>
      </c>
      <c r="AI465" t="str">
        <f>IFERROR(VLOOKUP(AH465,realized!U:X,3,0),"")</f>
        <v/>
      </c>
    </row>
    <row r="466" spans="1:35" x14ac:dyDescent="0.3">
      <c r="A466" t="s">
        <v>1295</v>
      </c>
      <c r="B466">
        <v>1.07151</v>
      </c>
      <c r="C466">
        <v>1.0739700000000001</v>
      </c>
      <c r="D466">
        <v>1.06199</v>
      </c>
      <c r="E466">
        <v>1.0691200000000001</v>
      </c>
      <c r="F466">
        <v>1.19800000000001E-2</v>
      </c>
      <c r="G466">
        <v>9.1742857142857303E-3</v>
      </c>
      <c r="H466">
        <v>55.2700301738112</v>
      </c>
      <c r="I466">
        <v>0</v>
      </c>
      <c r="J466" s="1">
        <f t="shared" si="21"/>
        <v>42765</v>
      </c>
      <c r="K466" t="str">
        <f>IFERROR(VLOOKUP(J466,realized!F:I,3,0),"")</f>
        <v/>
      </c>
      <c r="M466" t="s">
        <v>1295</v>
      </c>
      <c r="N466">
        <v>1.2570399999999999</v>
      </c>
      <c r="O466">
        <v>1.2599899999999999</v>
      </c>
      <c r="P466">
        <v>1.2465599999999999</v>
      </c>
      <c r="Q466">
        <v>1.2485200000000001</v>
      </c>
      <c r="R466">
        <v>1.3429999999999999E-2</v>
      </c>
      <c r="S466">
        <v>1.6179285714285702E-2</v>
      </c>
      <c r="T466">
        <v>42.821724748171697</v>
      </c>
      <c r="U466">
        <v>0</v>
      </c>
      <c r="V466" s="1">
        <f t="shared" si="22"/>
        <v>42765</v>
      </c>
      <c r="W466" t="str">
        <f>IFERROR(VLOOKUP(V466,realized!K:N,3,0),"")</f>
        <v/>
      </c>
      <c r="Y466" t="s">
        <v>1278</v>
      </c>
      <c r="Z466">
        <v>1163.76</v>
      </c>
      <c r="AA466">
        <v>1184.97</v>
      </c>
      <c r="AB466">
        <v>1162.97</v>
      </c>
      <c r="AC466">
        <v>1179.83</v>
      </c>
      <c r="AD466">
        <v>22.0899999999999</v>
      </c>
      <c r="AE466">
        <v>13.812142857142801</v>
      </c>
      <c r="AF466">
        <v>45.108416394897297</v>
      </c>
      <c r="AG466">
        <v>1</v>
      </c>
      <c r="AH466" s="1">
        <f t="shared" si="23"/>
        <v>42740</v>
      </c>
      <c r="AI466" t="str">
        <f>IFERROR(VLOOKUP(AH466,realized!U:X,3,0),"")</f>
        <v/>
      </c>
    </row>
    <row r="467" spans="1:35" x14ac:dyDescent="0.3">
      <c r="A467" t="s">
        <v>1296</v>
      </c>
      <c r="B467">
        <v>1.0690999999999999</v>
      </c>
      <c r="C467">
        <v>1.0811900000000001</v>
      </c>
      <c r="D467">
        <v>1.0684199999999999</v>
      </c>
      <c r="E467">
        <v>1.07961</v>
      </c>
      <c r="F467">
        <v>1.2770000000000101E-2</v>
      </c>
      <c r="G467">
        <v>8.8764285714286097E-3</v>
      </c>
      <c r="H467">
        <v>66.017170876872498</v>
      </c>
      <c r="I467">
        <v>0</v>
      </c>
      <c r="J467" s="1">
        <f t="shared" si="21"/>
        <v>42766</v>
      </c>
      <c r="K467" t="str">
        <f>IFERROR(VLOOKUP(J467,realized!F:I,3,0),"")</f>
        <v/>
      </c>
      <c r="M467" t="s">
        <v>1296</v>
      </c>
      <c r="N467">
        <v>1.24851</v>
      </c>
      <c r="O467">
        <v>1.2596000000000001</v>
      </c>
      <c r="P467">
        <v>1.24116</v>
      </c>
      <c r="Q467">
        <v>1.2576099999999999</v>
      </c>
      <c r="R467">
        <v>1.8440000000000002E-2</v>
      </c>
      <c r="S467">
        <v>1.5822142857142799E-2</v>
      </c>
      <c r="T467">
        <v>43.626032338102704</v>
      </c>
      <c r="U467">
        <v>0</v>
      </c>
      <c r="V467" s="1">
        <f t="shared" si="22"/>
        <v>42766</v>
      </c>
      <c r="W467" t="str">
        <f>IFERROR(VLOOKUP(V467,realized!K:N,3,0),"")</f>
        <v/>
      </c>
      <c r="Y467" t="s">
        <v>1279</v>
      </c>
      <c r="Z467">
        <v>1179.56</v>
      </c>
      <c r="AA467">
        <v>1182.82</v>
      </c>
      <c r="AB467">
        <v>1170.78</v>
      </c>
      <c r="AC467">
        <v>1172.01</v>
      </c>
      <c r="AD467">
        <v>12.0399999999999</v>
      </c>
      <c r="AE467">
        <v>13.1099999999999</v>
      </c>
      <c r="AF467">
        <v>46.407409776798502</v>
      </c>
      <c r="AG467">
        <v>1</v>
      </c>
      <c r="AH467" s="1">
        <f t="shared" si="23"/>
        <v>42741</v>
      </c>
      <c r="AI467" t="str">
        <f>IFERROR(VLOOKUP(AH467,realized!U:X,3,0),"")</f>
        <v/>
      </c>
    </row>
    <row r="468" spans="1:35" x14ac:dyDescent="0.3">
      <c r="A468" t="s">
        <v>1297</v>
      </c>
      <c r="B468">
        <v>1.0797600000000001</v>
      </c>
      <c r="C468">
        <v>1.0807</v>
      </c>
      <c r="D468">
        <v>1.07298</v>
      </c>
      <c r="E468">
        <v>1.07673</v>
      </c>
      <c r="F468">
        <v>7.7199999999999396E-3</v>
      </c>
      <c r="G468">
        <v>8.6214285714285993E-3</v>
      </c>
      <c r="H468">
        <v>66.756226505090794</v>
      </c>
      <c r="I468">
        <v>0</v>
      </c>
      <c r="J468" s="1">
        <f t="shared" si="21"/>
        <v>42767</v>
      </c>
      <c r="K468" t="str">
        <f>IFERROR(VLOOKUP(J468,realized!F:I,3,0),"")</f>
        <v/>
      </c>
      <c r="M468" t="s">
        <v>1297</v>
      </c>
      <c r="N468">
        <v>1.2574700000000001</v>
      </c>
      <c r="O468">
        <v>1.2679499999999999</v>
      </c>
      <c r="P468">
        <v>1.2542599999999999</v>
      </c>
      <c r="Q468">
        <v>1.2654799999999999</v>
      </c>
      <c r="R468">
        <v>1.36899999999999E-2</v>
      </c>
      <c r="S468">
        <v>1.5625E-2</v>
      </c>
      <c r="T468">
        <v>43.913711638883299</v>
      </c>
      <c r="U468">
        <v>0</v>
      </c>
      <c r="V468" s="1">
        <f t="shared" si="22"/>
        <v>42767</v>
      </c>
      <c r="W468" t="str">
        <f>IFERROR(VLOOKUP(V468,realized!K:N,3,0),"")</f>
        <v/>
      </c>
      <c r="Y468" t="s">
        <v>1280</v>
      </c>
      <c r="Z468">
        <v>1172.78</v>
      </c>
      <c r="AA468">
        <v>1186.0999999999999</v>
      </c>
      <c r="AB468">
        <v>1171.72</v>
      </c>
      <c r="AC468">
        <v>1180.7</v>
      </c>
      <c r="AD468">
        <v>14.3799999999998</v>
      </c>
      <c r="AE468">
        <v>13.0842857142857</v>
      </c>
      <c r="AF468">
        <v>45.001945597913497</v>
      </c>
      <c r="AG468">
        <v>1</v>
      </c>
      <c r="AH468" s="1">
        <f t="shared" si="23"/>
        <v>42744</v>
      </c>
      <c r="AI468" t="str">
        <f>IFERROR(VLOOKUP(AH468,realized!U:X,3,0),"")</f>
        <v/>
      </c>
    </row>
    <row r="469" spans="1:35" x14ac:dyDescent="0.3">
      <c r="A469" t="s">
        <v>1298</v>
      </c>
      <c r="B469">
        <v>1.0768800000000001</v>
      </c>
      <c r="C469">
        <v>1.08284</v>
      </c>
      <c r="D469">
        <v>1.0755699999999999</v>
      </c>
      <c r="E469">
        <v>1.07576</v>
      </c>
      <c r="F469">
        <v>7.2700000000001097E-3</v>
      </c>
      <c r="G469">
        <v>8.5928571428571798E-3</v>
      </c>
      <c r="H469">
        <v>63.6283539952464</v>
      </c>
      <c r="I469">
        <v>0</v>
      </c>
      <c r="J469" s="1">
        <f t="shared" si="21"/>
        <v>42768</v>
      </c>
      <c r="K469" t="str">
        <f>IFERROR(VLOOKUP(J469,realized!F:I,3,0),"")</f>
        <v/>
      </c>
      <c r="M469" t="s">
        <v>1298</v>
      </c>
      <c r="N469">
        <v>1.2652600000000001</v>
      </c>
      <c r="O469">
        <v>1.27058</v>
      </c>
      <c r="P469">
        <v>1.2517499999999999</v>
      </c>
      <c r="Q469">
        <v>1.2526600000000001</v>
      </c>
      <c r="R469">
        <v>1.88300000000001E-2</v>
      </c>
      <c r="S469">
        <v>1.61728571428571E-2</v>
      </c>
      <c r="T469">
        <v>43.125861140610901</v>
      </c>
      <c r="U469">
        <v>0</v>
      </c>
      <c r="V469" s="1">
        <f t="shared" si="22"/>
        <v>42768</v>
      </c>
      <c r="W469" t="str">
        <f>IFERROR(VLOOKUP(V469,realized!K:N,3,0),"")</f>
        <v/>
      </c>
      <c r="Y469" t="s">
        <v>1281</v>
      </c>
      <c r="Z469">
        <v>1182.07</v>
      </c>
      <c r="AA469">
        <v>1190.56</v>
      </c>
      <c r="AB469">
        <v>1180.1400000000001</v>
      </c>
      <c r="AC469">
        <v>1187.1600000000001</v>
      </c>
      <c r="AD469">
        <v>10.419999999999799</v>
      </c>
      <c r="AE469">
        <v>13.1228571428571</v>
      </c>
      <c r="AF469">
        <v>41.664431047188501</v>
      </c>
      <c r="AG469">
        <v>1</v>
      </c>
      <c r="AH469" s="1">
        <f t="shared" si="23"/>
        <v>42745</v>
      </c>
      <c r="AI469" t="str">
        <f>IFERROR(VLOOKUP(AH469,realized!U:X,3,0),"")</f>
        <v/>
      </c>
    </row>
    <row r="470" spans="1:35" x14ac:dyDescent="0.3">
      <c r="A470" t="s">
        <v>1299</v>
      </c>
      <c r="B470">
        <v>1.07576</v>
      </c>
      <c r="C470">
        <v>1.0797300000000001</v>
      </c>
      <c r="D470">
        <v>1.0710900000000001</v>
      </c>
      <c r="E470">
        <v>1.07847</v>
      </c>
      <c r="F470">
        <v>8.6399999999999793E-3</v>
      </c>
      <c r="G470">
        <v>8.7742857142857501E-3</v>
      </c>
      <c r="H470">
        <v>64.607526840056295</v>
      </c>
      <c r="I470">
        <v>0</v>
      </c>
      <c r="J470" s="1">
        <f t="shared" si="21"/>
        <v>42769</v>
      </c>
      <c r="K470" t="str">
        <f>IFERROR(VLOOKUP(J470,realized!F:I,3,0),"")</f>
        <v/>
      </c>
      <c r="M470" t="s">
        <v>1299</v>
      </c>
      <c r="N470">
        <v>1.2522200000000001</v>
      </c>
      <c r="O470">
        <v>1.2537700000000001</v>
      </c>
      <c r="P470">
        <v>1.2456199999999999</v>
      </c>
      <c r="Q470">
        <v>1.2480599999999999</v>
      </c>
      <c r="R470">
        <v>8.1500000000000999E-3</v>
      </c>
      <c r="S470">
        <v>1.5315714285714301E-2</v>
      </c>
      <c r="T470">
        <v>45.051468403383097</v>
      </c>
      <c r="U470">
        <v>0</v>
      </c>
      <c r="V470" s="1">
        <f t="shared" si="22"/>
        <v>42769</v>
      </c>
      <c r="W470" t="str">
        <f>IFERROR(VLOOKUP(V470,realized!K:N,3,0),"")</f>
        <v/>
      </c>
      <c r="Y470" t="s">
        <v>1282</v>
      </c>
      <c r="Z470">
        <v>1187.45</v>
      </c>
      <c r="AA470">
        <v>1198.18</v>
      </c>
      <c r="AB470">
        <v>1177.1099999999999</v>
      </c>
      <c r="AC470">
        <v>1191.33</v>
      </c>
      <c r="AD470">
        <v>21.0700000000001</v>
      </c>
      <c r="AE470">
        <v>13.634285714285699</v>
      </c>
      <c r="AF470">
        <v>38.112625513138603</v>
      </c>
      <c r="AG470">
        <v>1</v>
      </c>
      <c r="AH470" s="1">
        <f t="shared" si="23"/>
        <v>42746</v>
      </c>
      <c r="AI470" t="str">
        <f>IFERROR(VLOOKUP(AH470,realized!U:X,3,0),"")</f>
        <v/>
      </c>
    </row>
    <row r="471" spans="1:35" x14ac:dyDescent="0.3">
      <c r="A471" t="s">
        <v>1300</v>
      </c>
      <c r="B471">
        <v>1.0785</v>
      </c>
      <c r="C471">
        <v>1.0790900000000001</v>
      </c>
      <c r="D471">
        <v>1.0705199999999999</v>
      </c>
      <c r="E471">
        <v>1.0748800000000001</v>
      </c>
      <c r="F471">
        <v>8.5700000000001799E-3</v>
      </c>
      <c r="G471">
        <v>8.5021428571429095E-3</v>
      </c>
      <c r="H471">
        <v>63.931902731151403</v>
      </c>
      <c r="I471">
        <v>0</v>
      </c>
      <c r="J471" s="1">
        <f t="shared" si="21"/>
        <v>42772</v>
      </c>
      <c r="K471" t="str">
        <f>IFERROR(VLOOKUP(J471,realized!F:I,3,0),"")</f>
        <v/>
      </c>
      <c r="M471" t="s">
        <v>1300</v>
      </c>
      <c r="N471">
        <v>1.24847</v>
      </c>
      <c r="O471">
        <v>1.2497799999999999</v>
      </c>
      <c r="P471">
        <v>1.24268</v>
      </c>
      <c r="Q471">
        <v>1.24637</v>
      </c>
      <c r="R471">
        <v>7.0999999999998798E-3</v>
      </c>
      <c r="S471">
        <v>1.29742857142857E-2</v>
      </c>
      <c r="T471">
        <v>60.445560900717901</v>
      </c>
      <c r="U471">
        <v>0</v>
      </c>
      <c r="V471" s="1">
        <f t="shared" si="22"/>
        <v>42772</v>
      </c>
      <c r="W471" t="str">
        <f>IFERROR(VLOOKUP(V471,realized!K:N,3,0),"")</f>
        <v/>
      </c>
      <c r="Y471" t="s">
        <v>1283</v>
      </c>
      <c r="Z471">
        <v>1191.17</v>
      </c>
      <c r="AA471">
        <v>1206.9000000000001</v>
      </c>
      <c r="AB471">
        <v>1191.07</v>
      </c>
      <c r="AC471">
        <v>1195.0999999999999</v>
      </c>
      <c r="AD471">
        <v>15.8300000000001</v>
      </c>
      <c r="AE471">
        <v>14.2064285714285</v>
      </c>
      <c r="AF471">
        <v>33.520651210630803</v>
      </c>
      <c r="AG471">
        <v>1</v>
      </c>
      <c r="AH471" s="1">
        <f t="shared" si="23"/>
        <v>42747</v>
      </c>
      <c r="AI471" t="str">
        <f>IFERROR(VLOOKUP(AH471,realized!U:X,3,0),"")</f>
        <v/>
      </c>
    </row>
    <row r="472" spans="1:35" x14ac:dyDescent="0.3">
      <c r="A472" t="s">
        <v>1301</v>
      </c>
      <c r="B472">
        <v>1.0748800000000001</v>
      </c>
      <c r="C472">
        <v>1.075</v>
      </c>
      <c r="D472">
        <v>1.06558</v>
      </c>
      <c r="E472">
        <v>1.06829</v>
      </c>
      <c r="F472">
        <v>9.4199999999999805E-3</v>
      </c>
      <c r="G472">
        <v>8.5635714285714898E-3</v>
      </c>
      <c r="H472">
        <v>63.269100498378897</v>
      </c>
      <c r="I472">
        <v>0</v>
      </c>
      <c r="J472" s="1">
        <f t="shared" si="21"/>
        <v>42773</v>
      </c>
      <c r="K472" t="str">
        <f>IFERROR(VLOOKUP(J472,realized!F:I,3,0),"")</f>
        <v/>
      </c>
      <c r="M472" t="s">
        <v>1301</v>
      </c>
      <c r="N472">
        <v>1.2462800000000001</v>
      </c>
      <c r="O472">
        <v>1.25464</v>
      </c>
      <c r="P472">
        <v>1.23461</v>
      </c>
      <c r="Q472">
        <v>1.25051</v>
      </c>
      <c r="R472">
        <v>2.0029999999999899E-2</v>
      </c>
      <c r="S472">
        <v>1.3252142857142799E-2</v>
      </c>
      <c r="T472">
        <v>59.895039178520904</v>
      </c>
      <c r="U472">
        <v>0</v>
      </c>
      <c r="V472" s="1">
        <f t="shared" si="22"/>
        <v>42773</v>
      </c>
      <c r="W472" t="str">
        <f>IFERROR(VLOOKUP(V472,realized!K:N,3,0),"")</f>
        <v/>
      </c>
      <c r="Y472" t="s">
        <v>1284</v>
      </c>
      <c r="Z472">
        <v>1194.02</v>
      </c>
      <c r="AA472">
        <v>1200.9100000000001</v>
      </c>
      <c r="AB472">
        <v>1187.77</v>
      </c>
      <c r="AC472">
        <v>1196.93</v>
      </c>
      <c r="AD472">
        <v>13.1400000000001</v>
      </c>
      <c r="AE472">
        <v>14.689285714285701</v>
      </c>
      <c r="AF472">
        <v>33.697555782538601</v>
      </c>
      <c r="AG472">
        <v>1</v>
      </c>
      <c r="AH472" s="1">
        <f t="shared" si="23"/>
        <v>42748</v>
      </c>
      <c r="AI472" t="str">
        <f>IFERROR(VLOOKUP(AH472,realized!U:X,3,0),"")</f>
        <v/>
      </c>
    </row>
    <row r="473" spans="1:35" x14ac:dyDescent="0.3">
      <c r="A473" t="s">
        <v>1302</v>
      </c>
      <c r="B473">
        <v>1.06833</v>
      </c>
      <c r="C473">
        <v>1.0713600000000001</v>
      </c>
      <c r="D473">
        <v>1.06403</v>
      </c>
      <c r="E473">
        <v>1.0697700000000001</v>
      </c>
      <c r="F473">
        <v>7.33000000000005E-3</v>
      </c>
      <c r="G473">
        <v>8.4607142857143405E-3</v>
      </c>
      <c r="H473">
        <v>68.034505517812207</v>
      </c>
      <c r="I473">
        <v>0</v>
      </c>
      <c r="J473" s="1">
        <f t="shared" si="21"/>
        <v>42774</v>
      </c>
      <c r="K473" t="str">
        <f>IFERROR(VLOOKUP(J473,realized!F:I,3,0),"")</f>
        <v/>
      </c>
      <c r="M473" t="s">
        <v>1302</v>
      </c>
      <c r="N473">
        <v>1.25074</v>
      </c>
      <c r="O473">
        <v>1.2549300000000001</v>
      </c>
      <c r="P473">
        <v>1.2474499999999999</v>
      </c>
      <c r="Q473">
        <v>1.25363</v>
      </c>
      <c r="R473">
        <v>7.4800000000001497E-3</v>
      </c>
      <c r="S473">
        <v>1.31428571428571E-2</v>
      </c>
      <c r="T473">
        <v>60.048066139072098</v>
      </c>
      <c r="U473">
        <v>0</v>
      </c>
      <c r="V473" s="1">
        <f t="shared" si="22"/>
        <v>42774</v>
      </c>
      <c r="W473" t="str">
        <f>IFERROR(VLOOKUP(V473,realized!K:N,3,0),"")</f>
        <v/>
      </c>
      <c r="Y473" t="s">
        <v>1285</v>
      </c>
      <c r="Z473">
        <v>1199.6400000000001</v>
      </c>
      <c r="AA473">
        <v>1208.5</v>
      </c>
      <c r="AB473">
        <v>1197.98</v>
      </c>
      <c r="AC473">
        <v>1202.8699999999999</v>
      </c>
      <c r="AD473">
        <v>11.569999999999901</v>
      </c>
      <c r="AE473">
        <v>14.955</v>
      </c>
      <c r="AF473">
        <v>35.006712588054498</v>
      </c>
      <c r="AG473">
        <v>1</v>
      </c>
      <c r="AH473" s="1">
        <f t="shared" si="23"/>
        <v>42751</v>
      </c>
      <c r="AI473" t="str">
        <f>IFERROR(VLOOKUP(AH473,realized!U:X,3,0),"")</f>
        <v/>
      </c>
    </row>
    <row r="474" spans="1:35" x14ac:dyDescent="0.3">
      <c r="A474" t="s">
        <v>1303</v>
      </c>
      <c r="B474">
        <v>1.0697399999999999</v>
      </c>
      <c r="C474">
        <v>1.0709299999999999</v>
      </c>
      <c r="D474">
        <v>1.06498</v>
      </c>
      <c r="E474">
        <v>1.0650900000000001</v>
      </c>
      <c r="F474">
        <v>5.9499999999998998E-3</v>
      </c>
      <c r="G474">
        <v>8.2828571428571907E-3</v>
      </c>
      <c r="H474">
        <v>67.424345766933499</v>
      </c>
      <c r="I474">
        <v>0</v>
      </c>
      <c r="J474" s="1">
        <f t="shared" si="21"/>
        <v>42775</v>
      </c>
      <c r="K474" t="str">
        <f>IFERROR(VLOOKUP(J474,realized!F:I,3,0),"")</f>
        <v/>
      </c>
      <c r="M474" t="s">
        <v>1303</v>
      </c>
      <c r="N474">
        <v>1.2533399999999999</v>
      </c>
      <c r="O474">
        <v>1.2581899999999999</v>
      </c>
      <c r="P474">
        <v>1.24909</v>
      </c>
      <c r="Q474">
        <v>1.24939</v>
      </c>
      <c r="R474">
        <v>9.0999999999998808E-3</v>
      </c>
      <c r="S474">
        <v>1.2935E-2</v>
      </c>
      <c r="T474">
        <v>67.5455654492159</v>
      </c>
      <c r="U474">
        <v>0</v>
      </c>
      <c r="V474" s="1">
        <f t="shared" si="22"/>
        <v>42775</v>
      </c>
      <c r="W474" t="str">
        <f>IFERROR(VLOOKUP(V474,realized!K:N,3,0),"")</f>
        <v/>
      </c>
      <c r="Y474" t="s">
        <v>1286</v>
      </c>
      <c r="Z474">
        <v>1202.77</v>
      </c>
      <c r="AA474">
        <v>1218.78</v>
      </c>
      <c r="AB474">
        <v>1202.57</v>
      </c>
      <c r="AC474">
        <v>1216.5999999999999</v>
      </c>
      <c r="AD474">
        <v>16.21</v>
      </c>
      <c r="AE474">
        <v>14.759285714285699</v>
      </c>
      <c r="AF474">
        <v>32.601228583486503</v>
      </c>
      <c r="AG474">
        <v>1</v>
      </c>
      <c r="AH474" s="1">
        <f t="shared" si="23"/>
        <v>42752</v>
      </c>
      <c r="AI474" t="str">
        <f>IFERROR(VLOOKUP(AH474,realized!U:X,3,0),"")</f>
        <v/>
      </c>
    </row>
    <row r="475" spans="1:35" x14ac:dyDescent="0.3">
      <c r="A475" t="s">
        <v>1304</v>
      </c>
      <c r="B475">
        <v>1.06568</v>
      </c>
      <c r="C475">
        <v>1.06674</v>
      </c>
      <c r="D475">
        <v>1.06073</v>
      </c>
      <c r="E475">
        <v>1.06386</v>
      </c>
      <c r="F475">
        <v>6.01000000000007E-3</v>
      </c>
      <c r="G475">
        <v>8.1692857142857608E-3</v>
      </c>
      <c r="H475">
        <v>64.709755636776407</v>
      </c>
      <c r="I475">
        <v>0</v>
      </c>
      <c r="J475" s="1">
        <f t="shared" si="21"/>
        <v>42776</v>
      </c>
      <c r="K475" t="str">
        <f>IFERROR(VLOOKUP(J475,realized!F:I,3,0),"")</f>
        <v/>
      </c>
      <c r="M475" t="s">
        <v>1304</v>
      </c>
      <c r="N475">
        <v>1.24878</v>
      </c>
      <c r="O475">
        <v>1.25213</v>
      </c>
      <c r="P475">
        <v>1.24394</v>
      </c>
      <c r="Q475">
        <v>1.2483900000000001</v>
      </c>
      <c r="R475">
        <v>8.1899999999999196E-3</v>
      </c>
      <c r="S475">
        <v>1.23092857142857E-2</v>
      </c>
      <c r="T475">
        <v>66.734634912954206</v>
      </c>
      <c r="U475">
        <v>0</v>
      </c>
      <c r="V475" s="1">
        <f t="shared" si="22"/>
        <v>42776</v>
      </c>
      <c r="W475" t="str">
        <f>IFERROR(VLOOKUP(V475,realized!K:N,3,0),"")</f>
        <v/>
      </c>
      <c r="Y475" t="s">
        <v>1287</v>
      </c>
      <c r="Z475">
        <v>1217</v>
      </c>
      <c r="AA475">
        <v>1217.4000000000001</v>
      </c>
      <c r="AB475">
        <v>1202.27</v>
      </c>
      <c r="AC475">
        <v>1203.74</v>
      </c>
      <c r="AD475">
        <v>15.1300000000001</v>
      </c>
      <c r="AE475">
        <v>15.2728571428571</v>
      </c>
      <c r="AF475">
        <v>35.471766385023002</v>
      </c>
      <c r="AG475">
        <v>1</v>
      </c>
      <c r="AH475" s="1">
        <f t="shared" si="23"/>
        <v>42753</v>
      </c>
      <c r="AI475" t="str">
        <f>IFERROR(VLOOKUP(AH475,realized!U:X,3,0),"")</f>
        <v/>
      </c>
    </row>
    <row r="476" spans="1:35" x14ac:dyDescent="0.3">
      <c r="A476" t="s">
        <v>1305</v>
      </c>
      <c r="B476">
        <v>1.06274</v>
      </c>
      <c r="C476">
        <v>1.0658099999999999</v>
      </c>
      <c r="D476">
        <v>1.05918</v>
      </c>
      <c r="E476">
        <v>1.05925</v>
      </c>
      <c r="F476">
        <v>6.6299999999999103E-3</v>
      </c>
      <c r="G476">
        <v>8.2557142857143193E-3</v>
      </c>
      <c r="H476">
        <v>61.7956773314366</v>
      </c>
      <c r="I476">
        <v>0</v>
      </c>
      <c r="J476" s="1">
        <f t="shared" si="21"/>
        <v>42779</v>
      </c>
      <c r="K476" t="str">
        <f>IFERROR(VLOOKUP(J476,realized!F:I,3,0),"")</f>
        <v/>
      </c>
      <c r="M476" t="s">
        <v>1305</v>
      </c>
      <c r="N476">
        <v>1.2481</v>
      </c>
      <c r="O476">
        <v>1.25393</v>
      </c>
      <c r="P476">
        <v>1.24794</v>
      </c>
      <c r="Q476">
        <v>1.25258</v>
      </c>
      <c r="R476">
        <v>5.9899999999999398E-3</v>
      </c>
      <c r="S476">
        <v>1.18442857142857E-2</v>
      </c>
      <c r="T476">
        <v>65.828971370655395</v>
      </c>
      <c r="U476">
        <v>0</v>
      </c>
      <c r="V476" s="1">
        <f t="shared" si="22"/>
        <v>42779</v>
      </c>
      <c r="W476" t="str">
        <f>IFERROR(VLOOKUP(V476,realized!K:N,3,0),"")</f>
        <v/>
      </c>
      <c r="Y476" t="s">
        <v>1288</v>
      </c>
      <c r="Z476">
        <v>1203.93</v>
      </c>
      <c r="AA476">
        <v>1206.42</v>
      </c>
      <c r="AB476">
        <v>1195.74</v>
      </c>
      <c r="AC476">
        <v>1204.3800000000001</v>
      </c>
      <c r="AD476">
        <v>10.68</v>
      </c>
      <c r="AE476">
        <v>14.740714285714301</v>
      </c>
      <c r="AF476">
        <v>37.801892476351902</v>
      </c>
      <c r="AG476">
        <v>1</v>
      </c>
      <c r="AH476" s="1">
        <f t="shared" si="23"/>
        <v>42754</v>
      </c>
      <c r="AI476" t="str">
        <f>IFERROR(VLOOKUP(AH476,realized!U:X,3,0),"")</f>
        <v/>
      </c>
    </row>
    <row r="477" spans="1:35" x14ac:dyDescent="0.3">
      <c r="A477" t="s">
        <v>1306</v>
      </c>
      <c r="B477">
        <v>1.05948</v>
      </c>
      <c r="C477">
        <v>1.06331</v>
      </c>
      <c r="D477">
        <v>1.05606</v>
      </c>
      <c r="E477">
        <v>1.05725</v>
      </c>
      <c r="F477">
        <v>7.24999999999997E-3</v>
      </c>
      <c r="G477">
        <v>8.3564285714285893E-3</v>
      </c>
      <c r="H477">
        <v>56.955228513472299</v>
      </c>
      <c r="I477">
        <v>0</v>
      </c>
      <c r="J477" s="1">
        <f t="shared" si="21"/>
        <v>42780</v>
      </c>
      <c r="K477" t="str">
        <f>IFERROR(VLOOKUP(J477,realized!F:I,3,0),"")</f>
        <v/>
      </c>
      <c r="M477" t="s">
        <v>1306</v>
      </c>
      <c r="N477">
        <v>1.2521899999999999</v>
      </c>
      <c r="O477">
        <v>1.2547900000000001</v>
      </c>
      <c r="P477">
        <v>1.2441800000000001</v>
      </c>
      <c r="Q477">
        <v>1.24654</v>
      </c>
      <c r="R477">
        <v>1.061E-2</v>
      </c>
      <c r="S477">
        <v>1.1548571428571399E-2</v>
      </c>
      <c r="T477">
        <v>64.865012642492005</v>
      </c>
      <c r="U477">
        <v>0</v>
      </c>
      <c r="V477" s="1">
        <f t="shared" si="22"/>
        <v>42780</v>
      </c>
      <c r="W477" t="str">
        <f>IFERROR(VLOOKUP(V477,realized!K:N,3,0),"")</f>
        <v/>
      </c>
      <c r="Y477" t="s">
        <v>1289</v>
      </c>
      <c r="Z477">
        <v>1204.45</v>
      </c>
      <c r="AA477">
        <v>1214.9000000000001</v>
      </c>
      <c r="AB477">
        <v>1198.51</v>
      </c>
      <c r="AC477">
        <v>1208.51</v>
      </c>
      <c r="AD477">
        <v>16.3900000000001</v>
      </c>
      <c r="AE477">
        <v>14.9385714285714</v>
      </c>
      <c r="AF477">
        <v>38.023950193744199</v>
      </c>
      <c r="AG477">
        <v>1</v>
      </c>
      <c r="AH477" s="1">
        <f t="shared" si="23"/>
        <v>42755</v>
      </c>
      <c r="AI477" t="str">
        <f>IFERROR(VLOOKUP(AH477,realized!U:X,3,0),"")</f>
        <v/>
      </c>
    </row>
    <row r="478" spans="1:35" x14ac:dyDescent="0.3">
      <c r="A478" t="s">
        <v>1307</v>
      </c>
      <c r="B478">
        <v>1.0574300000000001</v>
      </c>
      <c r="C478">
        <v>1.06088</v>
      </c>
      <c r="D478">
        <v>1.05209</v>
      </c>
      <c r="E478">
        <v>1.05982</v>
      </c>
      <c r="F478">
        <v>8.7900000000000703E-3</v>
      </c>
      <c r="G478">
        <v>8.2142857142857399E-3</v>
      </c>
      <c r="H478">
        <v>51.501206143320502</v>
      </c>
      <c r="I478">
        <v>0</v>
      </c>
      <c r="J478" s="1">
        <f t="shared" si="21"/>
        <v>42781</v>
      </c>
      <c r="K478" t="str">
        <f>IFERROR(VLOOKUP(J478,realized!F:I,3,0),"")</f>
        <v/>
      </c>
      <c r="M478" t="s">
        <v>1307</v>
      </c>
      <c r="N478">
        <v>1.2462800000000001</v>
      </c>
      <c r="O478">
        <v>1.24807</v>
      </c>
      <c r="P478">
        <v>1.23828</v>
      </c>
      <c r="Q478">
        <v>1.2451099999999999</v>
      </c>
      <c r="R478">
        <v>9.7899999999999602E-3</v>
      </c>
      <c r="S478">
        <v>1.14114285714285E-2</v>
      </c>
      <c r="T478">
        <v>63.921737380746002</v>
      </c>
      <c r="U478">
        <v>0</v>
      </c>
      <c r="V478" s="1">
        <f t="shared" si="22"/>
        <v>42781</v>
      </c>
      <c r="W478" t="str">
        <f>IFERROR(VLOOKUP(V478,realized!K:N,3,0),"")</f>
        <v/>
      </c>
      <c r="Y478" t="s">
        <v>1290</v>
      </c>
      <c r="Z478">
        <v>1209.55</v>
      </c>
      <c r="AA478">
        <v>1219.44</v>
      </c>
      <c r="AB478">
        <v>1209.17</v>
      </c>
      <c r="AC478">
        <v>1217.68</v>
      </c>
      <c r="AD478">
        <v>10.93</v>
      </c>
      <c r="AE478">
        <v>14.4078571428571</v>
      </c>
      <c r="AF478">
        <v>43.332428846021301</v>
      </c>
      <c r="AG478">
        <v>1</v>
      </c>
      <c r="AH478" s="1">
        <f t="shared" si="23"/>
        <v>42758</v>
      </c>
      <c r="AI478" t="str">
        <f>IFERROR(VLOOKUP(AH478,realized!U:X,3,0),"")</f>
        <v/>
      </c>
    </row>
    <row r="479" spans="1:35" x14ac:dyDescent="0.3">
      <c r="A479" t="s">
        <v>1308</v>
      </c>
      <c r="B479">
        <v>1.0598799999999999</v>
      </c>
      <c r="C479">
        <v>1.06789</v>
      </c>
      <c r="D479">
        <v>1.05904</v>
      </c>
      <c r="E479">
        <v>1.06742</v>
      </c>
      <c r="F479">
        <v>8.8500000000000193E-3</v>
      </c>
      <c r="G479">
        <v>8.3700000000000302E-3</v>
      </c>
      <c r="H479">
        <v>51.345326400756797</v>
      </c>
      <c r="I479">
        <v>0</v>
      </c>
      <c r="J479" s="1">
        <f t="shared" si="21"/>
        <v>42782</v>
      </c>
      <c r="K479" t="str">
        <f>IFERROR(VLOOKUP(J479,realized!F:I,3,0),"")</f>
        <v/>
      </c>
      <c r="M479" t="s">
        <v>1308</v>
      </c>
      <c r="N479">
        <v>1.2457800000000001</v>
      </c>
      <c r="O479">
        <v>1.2523200000000001</v>
      </c>
      <c r="P479">
        <v>1.2454000000000001</v>
      </c>
      <c r="Q479">
        <v>1.24871</v>
      </c>
      <c r="R479">
        <v>7.2100000000001599E-3</v>
      </c>
      <c r="S479">
        <v>1.12885714285714E-2</v>
      </c>
      <c r="T479">
        <v>63.030026071309798</v>
      </c>
      <c r="U479">
        <v>0</v>
      </c>
      <c r="V479" s="1">
        <f t="shared" si="22"/>
        <v>42782</v>
      </c>
      <c r="W479" t="str">
        <f>IFERROR(VLOOKUP(V479,realized!K:N,3,0),"")</f>
        <v/>
      </c>
      <c r="Y479" t="s">
        <v>1291</v>
      </c>
      <c r="Z479">
        <v>1219.5</v>
      </c>
      <c r="AA479">
        <v>1219.5</v>
      </c>
      <c r="AB479">
        <v>1206.48</v>
      </c>
      <c r="AC479">
        <v>1208.6099999999999</v>
      </c>
      <c r="AD479">
        <v>13.0199999999999</v>
      </c>
      <c r="AE479">
        <v>14.492857142857099</v>
      </c>
      <c r="AF479">
        <v>47.731836860017502</v>
      </c>
      <c r="AG479">
        <v>1</v>
      </c>
      <c r="AH479" s="1">
        <f t="shared" si="23"/>
        <v>42759</v>
      </c>
      <c r="AI479" t="str">
        <f>IFERROR(VLOOKUP(AH479,realized!U:X,3,0),"")</f>
        <v/>
      </c>
    </row>
    <row r="480" spans="1:35" x14ac:dyDescent="0.3">
      <c r="A480" t="s">
        <v>1309</v>
      </c>
      <c r="B480">
        <v>1.0671999999999999</v>
      </c>
      <c r="C480">
        <v>1.0676300000000001</v>
      </c>
      <c r="D480">
        <v>1.0604499999999999</v>
      </c>
      <c r="E480">
        <v>1.06081</v>
      </c>
      <c r="F480">
        <v>7.1800000000001802E-3</v>
      </c>
      <c r="G480">
        <v>8.0271428571428993E-3</v>
      </c>
      <c r="H480">
        <v>50.9789408724194</v>
      </c>
      <c r="I480">
        <v>0</v>
      </c>
      <c r="J480" s="1">
        <f t="shared" si="21"/>
        <v>42783</v>
      </c>
      <c r="K480" t="str">
        <f>IFERROR(VLOOKUP(J480,realized!F:I,3,0),"")</f>
        <v/>
      </c>
      <c r="M480" t="s">
        <v>1309</v>
      </c>
      <c r="N480">
        <v>1.24878</v>
      </c>
      <c r="O480">
        <v>1.25109</v>
      </c>
      <c r="P480">
        <v>1.23878</v>
      </c>
      <c r="Q480">
        <v>1.2404999999999999</v>
      </c>
      <c r="R480">
        <v>1.231E-2</v>
      </c>
      <c r="S480">
        <v>1.1208571428571399E-2</v>
      </c>
      <c r="T480">
        <v>62.0245446522081</v>
      </c>
      <c r="U480">
        <v>0</v>
      </c>
      <c r="V480" s="1">
        <f t="shared" si="22"/>
        <v>42783</v>
      </c>
      <c r="W480" t="str">
        <f>IFERROR(VLOOKUP(V480,realized!K:N,3,0),"")</f>
        <v/>
      </c>
      <c r="Y480" t="s">
        <v>1292</v>
      </c>
      <c r="Z480">
        <v>1209.3900000000001</v>
      </c>
      <c r="AA480">
        <v>1209.69</v>
      </c>
      <c r="AB480">
        <v>1193.17</v>
      </c>
      <c r="AC480">
        <v>1200.31</v>
      </c>
      <c r="AD480">
        <v>16.5199999999999</v>
      </c>
      <c r="AE480">
        <v>14.095000000000001</v>
      </c>
      <c r="AF480">
        <v>53.419497218136797</v>
      </c>
      <c r="AG480">
        <v>0</v>
      </c>
      <c r="AH480" s="1">
        <f t="shared" si="23"/>
        <v>42760</v>
      </c>
      <c r="AI480" t="str">
        <f>IFERROR(VLOOKUP(AH480,realized!U:X,3,0),"")</f>
        <v/>
      </c>
    </row>
    <row r="481" spans="1:35" x14ac:dyDescent="0.3">
      <c r="A481" t="s">
        <v>1310</v>
      </c>
      <c r="B481">
        <v>1.0606199999999999</v>
      </c>
      <c r="C481">
        <v>1.0632600000000001</v>
      </c>
      <c r="D481">
        <v>1.0602799999999999</v>
      </c>
      <c r="E481">
        <v>1.06088</v>
      </c>
      <c r="F481">
        <v>2.9800000000001999E-3</v>
      </c>
      <c r="G481">
        <v>7.3278571428571802E-3</v>
      </c>
      <c r="H481">
        <v>50.478656242259099</v>
      </c>
      <c r="I481">
        <v>0</v>
      </c>
      <c r="J481" s="1">
        <f t="shared" si="21"/>
        <v>42786</v>
      </c>
      <c r="K481" t="str">
        <f>IFERROR(VLOOKUP(J481,realized!F:I,3,0),"")</f>
        <v/>
      </c>
      <c r="M481" t="s">
        <v>1310</v>
      </c>
      <c r="N481">
        <v>1.2403900000000001</v>
      </c>
      <c r="O481">
        <v>1.24823</v>
      </c>
      <c r="P481">
        <v>1.2403900000000001</v>
      </c>
      <c r="Q481">
        <v>1.2460899999999999</v>
      </c>
      <c r="R481">
        <v>7.8399999999998402E-3</v>
      </c>
      <c r="S481">
        <v>1.04514285714285E-2</v>
      </c>
      <c r="T481">
        <v>60.907298426691803</v>
      </c>
      <c r="U481">
        <v>0</v>
      </c>
      <c r="V481" s="1">
        <f t="shared" si="22"/>
        <v>42786</v>
      </c>
      <c r="W481" t="str">
        <f>IFERROR(VLOOKUP(V481,realized!K:N,3,0),"")</f>
        <v/>
      </c>
      <c r="Y481" t="s">
        <v>1293</v>
      </c>
      <c r="Z481">
        <v>1200.73</v>
      </c>
      <c r="AA481">
        <v>1202.51</v>
      </c>
      <c r="AB481">
        <v>1184.31</v>
      </c>
      <c r="AC481">
        <v>1188.31</v>
      </c>
      <c r="AD481">
        <v>18.2</v>
      </c>
      <c r="AE481">
        <v>14.535</v>
      </c>
      <c r="AF481">
        <v>54.427418451364296</v>
      </c>
      <c r="AG481">
        <v>0</v>
      </c>
      <c r="AH481" s="1">
        <f t="shared" si="23"/>
        <v>42761</v>
      </c>
      <c r="AI481" t="str">
        <f>IFERROR(VLOOKUP(AH481,realized!U:X,3,0),"")</f>
        <v/>
      </c>
    </row>
    <row r="482" spans="1:35" x14ac:dyDescent="0.3">
      <c r="A482" t="s">
        <v>1311</v>
      </c>
      <c r="B482">
        <v>1.06084</v>
      </c>
      <c r="C482">
        <v>1.06142</v>
      </c>
      <c r="D482">
        <v>1.0525500000000001</v>
      </c>
      <c r="E482">
        <v>1.05294</v>
      </c>
      <c r="F482">
        <v>8.86999999999993E-3</v>
      </c>
      <c r="G482">
        <v>7.4100000000000398E-3</v>
      </c>
      <c r="H482">
        <v>50.0826324030024</v>
      </c>
      <c r="I482">
        <v>0</v>
      </c>
      <c r="J482" s="1">
        <f t="shared" si="21"/>
        <v>42787</v>
      </c>
      <c r="K482" t="str">
        <f>IFERROR(VLOOKUP(J482,realized!F:I,3,0),"")</f>
        <v/>
      </c>
      <c r="M482" t="s">
        <v>1311</v>
      </c>
      <c r="N482">
        <v>1.2459800000000001</v>
      </c>
      <c r="O482">
        <v>1.24803</v>
      </c>
      <c r="P482">
        <v>1.2401500000000001</v>
      </c>
      <c r="Q482">
        <v>1.2472399999999999</v>
      </c>
      <c r="R482">
        <v>7.8799999999998802E-3</v>
      </c>
      <c r="S482">
        <v>1.00364285714285E-2</v>
      </c>
      <c r="T482">
        <v>59.708663974218098</v>
      </c>
      <c r="U482">
        <v>0</v>
      </c>
      <c r="V482" s="1">
        <f t="shared" si="22"/>
        <v>42787</v>
      </c>
      <c r="W482" t="str">
        <f>IFERROR(VLOOKUP(V482,realized!K:N,3,0),"")</f>
        <v/>
      </c>
      <c r="Y482" t="s">
        <v>1294</v>
      </c>
      <c r="Z482">
        <v>1189.08</v>
      </c>
      <c r="AA482">
        <v>1191.57</v>
      </c>
      <c r="AB482">
        <v>1180.46</v>
      </c>
      <c r="AC482">
        <v>1190.98</v>
      </c>
      <c r="AD482">
        <v>11.1099999999999</v>
      </c>
      <c r="AE482">
        <v>14.3014285714286</v>
      </c>
      <c r="AF482">
        <v>59.191763667108098</v>
      </c>
      <c r="AG482">
        <v>0</v>
      </c>
      <c r="AH482" s="1">
        <f t="shared" si="23"/>
        <v>42762</v>
      </c>
      <c r="AI482" t="str">
        <f>IFERROR(VLOOKUP(AH482,realized!U:X,3,0),"")</f>
        <v/>
      </c>
    </row>
    <row r="483" spans="1:35" x14ac:dyDescent="0.3">
      <c r="A483" t="s">
        <v>1312</v>
      </c>
      <c r="B483">
        <v>1.05348</v>
      </c>
      <c r="C483">
        <v>1.05738</v>
      </c>
      <c r="D483">
        <v>1.0493300000000001</v>
      </c>
      <c r="E483">
        <v>1.05569</v>
      </c>
      <c r="F483">
        <v>8.0499999999998906E-3</v>
      </c>
      <c r="G483">
        <v>7.4657142857143099E-3</v>
      </c>
      <c r="H483">
        <v>50.144175621863702</v>
      </c>
      <c r="I483">
        <v>0</v>
      </c>
      <c r="J483" s="1">
        <f t="shared" si="21"/>
        <v>42788</v>
      </c>
      <c r="K483" t="str">
        <f>IFERROR(VLOOKUP(J483,realized!F:I,3,0),"")</f>
        <v/>
      </c>
      <c r="M483" t="s">
        <v>1312</v>
      </c>
      <c r="N483">
        <v>1.2470000000000001</v>
      </c>
      <c r="O483">
        <v>1.2507699999999999</v>
      </c>
      <c r="P483">
        <v>1.2417</v>
      </c>
      <c r="Q483">
        <v>1.2448300000000001</v>
      </c>
      <c r="R483">
        <v>9.0699999999999097E-3</v>
      </c>
      <c r="S483">
        <v>9.3392857142856906E-3</v>
      </c>
      <c r="T483">
        <v>74.190934971097306</v>
      </c>
      <c r="U483">
        <v>0</v>
      </c>
      <c r="V483" s="1">
        <f t="shared" si="22"/>
        <v>42788</v>
      </c>
      <c r="W483" t="str">
        <f>IFERROR(VLOOKUP(V483,realized!K:N,3,0),"")</f>
        <v/>
      </c>
      <c r="Y483" t="s">
        <v>1295</v>
      </c>
      <c r="Z483">
        <v>1192.8699999999999</v>
      </c>
      <c r="AA483">
        <v>1199.3399999999999</v>
      </c>
      <c r="AB483">
        <v>1188.1099999999999</v>
      </c>
      <c r="AC483">
        <v>1195.21</v>
      </c>
      <c r="AD483">
        <v>11.23</v>
      </c>
      <c r="AE483">
        <v>14.359285714285701</v>
      </c>
      <c r="AF483">
        <v>59.422820393995501</v>
      </c>
      <c r="AG483">
        <v>0</v>
      </c>
      <c r="AH483" s="1">
        <f t="shared" si="23"/>
        <v>42765</v>
      </c>
      <c r="AI483" t="str">
        <f>IFERROR(VLOOKUP(AH483,realized!U:X,3,0),"")</f>
        <v/>
      </c>
    </row>
    <row r="484" spans="1:35" x14ac:dyDescent="0.3">
      <c r="A484" t="s">
        <v>1313</v>
      </c>
      <c r="B484">
        <v>1.05531</v>
      </c>
      <c r="C484">
        <v>1.05948</v>
      </c>
      <c r="D484">
        <v>1.05372</v>
      </c>
      <c r="E484">
        <v>1.0580799999999999</v>
      </c>
      <c r="F484">
        <v>5.7599999999999804E-3</v>
      </c>
      <c r="G484">
        <v>7.2600000000000199E-3</v>
      </c>
      <c r="H484">
        <v>50.444525353414697</v>
      </c>
      <c r="I484">
        <v>0</v>
      </c>
      <c r="J484" s="1">
        <f t="shared" si="21"/>
        <v>42789</v>
      </c>
      <c r="K484" t="str">
        <f>IFERROR(VLOOKUP(J484,realized!F:I,3,0),"")</f>
        <v/>
      </c>
      <c r="M484" t="s">
        <v>1313</v>
      </c>
      <c r="N484">
        <v>1.24458</v>
      </c>
      <c r="O484">
        <v>1.2561199999999999</v>
      </c>
      <c r="P484">
        <v>1.24272</v>
      </c>
      <c r="Q484">
        <v>1.25556</v>
      </c>
      <c r="R484">
        <v>1.3399999999999799E-2</v>
      </c>
      <c r="S484">
        <v>9.7142857142856701E-3</v>
      </c>
      <c r="T484">
        <v>72.898621694820804</v>
      </c>
      <c r="U484">
        <v>0</v>
      </c>
      <c r="V484" s="1">
        <f t="shared" si="22"/>
        <v>42789</v>
      </c>
      <c r="W484" t="str">
        <f>IFERROR(VLOOKUP(V484,realized!K:N,3,0),"")</f>
        <v/>
      </c>
      <c r="Y484" t="s">
        <v>1296</v>
      </c>
      <c r="Z484">
        <v>1195.42</v>
      </c>
      <c r="AA484">
        <v>1215.27</v>
      </c>
      <c r="AB484">
        <v>1193.68</v>
      </c>
      <c r="AC484">
        <v>1210.22</v>
      </c>
      <c r="AD484">
        <v>21.5899999999999</v>
      </c>
      <c r="AE484">
        <v>14.396428571428601</v>
      </c>
      <c r="AF484">
        <v>62.684059101583301</v>
      </c>
      <c r="AG484">
        <v>0</v>
      </c>
      <c r="AH484" s="1">
        <f t="shared" si="23"/>
        <v>42766</v>
      </c>
      <c r="AI484" t="str">
        <f>IFERROR(VLOOKUP(AH484,realized!U:X,3,0),"")</f>
        <v/>
      </c>
    </row>
    <row r="485" spans="1:35" x14ac:dyDescent="0.3">
      <c r="A485" t="s">
        <v>1314</v>
      </c>
      <c r="B485">
        <v>1.0580799999999999</v>
      </c>
      <c r="C485">
        <v>1.0617700000000001</v>
      </c>
      <c r="D485">
        <v>1.0556399999999999</v>
      </c>
      <c r="E485">
        <v>1.0559499999999999</v>
      </c>
      <c r="F485">
        <v>6.13000000000019E-3</v>
      </c>
      <c r="G485">
        <v>7.0857142857143098E-3</v>
      </c>
      <c r="H485">
        <v>55.567209137163402</v>
      </c>
      <c r="I485">
        <v>0</v>
      </c>
      <c r="J485" s="1">
        <f t="shared" si="21"/>
        <v>42790</v>
      </c>
      <c r="K485" t="str">
        <f>IFERROR(VLOOKUP(J485,realized!F:I,3,0),"")</f>
        <v/>
      </c>
      <c r="M485" t="s">
        <v>1314</v>
      </c>
      <c r="N485">
        <v>1.25556</v>
      </c>
      <c r="O485">
        <v>1.2569300000000001</v>
      </c>
      <c r="P485">
        <v>1.2447699999999999</v>
      </c>
      <c r="Q485">
        <v>1.2455700000000001</v>
      </c>
      <c r="R485">
        <v>1.21600000000001E-2</v>
      </c>
      <c r="S485">
        <v>1.00757142857142E-2</v>
      </c>
      <c r="T485">
        <v>72.212173623808098</v>
      </c>
      <c r="U485">
        <v>0</v>
      </c>
      <c r="V485" s="1">
        <f t="shared" si="22"/>
        <v>42790</v>
      </c>
      <c r="W485" t="str">
        <f>IFERROR(VLOOKUP(V485,realized!K:N,3,0),"")</f>
        <v/>
      </c>
      <c r="Y485" t="s">
        <v>1297</v>
      </c>
      <c r="Z485">
        <v>1210.53</v>
      </c>
      <c r="AA485">
        <v>1213.1400000000001</v>
      </c>
      <c r="AB485">
        <v>1198.05</v>
      </c>
      <c r="AC485">
        <v>1209.43</v>
      </c>
      <c r="AD485">
        <v>15.090000000000099</v>
      </c>
      <c r="AE485">
        <v>14.3435714285714</v>
      </c>
      <c r="AF485">
        <v>62.709505665705301</v>
      </c>
      <c r="AG485">
        <v>0</v>
      </c>
      <c r="AH485" s="1">
        <f t="shared" si="23"/>
        <v>42767</v>
      </c>
      <c r="AI485" t="str">
        <f>IFERROR(VLOOKUP(AH485,realized!U:X,3,0),"")</f>
        <v/>
      </c>
    </row>
    <row r="486" spans="1:35" x14ac:dyDescent="0.3">
      <c r="A486" t="s">
        <v>1315</v>
      </c>
      <c r="B486">
        <v>1.05629</v>
      </c>
      <c r="C486">
        <v>1.0630299999999999</v>
      </c>
      <c r="D486">
        <v>1.05515</v>
      </c>
      <c r="E486">
        <v>1.0585800000000001</v>
      </c>
      <c r="F486">
        <v>7.8799999999998802E-3</v>
      </c>
      <c r="G486">
        <v>6.9757142857143004E-3</v>
      </c>
      <c r="H486">
        <v>60.8168878464611</v>
      </c>
      <c r="I486">
        <v>0</v>
      </c>
      <c r="J486" s="1">
        <f t="shared" si="21"/>
        <v>42793</v>
      </c>
      <c r="K486" t="str">
        <f>IFERROR(VLOOKUP(J486,realized!F:I,3,0),"")</f>
        <v/>
      </c>
      <c r="M486" t="s">
        <v>1315</v>
      </c>
      <c r="N486">
        <v>1.2473399999999999</v>
      </c>
      <c r="O486">
        <v>1.24783</v>
      </c>
      <c r="P486">
        <v>1.2382299999999999</v>
      </c>
      <c r="Q486">
        <v>1.2443200000000001</v>
      </c>
      <c r="R486">
        <v>9.6000000000000495E-3</v>
      </c>
      <c r="S486">
        <v>9.3307142857142703E-3</v>
      </c>
      <c r="T486">
        <v>77.578703791691296</v>
      </c>
      <c r="U486">
        <v>0</v>
      </c>
      <c r="V486" s="1">
        <f t="shared" si="22"/>
        <v>42793</v>
      </c>
      <c r="W486" t="str">
        <f>IFERROR(VLOOKUP(V486,realized!K:N,3,0),"")</f>
        <v/>
      </c>
      <c r="Y486" t="s">
        <v>1298</v>
      </c>
      <c r="Z486">
        <v>1209.29</v>
      </c>
      <c r="AA486">
        <v>1225.17</v>
      </c>
      <c r="AB486">
        <v>1208.3399999999999</v>
      </c>
      <c r="AC486">
        <v>1215.5899999999999</v>
      </c>
      <c r="AD486">
        <v>16.830000000000101</v>
      </c>
      <c r="AE486">
        <v>14.607142857142801</v>
      </c>
      <c r="AF486">
        <v>57.555672775194402</v>
      </c>
      <c r="AG486">
        <v>0</v>
      </c>
      <c r="AH486" s="1">
        <f t="shared" si="23"/>
        <v>42768</v>
      </c>
      <c r="AI486" t="str">
        <f>IFERROR(VLOOKUP(AH486,realized!U:X,3,0),"")</f>
        <v/>
      </c>
    </row>
    <row r="487" spans="1:35" x14ac:dyDescent="0.3">
      <c r="A487" t="s">
        <v>1316</v>
      </c>
      <c r="B487">
        <v>1.0585800000000001</v>
      </c>
      <c r="C487">
        <v>1.0629900000000001</v>
      </c>
      <c r="D487">
        <v>1.0567800000000001</v>
      </c>
      <c r="E487">
        <v>1.05772</v>
      </c>
      <c r="F487">
        <v>6.2100000000000401E-3</v>
      </c>
      <c r="G487">
        <v>6.8957142857143001E-3</v>
      </c>
      <c r="H487">
        <v>61.019150783355499</v>
      </c>
      <c r="I487">
        <v>0</v>
      </c>
      <c r="J487" s="1">
        <f t="shared" si="21"/>
        <v>42794</v>
      </c>
      <c r="K487" t="str">
        <f>IFERROR(VLOOKUP(J487,realized!F:I,3,0),"")</f>
        <v/>
      </c>
      <c r="M487" t="s">
        <v>1316</v>
      </c>
      <c r="N487">
        <v>1.2443200000000001</v>
      </c>
      <c r="O487">
        <v>1.2470600000000001</v>
      </c>
      <c r="P487">
        <v>1.2374400000000001</v>
      </c>
      <c r="Q487">
        <v>1.2382299999999999</v>
      </c>
      <c r="R487">
        <v>9.6199999999999602E-3</v>
      </c>
      <c r="S487">
        <v>9.4835714285714003E-3</v>
      </c>
      <c r="T487">
        <v>75.200420415371696</v>
      </c>
      <c r="U487">
        <v>0</v>
      </c>
      <c r="V487" s="1">
        <f t="shared" si="22"/>
        <v>42794</v>
      </c>
      <c r="W487" t="str">
        <f>IFERROR(VLOOKUP(V487,realized!K:N,3,0),"")</f>
        <v/>
      </c>
      <c r="Y487" t="s">
        <v>1299</v>
      </c>
      <c r="Z487">
        <v>1214.75</v>
      </c>
      <c r="AA487">
        <v>1221.32</v>
      </c>
      <c r="AB487">
        <v>1206.9000000000001</v>
      </c>
      <c r="AC487">
        <v>1219.9000000000001</v>
      </c>
      <c r="AD487">
        <v>14.419999999999799</v>
      </c>
      <c r="AE487">
        <v>14.810714285714299</v>
      </c>
      <c r="AF487">
        <v>57.528889627703599</v>
      </c>
      <c r="AG487">
        <v>0</v>
      </c>
      <c r="AH487" s="1">
        <f t="shared" si="23"/>
        <v>42769</v>
      </c>
      <c r="AI487" t="str">
        <f>IFERROR(VLOOKUP(AH487,realized!U:X,3,0),"")</f>
        <v/>
      </c>
    </row>
    <row r="488" spans="1:35" x14ac:dyDescent="0.3">
      <c r="A488" t="s">
        <v>1317</v>
      </c>
      <c r="B488">
        <v>1.05745</v>
      </c>
      <c r="C488">
        <v>1.0589</v>
      </c>
      <c r="D488">
        <v>1.0513999999999999</v>
      </c>
      <c r="E488">
        <v>1.0546</v>
      </c>
      <c r="F488">
        <v>7.5000000000000596E-3</v>
      </c>
      <c r="G488">
        <v>7.0064285714286001E-3</v>
      </c>
      <c r="H488">
        <v>66.316727109854995</v>
      </c>
      <c r="I488">
        <v>0</v>
      </c>
      <c r="J488" s="1">
        <f t="shared" si="21"/>
        <v>42795</v>
      </c>
      <c r="K488" t="str">
        <f>IFERROR(VLOOKUP(J488,realized!F:I,3,0),"")</f>
        <v/>
      </c>
      <c r="M488" t="s">
        <v>1317</v>
      </c>
      <c r="N488">
        <v>1.23794</v>
      </c>
      <c r="O488">
        <v>1.2404200000000001</v>
      </c>
      <c r="P488">
        <v>1.22797</v>
      </c>
      <c r="Q488">
        <v>1.22916</v>
      </c>
      <c r="R488">
        <v>1.2449999999999999E-2</v>
      </c>
      <c r="S488">
        <v>9.7228571428571199E-3</v>
      </c>
      <c r="T488">
        <v>61.753399146346801</v>
      </c>
      <c r="U488">
        <v>1</v>
      </c>
      <c r="V488" s="1">
        <f t="shared" si="22"/>
        <v>42795</v>
      </c>
      <c r="W488" t="str">
        <f>IFERROR(VLOOKUP(V488,realized!K:N,3,0),"")</f>
        <v/>
      </c>
      <c r="Y488" t="s">
        <v>1300</v>
      </c>
      <c r="Z488">
        <v>1220.8</v>
      </c>
      <c r="AA488">
        <v>1235.68</v>
      </c>
      <c r="AB488">
        <v>1219.06</v>
      </c>
      <c r="AC488">
        <v>1235.1600000000001</v>
      </c>
      <c r="AD488">
        <v>16.6200000000001</v>
      </c>
      <c r="AE488">
        <v>14.84</v>
      </c>
      <c r="AF488">
        <v>49.543744646049298</v>
      </c>
      <c r="AG488">
        <v>0</v>
      </c>
      <c r="AH488" s="1">
        <f t="shared" si="23"/>
        <v>42772</v>
      </c>
      <c r="AI488" t="str">
        <f>IFERROR(VLOOKUP(AH488,realized!U:X,3,0),"")</f>
        <v/>
      </c>
    </row>
    <row r="489" spans="1:35" x14ac:dyDescent="0.3">
      <c r="A489" t="s">
        <v>1318</v>
      </c>
      <c r="B489">
        <v>1.05463</v>
      </c>
      <c r="C489">
        <v>1.05507</v>
      </c>
      <c r="D489">
        <v>1.0494600000000001</v>
      </c>
      <c r="E489">
        <v>1.0505</v>
      </c>
      <c r="F489">
        <v>5.6099999999998902E-3</v>
      </c>
      <c r="G489">
        <v>6.9778571428571598E-3</v>
      </c>
      <c r="H489">
        <v>65.891716355501998</v>
      </c>
      <c r="I489">
        <v>0</v>
      </c>
      <c r="J489" s="1">
        <f t="shared" si="21"/>
        <v>42796</v>
      </c>
      <c r="K489" t="str">
        <f>IFERROR(VLOOKUP(J489,realized!F:I,3,0),"")</f>
        <v/>
      </c>
      <c r="M489" t="s">
        <v>1318</v>
      </c>
      <c r="N489">
        <v>1.22915</v>
      </c>
      <c r="O489">
        <v>1.2307300000000001</v>
      </c>
      <c r="P489">
        <v>1.2241899999999999</v>
      </c>
      <c r="Q489">
        <v>1.22655</v>
      </c>
      <c r="R489">
        <v>6.5400000000002097E-3</v>
      </c>
      <c r="S489">
        <v>9.6050000000000007E-3</v>
      </c>
      <c r="T489">
        <v>56.404792171301096</v>
      </c>
      <c r="U489">
        <v>1</v>
      </c>
      <c r="V489" s="1">
        <f t="shared" si="22"/>
        <v>42796</v>
      </c>
      <c r="W489" t="str">
        <f>IFERROR(VLOOKUP(V489,realized!K:N,3,0),"")</f>
        <v/>
      </c>
      <c r="Y489" t="s">
        <v>1301</v>
      </c>
      <c r="Z489">
        <v>1234.3900000000001</v>
      </c>
      <c r="AA489">
        <v>1235.74</v>
      </c>
      <c r="AB489">
        <v>1227.67</v>
      </c>
      <c r="AC489">
        <v>1233.6099999999999</v>
      </c>
      <c r="AD489">
        <v>8.0699999999999292</v>
      </c>
      <c r="AE489">
        <v>14.3357142857143</v>
      </c>
      <c r="AF489">
        <v>49.328243556038899</v>
      </c>
      <c r="AG489">
        <v>0</v>
      </c>
      <c r="AH489" s="1">
        <f t="shared" si="23"/>
        <v>42773</v>
      </c>
      <c r="AI489" t="str">
        <f>IFERROR(VLOOKUP(AH489,realized!U:X,3,0),"")</f>
        <v/>
      </c>
    </row>
    <row r="490" spans="1:35" x14ac:dyDescent="0.3">
      <c r="A490" t="s">
        <v>1319</v>
      </c>
      <c r="B490">
        <v>1.0506599999999999</v>
      </c>
      <c r="C490">
        <v>1.0623499999999999</v>
      </c>
      <c r="D490">
        <v>1.0498099999999999</v>
      </c>
      <c r="E490">
        <v>1.06212</v>
      </c>
      <c r="F490">
        <v>1.25399999999999E-2</v>
      </c>
      <c r="G490">
        <v>7.4000000000000203E-3</v>
      </c>
      <c r="H490">
        <v>65.583494334596907</v>
      </c>
      <c r="I490">
        <v>0</v>
      </c>
      <c r="J490" s="1">
        <f t="shared" si="21"/>
        <v>42797</v>
      </c>
      <c r="K490" t="str">
        <f>IFERROR(VLOOKUP(J490,realized!F:I,3,0),"")</f>
        <v/>
      </c>
      <c r="M490" t="s">
        <v>1319</v>
      </c>
      <c r="N490">
        <v>1.2264600000000001</v>
      </c>
      <c r="O490">
        <v>1.23</v>
      </c>
      <c r="P490">
        <v>1.2214</v>
      </c>
      <c r="Q490">
        <v>1.22933</v>
      </c>
      <c r="R490">
        <v>8.5999999999999393E-3</v>
      </c>
      <c r="S490">
        <v>9.7914285714285707E-3</v>
      </c>
      <c r="T490">
        <v>52.7658928870447</v>
      </c>
      <c r="U490">
        <v>1</v>
      </c>
      <c r="V490" s="1">
        <f t="shared" si="22"/>
        <v>42797</v>
      </c>
      <c r="W490" t="str">
        <f>IFERROR(VLOOKUP(V490,realized!K:N,3,0),"")</f>
        <v/>
      </c>
      <c r="Y490" t="s">
        <v>1302</v>
      </c>
      <c r="Z490">
        <v>1233.55</v>
      </c>
      <c r="AA490">
        <v>1244.6600000000001</v>
      </c>
      <c r="AB490">
        <v>1230</v>
      </c>
      <c r="AC490">
        <v>1241.23</v>
      </c>
      <c r="AD490">
        <v>14.66</v>
      </c>
      <c r="AE490">
        <v>14.62</v>
      </c>
      <c r="AF490">
        <v>43.637337947113103</v>
      </c>
      <c r="AG490">
        <v>0</v>
      </c>
      <c r="AH490" s="1">
        <f t="shared" si="23"/>
        <v>42774</v>
      </c>
      <c r="AI490" t="str">
        <f>IFERROR(VLOOKUP(AH490,realized!U:X,3,0),"")</f>
        <v/>
      </c>
    </row>
    <row r="491" spans="1:35" x14ac:dyDescent="0.3">
      <c r="A491" t="s">
        <v>1320</v>
      </c>
      <c r="B491">
        <v>1.06077</v>
      </c>
      <c r="C491">
        <v>1.06399</v>
      </c>
      <c r="D491">
        <v>1.0574300000000001</v>
      </c>
      <c r="E491">
        <v>1.0581400000000001</v>
      </c>
      <c r="F491">
        <v>6.5599999999998897E-3</v>
      </c>
      <c r="G491">
        <v>7.3507142857142998E-3</v>
      </c>
      <c r="H491">
        <v>65.218009140874699</v>
      </c>
      <c r="I491">
        <v>0</v>
      </c>
      <c r="J491" s="1">
        <f t="shared" si="21"/>
        <v>42800</v>
      </c>
      <c r="K491" t="str">
        <f>IFERROR(VLOOKUP(J491,realized!F:I,3,0),"")</f>
        <v/>
      </c>
      <c r="M491" t="s">
        <v>1320</v>
      </c>
      <c r="N491">
        <v>1.2283999999999999</v>
      </c>
      <c r="O491">
        <v>1.2299899999999999</v>
      </c>
      <c r="P491">
        <v>1.2223900000000001</v>
      </c>
      <c r="Q491">
        <v>1.2236899999999999</v>
      </c>
      <c r="R491">
        <v>7.5999999999998196E-3</v>
      </c>
      <c r="S491">
        <v>9.5764285714285604E-3</v>
      </c>
      <c r="T491">
        <v>52.2397041400951</v>
      </c>
      <c r="U491">
        <v>1</v>
      </c>
      <c r="V491" s="1">
        <f t="shared" si="22"/>
        <v>42800</v>
      </c>
      <c r="W491" t="str">
        <f>IFERROR(VLOOKUP(V491,realized!K:N,3,0),"")</f>
        <v/>
      </c>
      <c r="Y491" t="s">
        <v>1303</v>
      </c>
      <c r="Z491">
        <v>1240.8</v>
      </c>
      <c r="AA491">
        <v>1244.5</v>
      </c>
      <c r="AB491">
        <v>1225.68</v>
      </c>
      <c r="AC491">
        <v>1228.3499999999999</v>
      </c>
      <c r="AD491">
        <v>18.819999999999901</v>
      </c>
      <c r="AE491">
        <v>14.793571428571401</v>
      </c>
      <c r="AF491">
        <v>43.610273480483599</v>
      </c>
      <c r="AG491">
        <v>0</v>
      </c>
      <c r="AH491" s="1">
        <f t="shared" si="23"/>
        <v>42775</v>
      </c>
      <c r="AI491" t="str">
        <f>IFERROR(VLOOKUP(AH491,realized!U:X,3,0),"")</f>
        <v/>
      </c>
    </row>
    <row r="492" spans="1:35" x14ac:dyDescent="0.3">
      <c r="A492" t="s">
        <v>1321</v>
      </c>
      <c r="B492">
        <v>1.0581499999999999</v>
      </c>
      <c r="C492">
        <v>1.06023</v>
      </c>
      <c r="D492">
        <v>1.05579</v>
      </c>
      <c r="E492">
        <v>1.0564</v>
      </c>
      <c r="F492">
        <v>4.43999999999999E-3</v>
      </c>
      <c r="G492">
        <v>7.0400000000000098E-3</v>
      </c>
      <c r="H492">
        <v>64.786754167016596</v>
      </c>
      <c r="I492">
        <v>0</v>
      </c>
      <c r="J492" s="1">
        <f t="shared" si="21"/>
        <v>42801</v>
      </c>
      <c r="K492" t="str">
        <f>IFERROR(VLOOKUP(J492,realized!F:I,3,0),"")</f>
        <v/>
      </c>
      <c r="M492" t="s">
        <v>1321</v>
      </c>
      <c r="N492">
        <v>1.2236899999999999</v>
      </c>
      <c r="O492">
        <v>1.2251700000000001</v>
      </c>
      <c r="P492">
        <v>1.21689</v>
      </c>
      <c r="Q492">
        <v>1.21997</v>
      </c>
      <c r="R492">
        <v>8.2800000000000599E-3</v>
      </c>
      <c r="S492">
        <v>9.46857142857142E-3</v>
      </c>
      <c r="T492">
        <v>47.185893942925198</v>
      </c>
      <c r="U492">
        <v>1</v>
      </c>
      <c r="V492" s="1">
        <f t="shared" si="22"/>
        <v>42801</v>
      </c>
      <c r="W492" t="str">
        <f>IFERROR(VLOOKUP(V492,realized!K:N,3,0),"")</f>
        <v/>
      </c>
      <c r="Y492" t="s">
        <v>1304</v>
      </c>
      <c r="Z492">
        <v>1227.97</v>
      </c>
      <c r="AA492">
        <v>1237.04</v>
      </c>
      <c r="AB492">
        <v>1221.57</v>
      </c>
      <c r="AC492">
        <v>1232.45</v>
      </c>
      <c r="AD492">
        <v>15.47</v>
      </c>
      <c r="AE492">
        <v>15.117857142857099</v>
      </c>
      <c r="AF492">
        <v>43.742612014640102</v>
      </c>
      <c r="AG492">
        <v>0</v>
      </c>
      <c r="AH492" s="1">
        <f t="shared" si="23"/>
        <v>42776</v>
      </c>
      <c r="AI492" t="str">
        <f>IFERROR(VLOOKUP(AH492,realized!U:X,3,0),"")</f>
        <v/>
      </c>
    </row>
    <row r="493" spans="1:35" x14ac:dyDescent="0.3">
      <c r="A493" t="s">
        <v>1322</v>
      </c>
      <c r="B493">
        <v>1.0565500000000001</v>
      </c>
      <c r="C493">
        <v>1.05738</v>
      </c>
      <c r="D493">
        <v>1.0534600000000001</v>
      </c>
      <c r="E493">
        <v>1.0541199999999999</v>
      </c>
      <c r="F493">
        <v>3.9199999999999201E-3</v>
      </c>
      <c r="G493">
        <v>6.6878571428571499E-3</v>
      </c>
      <c r="H493">
        <v>64.694882899578005</v>
      </c>
      <c r="I493">
        <v>0</v>
      </c>
      <c r="J493" s="1">
        <f t="shared" si="21"/>
        <v>42802</v>
      </c>
      <c r="K493" t="str">
        <f>IFERROR(VLOOKUP(J493,realized!F:I,3,0),"")</f>
        <v/>
      </c>
      <c r="M493" t="s">
        <v>1322</v>
      </c>
      <c r="N493">
        <v>1.21997</v>
      </c>
      <c r="O493">
        <v>1.2213400000000001</v>
      </c>
      <c r="P493">
        <v>1.2138899999999999</v>
      </c>
      <c r="Q493">
        <v>1.21678</v>
      </c>
      <c r="R493">
        <v>7.45000000000017E-3</v>
      </c>
      <c r="S493">
        <v>9.4857142857142796E-3</v>
      </c>
      <c r="T493">
        <v>43.953784104610001</v>
      </c>
      <c r="U493">
        <v>1</v>
      </c>
      <c r="V493" s="1">
        <f t="shared" si="22"/>
        <v>42802</v>
      </c>
      <c r="W493" t="str">
        <f>IFERROR(VLOOKUP(V493,realized!K:N,3,0),"")</f>
        <v/>
      </c>
      <c r="Y493" t="s">
        <v>1305</v>
      </c>
      <c r="Z493">
        <v>1231.6199999999999</v>
      </c>
      <c r="AA493">
        <v>1232.24</v>
      </c>
      <c r="AB493">
        <v>1219.24</v>
      </c>
      <c r="AC493">
        <v>1225.24</v>
      </c>
      <c r="AD493">
        <v>13.21</v>
      </c>
      <c r="AE493">
        <v>15.131428571428501</v>
      </c>
      <c r="AF493">
        <v>43.861243311982903</v>
      </c>
      <c r="AG493">
        <v>0</v>
      </c>
      <c r="AH493" s="1">
        <f t="shared" si="23"/>
        <v>42779</v>
      </c>
      <c r="AI493" t="str">
        <f>IFERROR(VLOOKUP(AH493,realized!U:X,3,0),"")</f>
        <v/>
      </c>
    </row>
    <row r="494" spans="1:35" x14ac:dyDescent="0.3">
      <c r="A494" t="s">
        <v>1323</v>
      </c>
      <c r="B494">
        <v>1.0541100000000001</v>
      </c>
      <c r="C494">
        <v>1.06148</v>
      </c>
      <c r="D494">
        <v>1.0524800000000001</v>
      </c>
      <c r="E494">
        <v>1.05758</v>
      </c>
      <c r="F494">
        <v>8.99999999999989E-3</v>
      </c>
      <c r="G494">
        <v>6.8178571428571299E-3</v>
      </c>
      <c r="H494">
        <v>72.641745504881101</v>
      </c>
      <c r="I494">
        <v>0</v>
      </c>
      <c r="J494" s="1">
        <f t="shared" si="21"/>
        <v>42803</v>
      </c>
      <c r="K494" t="str">
        <f>IFERROR(VLOOKUP(J494,realized!F:I,3,0),"")</f>
        <v/>
      </c>
      <c r="M494" t="s">
        <v>1323</v>
      </c>
      <c r="N494">
        <v>1.2167399999999999</v>
      </c>
      <c r="O494">
        <v>1.21949</v>
      </c>
      <c r="P494">
        <v>1.2133499999999999</v>
      </c>
      <c r="Q494">
        <v>1.21618</v>
      </c>
      <c r="R494">
        <v>6.14000000000003E-3</v>
      </c>
      <c r="S494">
        <v>9.0449999999999992E-3</v>
      </c>
      <c r="T494">
        <v>42.879421599131</v>
      </c>
      <c r="U494">
        <v>1</v>
      </c>
      <c r="V494" s="1">
        <f t="shared" si="22"/>
        <v>42803</v>
      </c>
      <c r="W494" t="str">
        <f>IFERROR(VLOOKUP(V494,realized!K:N,3,0),"")</f>
        <v/>
      </c>
      <c r="Y494" t="s">
        <v>1306</v>
      </c>
      <c r="Z494">
        <v>1225.0999999999999</v>
      </c>
      <c r="AA494">
        <v>1234.42</v>
      </c>
      <c r="AB494">
        <v>1221.81</v>
      </c>
      <c r="AC494">
        <v>1228.18</v>
      </c>
      <c r="AD494">
        <v>12.610000000000101</v>
      </c>
      <c r="AE494">
        <v>14.8521428571428</v>
      </c>
      <c r="AF494">
        <v>44.001422779083299</v>
      </c>
      <c r="AG494">
        <v>0</v>
      </c>
      <c r="AH494" s="1">
        <f t="shared" si="23"/>
        <v>42780</v>
      </c>
      <c r="AI494" t="str">
        <f>IFERROR(VLOOKUP(AH494,realized!U:X,3,0),"")</f>
        <v/>
      </c>
    </row>
    <row r="495" spans="1:35" x14ac:dyDescent="0.3">
      <c r="A495" t="s">
        <v>1324</v>
      </c>
      <c r="B495">
        <v>1.0575699999999999</v>
      </c>
      <c r="C495">
        <v>1.06986</v>
      </c>
      <c r="D495">
        <v>1.0571900000000001</v>
      </c>
      <c r="E495">
        <v>1.06704</v>
      </c>
      <c r="F495">
        <v>1.26699999999999E-2</v>
      </c>
      <c r="G495">
        <v>7.5099999999999603E-3</v>
      </c>
      <c r="H495">
        <v>59.950118293430997</v>
      </c>
      <c r="I495">
        <v>1</v>
      </c>
      <c r="J495" s="1">
        <f t="shared" si="21"/>
        <v>42804</v>
      </c>
      <c r="K495" t="str">
        <f>IFERROR(VLOOKUP(J495,realized!F:I,3,0),"")</f>
        <v/>
      </c>
      <c r="M495" t="s">
        <v>1324</v>
      </c>
      <c r="N495">
        <v>1.2153099999999999</v>
      </c>
      <c r="O495">
        <v>1.2188099999999999</v>
      </c>
      <c r="P495">
        <v>1.21394</v>
      </c>
      <c r="Q495">
        <v>1.2163299999999999</v>
      </c>
      <c r="R495">
        <v>4.8699999999999299E-3</v>
      </c>
      <c r="S495">
        <v>8.8328571428571492E-3</v>
      </c>
      <c r="T495">
        <v>42.422799574340097</v>
      </c>
      <c r="U495">
        <v>1</v>
      </c>
      <c r="V495" s="1">
        <f t="shared" si="22"/>
        <v>42804</v>
      </c>
      <c r="W495" t="str">
        <f>IFERROR(VLOOKUP(V495,realized!K:N,3,0),"")</f>
        <v/>
      </c>
      <c r="Y495" t="s">
        <v>1307</v>
      </c>
      <c r="Z495">
        <v>1227.8599999999999</v>
      </c>
      <c r="AA495">
        <v>1233.1600000000001</v>
      </c>
      <c r="AB495">
        <v>1216.6099999999999</v>
      </c>
      <c r="AC495">
        <v>1232.83</v>
      </c>
      <c r="AD495">
        <v>16.5500000000001</v>
      </c>
      <c r="AE495">
        <v>14.734285714285701</v>
      </c>
      <c r="AF495">
        <v>44.038233024157002</v>
      </c>
      <c r="AG495">
        <v>0</v>
      </c>
      <c r="AH495" s="1">
        <f t="shared" si="23"/>
        <v>42781</v>
      </c>
      <c r="AI495" t="str">
        <f>IFERROR(VLOOKUP(AH495,realized!U:X,3,0),"")</f>
        <v/>
      </c>
    </row>
    <row r="496" spans="1:35" x14ac:dyDescent="0.3">
      <c r="A496" t="s">
        <v>1325</v>
      </c>
      <c r="B496">
        <v>1.0685</v>
      </c>
      <c r="C496">
        <v>1.0713999999999999</v>
      </c>
      <c r="D496">
        <v>1.06504</v>
      </c>
      <c r="E496">
        <v>1.06534</v>
      </c>
      <c r="F496">
        <v>6.3599999999999204E-3</v>
      </c>
      <c r="G496">
        <v>7.3307142857142503E-3</v>
      </c>
      <c r="H496">
        <v>57.179201384596801</v>
      </c>
      <c r="I496">
        <v>1</v>
      </c>
      <c r="J496" s="1">
        <f t="shared" si="21"/>
        <v>42807</v>
      </c>
      <c r="K496" t="str">
        <f>IFERROR(VLOOKUP(J496,realized!F:I,3,0),"")</f>
        <v/>
      </c>
      <c r="M496" t="s">
        <v>1325</v>
      </c>
      <c r="N496">
        <v>1.21648</v>
      </c>
      <c r="O496">
        <v>1.22505</v>
      </c>
      <c r="P496">
        <v>1.2155899999999999</v>
      </c>
      <c r="Q496">
        <v>1.22176</v>
      </c>
      <c r="R496">
        <v>9.4600000000000205E-3</v>
      </c>
      <c r="S496">
        <v>8.9457142857142999E-3</v>
      </c>
      <c r="T496">
        <v>42.111960619662199</v>
      </c>
      <c r="U496">
        <v>1</v>
      </c>
      <c r="V496" s="1">
        <f t="shared" si="22"/>
        <v>42807</v>
      </c>
      <c r="W496" t="str">
        <f>IFERROR(VLOOKUP(V496,realized!K:N,3,0),"")</f>
        <v/>
      </c>
      <c r="Y496" t="s">
        <v>1308</v>
      </c>
      <c r="Z496">
        <v>1233.3699999999999</v>
      </c>
      <c r="AA496">
        <v>1242.3</v>
      </c>
      <c r="AB496">
        <v>1232.04</v>
      </c>
      <c r="AC496">
        <v>1238.98</v>
      </c>
      <c r="AD496">
        <v>10.2599999999999</v>
      </c>
      <c r="AE496">
        <v>14.6735714285714</v>
      </c>
      <c r="AF496">
        <v>48.914578132226303</v>
      </c>
      <c r="AG496">
        <v>0</v>
      </c>
      <c r="AH496" s="1">
        <f t="shared" si="23"/>
        <v>42782</v>
      </c>
      <c r="AI496" t="str">
        <f>IFERROR(VLOOKUP(AH496,realized!U:X,3,0),"")</f>
        <v/>
      </c>
    </row>
    <row r="497" spans="1:35" x14ac:dyDescent="0.3">
      <c r="A497" t="s">
        <v>1326</v>
      </c>
      <c r="B497">
        <v>1.06535</v>
      </c>
      <c r="C497">
        <v>1.0662199999999999</v>
      </c>
      <c r="D497">
        <v>1.0599700000000001</v>
      </c>
      <c r="E497">
        <v>1.06081</v>
      </c>
      <c r="F497">
        <v>6.2499999999998598E-3</v>
      </c>
      <c r="G497">
        <v>7.2021428571428202E-3</v>
      </c>
      <c r="H497">
        <v>57.302858769050701</v>
      </c>
      <c r="I497">
        <v>1</v>
      </c>
      <c r="J497" s="1">
        <f t="shared" si="21"/>
        <v>42808</v>
      </c>
      <c r="K497" t="str">
        <f>IFERROR(VLOOKUP(J497,realized!F:I,3,0),"")</f>
        <v/>
      </c>
      <c r="M497" t="s">
        <v>1326</v>
      </c>
      <c r="N497">
        <v>1.2217499999999999</v>
      </c>
      <c r="O497">
        <v>1.2220899999999999</v>
      </c>
      <c r="P497">
        <v>1.21088</v>
      </c>
      <c r="Q497">
        <v>1.21539</v>
      </c>
      <c r="R497">
        <v>1.1209999999999901E-2</v>
      </c>
      <c r="S497">
        <v>9.0985714285714402E-3</v>
      </c>
      <c r="T497">
        <v>39.954033423642898</v>
      </c>
      <c r="U497">
        <v>1</v>
      </c>
      <c r="V497" s="1">
        <f t="shared" si="22"/>
        <v>42808</v>
      </c>
      <c r="W497" t="str">
        <f>IFERROR(VLOOKUP(V497,realized!K:N,3,0),"")</f>
        <v/>
      </c>
      <c r="Y497" t="s">
        <v>1309</v>
      </c>
      <c r="Z497">
        <v>1238.74</v>
      </c>
      <c r="AA497">
        <v>1243.71</v>
      </c>
      <c r="AB497">
        <v>1233.44</v>
      </c>
      <c r="AC497">
        <v>1233.79</v>
      </c>
      <c r="AD497">
        <v>10.2699999999999</v>
      </c>
      <c r="AE497">
        <v>14.605</v>
      </c>
      <c r="AF497">
        <v>52.888955877998903</v>
      </c>
      <c r="AG497">
        <v>0</v>
      </c>
      <c r="AH497" s="1">
        <f t="shared" si="23"/>
        <v>42783</v>
      </c>
      <c r="AI497" t="str">
        <f>IFERROR(VLOOKUP(AH497,realized!U:X,3,0),"")</f>
        <v/>
      </c>
    </row>
    <row r="498" spans="1:35" x14ac:dyDescent="0.3">
      <c r="A498" t="s">
        <v>1327</v>
      </c>
      <c r="B498">
        <v>1.0607899999999999</v>
      </c>
      <c r="C498">
        <v>1.07395</v>
      </c>
      <c r="D498">
        <v>1.0604199999999999</v>
      </c>
      <c r="E498">
        <v>1.07359</v>
      </c>
      <c r="F498">
        <v>1.353E-2</v>
      </c>
      <c r="G498">
        <v>7.7571428571428201E-3</v>
      </c>
      <c r="H498">
        <v>53.325246064952701</v>
      </c>
      <c r="I498">
        <v>1</v>
      </c>
      <c r="J498" s="1">
        <f t="shared" si="21"/>
        <v>42809</v>
      </c>
      <c r="K498" t="str">
        <f>IFERROR(VLOOKUP(J498,realized!F:I,3,0),"")</f>
        <v/>
      </c>
      <c r="M498" t="s">
        <v>1327</v>
      </c>
      <c r="N498">
        <v>1.21539</v>
      </c>
      <c r="O498">
        <v>1.23085</v>
      </c>
      <c r="P498">
        <v>1.2146699999999999</v>
      </c>
      <c r="Q498">
        <v>1.22845</v>
      </c>
      <c r="R498">
        <v>1.618E-2</v>
      </c>
      <c r="S498">
        <v>9.2971428571428892E-3</v>
      </c>
      <c r="T498">
        <v>39.834257870959199</v>
      </c>
      <c r="U498">
        <v>1</v>
      </c>
      <c r="V498" s="1">
        <f t="shared" si="22"/>
        <v>42809</v>
      </c>
      <c r="W498" t="str">
        <f>IFERROR(VLOOKUP(V498,realized!K:N,3,0),"")</f>
        <v/>
      </c>
      <c r="Y498" t="s">
        <v>1310</v>
      </c>
      <c r="Z498">
        <v>1235.56</v>
      </c>
      <c r="AA498">
        <v>1239.01</v>
      </c>
      <c r="AB498">
        <v>1232.71</v>
      </c>
      <c r="AC498">
        <v>1237.3900000000001</v>
      </c>
      <c r="AD498">
        <v>6.2999999999999501</v>
      </c>
      <c r="AE498">
        <v>13.512857142857101</v>
      </c>
      <c r="AF498">
        <v>56.1218141175612</v>
      </c>
      <c r="AG498">
        <v>0</v>
      </c>
      <c r="AH498" s="1">
        <f t="shared" si="23"/>
        <v>42786</v>
      </c>
      <c r="AI498" t="str">
        <f>IFERROR(VLOOKUP(AH498,realized!U:X,3,0),"")</f>
        <v/>
      </c>
    </row>
    <row r="499" spans="1:35" x14ac:dyDescent="0.3">
      <c r="A499" t="s">
        <v>1328</v>
      </c>
      <c r="B499">
        <v>1.07359</v>
      </c>
      <c r="C499">
        <v>1.0773699999999999</v>
      </c>
      <c r="D499">
        <v>1.0705199999999999</v>
      </c>
      <c r="E499">
        <v>1.0771200000000001</v>
      </c>
      <c r="F499">
        <v>6.8500000000000201E-3</v>
      </c>
      <c r="G499">
        <v>7.80857142857138E-3</v>
      </c>
      <c r="H499">
        <v>48.644774726401998</v>
      </c>
      <c r="I499">
        <v>1</v>
      </c>
      <c r="J499" s="1">
        <f t="shared" si="21"/>
        <v>42810</v>
      </c>
      <c r="K499" t="str">
        <f>IFERROR(VLOOKUP(J499,realized!F:I,3,0),"")</f>
        <v/>
      </c>
      <c r="M499" t="s">
        <v>1328</v>
      </c>
      <c r="N499">
        <v>1.2284999999999999</v>
      </c>
      <c r="O499">
        <v>1.2376400000000001</v>
      </c>
      <c r="P499">
        <v>1.2241</v>
      </c>
      <c r="Q499">
        <v>1.23587</v>
      </c>
      <c r="R499">
        <v>1.3540000000000101E-2</v>
      </c>
      <c r="S499">
        <v>9.3957142857143093E-3</v>
      </c>
      <c r="T499">
        <v>47.980644943822703</v>
      </c>
      <c r="U499">
        <v>1</v>
      </c>
      <c r="V499" s="1">
        <f t="shared" si="22"/>
        <v>42810</v>
      </c>
      <c r="W499" t="str">
        <f>IFERROR(VLOOKUP(V499,realized!K:N,3,0),"")</f>
        <v/>
      </c>
      <c r="Y499" t="s">
        <v>1311</v>
      </c>
      <c r="Z499">
        <v>1237.3399999999999</v>
      </c>
      <c r="AA499">
        <v>1238.76</v>
      </c>
      <c r="AB499">
        <v>1225.99</v>
      </c>
      <c r="AC499">
        <v>1235.6099999999999</v>
      </c>
      <c r="AD499">
        <v>12.7699999999999</v>
      </c>
      <c r="AE499">
        <v>13.347142857142799</v>
      </c>
      <c r="AF499">
        <v>63.915951846873902</v>
      </c>
      <c r="AG499">
        <v>0</v>
      </c>
      <c r="AH499" s="1">
        <f t="shared" si="23"/>
        <v>42787</v>
      </c>
      <c r="AI499" t="str">
        <f>IFERROR(VLOOKUP(AH499,realized!U:X,3,0),"")</f>
        <v/>
      </c>
    </row>
    <row r="500" spans="1:35" x14ac:dyDescent="0.3">
      <c r="A500" t="s">
        <v>1329</v>
      </c>
      <c r="B500">
        <v>1.0771299999999999</v>
      </c>
      <c r="C500">
        <v>1.07819</v>
      </c>
      <c r="D500">
        <v>1.0727100000000001</v>
      </c>
      <c r="E500">
        <v>1.07378</v>
      </c>
      <c r="F500">
        <v>5.4799999999999198E-3</v>
      </c>
      <c r="G500">
        <v>7.6371428571428103E-3</v>
      </c>
      <c r="H500">
        <v>47.795459065773102</v>
      </c>
      <c r="I500">
        <v>1</v>
      </c>
      <c r="J500" s="1">
        <f t="shared" si="21"/>
        <v>42811</v>
      </c>
      <c r="K500" t="str">
        <f>IFERROR(VLOOKUP(J500,realized!F:I,3,0),"")</f>
        <v/>
      </c>
      <c r="M500" t="s">
        <v>1329</v>
      </c>
      <c r="N500">
        <v>1.23587</v>
      </c>
      <c r="O500">
        <v>1.24044</v>
      </c>
      <c r="P500">
        <v>1.23237</v>
      </c>
      <c r="Q500">
        <v>1.2390699999999999</v>
      </c>
      <c r="R500">
        <v>8.0700000000000199E-3</v>
      </c>
      <c r="S500">
        <v>9.2864285714286E-3</v>
      </c>
      <c r="T500">
        <v>48.765821366567401</v>
      </c>
      <c r="U500">
        <v>1</v>
      </c>
      <c r="V500" s="1">
        <f t="shared" si="22"/>
        <v>42811</v>
      </c>
      <c r="W500" t="str">
        <f>IFERROR(VLOOKUP(V500,realized!K:N,3,0),"")</f>
        <v/>
      </c>
      <c r="Y500" t="s">
        <v>1312</v>
      </c>
      <c r="Z500">
        <v>1235.56</v>
      </c>
      <c r="AA500">
        <v>1240.46</v>
      </c>
      <c r="AB500">
        <v>1231.08</v>
      </c>
      <c r="AC500">
        <v>1237.27</v>
      </c>
      <c r="AD500">
        <v>9.3800000000001091</v>
      </c>
      <c r="AE500">
        <v>12.815</v>
      </c>
      <c r="AF500">
        <v>63.581565906917298</v>
      </c>
      <c r="AG500">
        <v>0</v>
      </c>
      <c r="AH500" s="1">
        <f t="shared" si="23"/>
        <v>42788</v>
      </c>
      <c r="AI500" t="str">
        <f>IFERROR(VLOOKUP(AH500,realized!U:X,3,0),"")</f>
        <v/>
      </c>
    </row>
    <row r="501" spans="1:35" x14ac:dyDescent="0.3">
      <c r="A501" t="s">
        <v>1330</v>
      </c>
      <c r="B501">
        <v>1.07382</v>
      </c>
      <c r="C501">
        <v>1.07768</v>
      </c>
      <c r="D501">
        <v>1.0724800000000001</v>
      </c>
      <c r="E501">
        <v>1.07362</v>
      </c>
      <c r="F501">
        <v>5.1999999999998697E-3</v>
      </c>
      <c r="G501">
        <v>7.5649999999999398E-3</v>
      </c>
      <c r="H501">
        <v>48.044689409302102</v>
      </c>
      <c r="I501">
        <v>1</v>
      </c>
      <c r="J501" s="1">
        <f t="shared" si="21"/>
        <v>42814</v>
      </c>
      <c r="K501" t="str">
        <f>IFERROR(VLOOKUP(J501,realized!F:I,3,0),"")</f>
        <v/>
      </c>
      <c r="M501" t="s">
        <v>1330</v>
      </c>
      <c r="N501">
        <v>1.2387900000000001</v>
      </c>
      <c r="O501">
        <v>1.2435400000000001</v>
      </c>
      <c r="P501">
        <v>1.2334799999999999</v>
      </c>
      <c r="Q501">
        <v>1.23569</v>
      </c>
      <c r="R501">
        <v>1.00600000000001E-2</v>
      </c>
      <c r="S501">
        <v>9.3178571428571798E-3</v>
      </c>
      <c r="T501">
        <v>52.596353362793799</v>
      </c>
      <c r="U501">
        <v>1</v>
      </c>
      <c r="V501" s="1">
        <f t="shared" si="22"/>
        <v>42814</v>
      </c>
      <c r="W501" t="str">
        <f>IFERROR(VLOOKUP(V501,realized!K:N,3,0),"")</f>
        <v/>
      </c>
      <c r="Y501" t="s">
        <v>1313</v>
      </c>
      <c r="Z501">
        <v>1237.51</v>
      </c>
      <c r="AA501">
        <v>1251.04</v>
      </c>
      <c r="AB501">
        <v>1235.6300000000001</v>
      </c>
      <c r="AC501">
        <v>1249.19</v>
      </c>
      <c r="AD501">
        <v>15.409999999999799</v>
      </c>
      <c r="AE501">
        <v>12.8857142857143</v>
      </c>
      <c r="AF501">
        <v>66.717370088635903</v>
      </c>
      <c r="AG501">
        <v>0</v>
      </c>
      <c r="AH501" s="1">
        <f t="shared" si="23"/>
        <v>42789</v>
      </c>
      <c r="AI501" t="str">
        <f>IFERROR(VLOOKUP(AH501,realized!U:X,3,0),"")</f>
        <v/>
      </c>
    </row>
    <row r="502" spans="1:35" x14ac:dyDescent="0.3">
      <c r="A502" t="s">
        <v>1331</v>
      </c>
      <c r="B502">
        <v>1.07361</v>
      </c>
      <c r="C502">
        <v>1.08188</v>
      </c>
      <c r="D502">
        <v>1.0718799999999999</v>
      </c>
      <c r="E502">
        <v>1.0805899999999999</v>
      </c>
      <c r="F502">
        <v>0.01</v>
      </c>
      <c r="G502">
        <v>7.7435714285713697E-3</v>
      </c>
      <c r="H502">
        <v>43.738637934416097</v>
      </c>
      <c r="I502">
        <v>1</v>
      </c>
      <c r="J502" s="1">
        <f t="shared" si="21"/>
        <v>42815</v>
      </c>
      <c r="K502" t="str">
        <f>IFERROR(VLOOKUP(J502,realized!F:I,3,0),"")</f>
        <v/>
      </c>
      <c r="M502" t="s">
        <v>1331</v>
      </c>
      <c r="N502">
        <v>1.2356799999999999</v>
      </c>
      <c r="O502">
        <v>1.2494000000000001</v>
      </c>
      <c r="P502">
        <v>1.2340199999999999</v>
      </c>
      <c r="Q502">
        <v>1.24688</v>
      </c>
      <c r="R502">
        <v>1.53800000000001E-2</v>
      </c>
      <c r="S502">
        <v>9.5271428571429093E-3</v>
      </c>
      <c r="T502">
        <v>46.2864065760931</v>
      </c>
      <c r="U502">
        <v>1</v>
      </c>
      <c r="V502" s="1">
        <f t="shared" si="22"/>
        <v>42815</v>
      </c>
      <c r="W502" t="str">
        <f>IFERROR(VLOOKUP(V502,realized!K:N,3,0),"")</f>
        <v/>
      </c>
      <c r="Y502" t="s">
        <v>1314</v>
      </c>
      <c r="Z502">
        <v>1249.1099999999999</v>
      </c>
      <c r="AA502">
        <v>1260.0999999999999</v>
      </c>
      <c r="AB502">
        <v>1247.6099999999999</v>
      </c>
      <c r="AC502">
        <v>1256.98</v>
      </c>
      <c r="AD502">
        <v>12.49</v>
      </c>
      <c r="AE502">
        <v>12.5907142857143</v>
      </c>
      <c r="AF502">
        <v>57.437621448423499</v>
      </c>
      <c r="AG502">
        <v>1</v>
      </c>
      <c r="AH502" s="1">
        <f t="shared" si="23"/>
        <v>42790</v>
      </c>
      <c r="AI502" t="str">
        <f>IFERROR(VLOOKUP(AH502,realized!U:X,3,0),"")</f>
        <v/>
      </c>
    </row>
    <row r="503" spans="1:35" x14ac:dyDescent="0.3">
      <c r="A503" t="s">
        <v>1332</v>
      </c>
      <c r="B503">
        <v>1.0805899999999999</v>
      </c>
      <c r="C503">
        <v>1.0824400000000001</v>
      </c>
      <c r="D503">
        <v>1.07755</v>
      </c>
      <c r="E503">
        <v>1.0792600000000001</v>
      </c>
      <c r="F503">
        <v>4.8900000000000601E-3</v>
      </c>
      <c r="G503">
        <v>7.6921428571428098E-3</v>
      </c>
      <c r="H503">
        <v>43.756286841884098</v>
      </c>
      <c r="I503">
        <v>1</v>
      </c>
      <c r="J503" s="1">
        <f t="shared" si="21"/>
        <v>42816</v>
      </c>
      <c r="K503" t="str">
        <f>IFERROR(VLOOKUP(J503,realized!F:I,3,0),"")</f>
        <v/>
      </c>
      <c r="M503" t="s">
        <v>1332</v>
      </c>
      <c r="N503">
        <v>1.2470699999999999</v>
      </c>
      <c r="O503">
        <v>1.2505900000000001</v>
      </c>
      <c r="P503">
        <v>1.2423200000000001</v>
      </c>
      <c r="Q503">
        <v>1.2477400000000001</v>
      </c>
      <c r="R503">
        <v>8.2699999999999996E-3</v>
      </c>
      <c r="S503">
        <v>9.6507142857143197E-3</v>
      </c>
      <c r="T503">
        <v>45.146769202065798</v>
      </c>
      <c r="U503">
        <v>1</v>
      </c>
      <c r="V503" s="1">
        <f t="shared" si="22"/>
        <v>42816</v>
      </c>
      <c r="W503" t="str">
        <f>IFERROR(VLOOKUP(V503,realized!K:N,3,0),"")</f>
        <v/>
      </c>
      <c r="Y503" t="s">
        <v>1315</v>
      </c>
      <c r="Z503">
        <v>1256.1300000000001</v>
      </c>
      <c r="AA503">
        <v>1263.74</v>
      </c>
      <c r="AB503">
        <v>1250.8599999999999</v>
      </c>
      <c r="AC503">
        <v>1252.55</v>
      </c>
      <c r="AD503">
        <v>12.8800000000001</v>
      </c>
      <c r="AE503">
        <v>12.9342857142857</v>
      </c>
      <c r="AF503">
        <v>54.122753569256403</v>
      </c>
      <c r="AG503">
        <v>1</v>
      </c>
      <c r="AH503" s="1">
        <f t="shared" si="23"/>
        <v>42793</v>
      </c>
      <c r="AI503" t="str">
        <f>IFERROR(VLOOKUP(AH503,realized!U:X,3,0),"")</f>
        <v/>
      </c>
    </row>
    <row r="504" spans="1:35" x14ac:dyDescent="0.3">
      <c r="A504" t="s">
        <v>1333</v>
      </c>
      <c r="B504">
        <v>1.07927</v>
      </c>
      <c r="C504">
        <v>1.0804499999999999</v>
      </c>
      <c r="D504">
        <v>1.07674</v>
      </c>
      <c r="E504">
        <v>1.07823</v>
      </c>
      <c r="F504">
        <v>3.7099999999998801E-3</v>
      </c>
      <c r="G504">
        <v>7.0614285714285198E-3</v>
      </c>
      <c r="H504">
        <v>46.8670084539499</v>
      </c>
      <c r="I504">
        <v>1</v>
      </c>
      <c r="J504" s="1">
        <f t="shared" si="21"/>
        <v>42817</v>
      </c>
      <c r="K504" t="str">
        <f>IFERROR(VLOOKUP(J504,realized!F:I,3,0),"")</f>
        <v/>
      </c>
      <c r="M504" t="s">
        <v>1333</v>
      </c>
      <c r="N504">
        <v>1.2477499999999999</v>
      </c>
      <c r="O504">
        <v>1.25308</v>
      </c>
      <c r="P504">
        <v>1.24627</v>
      </c>
      <c r="Q504">
        <v>1.25149</v>
      </c>
      <c r="R504">
        <v>6.8099999999999801E-3</v>
      </c>
      <c r="S504">
        <v>9.5228571428571801E-3</v>
      </c>
      <c r="T504">
        <v>42.764333059864803</v>
      </c>
      <c r="U504">
        <v>1</v>
      </c>
      <c r="V504" s="1">
        <f t="shared" si="22"/>
        <v>42817</v>
      </c>
      <c r="W504" t="str">
        <f>IFERROR(VLOOKUP(V504,realized!K:N,3,0),"")</f>
        <v/>
      </c>
      <c r="Y504" t="s">
        <v>1316</v>
      </c>
      <c r="Z504">
        <v>1252.47</v>
      </c>
      <c r="AA504">
        <v>1258.3800000000001</v>
      </c>
      <c r="AB504">
        <v>1247.58</v>
      </c>
      <c r="AC504">
        <v>1248.0999999999999</v>
      </c>
      <c r="AD504">
        <v>10.8000000000001</v>
      </c>
      <c r="AE504">
        <v>12.658571428571401</v>
      </c>
      <c r="AF504">
        <v>53.742839381110301</v>
      </c>
      <c r="AG504">
        <v>1</v>
      </c>
      <c r="AH504" s="1">
        <f t="shared" si="23"/>
        <v>42794</v>
      </c>
      <c r="AI504" t="str">
        <f>IFERROR(VLOOKUP(AH504,realized!U:X,3,0),"")</f>
        <v/>
      </c>
    </row>
    <row r="505" spans="1:35" x14ac:dyDescent="0.3">
      <c r="A505" t="s">
        <v>1334</v>
      </c>
      <c r="B505">
        <v>1.0781799999999999</v>
      </c>
      <c r="C505">
        <v>1.0817600000000001</v>
      </c>
      <c r="D505">
        <v>1.0760000000000001</v>
      </c>
      <c r="E505">
        <v>1.07989</v>
      </c>
      <c r="F505">
        <v>5.7599999999999804E-3</v>
      </c>
      <c r="G505">
        <v>7.00428571428566E-3</v>
      </c>
      <c r="H505">
        <v>46.739600344564003</v>
      </c>
      <c r="I505">
        <v>1</v>
      </c>
      <c r="J505" s="1">
        <f t="shared" si="21"/>
        <v>42818</v>
      </c>
      <c r="K505" t="str">
        <f>IFERROR(VLOOKUP(J505,realized!F:I,3,0),"")</f>
        <v/>
      </c>
      <c r="M505" t="s">
        <v>1334</v>
      </c>
      <c r="N505">
        <v>1.25143</v>
      </c>
      <c r="O505">
        <v>1.2519899999999999</v>
      </c>
      <c r="P505">
        <v>1.2468699999999999</v>
      </c>
      <c r="Q505">
        <v>1.2476100000000001</v>
      </c>
      <c r="R505">
        <v>5.12000000000001E-3</v>
      </c>
      <c r="S505">
        <v>9.3457142857143304E-3</v>
      </c>
      <c r="T505">
        <v>42.697257620054202</v>
      </c>
      <c r="U505">
        <v>1</v>
      </c>
      <c r="V505" s="1">
        <f t="shared" si="22"/>
        <v>42818</v>
      </c>
      <c r="W505" t="str">
        <f>IFERROR(VLOOKUP(V505,realized!K:N,3,0),"")</f>
        <v/>
      </c>
      <c r="Y505" t="s">
        <v>1317</v>
      </c>
      <c r="Z505">
        <v>1247.92</v>
      </c>
      <c r="AA505">
        <v>1250.54</v>
      </c>
      <c r="AB505">
        <v>1236.8699999999999</v>
      </c>
      <c r="AC505">
        <v>1249.07</v>
      </c>
      <c r="AD505">
        <v>13.67</v>
      </c>
      <c r="AE505">
        <v>12.2907142857143</v>
      </c>
      <c r="AF505">
        <v>53.252456586051501</v>
      </c>
      <c r="AG505">
        <v>1</v>
      </c>
      <c r="AH505" s="1">
        <f t="shared" si="23"/>
        <v>42795</v>
      </c>
      <c r="AI505" t="str">
        <f>IFERROR(VLOOKUP(AH505,realized!U:X,3,0),"")</f>
        <v/>
      </c>
    </row>
    <row r="506" spans="1:35" x14ac:dyDescent="0.3">
      <c r="A506" t="s">
        <v>1335</v>
      </c>
      <c r="B506">
        <v>1.08317</v>
      </c>
      <c r="C506">
        <v>1.0905499999999999</v>
      </c>
      <c r="D506">
        <v>1.0827199999999999</v>
      </c>
      <c r="E506">
        <v>1.0862499999999999</v>
      </c>
      <c r="F506">
        <v>1.06599999999998E-2</v>
      </c>
      <c r="G506">
        <v>7.4485714285713704E-3</v>
      </c>
      <c r="H506">
        <v>37.8122048386156</v>
      </c>
      <c r="I506">
        <v>1</v>
      </c>
      <c r="J506" s="1">
        <f t="shared" si="21"/>
        <v>42821</v>
      </c>
      <c r="K506" t="str">
        <f>IFERROR(VLOOKUP(J506,realized!F:I,3,0),"")</f>
        <v/>
      </c>
      <c r="M506" t="s">
        <v>1335</v>
      </c>
      <c r="N506">
        <v>1.2490300000000001</v>
      </c>
      <c r="O506">
        <v>1.26149</v>
      </c>
      <c r="P506">
        <v>1.24899</v>
      </c>
      <c r="Q506">
        <v>1.2557100000000001</v>
      </c>
      <c r="R506">
        <v>1.38799999999998E-2</v>
      </c>
      <c r="S506">
        <v>9.7457142857143193E-3</v>
      </c>
      <c r="T506">
        <v>35.891685142746901</v>
      </c>
      <c r="U506">
        <v>1</v>
      </c>
      <c r="V506" s="1">
        <f t="shared" si="22"/>
        <v>42821</v>
      </c>
      <c r="W506" t="str">
        <f>IFERROR(VLOOKUP(V506,realized!K:N,3,0),"")</f>
        <v/>
      </c>
      <c r="Y506" t="s">
        <v>1318</v>
      </c>
      <c r="Z506">
        <v>1249.6300000000001</v>
      </c>
      <c r="AA506">
        <v>1249.6300000000001</v>
      </c>
      <c r="AB506">
        <v>1230.8599999999999</v>
      </c>
      <c r="AC506">
        <v>1234.01</v>
      </c>
      <c r="AD506">
        <v>18.770000000000199</v>
      </c>
      <c r="AE506">
        <v>12.5264285714286</v>
      </c>
      <c r="AF506">
        <v>52.737943056686703</v>
      </c>
      <c r="AG506">
        <v>1</v>
      </c>
      <c r="AH506" s="1">
        <f t="shared" si="23"/>
        <v>42796</v>
      </c>
      <c r="AI506" t="str">
        <f>IFERROR(VLOOKUP(AH506,realized!U:X,3,0),"")</f>
        <v/>
      </c>
    </row>
    <row r="507" spans="1:35" x14ac:dyDescent="0.3">
      <c r="A507" t="s">
        <v>1336</v>
      </c>
      <c r="B507">
        <v>1.0863499999999999</v>
      </c>
      <c r="C507">
        <v>1.0872200000000001</v>
      </c>
      <c r="D507">
        <v>1.0798399999999999</v>
      </c>
      <c r="E507">
        <v>1.0812600000000001</v>
      </c>
      <c r="F507">
        <v>7.3800000000001599E-3</v>
      </c>
      <c r="G507">
        <v>7.6957142857142502E-3</v>
      </c>
      <c r="H507">
        <v>38.180232325350701</v>
      </c>
      <c r="I507">
        <v>1</v>
      </c>
      <c r="J507" s="1">
        <f t="shared" si="21"/>
        <v>42822</v>
      </c>
      <c r="K507" t="str">
        <f>IFERROR(VLOOKUP(J507,realized!F:I,3,0),"")</f>
        <v/>
      </c>
      <c r="M507" t="s">
        <v>1336</v>
      </c>
      <c r="N507">
        <v>1.2558</v>
      </c>
      <c r="O507">
        <v>1.2596000000000001</v>
      </c>
      <c r="P507">
        <v>1.2440899999999999</v>
      </c>
      <c r="Q507">
        <v>1.2450600000000001</v>
      </c>
      <c r="R507">
        <v>1.55100000000001E-2</v>
      </c>
      <c r="S507">
        <v>1.0321428571428599E-2</v>
      </c>
      <c r="T507">
        <v>36.133576898099399</v>
      </c>
      <c r="U507">
        <v>1</v>
      </c>
      <c r="V507" s="1">
        <f t="shared" si="22"/>
        <v>42822</v>
      </c>
      <c r="W507" t="str">
        <f>IFERROR(VLOOKUP(V507,realized!K:N,3,0),"")</f>
        <v/>
      </c>
      <c r="Y507" t="s">
        <v>1319</v>
      </c>
      <c r="Z507">
        <v>1234.0899999999999</v>
      </c>
      <c r="AA507">
        <v>1236.2</v>
      </c>
      <c r="AB507">
        <v>1222.83</v>
      </c>
      <c r="AC507">
        <v>1234.4100000000001</v>
      </c>
      <c r="AD507">
        <v>13.3700000000001</v>
      </c>
      <c r="AE507">
        <v>12.537857142857201</v>
      </c>
      <c r="AF507">
        <v>52.215912732547203</v>
      </c>
      <c r="AG507">
        <v>1</v>
      </c>
      <c r="AH507" s="1">
        <f t="shared" si="23"/>
        <v>42797</v>
      </c>
      <c r="AI507" t="str">
        <f>IFERROR(VLOOKUP(AH507,realized!U:X,3,0),"")</f>
        <v/>
      </c>
    </row>
    <row r="508" spans="1:35" x14ac:dyDescent="0.3">
      <c r="A508" t="s">
        <v>1337</v>
      </c>
      <c r="B508">
        <v>1.0812600000000001</v>
      </c>
      <c r="C508">
        <v>1.0826100000000001</v>
      </c>
      <c r="D508">
        <v>1.07395</v>
      </c>
      <c r="E508">
        <v>1.0764199999999999</v>
      </c>
      <c r="F508">
        <v>8.6600000000001103E-3</v>
      </c>
      <c r="G508">
        <v>7.6714285714285504E-3</v>
      </c>
      <c r="H508">
        <v>43.493549991562098</v>
      </c>
      <c r="I508">
        <v>1</v>
      </c>
      <c r="J508" s="1">
        <f t="shared" si="21"/>
        <v>42823</v>
      </c>
      <c r="K508" t="str">
        <f>IFERROR(VLOOKUP(J508,realized!F:I,3,0),"")</f>
        <v/>
      </c>
      <c r="M508" t="s">
        <v>1337</v>
      </c>
      <c r="N508">
        <v>1.2450600000000001</v>
      </c>
      <c r="O508">
        <v>1.24756</v>
      </c>
      <c r="P508">
        <v>1.2376199999999999</v>
      </c>
      <c r="Q508">
        <v>1.2434700000000001</v>
      </c>
      <c r="R508">
        <v>9.9400000000000599E-3</v>
      </c>
      <c r="S508">
        <v>1.05928571428571E-2</v>
      </c>
      <c r="T508">
        <v>36.577555350971402</v>
      </c>
      <c r="U508">
        <v>1</v>
      </c>
      <c r="V508" s="1">
        <f t="shared" si="22"/>
        <v>42823</v>
      </c>
      <c r="W508" t="str">
        <f>IFERROR(VLOOKUP(V508,realized!K:N,3,0),"")</f>
        <v/>
      </c>
      <c r="Y508" t="s">
        <v>1320</v>
      </c>
      <c r="Z508">
        <v>1232.74</v>
      </c>
      <c r="AA508">
        <v>1236.76</v>
      </c>
      <c r="AB508">
        <v>1224.8</v>
      </c>
      <c r="AC508">
        <v>1225.1600000000001</v>
      </c>
      <c r="AD508">
        <v>11.96</v>
      </c>
      <c r="AE508">
        <v>12.4914285714286</v>
      </c>
      <c r="AF508">
        <v>51.734417152481498</v>
      </c>
      <c r="AG508">
        <v>1</v>
      </c>
      <c r="AH508" s="1">
        <f t="shared" si="23"/>
        <v>42800</v>
      </c>
      <c r="AI508" t="str">
        <f>IFERROR(VLOOKUP(AH508,realized!U:X,3,0),"")</f>
        <v/>
      </c>
    </row>
    <row r="509" spans="1:35" x14ac:dyDescent="0.3">
      <c r="A509" t="s">
        <v>1338</v>
      </c>
      <c r="B509">
        <v>1.07643</v>
      </c>
      <c r="C509">
        <v>1.0769</v>
      </c>
      <c r="D509">
        <v>1.06715</v>
      </c>
      <c r="E509">
        <v>1.06732</v>
      </c>
      <c r="F509">
        <v>9.7499999999999202E-3</v>
      </c>
      <c r="G509">
        <v>7.4628571428571201E-3</v>
      </c>
      <c r="H509">
        <v>46.773616775323497</v>
      </c>
      <c r="I509">
        <v>1</v>
      </c>
      <c r="J509" s="1">
        <f t="shared" si="21"/>
        <v>42824</v>
      </c>
      <c r="K509" t="str">
        <f>IFERROR(VLOOKUP(J509,realized!F:I,3,0),"")</f>
        <v/>
      </c>
      <c r="M509" t="s">
        <v>1338</v>
      </c>
      <c r="N509">
        <v>1.2434499999999999</v>
      </c>
      <c r="O509">
        <v>1.25241</v>
      </c>
      <c r="P509">
        <v>1.24024</v>
      </c>
      <c r="Q509">
        <v>1.2467200000000001</v>
      </c>
      <c r="R509">
        <v>1.217E-2</v>
      </c>
      <c r="S509">
        <v>1.11142857142857E-2</v>
      </c>
      <c r="T509">
        <v>37.2226067125006</v>
      </c>
      <c r="U509">
        <v>1</v>
      </c>
      <c r="V509" s="1">
        <f t="shared" si="22"/>
        <v>42824</v>
      </c>
      <c r="W509" t="str">
        <f>IFERROR(VLOOKUP(V509,realized!K:N,3,0),"")</f>
        <v/>
      </c>
      <c r="Y509" t="s">
        <v>1321</v>
      </c>
      <c r="Z509">
        <v>1225.24</v>
      </c>
      <c r="AA509">
        <v>1227.08</v>
      </c>
      <c r="AB509">
        <v>1214.06</v>
      </c>
      <c r="AC509">
        <v>1215.52</v>
      </c>
      <c r="AD509">
        <v>13.0199999999999</v>
      </c>
      <c r="AE509">
        <v>12.2392857142857</v>
      </c>
      <c r="AF509">
        <v>49.222144715164802</v>
      </c>
      <c r="AG509">
        <v>1</v>
      </c>
      <c r="AH509" s="1">
        <f t="shared" si="23"/>
        <v>42801</v>
      </c>
      <c r="AI509" t="str">
        <f>IFERROR(VLOOKUP(AH509,realized!U:X,3,0),"")</f>
        <v/>
      </c>
    </row>
    <row r="510" spans="1:35" x14ac:dyDescent="0.3">
      <c r="A510" t="s">
        <v>1339</v>
      </c>
      <c r="B510">
        <v>1.06745</v>
      </c>
      <c r="C510">
        <v>1.0701499999999999</v>
      </c>
      <c r="D510">
        <v>1.0651299999999999</v>
      </c>
      <c r="E510">
        <v>1.06562</v>
      </c>
      <c r="F510">
        <v>5.0200000000000201E-3</v>
      </c>
      <c r="G510">
        <v>7.3671428571428403E-3</v>
      </c>
      <c r="H510">
        <v>46.786750715427303</v>
      </c>
      <c r="I510">
        <v>0</v>
      </c>
      <c r="J510" s="1">
        <f t="shared" si="21"/>
        <v>42825</v>
      </c>
      <c r="K510" t="str">
        <f>IFERROR(VLOOKUP(J510,realized!F:I,3,0),"")</f>
        <v/>
      </c>
      <c r="M510" t="s">
        <v>1339</v>
      </c>
      <c r="N510">
        <v>1.2467200000000001</v>
      </c>
      <c r="O510">
        <v>1.2557199999999999</v>
      </c>
      <c r="P510">
        <v>1.24329</v>
      </c>
      <c r="Q510">
        <v>1.2550300000000001</v>
      </c>
      <c r="R510">
        <v>1.2429999999999899E-2</v>
      </c>
      <c r="S510">
        <v>1.13264285714286E-2</v>
      </c>
      <c r="T510">
        <v>37.884223294738902</v>
      </c>
      <c r="U510">
        <v>1</v>
      </c>
      <c r="V510" s="1">
        <f t="shared" si="22"/>
        <v>42825</v>
      </c>
      <c r="W510" t="str">
        <f>IFERROR(VLOOKUP(V510,realized!K:N,3,0),"")</f>
        <v/>
      </c>
      <c r="Y510" t="s">
        <v>1322</v>
      </c>
      <c r="Z510">
        <v>1215.54</v>
      </c>
      <c r="AA510">
        <v>1218.5</v>
      </c>
      <c r="AB510">
        <v>1206.54</v>
      </c>
      <c r="AC510">
        <v>1207.99</v>
      </c>
      <c r="AD510">
        <v>11.96</v>
      </c>
      <c r="AE510">
        <v>12.3607142857143</v>
      </c>
      <c r="AF510">
        <v>43.396836230397</v>
      </c>
      <c r="AG510">
        <v>1</v>
      </c>
      <c r="AH510" s="1">
        <f t="shared" si="23"/>
        <v>42802</v>
      </c>
      <c r="AI510" t="str">
        <f>IFERROR(VLOOKUP(AH510,realized!U:X,3,0),"")</f>
        <v/>
      </c>
    </row>
    <row r="511" spans="1:35" x14ac:dyDescent="0.3">
      <c r="A511" t="s">
        <v>1340</v>
      </c>
      <c r="B511">
        <v>1.06586</v>
      </c>
      <c r="C511">
        <v>1.0680799999999999</v>
      </c>
      <c r="D511">
        <v>1.0642</v>
      </c>
      <c r="E511">
        <v>1.0669</v>
      </c>
      <c r="F511">
        <v>3.8799999999998801E-3</v>
      </c>
      <c r="G511">
        <v>7.1978571428571196E-3</v>
      </c>
      <c r="H511">
        <v>47.346953615188099</v>
      </c>
      <c r="I511">
        <v>0</v>
      </c>
      <c r="J511" s="1">
        <f t="shared" si="21"/>
        <v>42828</v>
      </c>
      <c r="K511" t="str">
        <f>IFERROR(VLOOKUP(J511,realized!F:I,3,0),"")</f>
        <v/>
      </c>
      <c r="M511" t="s">
        <v>1340</v>
      </c>
      <c r="N511">
        <v>1.2542899999999999</v>
      </c>
      <c r="O511">
        <v>1.25552</v>
      </c>
      <c r="P511">
        <v>1.2465200000000001</v>
      </c>
      <c r="Q511">
        <v>1.24854</v>
      </c>
      <c r="R511">
        <v>8.99999999999989E-3</v>
      </c>
      <c r="S511">
        <v>1.1168571428571399E-2</v>
      </c>
      <c r="T511">
        <v>41.399738142901903</v>
      </c>
      <c r="U511">
        <v>1</v>
      </c>
      <c r="V511" s="1">
        <f t="shared" si="22"/>
        <v>42828</v>
      </c>
      <c r="W511" t="str">
        <f>IFERROR(VLOOKUP(V511,realized!K:N,3,0),"")</f>
        <v/>
      </c>
      <c r="Y511" t="s">
        <v>1323</v>
      </c>
      <c r="Z511">
        <v>1208</v>
      </c>
      <c r="AA511">
        <v>1208.94</v>
      </c>
      <c r="AB511">
        <v>1199.1400000000001</v>
      </c>
      <c r="AC511">
        <v>1200.77</v>
      </c>
      <c r="AD511">
        <v>9.7999999999999492</v>
      </c>
      <c r="AE511">
        <v>12.327142857142899</v>
      </c>
      <c r="AF511">
        <v>38.3037073634097</v>
      </c>
      <c r="AG511">
        <v>1</v>
      </c>
      <c r="AH511" s="1">
        <f t="shared" si="23"/>
        <v>42803</v>
      </c>
      <c r="AI511" t="str">
        <f>IFERROR(VLOOKUP(AH511,realized!U:X,3,0),"")</f>
        <v/>
      </c>
    </row>
    <row r="512" spans="1:35" x14ac:dyDescent="0.3">
      <c r="A512" t="s">
        <v>1341</v>
      </c>
      <c r="B512">
        <v>1.0668899999999999</v>
      </c>
      <c r="C512">
        <v>1.0676699999999999</v>
      </c>
      <c r="D512">
        <v>1.0635300000000001</v>
      </c>
      <c r="E512">
        <v>1.06711</v>
      </c>
      <c r="F512">
        <v>4.1399999999998096E-3</v>
      </c>
      <c r="G512">
        <v>6.5271428571428199E-3</v>
      </c>
      <c r="H512">
        <v>51.029075535231001</v>
      </c>
      <c r="I512">
        <v>0</v>
      </c>
      <c r="J512" s="1">
        <f t="shared" si="21"/>
        <v>42829</v>
      </c>
      <c r="K512" t="str">
        <f>IFERROR(VLOOKUP(J512,realized!F:I,3,0),"")</f>
        <v/>
      </c>
      <c r="M512" t="s">
        <v>1341</v>
      </c>
      <c r="N512">
        <v>1.24847</v>
      </c>
      <c r="O512">
        <v>1.2495099999999999</v>
      </c>
      <c r="P512">
        <v>1.2418400000000001</v>
      </c>
      <c r="Q512">
        <v>1.2439800000000001</v>
      </c>
      <c r="R512">
        <v>7.6699999999998401E-3</v>
      </c>
      <c r="S512">
        <v>1.05607142857143E-2</v>
      </c>
      <c r="T512">
        <v>50.263395536584703</v>
      </c>
      <c r="U512">
        <v>1</v>
      </c>
      <c r="V512" s="1">
        <f t="shared" si="22"/>
        <v>42829</v>
      </c>
      <c r="W512" t="str">
        <f>IFERROR(VLOOKUP(V512,realized!K:N,3,0),"")</f>
        <v/>
      </c>
      <c r="Y512" t="s">
        <v>1324</v>
      </c>
      <c r="Z512">
        <v>1200.42</v>
      </c>
      <c r="AA512">
        <v>1206.26</v>
      </c>
      <c r="AB512">
        <v>1194.9000000000001</v>
      </c>
      <c r="AC512">
        <v>1204.47</v>
      </c>
      <c r="AD512">
        <v>11.3599999999999</v>
      </c>
      <c r="AE512">
        <v>12.6885714285714</v>
      </c>
      <c r="AF512">
        <v>35.718512647171401</v>
      </c>
      <c r="AG512">
        <v>1</v>
      </c>
      <c r="AH512" s="1">
        <f t="shared" si="23"/>
        <v>42804</v>
      </c>
      <c r="AI512" t="str">
        <f>IFERROR(VLOOKUP(AH512,realized!U:X,3,0),"")</f>
        <v/>
      </c>
    </row>
    <row r="513" spans="1:35" x14ac:dyDescent="0.3">
      <c r="A513" t="s">
        <v>1342</v>
      </c>
      <c r="B513">
        <v>1.06718</v>
      </c>
      <c r="C513">
        <v>1.06887</v>
      </c>
      <c r="D513">
        <v>1.0633900000000001</v>
      </c>
      <c r="E513">
        <v>1.0661400000000001</v>
      </c>
      <c r="F513">
        <v>5.4799999999999198E-3</v>
      </c>
      <c r="G513">
        <v>6.4292857142856704E-3</v>
      </c>
      <c r="H513">
        <v>50.326770986826503</v>
      </c>
      <c r="I513">
        <v>0</v>
      </c>
      <c r="J513" s="1">
        <f t="shared" si="21"/>
        <v>42830</v>
      </c>
      <c r="K513" t="str">
        <f>IFERROR(VLOOKUP(J513,realized!F:I,3,0),"")</f>
        <v/>
      </c>
      <c r="M513" t="s">
        <v>1342</v>
      </c>
      <c r="N513">
        <v>1.2438400000000001</v>
      </c>
      <c r="O513">
        <v>1.24976</v>
      </c>
      <c r="P513">
        <v>1.2422500000000001</v>
      </c>
      <c r="Q513">
        <v>1.24834</v>
      </c>
      <c r="R513">
        <v>7.5099999999998996E-3</v>
      </c>
      <c r="S513">
        <v>1.013E-2</v>
      </c>
      <c r="T513">
        <v>59.932635914308399</v>
      </c>
      <c r="U513">
        <v>0</v>
      </c>
      <c r="V513" s="1">
        <f t="shared" si="22"/>
        <v>42830</v>
      </c>
      <c r="W513" t="str">
        <f>IFERROR(VLOOKUP(V513,realized!K:N,3,0),"")</f>
        <v/>
      </c>
      <c r="Y513" t="s">
        <v>1325</v>
      </c>
      <c r="Z513">
        <v>1205.47</v>
      </c>
      <c r="AA513">
        <v>1211.1300000000001</v>
      </c>
      <c r="AB513">
        <v>1202.33</v>
      </c>
      <c r="AC513">
        <v>1203.9000000000001</v>
      </c>
      <c r="AD513">
        <v>8.8000000000001801</v>
      </c>
      <c r="AE513">
        <v>12.404999999999999</v>
      </c>
      <c r="AF513">
        <v>35.515927495225299</v>
      </c>
      <c r="AG513">
        <v>1</v>
      </c>
      <c r="AH513" s="1">
        <f t="shared" si="23"/>
        <v>42807</v>
      </c>
      <c r="AI513" t="str">
        <f>IFERROR(VLOOKUP(AH513,realized!U:X,3,0),"")</f>
        <v/>
      </c>
    </row>
    <row r="514" spans="1:35" x14ac:dyDescent="0.3">
      <c r="A514" t="s">
        <v>1343</v>
      </c>
      <c r="B514">
        <v>1.0662400000000001</v>
      </c>
      <c r="C514">
        <v>1.0683800000000001</v>
      </c>
      <c r="D514">
        <v>1.0628599999999999</v>
      </c>
      <c r="E514">
        <v>1.06429</v>
      </c>
      <c r="F514">
        <v>5.5200000000001897E-3</v>
      </c>
      <c r="G514">
        <v>6.4321428571428299E-3</v>
      </c>
      <c r="H514">
        <v>49.146373480946899</v>
      </c>
      <c r="I514">
        <v>0</v>
      </c>
      <c r="J514" s="1">
        <f t="shared" si="21"/>
        <v>42831</v>
      </c>
      <c r="K514" t="str">
        <f>IFERROR(VLOOKUP(J514,realized!F:I,3,0),"")</f>
        <v/>
      </c>
      <c r="M514" t="s">
        <v>1343</v>
      </c>
      <c r="N514">
        <v>1.24834</v>
      </c>
      <c r="O514">
        <v>1.2505200000000001</v>
      </c>
      <c r="P514">
        <v>1.2449600000000001</v>
      </c>
      <c r="Q514">
        <v>1.2468900000000001</v>
      </c>
      <c r="R514">
        <v>5.5599999999999998E-3</v>
      </c>
      <c r="S514">
        <v>9.9507142857142798E-3</v>
      </c>
      <c r="T514">
        <v>61.582603643328298</v>
      </c>
      <c r="U514">
        <v>0</v>
      </c>
      <c r="V514" s="1">
        <f t="shared" si="22"/>
        <v>42831</v>
      </c>
      <c r="W514" t="str">
        <f>IFERROR(VLOOKUP(V514,realized!K:N,3,0),"")</f>
        <v/>
      </c>
      <c r="Y514" t="s">
        <v>1326</v>
      </c>
      <c r="Z514">
        <v>1203.8699999999999</v>
      </c>
      <c r="AA514">
        <v>1207.6400000000001</v>
      </c>
      <c r="AB514">
        <v>1197.1400000000001</v>
      </c>
      <c r="AC514">
        <v>1198.5</v>
      </c>
      <c r="AD514">
        <v>10.5</v>
      </c>
      <c r="AE514">
        <v>12.484999999999999</v>
      </c>
      <c r="AF514">
        <v>35.444712032970102</v>
      </c>
      <c r="AG514">
        <v>1</v>
      </c>
      <c r="AH514" s="1">
        <f t="shared" si="23"/>
        <v>42808</v>
      </c>
      <c r="AI514" t="str">
        <f>IFERROR(VLOOKUP(AH514,realized!U:X,3,0),"")</f>
        <v/>
      </c>
    </row>
    <row r="515" spans="1:35" x14ac:dyDescent="0.3">
      <c r="A515" t="s">
        <v>1344</v>
      </c>
      <c r="B515">
        <v>1.0643800000000001</v>
      </c>
      <c r="C515">
        <v>1.06663</v>
      </c>
      <c r="D515">
        <v>1.05803</v>
      </c>
      <c r="E515">
        <v>1.0589599999999999</v>
      </c>
      <c r="F515">
        <v>8.5999999999999393E-3</v>
      </c>
      <c r="G515">
        <v>6.6749999999999804E-3</v>
      </c>
      <c r="H515">
        <v>42.719507419449002</v>
      </c>
      <c r="I515">
        <v>0</v>
      </c>
      <c r="J515" s="1">
        <f t="shared" si="21"/>
        <v>42832</v>
      </c>
      <c r="K515" t="str">
        <f>IFERROR(VLOOKUP(J515,realized!F:I,3,0),"")</f>
        <v/>
      </c>
      <c r="M515" t="s">
        <v>1344</v>
      </c>
      <c r="N515">
        <v>1.24681</v>
      </c>
      <c r="O515">
        <v>1.2477199999999999</v>
      </c>
      <c r="P515">
        <v>1.23651</v>
      </c>
      <c r="Q515">
        <v>1.23706</v>
      </c>
      <c r="R515">
        <v>1.1209999999999901E-2</v>
      </c>
      <c r="S515">
        <v>1.00328571428571E-2</v>
      </c>
      <c r="T515">
        <v>62.510206925973598</v>
      </c>
      <c r="U515">
        <v>0</v>
      </c>
      <c r="V515" s="1">
        <f t="shared" si="22"/>
        <v>42832</v>
      </c>
      <c r="W515" t="str">
        <f>IFERROR(VLOOKUP(V515,realized!K:N,3,0),"")</f>
        <v/>
      </c>
      <c r="Y515" t="s">
        <v>1327</v>
      </c>
      <c r="Z515">
        <v>1198.71</v>
      </c>
      <c r="AA515">
        <v>1221.9000000000001</v>
      </c>
      <c r="AB515">
        <v>1197.45</v>
      </c>
      <c r="AC515">
        <v>1219.22</v>
      </c>
      <c r="AD515">
        <v>24.45</v>
      </c>
      <c r="AE515">
        <v>13.1307142857143</v>
      </c>
      <c r="AF515">
        <v>35.497596912178899</v>
      </c>
      <c r="AG515">
        <v>1</v>
      </c>
      <c r="AH515" s="1">
        <f t="shared" si="23"/>
        <v>42809</v>
      </c>
      <c r="AI515" t="str">
        <f>IFERROR(VLOOKUP(AH515,realized!U:X,3,0),"")</f>
        <v/>
      </c>
    </row>
    <row r="516" spans="1:35" x14ac:dyDescent="0.3">
      <c r="A516" t="s">
        <v>1345</v>
      </c>
      <c r="B516">
        <v>1.0587</v>
      </c>
      <c r="C516">
        <v>1.0606199999999999</v>
      </c>
      <c r="D516">
        <v>1.0569200000000001</v>
      </c>
      <c r="E516">
        <v>1.05949</v>
      </c>
      <c r="F516">
        <v>3.6999999999998102E-3</v>
      </c>
      <c r="G516">
        <v>6.2249999999999701E-3</v>
      </c>
      <c r="H516">
        <v>40.870260127579897</v>
      </c>
      <c r="I516">
        <v>0</v>
      </c>
      <c r="J516" s="1">
        <f t="shared" ref="J516:J579" si="24">DATEVALUE(SUBSTITUTE(A516,".","/"))</f>
        <v>42835</v>
      </c>
      <c r="K516" t="str">
        <f>IFERROR(VLOOKUP(J516,realized!F:I,3,0),"")</f>
        <v/>
      </c>
      <c r="M516" t="s">
        <v>1345</v>
      </c>
      <c r="N516">
        <v>1.23786</v>
      </c>
      <c r="O516">
        <v>1.2428399999999999</v>
      </c>
      <c r="P516">
        <v>1.23648</v>
      </c>
      <c r="Q516">
        <v>1.2416100000000001</v>
      </c>
      <c r="R516">
        <v>6.3599999999999204E-3</v>
      </c>
      <c r="S516">
        <v>9.3885714285713903E-3</v>
      </c>
      <c r="T516">
        <v>66.028477846342099</v>
      </c>
      <c r="U516">
        <v>0</v>
      </c>
      <c r="V516" s="1">
        <f t="shared" ref="V516:V579" si="25">DATEVALUE(SUBSTITUTE(M516,".","/"))</f>
        <v>42835</v>
      </c>
      <c r="W516" t="str">
        <f>IFERROR(VLOOKUP(V516,realized!K:N,3,0),"")</f>
        <v/>
      </c>
      <c r="Y516" t="s">
        <v>1328</v>
      </c>
      <c r="Z516">
        <v>1218.79</v>
      </c>
      <c r="AA516">
        <v>1233.5999999999999</v>
      </c>
      <c r="AB516">
        <v>1217.99</v>
      </c>
      <c r="AC516">
        <v>1226.1600000000001</v>
      </c>
      <c r="AD516">
        <v>15.6099999999999</v>
      </c>
      <c r="AE516">
        <v>13.353571428571399</v>
      </c>
      <c r="AF516">
        <v>35.6617935759446</v>
      </c>
      <c r="AG516">
        <v>1</v>
      </c>
      <c r="AH516" s="1">
        <f t="shared" ref="AH516:AH579" si="26">DATEVALUE(SUBSTITUTE(Y516,".","/"))</f>
        <v>42810</v>
      </c>
      <c r="AI516" t="str">
        <f>IFERROR(VLOOKUP(AH516,realized!U:X,3,0),"")</f>
        <v/>
      </c>
    </row>
    <row r="517" spans="1:35" x14ac:dyDescent="0.3">
      <c r="A517" t="s">
        <v>1346</v>
      </c>
      <c r="B517">
        <v>1.05949</v>
      </c>
      <c r="C517">
        <v>1.0629599999999999</v>
      </c>
      <c r="D517">
        <v>1.05782</v>
      </c>
      <c r="E517">
        <v>1.0603800000000001</v>
      </c>
      <c r="F517">
        <v>5.1399999999999198E-3</v>
      </c>
      <c r="G517">
        <v>6.2428571428571004E-3</v>
      </c>
      <c r="H517">
        <v>40.3108184412215</v>
      </c>
      <c r="I517">
        <v>0</v>
      </c>
      <c r="J517" s="1">
        <f t="shared" si="24"/>
        <v>42836</v>
      </c>
      <c r="K517" t="str">
        <f>IFERROR(VLOOKUP(J517,realized!F:I,3,0),"")</f>
        <v/>
      </c>
      <c r="M517" t="s">
        <v>1346</v>
      </c>
      <c r="N517">
        <v>1.2415799999999999</v>
      </c>
      <c r="O517">
        <v>1.24942</v>
      </c>
      <c r="P517">
        <v>1.2403</v>
      </c>
      <c r="Q517">
        <v>1.24916</v>
      </c>
      <c r="R517">
        <v>9.12000000000001E-3</v>
      </c>
      <c r="S517">
        <v>9.4492857142856792E-3</v>
      </c>
      <c r="T517">
        <v>65.975009835190505</v>
      </c>
      <c r="U517">
        <v>0</v>
      </c>
      <c r="V517" s="1">
        <f t="shared" si="25"/>
        <v>42836</v>
      </c>
      <c r="W517" t="str">
        <f>IFERROR(VLOOKUP(V517,realized!K:N,3,0),"")</f>
        <v/>
      </c>
      <c r="Y517" t="s">
        <v>1329</v>
      </c>
      <c r="Z517">
        <v>1226.22</v>
      </c>
      <c r="AA517">
        <v>1231.6300000000001</v>
      </c>
      <c r="AB517">
        <v>1224.3599999999999</v>
      </c>
      <c r="AC517">
        <v>1229.2</v>
      </c>
      <c r="AD517">
        <v>7.2700000000002003</v>
      </c>
      <c r="AE517">
        <v>12.9528571428572</v>
      </c>
      <c r="AF517">
        <v>38.737336193617097</v>
      </c>
      <c r="AG517">
        <v>1</v>
      </c>
      <c r="AH517" s="1">
        <f t="shared" si="26"/>
        <v>42811</v>
      </c>
      <c r="AI517" t="str">
        <f>IFERROR(VLOOKUP(AH517,realized!U:X,3,0),"")</f>
        <v/>
      </c>
    </row>
    <row r="518" spans="1:35" x14ac:dyDescent="0.3">
      <c r="A518" t="s">
        <v>1347</v>
      </c>
      <c r="B518">
        <v>1.0603899999999999</v>
      </c>
      <c r="C518">
        <v>1.0674699999999999</v>
      </c>
      <c r="D518">
        <v>1.05884</v>
      </c>
      <c r="E518">
        <v>1.06643</v>
      </c>
      <c r="F518">
        <v>8.6299999999999103E-3</v>
      </c>
      <c r="G518">
        <v>6.5942857142856698E-3</v>
      </c>
      <c r="H518">
        <v>40.128721124921498</v>
      </c>
      <c r="I518">
        <v>0</v>
      </c>
      <c r="J518" s="1">
        <f t="shared" si="24"/>
        <v>42837</v>
      </c>
      <c r="K518" t="str">
        <f>IFERROR(VLOOKUP(J518,realized!F:I,3,0),"")</f>
        <v/>
      </c>
      <c r="M518" t="s">
        <v>1347</v>
      </c>
      <c r="N518">
        <v>1.24915</v>
      </c>
      <c r="O518">
        <v>1.2547699999999999</v>
      </c>
      <c r="P518">
        <v>1.2479800000000001</v>
      </c>
      <c r="Q518">
        <v>1.25434</v>
      </c>
      <c r="R518">
        <v>6.78999999999985E-3</v>
      </c>
      <c r="S518">
        <v>9.4478571428570999E-3</v>
      </c>
      <c r="T518">
        <v>65.955082241689396</v>
      </c>
      <c r="U518">
        <v>0</v>
      </c>
      <c r="V518" s="1">
        <f t="shared" si="25"/>
        <v>42837</v>
      </c>
      <c r="W518" t="str">
        <f>IFERROR(VLOOKUP(V518,realized!K:N,3,0),"")</f>
        <v/>
      </c>
      <c r="Y518" t="s">
        <v>1330</v>
      </c>
      <c r="Z518">
        <v>1228.97</v>
      </c>
      <c r="AA518">
        <v>1235.45</v>
      </c>
      <c r="AB518">
        <v>1228.8900000000001</v>
      </c>
      <c r="AC518">
        <v>1234.02</v>
      </c>
      <c r="AD518">
        <v>6.5599999999999401</v>
      </c>
      <c r="AE518">
        <v>12.65</v>
      </c>
      <c r="AF518">
        <v>43.730556623444002</v>
      </c>
      <c r="AG518">
        <v>1</v>
      </c>
      <c r="AH518" s="1">
        <f t="shared" si="26"/>
        <v>42814</v>
      </c>
      <c r="AI518" t="str">
        <f>IFERROR(VLOOKUP(AH518,realized!U:X,3,0),"")</f>
        <v/>
      </c>
    </row>
    <row r="519" spans="1:35" x14ac:dyDescent="0.3">
      <c r="A519" t="s">
        <v>1348</v>
      </c>
      <c r="B519">
        <v>1.0662100000000001</v>
      </c>
      <c r="C519">
        <v>1.06772</v>
      </c>
      <c r="D519">
        <v>1.06087</v>
      </c>
      <c r="E519">
        <v>1.0611299999999999</v>
      </c>
      <c r="F519">
        <v>6.8500000000000201E-3</v>
      </c>
      <c r="G519">
        <v>6.6721428571428201E-3</v>
      </c>
      <c r="H519">
        <v>39.998713892357401</v>
      </c>
      <c r="I519">
        <v>0</v>
      </c>
      <c r="J519" s="1">
        <f t="shared" si="24"/>
        <v>42838</v>
      </c>
      <c r="K519" t="str">
        <f>IFERROR(VLOOKUP(J519,realized!F:I,3,0),"")</f>
        <v/>
      </c>
      <c r="M519" t="s">
        <v>1348</v>
      </c>
      <c r="N519">
        <v>1.25434</v>
      </c>
      <c r="O519">
        <v>1.25739</v>
      </c>
      <c r="P519">
        <v>1.24997</v>
      </c>
      <c r="Q519">
        <v>1.2500100000000001</v>
      </c>
      <c r="R519">
        <v>7.4199999999999804E-3</v>
      </c>
      <c r="S519">
        <v>9.6121428571428105E-3</v>
      </c>
      <c r="T519">
        <v>66.025825185119501</v>
      </c>
      <c r="U519">
        <v>0</v>
      </c>
      <c r="V519" s="1">
        <f t="shared" si="25"/>
        <v>42838</v>
      </c>
      <c r="W519" t="str">
        <f>IFERROR(VLOOKUP(V519,realized!K:N,3,0),"")</f>
        <v/>
      </c>
      <c r="Y519" t="s">
        <v>1331</v>
      </c>
      <c r="Z519">
        <v>1234.3499999999999</v>
      </c>
      <c r="AA519">
        <v>1247.46</v>
      </c>
      <c r="AB519">
        <v>1226.75</v>
      </c>
      <c r="AC519">
        <v>1244.3</v>
      </c>
      <c r="AD519">
        <v>20.71</v>
      </c>
      <c r="AE519">
        <v>13.1528571428571</v>
      </c>
      <c r="AF519">
        <v>44.540118627574699</v>
      </c>
      <c r="AG519">
        <v>0</v>
      </c>
      <c r="AH519" s="1">
        <f t="shared" si="26"/>
        <v>42815</v>
      </c>
      <c r="AI519" t="str">
        <f>IFERROR(VLOOKUP(AH519,realized!U:X,3,0),"")</f>
        <v/>
      </c>
    </row>
    <row r="520" spans="1:35" x14ac:dyDescent="0.3">
      <c r="A520" t="s">
        <v>1349</v>
      </c>
      <c r="B520">
        <v>1.0614699999999999</v>
      </c>
      <c r="C520">
        <v>1.0629200000000001</v>
      </c>
      <c r="D520">
        <v>1.06057</v>
      </c>
      <c r="E520">
        <v>1.0609900000000001</v>
      </c>
      <c r="F520">
        <v>2.3500000000000699E-3</v>
      </c>
      <c r="G520">
        <v>6.0785714285714098E-3</v>
      </c>
      <c r="H520">
        <v>43.408767032530903</v>
      </c>
      <c r="I520">
        <v>0</v>
      </c>
      <c r="J520" s="1">
        <f t="shared" si="24"/>
        <v>42839</v>
      </c>
      <c r="K520" t="str">
        <f>IFERROR(VLOOKUP(J520,realized!F:I,3,0),"")</f>
        <v/>
      </c>
      <c r="M520" t="s">
        <v>1349</v>
      </c>
      <c r="N520">
        <v>1.2504</v>
      </c>
      <c r="O520">
        <v>1.25343</v>
      </c>
      <c r="P520">
        <v>1.2498199999999999</v>
      </c>
      <c r="Q520">
        <v>1.2521800000000001</v>
      </c>
      <c r="R520">
        <v>3.6100000000001101E-3</v>
      </c>
      <c r="S520">
        <v>8.8785714285714006E-3</v>
      </c>
      <c r="T520">
        <v>68.772583699211296</v>
      </c>
      <c r="U520">
        <v>0</v>
      </c>
      <c r="V520" s="1">
        <f t="shared" si="25"/>
        <v>42839</v>
      </c>
      <c r="W520" t="str">
        <f>IFERROR(VLOOKUP(V520,realized!K:N,3,0),"")</f>
        <v/>
      </c>
      <c r="Y520" t="s">
        <v>1332</v>
      </c>
      <c r="Z520">
        <v>1244.33</v>
      </c>
      <c r="AA520">
        <v>1251.26</v>
      </c>
      <c r="AB520">
        <v>1243.83</v>
      </c>
      <c r="AC520">
        <v>1248.73</v>
      </c>
      <c r="AD520">
        <v>7.4300000000000601</v>
      </c>
      <c r="AE520">
        <v>12.342857142857101</v>
      </c>
      <c r="AF520">
        <v>43.388814281209001</v>
      </c>
      <c r="AG520">
        <v>0</v>
      </c>
      <c r="AH520" s="1">
        <f t="shared" si="26"/>
        <v>42816</v>
      </c>
      <c r="AI520" t="str">
        <f>IFERROR(VLOOKUP(AH520,realized!U:X,3,0),"")</f>
        <v/>
      </c>
    </row>
    <row r="521" spans="1:35" x14ac:dyDescent="0.3">
      <c r="A521" t="s">
        <v>1350</v>
      </c>
      <c r="B521">
        <v>1.0611600000000001</v>
      </c>
      <c r="C521">
        <v>1.06701</v>
      </c>
      <c r="D521">
        <v>1.06023</v>
      </c>
      <c r="E521">
        <v>1.0642400000000001</v>
      </c>
      <c r="F521">
        <v>6.7799999999999996E-3</v>
      </c>
      <c r="G521">
        <v>6.0357142857142502E-3</v>
      </c>
      <c r="H521">
        <v>48.996687207956498</v>
      </c>
      <c r="I521">
        <v>0</v>
      </c>
      <c r="J521" s="1">
        <f t="shared" si="24"/>
        <v>42842</v>
      </c>
      <c r="K521" t="str">
        <f>IFERROR(VLOOKUP(J521,realized!F:I,3,0),"")</f>
        <v/>
      </c>
      <c r="M521" t="s">
        <v>1350</v>
      </c>
      <c r="N521">
        <v>1.2529399999999999</v>
      </c>
      <c r="O521">
        <v>1.25956</v>
      </c>
      <c r="P521">
        <v>1.2523599999999999</v>
      </c>
      <c r="Q521">
        <v>1.2561199999999999</v>
      </c>
      <c r="R521">
        <v>7.3799999999999404E-3</v>
      </c>
      <c r="S521">
        <v>8.2978571428570999E-3</v>
      </c>
      <c r="T521">
        <v>68.294229835276795</v>
      </c>
      <c r="U521">
        <v>0</v>
      </c>
      <c r="V521" s="1">
        <f t="shared" si="25"/>
        <v>42842</v>
      </c>
      <c r="W521" t="str">
        <f>IFERROR(VLOOKUP(V521,realized!K:N,3,0),"")</f>
        <v/>
      </c>
      <c r="Y521" t="s">
        <v>1333</v>
      </c>
      <c r="Z521">
        <v>1248.43</v>
      </c>
      <c r="AA521">
        <v>1253.1300000000001</v>
      </c>
      <c r="AB521">
        <v>1242.69</v>
      </c>
      <c r="AC521">
        <v>1244.8900000000001</v>
      </c>
      <c r="AD521">
        <v>10.44</v>
      </c>
      <c r="AE521">
        <v>12.1335714285714</v>
      </c>
      <c r="AF521">
        <v>42.065380050104302</v>
      </c>
      <c r="AG521">
        <v>0</v>
      </c>
      <c r="AH521" s="1">
        <f t="shared" si="26"/>
        <v>42817</v>
      </c>
      <c r="AI521" t="str">
        <f>IFERROR(VLOOKUP(AH521,realized!U:X,3,0),"")</f>
        <v/>
      </c>
    </row>
    <row r="522" spans="1:35" x14ac:dyDescent="0.3">
      <c r="A522" t="s">
        <v>1351</v>
      </c>
      <c r="B522">
        <v>1.0640099999999999</v>
      </c>
      <c r="C522">
        <v>1.0735600000000001</v>
      </c>
      <c r="D522">
        <v>1.06368</v>
      </c>
      <c r="E522">
        <v>1.0729200000000001</v>
      </c>
      <c r="F522">
        <v>9.8800000000001092E-3</v>
      </c>
      <c r="G522">
        <v>6.1228571428571096E-3</v>
      </c>
      <c r="H522">
        <v>57.889602594188098</v>
      </c>
      <c r="I522">
        <v>0</v>
      </c>
      <c r="J522" s="1">
        <f t="shared" si="24"/>
        <v>42843</v>
      </c>
      <c r="K522" t="str">
        <f>IFERROR(VLOOKUP(J522,realized!F:I,3,0),"")</f>
        <v/>
      </c>
      <c r="M522" t="s">
        <v>1351</v>
      </c>
      <c r="N522">
        <v>1.2563500000000001</v>
      </c>
      <c r="O522">
        <v>1.29054</v>
      </c>
      <c r="P522">
        <v>1.25145</v>
      </c>
      <c r="Q522">
        <v>1.28434</v>
      </c>
      <c r="R522">
        <v>3.909E-2</v>
      </c>
      <c r="S522">
        <v>1.03799999999999E-2</v>
      </c>
      <c r="T522">
        <v>35.985337146725897</v>
      </c>
      <c r="U522">
        <v>1</v>
      </c>
      <c r="V522" s="1">
        <f t="shared" si="25"/>
        <v>42843</v>
      </c>
      <c r="W522" t="str">
        <f>IFERROR(VLOOKUP(V522,realized!K:N,3,0),"")</f>
        <v/>
      </c>
      <c r="Y522" t="s">
        <v>1334</v>
      </c>
      <c r="Z522">
        <v>1244.83</v>
      </c>
      <c r="AA522">
        <v>1251.8599999999999</v>
      </c>
      <c r="AB522">
        <v>1240.9100000000001</v>
      </c>
      <c r="AC522">
        <v>1245.5</v>
      </c>
      <c r="AD522">
        <v>10.9499999999998</v>
      </c>
      <c r="AE522">
        <v>12.0614285714285</v>
      </c>
      <c r="AF522">
        <v>41.973063694566598</v>
      </c>
      <c r="AG522">
        <v>0</v>
      </c>
      <c r="AH522" s="1">
        <f t="shared" si="26"/>
        <v>42818</v>
      </c>
      <c r="AI522" t="str">
        <f>IFERROR(VLOOKUP(AH522,realized!U:X,3,0),"")</f>
        <v/>
      </c>
    </row>
    <row r="523" spans="1:35" x14ac:dyDescent="0.3">
      <c r="A523" t="s">
        <v>1352</v>
      </c>
      <c r="B523">
        <v>1.0729500000000001</v>
      </c>
      <c r="C523">
        <v>1.0736600000000001</v>
      </c>
      <c r="D523">
        <v>1.06992</v>
      </c>
      <c r="E523">
        <v>1.0710500000000001</v>
      </c>
      <c r="F523">
        <v>3.7400000000000701E-3</v>
      </c>
      <c r="G523">
        <v>5.6935714285714003E-3</v>
      </c>
      <c r="H523">
        <v>63.858605216654198</v>
      </c>
      <c r="I523">
        <v>0</v>
      </c>
      <c r="J523" s="1">
        <f t="shared" si="24"/>
        <v>42844</v>
      </c>
      <c r="K523" t="str">
        <f>IFERROR(VLOOKUP(J523,realized!F:I,3,0),"")</f>
        <v/>
      </c>
      <c r="M523" t="s">
        <v>1352</v>
      </c>
      <c r="N523">
        <v>1.2842</v>
      </c>
      <c r="O523">
        <v>1.2859700000000001</v>
      </c>
      <c r="P523">
        <v>1.2769200000000001</v>
      </c>
      <c r="Q523">
        <v>1.2776700000000001</v>
      </c>
      <c r="R523">
        <v>9.0500000000000008E-3</v>
      </c>
      <c r="S523">
        <v>1.01571428571428E-2</v>
      </c>
      <c r="T523">
        <v>35.724898467423898</v>
      </c>
      <c r="U523">
        <v>1</v>
      </c>
      <c r="V523" s="1">
        <f t="shared" si="25"/>
        <v>42844</v>
      </c>
      <c r="W523" t="str">
        <f>IFERROR(VLOOKUP(V523,realized!K:N,3,0),"")</f>
        <v/>
      </c>
      <c r="Y523" t="s">
        <v>1335</v>
      </c>
      <c r="Z523">
        <v>1248.22</v>
      </c>
      <c r="AA523">
        <v>1261.02</v>
      </c>
      <c r="AB523">
        <v>1247.22</v>
      </c>
      <c r="AC523">
        <v>1254.24</v>
      </c>
      <c r="AD523">
        <v>15.5199999999999</v>
      </c>
      <c r="AE523">
        <v>12.24</v>
      </c>
      <c r="AF523">
        <v>37.158218114178403</v>
      </c>
      <c r="AG523">
        <v>0</v>
      </c>
      <c r="AH523" s="1">
        <f t="shared" si="26"/>
        <v>42821</v>
      </c>
      <c r="AI523" t="str">
        <f>IFERROR(VLOOKUP(AH523,realized!U:X,3,0),"")</f>
        <v/>
      </c>
    </row>
    <row r="524" spans="1:35" x14ac:dyDescent="0.3">
      <c r="A524" t="s">
        <v>1353</v>
      </c>
      <c r="B524">
        <v>1.0710500000000001</v>
      </c>
      <c r="C524">
        <v>1.07772</v>
      </c>
      <c r="D524">
        <v>1.0708500000000001</v>
      </c>
      <c r="E524">
        <v>1.07152</v>
      </c>
      <c r="F524">
        <v>6.86999999999993E-3</v>
      </c>
      <c r="G524">
        <v>5.8257142857142596E-3</v>
      </c>
      <c r="H524">
        <v>54.977759290947503</v>
      </c>
      <c r="I524">
        <v>1</v>
      </c>
      <c r="J524" s="1">
        <f t="shared" si="24"/>
        <v>42845</v>
      </c>
      <c r="K524" t="str">
        <f>IFERROR(VLOOKUP(J524,realized!F:I,3,0),"")</f>
        <v/>
      </c>
      <c r="M524" t="s">
        <v>1353</v>
      </c>
      <c r="N524">
        <v>1.2774300000000001</v>
      </c>
      <c r="O524">
        <v>1.2846599999999999</v>
      </c>
      <c r="P524">
        <v>1.27721</v>
      </c>
      <c r="Q524">
        <v>1.2811399999999999</v>
      </c>
      <c r="R524">
        <v>7.4499999999999497E-3</v>
      </c>
      <c r="S524">
        <v>9.8014285714285304E-3</v>
      </c>
      <c r="T524">
        <v>35.306211894627197</v>
      </c>
      <c r="U524">
        <v>1</v>
      </c>
      <c r="V524" s="1">
        <f t="shared" si="25"/>
        <v>42845</v>
      </c>
      <c r="W524" t="str">
        <f>IFERROR(VLOOKUP(V524,realized!K:N,3,0),"")</f>
        <v/>
      </c>
      <c r="Y524" t="s">
        <v>1336</v>
      </c>
      <c r="Z524">
        <v>1253.72</v>
      </c>
      <c r="AA524">
        <v>1258.3499999999999</v>
      </c>
      <c r="AB524">
        <v>1247.56</v>
      </c>
      <c r="AC524">
        <v>1251.32</v>
      </c>
      <c r="AD524">
        <v>10.7899999999999</v>
      </c>
      <c r="AE524">
        <v>12.156428571428499</v>
      </c>
      <c r="AF524">
        <v>37.114281424427404</v>
      </c>
      <c r="AG524">
        <v>0</v>
      </c>
      <c r="AH524" s="1">
        <f t="shared" si="26"/>
        <v>42822</v>
      </c>
      <c r="AI524" t="str">
        <f>IFERROR(VLOOKUP(AH524,realized!U:X,3,0),"")</f>
        <v/>
      </c>
    </row>
    <row r="525" spans="1:35" x14ac:dyDescent="0.3">
      <c r="A525" t="s">
        <v>1354</v>
      </c>
      <c r="B525">
        <v>1.0716300000000001</v>
      </c>
      <c r="C525">
        <v>1.0737699999999999</v>
      </c>
      <c r="D525">
        <v>1.06819</v>
      </c>
      <c r="E525">
        <v>1.0724</v>
      </c>
      <c r="F525">
        <v>5.5799999999999097E-3</v>
      </c>
      <c r="G525">
        <v>5.9471428571428297E-3</v>
      </c>
      <c r="H525">
        <v>54.439974339742101</v>
      </c>
      <c r="I525">
        <v>1</v>
      </c>
      <c r="J525" s="1">
        <f t="shared" si="24"/>
        <v>42846</v>
      </c>
      <c r="K525" t="str">
        <f>IFERROR(VLOOKUP(J525,realized!F:I,3,0),"")</f>
        <v/>
      </c>
      <c r="M525" t="s">
        <v>1354</v>
      </c>
      <c r="N525">
        <v>1.28088</v>
      </c>
      <c r="O525">
        <v>1.28342</v>
      </c>
      <c r="P525">
        <v>1.27565</v>
      </c>
      <c r="Q525">
        <v>1.2805599999999999</v>
      </c>
      <c r="R525">
        <v>7.7700000000000503E-3</v>
      </c>
      <c r="S525">
        <v>9.7135714285713996E-3</v>
      </c>
      <c r="T525">
        <v>34.902384414386098</v>
      </c>
      <c r="U525">
        <v>1</v>
      </c>
      <c r="V525" s="1">
        <f t="shared" si="25"/>
        <v>42846</v>
      </c>
      <c r="W525" t="str">
        <f>IFERROR(VLOOKUP(V525,realized!K:N,3,0),"")</f>
        <v/>
      </c>
      <c r="Y525" t="s">
        <v>1337</v>
      </c>
      <c r="Z525">
        <v>1251.08</v>
      </c>
      <c r="AA525">
        <v>1254.6199999999999</v>
      </c>
      <c r="AB525">
        <v>1247.1600000000001</v>
      </c>
      <c r="AC525">
        <v>1253.26</v>
      </c>
      <c r="AD525">
        <v>7.4599999999998001</v>
      </c>
      <c r="AE525">
        <v>11.9892857142857</v>
      </c>
      <c r="AF525">
        <v>37.041504911930502</v>
      </c>
      <c r="AG525">
        <v>0</v>
      </c>
      <c r="AH525" s="1">
        <f t="shared" si="26"/>
        <v>42823</v>
      </c>
      <c r="AI525" t="str">
        <f>IFERROR(VLOOKUP(AH525,realized!U:X,3,0),"")</f>
        <v/>
      </c>
    </row>
    <row r="526" spans="1:35" x14ac:dyDescent="0.3">
      <c r="A526" t="s">
        <v>1355</v>
      </c>
      <c r="B526">
        <v>1.09026</v>
      </c>
      <c r="C526">
        <v>1.09046</v>
      </c>
      <c r="D526">
        <v>1.08205</v>
      </c>
      <c r="E526">
        <v>1.08649</v>
      </c>
      <c r="F526">
        <v>1.8059999999999899E-2</v>
      </c>
      <c r="G526">
        <v>6.9414285714285498E-3</v>
      </c>
      <c r="H526">
        <v>36.5145461633373</v>
      </c>
      <c r="I526">
        <v>1</v>
      </c>
      <c r="J526" s="1">
        <f t="shared" si="24"/>
        <v>42849</v>
      </c>
      <c r="K526" t="str">
        <f>IFERROR(VLOOKUP(J526,realized!F:I,3,0),"")</f>
        <v/>
      </c>
      <c r="M526" t="s">
        <v>1355</v>
      </c>
      <c r="N526">
        <v>1.28179</v>
      </c>
      <c r="O526">
        <v>1.2841199999999999</v>
      </c>
      <c r="P526">
        <v>1.2771600000000001</v>
      </c>
      <c r="Q526">
        <v>1.2792300000000001</v>
      </c>
      <c r="R526">
        <v>6.95999999999985E-3</v>
      </c>
      <c r="S526">
        <v>9.6628571428571102E-3</v>
      </c>
      <c r="T526">
        <v>34.651024499883498</v>
      </c>
      <c r="U526">
        <v>1</v>
      </c>
      <c r="V526" s="1">
        <f t="shared" si="25"/>
        <v>42849</v>
      </c>
      <c r="W526" t="str">
        <f>IFERROR(VLOOKUP(V526,realized!K:N,3,0),"")</f>
        <v/>
      </c>
      <c r="Y526" t="s">
        <v>1338</v>
      </c>
      <c r="Z526">
        <v>1253.26</v>
      </c>
      <c r="AA526">
        <v>1253.76</v>
      </c>
      <c r="AB526">
        <v>1242.0999999999999</v>
      </c>
      <c r="AC526">
        <v>1243.08</v>
      </c>
      <c r="AD526">
        <v>11.66</v>
      </c>
      <c r="AE526">
        <v>12.010714285714201</v>
      </c>
      <c r="AF526">
        <v>38.201024234933499</v>
      </c>
      <c r="AG526">
        <v>0</v>
      </c>
      <c r="AH526" s="1">
        <f t="shared" si="26"/>
        <v>42824</v>
      </c>
      <c r="AI526" t="str">
        <f>IFERROR(VLOOKUP(AH526,realized!U:X,3,0),"")</f>
        <v/>
      </c>
    </row>
    <row r="527" spans="1:35" x14ac:dyDescent="0.3">
      <c r="A527" t="s">
        <v>1356</v>
      </c>
      <c r="B527">
        <v>1.0866899999999999</v>
      </c>
      <c r="C527">
        <v>1.0949599999999999</v>
      </c>
      <c r="D527">
        <v>1.0851</v>
      </c>
      <c r="E527">
        <v>1.0925800000000001</v>
      </c>
      <c r="F527">
        <v>9.8599999999999799E-3</v>
      </c>
      <c r="G527">
        <v>7.2542857142857001E-3</v>
      </c>
      <c r="H527">
        <v>32.097845997205397</v>
      </c>
      <c r="I527">
        <v>1</v>
      </c>
      <c r="J527" s="1">
        <f t="shared" si="24"/>
        <v>42850</v>
      </c>
      <c r="K527" t="str">
        <f>IFERROR(VLOOKUP(J527,realized!F:I,3,0),"")</f>
        <v/>
      </c>
      <c r="M527" t="s">
        <v>1356</v>
      </c>
      <c r="N527">
        <v>1.2794000000000001</v>
      </c>
      <c r="O527">
        <v>1.2845200000000001</v>
      </c>
      <c r="P527">
        <v>1.27746</v>
      </c>
      <c r="Q527">
        <v>1.2836000000000001</v>
      </c>
      <c r="R527">
        <v>7.0600000000000602E-3</v>
      </c>
      <c r="S527">
        <v>9.6307142857142702E-3</v>
      </c>
      <c r="T527">
        <v>34.510521988156697</v>
      </c>
      <c r="U527">
        <v>1</v>
      </c>
      <c r="V527" s="1">
        <f t="shared" si="25"/>
        <v>42850</v>
      </c>
      <c r="W527" t="str">
        <f>IFERROR(VLOOKUP(V527,realized!K:N,3,0),"")</f>
        <v/>
      </c>
      <c r="Y527" t="s">
        <v>1339</v>
      </c>
      <c r="Z527">
        <v>1243.3599999999999</v>
      </c>
      <c r="AA527">
        <v>1250.54</v>
      </c>
      <c r="AB527">
        <v>1239.56</v>
      </c>
      <c r="AC527">
        <v>1248.98</v>
      </c>
      <c r="AD527">
        <v>10.98</v>
      </c>
      <c r="AE527">
        <v>12.166428571428501</v>
      </c>
      <c r="AF527">
        <v>38.1493507039471</v>
      </c>
      <c r="AG527">
        <v>0</v>
      </c>
      <c r="AH527" s="1">
        <f t="shared" si="26"/>
        <v>42825</v>
      </c>
      <c r="AI527" t="str">
        <f>IFERROR(VLOOKUP(AH527,realized!U:X,3,0),"")</f>
        <v/>
      </c>
    </row>
    <row r="528" spans="1:35" x14ac:dyDescent="0.3">
      <c r="A528" t="s">
        <v>1357</v>
      </c>
      <c r="B528">
        <v>1.09266</v>
      </c>
      <c r="C528">
        <v>1.0950599999999999</v>
      </c>
      <c r="D528">
        <v>1.08552</v>
      </c>
      <c r="E528">
        <v>1.0903700000000001</v>
      </c>
      <c r="F528">
        <v>9.5399999999998802E-3</v>
      </c>
      <c r="G528">
        <v>7.5414285714285401E-3</v>
      </c>
      <c r="H528">
        <v>32.469094302783297</v>
      </c>
      <c r="I528">
        <v>1</v>
      </c>
      <c r="J528" s="1">
        <f t="shared" si="24"/>
        <v>42851</v>
      </c>
      <c r="K528" t="str">
        <f>IFERROR(VLOOKUP(J528,realized!F:I,3,0),"")</f>
        <v/>
      </c>
      <c r="M528" t="s">
        <v>1357</v>
      </c>
      <c r="N528">
        <v>1.28366</v>
      </c>
      <c r="O528">
        <v>1.2862800000000001</v>
      </c>
      <c r="P528">
        <v>1.2804500000000001</v>
      </c>
      <c r="Q528">
        <v>1.2847</v>
      </c>
      <c r="R528">
        <v>5.8300000000000001E-3</v>
      </c>
      <c r="S528">
        <v>9.6499999999999798E-3</v>
      </c>
      <c r="T528">
        <v>34.425646804966497</v>
      </c>
      <c r="U528">
        <v>1</v>
      </c>
      <c r="V528" s="1">
        <f t="shared" si="25"/>
        <v>42851</v>
      </c>
      <c r="W528" t="str">
        <f>IFERROR(VLOOKUP(V528,realized!K:N,3,0),"")</f>
        <v/>
      </c>
      <c r="Y528" t="s">
        <v>1340</v>
      </c>
      <c r="Z528">
        <v>1248.33</v>
      </c>
      <c r="AA528">
        <v>1253.6099999999999</v>
      </c>
      <c r="AB528">
        <v>1244.3900000000001</v>
      </c>
      <c r="AC528">
        <v>1253.1500000000001</v>
      </c>
      <c r="AD528">
        <v>9.2199999999997999</v>
      </c>
      <c r="AE528">
        <v>12.0749999999999</v>
      </c>
      <c r="AF528">
        <v>38.244714883241599</v>
      </c>
      <c r="AG528">
        <v>0</v>
      </c>
      <c r="AH528" s="1">
        <f t="shared" si="26"/>
        <v>42828</v>
      </c>
      <c r="AI528" t="str">
        <f>IFERROR(VLOOKUP(AH528,realized!U:X,3,0),"")</f>
        <v/>
      </c>
    </row>
    <row r="529" spans="1:35" x14ac:dyDescent="0.3">
      <c r="A529" t="s">
        <v>1358</v>
      </c>
      <c r="B529">
        <v>1.0902799999999999</v>
      </c>
      <c r="C529">
        <v>1.0932500000000001</v>
      </c>
      <c r="D529">
        <v>1.0851299999999999</v>
      </c>
      <c r="E529">
        <v>1.0869899999999999</v>
      </c>
      <c r="F529">
        <v>8.1200000000001202E-3</v>
      </c>
      <c r="G529">
        <v>7.5071428571428303E-3</v>
      </c>
      <c r="H529">
        <v>32.818417639026798</v>
      </c>
      <c r="I529">
        <v>1</v>
      </c>
      <c r="J529" s="1">
        <f t="shared" si="24"/>
        <v>42852</v>
      </c>
      <c r="K529" t="str">
        <f>IFERROR(VLOOKUP(J529,realized!F:I,3,0),"")</f>
        <v/>
      </c>
      <c r="M529" t="s">
        <v>1358</v>
      </c>
      <c r="N529">
        <v>1.2847900000000001</v>
      </c>
      <c r="O529">
        <v>1.29165</v>
      </c>
      <c r="P529">
        <v>1.2838400000000001</v>
      </c>
      <c r="Q529">
        <v>1.29036</v>
      </c>
      <c r="R529">
        <v>7.80999999999987E-3</v>
      </c>
      <c r="S529">
        <v>9.4071428571428292E-3</v>
      </c>
      <c r="T529">
        <v>33.478276937342798</v>
      </c>
      <c r="U529">
        <v>1</v>
      </c>
      <c r="V529" s="1">
        <f t="shared" si="25"/>
        <v>42852</v>
      </c>
      <c r="W529" t="str">
        <f>IFERROR(VLOOKUP(V529,realized!K:N,3,0),"")</f>
        <v/>
      </c>
      <c r="Y529" t="s">
        <v>1341</v>
      </c>
      <c r="Z529">
        <v>1254.7</v>
      </c>
      <c r="AA529">
        <v>1261.1300000000001</v>
      </c>
      <c r="AB529">
        <v>1253.69</v>
      </c>
      <c r="AC529">
        <v>1256.0999999999999</v>
      </c>
      <c r="AD529">
        <v>7.9800000000000102</v>
      </c>
      <c r="AE529">
        <v>10.898571428571399</v>
      </c>
      <c r="AF529">
        <v>52.447157056185901</v>
      </c>
      <c r="AG529">
        <v>0</v>
      </c>
      <c r="AH529" s="1">
        <f t="shared" si="26"/>
        <v>42829</v>
      </c>
      <c r="AI529" t="str">
        <f>IFERROR(VLOOKUP(AH529,realized!U:X,3,0),"")</f>
        <v/>
      </c>
    </row>
    <row r="530" spans="1:35" x14ac:dyDescent="0.3">
      <c r="A530" t="s">
        <v>1359</v>
      </c>
      <c r="B530">
        <v>1.0871299999999999</v>
      </c>
      <c r="C530">
        <v>1.0946899999999999</v>
      </c>
      <c r="D530">
        <v>1.08565</v>
      </c>
      <c r="E530">
        <v>1.0896600000000001</v>
      </c>
      <c r="F530">
        <v>9.03999999999993E-3</v>
      </c>
      <c r="G530">
        <v>7.8885714285714201E-3</v>
      </c>
      <c r="H530">
        <v>34.412130258288499</v>
      </c>
      <c r="I530">
        <v>1</v>
      </c>
      <c r="J530" s="1">
        <f t="shared" si="24"/>
        <v>42853</v>
      </c>
      <c r="K530" t="str">
        <f>IFERROR(VLOOKUP(J530,realized!F:I,3,0),"")</f>
        <v/>
      </c>
      <c r="M530" t="s">
        <v>1359</v>
      </c>
      <c r="N530">
        <v>1.2902100000000001</v>
      </c>
      <c r="O530">
        <v>1.2964599999999999</v>
      </c>
      <c r="P530">
        <v>1.2888299999999999</v>
      </c>
      <c r="Q530">
        <v>1.2946899999999999</v>
      </c>
      <c r="R530">
        <v>7.6300000000000196E-3</v>
      </c>
      <c r="S530">
        <v>9.4978571428571204E-3</v>
      </c>
      <c r="T530">
        <v>32.835357684415001</v>
      </c>
      <c r="U530">
        <v>1</v>
      </c>
      <c r="V530" s="1">
        <f t="shared" si="25"/>
        <v>42853</v>
      </c>
      <c r="W530" t="str">
        <f>IFERROR(VLOOKUP(V530,realized!K:N,3,0),"")</f>
        <v/>
      </c>
      <c r="Y530" t="s">
        <v>1342</v>
      </c>
      <c r="Z530">
        <v>1256.01</v>
      </c>
      <c r="AA530">
        <v>1257.26</v>
      </c>
      <c r="AB530">
        <v>1243.5999999999999</v>
      </c>
      <c r="AC530">
        <v>1255.0999999999999</v>
      </c>
      <c r="AD530">
        <v>13.66</v>
      </c>
      <c r="AE530">
        <v>10.759285714285699</v>
      </c>
      <c r="AF530">
        <v>57.925882664226997</v>
      </c>
      <c r="AG530">
        <v>0</v>
      </c>
      <c r="AH530" s="1">
        <f t="shared" si="26"/>
        <v>42830</v>
      </c>
      <c r="AI530" t="str">
        <f>IFERROR(VLOOKUP(AH530,realized!U:X,3,0),"")</f>
        <v/>
      </c>
    </row>
    <row r="531" spans="1:35" x14ac:dyDescent="0.3">
      <c r="A531" t="s">
        <v>1360</v>
      </c>
      <c r="B531">
        <v>1.0895300000000001</v>
      </c>
      <c r="C531">
        <v>1.09233</v>
      </c>
      <c r="D531">
        <v>1.0883799999999999</v>
      </c>
      <c r="E531">
        <v>1.0898099999999999</v>
      </c>
      <c r="F531">
        <v>3.9500000000001201E-3</v>
      </c>
      <c r="G531">
        <v>7.8035714285714297E-3</v>
      </c>
      <c r="H531">
        <v>36.099533822707002</v>
      </c>
      <c r="I531">
        <v>1</v>
      </c>
      <c r="J531" s="1">
        <f t="shared" si="24"/>
        <v>42856</v>
      </c>
      <c r="K531" t="str">
        <f>IFERROR(VLOOKUP(J531,realized!F:I,3,0),"")</f>
        <v/>
      </c>
      <c r="M531" t="s">
        <v>1360</v>
      </c>
      <c r="N531">
        <v>1.2930699999999999</v>
      </c>
      <c r="O531">
        <v>1.29423</v>
      </c>
      <c r="P531">
        <v>1.2882</v>
      </c>
      <c r="Q531">
        <v>1.2884</v>
      </c>
      <c r="R531">
        <v>6.4899999999998804E-3</v>
      </c>
      <c r="S531">
        <v>9.3099999999999693E-3</v>
      </c>
      <c r="T531">
        <v>38.3680230307871</v>
      </c>
      <c r="U531">
        <v>1</v>
      </c>
      <c r="V531" s="1">
        <f t="shared" si="25"/>
        <v>42856</v>
      </c>
      <c r="W531" t="str">
        <f>IFERROR(VLOOKUP(V531,realized!K:N,3,0),"")</f>
        <v/>
      </c>
      <c r="Y531" t="s">
        <v>1343</v>
      </c>
      <c r="Z531">
        <v>1256.19</v>
      </c>
      <c r="AA531">
        <v>1258.8599999999999</v>
      </c>
      <c r="AB531">
        <v>1249.7</v>
      </c>
      <c r="AC531">
        <v>1251.54</v>
      </c>
      <c r="AD531">
        <v>9.1599999999998492</v>
      </c>
      <c r="AE531">
        <v>10.8942857142856</v>
      </c>
      <c r="AF531">
        <v>60.009749905706499</v>
      </c>
      <c r="AG531">
        <v>0</v>
      </c>
      <c r="AH531" s="1">
        <f t="shared" si="26"/>
        <v>42831</v>
      </c>
      <c r="AI531" t="str">
        <f>IFERROR(VLOOKUP(AH531,realized!U:X,3,0),"")</f>
        <v/>
      </c>
    </row>
    <row r="532" spans="1:35" x14ac:dyDescent="0.3">
      <c r="A532" t="s">
        <v>1361</v>
      </c>
      <c r="B532">
        <v>1.08954</v>
      </c>
      <c r="C532">
        <v>1.09328</v>
      </c>
      <c r="D532">
        <v>1.0887899999999999</v>
      </c>
      <c r="E532">
        <v>1.0931299999999999</v>
      </c>
      <c r="F532">
        <v>4.4900000000000998E-3</v>
      </c>
      <c r="G532">
        <v>7.5078571428571599E-3</v>
      </c>
      <c r="H532">
        <v>37.949204886809603</v>
      </c>
      <c r="I532">
        <v>1</v>
      </c>
      <c r="J532" s="1">
        <f t="shared" si="24"/>
        <v>42857</v>
      </c>
      <c r="K532" t="str">
        <f>IFERROR(VLOOKUP(J532,realized!F:I,3,0),"")</f>
        <v/>
      </c>
      <c r="M532" t="s">
        <v>1361</v>
      </c>
      <c r="N532">
        <v>1.2879700000000001</v>
      </c>
      <c r="O532">
        <v>1.2939000000000001</v>
      </c>
      <c r="P532">
        <v>1.2863599999999999</v>
      </c>
      <c r="Q532">
        <v>1.29379</v>
      </c>
      <c r="R532">
        <v>7.5400000000000996E-3</v>
      </c>
      <c r="S532">
        <v>9.3635714285714208E-3</v>
      </c>
      <c r="T532">
        <v>39.810242417527903</v>
      </c>
      <c r="U532">
        <v>1</v>
      </c>
      <c r="V532" s="1">
        <f t="shared" si="25"/>
        <v>42857</v>
      </c>
      <c r="W532" t="str">
        <f>IFERROR(VLOOKUP(V532,realized!K:N,3,0),"")</f>
        <v/>
      </c>
      <c r="Y532" t="s">
        <v>1344</v>
      </c>
      <c r="Z532">
        <v>1251.75</v>
      </c>
      <c r="AA532">
        <v>1271.05</v>
      </c>
      <c r="AB532">
        <v>1250.44</v>
      </c>
      <c r="AC532">
        <v>1254.07</v>
      </c>
      <c r="AD532">
        <v>20.6099999999999</v>
      </c>
      <c r="AE532">
        <v>11.8978571428571</v>
      </c>
      <c r="AF532">
        <v>50.2331768654822</v>
      </c>
      <c r="AG532">
        <v>0</v>
      </c>
      <c r="AH532" s="1">
        <f t="shared" si="26"/>
        <v>42832</v>
      </c>
      <c r="AI532" t="str">
        <f>IFERROR(VLOOKUP(AH532,realized!U:X,3,0),"")</f>
        <v/>
      </c>
    </row>
    <row r="533" spans="1:35" x14ac:dyDescent="0.3">
      <c r="A533" t="s">
        <v>1362</v>
      </c>
      <c r="B533">
        <v>1.09266</v>
      </c>
      <c r="C533">
        <v>1.09365</v>
      </c>
      <c r="D533">
        <v>1.0882400000000001</v>
      </c>
      <c r="E533">
        <v>1.08832</v>
      </c>
      <c r="F533">
        <v>5.4099999999999097E-3</v>
      </c>
      <c r="G533">
        <v>7.4050000000000097E-3</v>
      </c>
      <c r="H533">
        <v>38.240945985025697</v>
      </c>
      <c r="I533">
        <v>1</v>
      </c>
      <c r="J533" s="1">
        <f t="shared" si="24"/>
        <v>42858</v>
      </c>
      <c r="K533" t="str">
        <f>IFERROR(VLOOKUP(J533,realized!F:I,3,0),"")</f>
        <v/>
      </c>
      <c r="M533" t="s">
        <v>1362</v>
      </c>
      <c r="N533">
        <v>1.29386</v>
      </c>
      <c r="O533">
        <v>1.29471</v>
      </c>
      <c r="P533">
        <v>1.28651</v>
      </c>
      <c r="Q533">
        <v>1.28651</v>
      </c>
      <c r="R533">
        <v>8.1999999999999799E-3</v>
      </c>
      <c r="S533">
        <v>9.4192857142857099E-3</v>
      </c>
      <c r="T533">
        <v>39.755406360375197</v>
      </c>
      <c r="U533">
        <v>0</v>
      </c>
      <c r="V533" s="1">
        <f t="shared" si="25"/>
        <v>42858</v>
      </c>
      <c r="W533" t="str">
        <f>IFERROR(VLOOKUP(V533,realized!K:N,3,0),"")</f>
        <v/>
      </c>
      <c r="Y533" t="s">
        <v>1345</v>
      </c>
      <c r="Z533">
        <v>1253.8800000000001</v>
      </c>
      <c r="AA533">
        <v>1257.04</v>
      </c>
      <c r="AB533">
        <v>1246.97</v>
      </c>
      <c r="AC533">
        <v>1254.6300000000001</v>
      </c>
      <c r="AD533">
        <v>10.069999999999901</v>
      </c>
      <c r="AE533">
        <v>11.137857142856999</v>
      </c>
      <c r="AF533">
        <v>62.705781045402297</v>
      </c>
      <c r="AG533">
        <v>0</v>
      </c>
      <c r="AH533" s="1">
        <f t="shared" si="26"/>
        <v>42835</v>
      </c>
      <c r="AI533" t="str">
        <f>IFERROR(VLOOKUP(AH533,realized!U:X,3,0),"")</f>
        <v/>
      </c>
    </row>
    <row r="534" spans="1:35" x14ac:dyDescent="0.3">
      <c r="A534" t="s">
        <v>1363</v>
      </c>
      <c r="B534">
        <v>1.08847</v>
      </c>
      <c r="C534">
        <v>1.0986800000000001</v>
      </c>
      <c r="D534">
        <v>1.0874699999999999</v>
      </c>
      <c r="E534">
        <v>1.09823</v>
      </c>
      <c r="F534">
        <v>1.12100000000001E-2</v>
      </c>
      <c r="G534">
        <v>8.0378571428571608E-3</v>
      </c>
      <c r="H534">
        <v>35.263281550523601</v>
      </c>
      <c r="I534">
        <v>1</v>
      </c>
      <c r="J534" s="1">
        <f t="shared" si="24"/>
        <v>42859</v>
      </c>
      <c r="K534" t="str">
        <f>IFERROR(VLOOKUP(J534,realized!F:I,3,0),"")</f>
        <v/>
      </c>
      <c r="M534" t="s">
        <v>1363</v>
      </c>
      <c r="N534">
        <v>1.2867200000000001</v>
      </c>
      <c r="O534">
        <v>1.2931600000000001</v>
      </c>
      <c r="P534">
        <v>1.28304</v>
      </c>
      <c r="Q534">
        <v>1.292</v>
      </c>
      <c r="R534">
        <v>1.0120000000000099E-2</v>
      </c>
      <c r="S534">
        <v>9.88428571428571E-3</v>
      </c>
      <c r="T534">
        <v>41.388473907883601</v>
      </c>
      <c r="U534">
        <v>0</v>
      </c>
      <c r="V534" s="1">
        <f t="shared" si="25"/>
        <v>42859</v>
      </c>
      <c r="W534" t="str">
        <f>IFERROR(VLOOKUP(V534,realized!K:N,3,0),"")</f>
        <v/>
      </c>
      <c r="Y534" t="s">
        <v>1346</v>
      </c>
      <c r="Z534">
        <v>1255.1500000000001</v>
      </c>
      <c r="AA534">
        <v>1275.0999999999999</v>
      </c>
      <c r="AB534">
        <v>1252.99</v>
      </c>
      <c r="AC534">
        <v>1274.21</v>
      </c>
      <c r="AD534">
        <v>22.1099999999999</v>
      </c>
      <c r="AE534">
        <v>12.1864285714285</v>
      </c>
      <c r="AF534">
        <v>58.085242886416403</v>
      </c>
      <c r="AG534">
        <v>1</v>
      </c>
      <c r="AH534" s="1">
        <f t="shared" si="26"/>
        <v>42836</v>
      </c>
      <c r="AI534" t="str">
        <f>IFERROR(VLOOKUP(AH534,realized!U:X,3,0),"")</f>
        <v/>
      </c>
    </row>
    <row r="535" spans="1:35" x14ac:dyDescent="0.3">
      <c r="A535" t="s">
        <v>1364</v>
      </c>
      <c r="B535">
        <v>1.09815</v>
      </c>
      <c r="C535">
        <v>1.0999399999999999</v>
      </c>
      <c r="D535">
        <v>1.09487</v>
      </c>
      <c r="E535">
        <v>1.09982</v>
      </c>
      <c r="F535">
        <v>5.0699999999999001E-3</v>
      </c>
      <c r="G535">
        <v>7.9157142857142898E-3</v>
      </c>
      <c r="H535">
        <v>38.2090168407127</v>
      </c>
      <c r="I535">
        <v>0</v>
      </c>
      <c r="J535" s="1">
        <f t="shared" si="24"/>
        <v>42860</v>
      </c>
      <c r="K535" t="str">
        <f>IFERROR(VLOOKUP(J535,realized!F:I,3,0),"")</f>
        <v/>
      </c>
      <c r="M535" t="s">
        <v>1364</v>
      </c>
      <c r="N535">
        <v>1.29209</v>
      </c>
      <c r="O535">
        <v>1.2983499999999999</v>
      </c>
      <c r="P535">
        <v>1.2899700000000001</v>
      </c>
      <c r="Q535">
        <v>1.2976099999999999</v>
      </c>
      <c r="R535">
        <v>8.3799999999998303E-3</v>
      </c>
      <c r="S535">
        <v>9.9557142857142691E-3</v>
      </c>
      <c r="T535">
        <v>40.295173184526703</v>
      </c>
      <c r="U535">
        <v>0</v>
      </c>
      <c r="V535" s="1">
        <f t="shared" si="25"/>
        <v>42860</v>
      </c>
      <c r="W535" t="str">
        <f>IFERROR(VLOOKUP(V535,realized!K:N,3,0),"")</f>
        <v/>
      </c>
      <c r="Y535" t="s">
        <v>1347</v>
      </c>
      <c r="Z535">
        <v>1274.01</v>
      </c>
      <c r="AA535">
        <v>1286.7</v>
      </c>
      <c r="AB535">
        <v>1271.78</v>
      </c>
      <c r="AC535">
        <v>1286.27</v>
      </c>
      <c r="AD535">
        <v>14.92</v>
      </c>
      <c r="AE535">
        <v>12.506428571428501</v>
      </c>
      <c r="AF535">
        <v>47.4677962796369</v>
      </c>
      <c r="AG535">
        <v>1</v>
      </c>
      <c r="AH535" s="1">
        <f t="shared" si="26"/>
        <v>42837</v>
      </c>
      <c r="AI535" t="str">
        <f>IFERROR(VLOOKUP(AH535,realized!U:X,3,0),"")</f>
        <v/>
      </c>
    </row>
    <row r="536" spans="1:35" x14ac:dyDescent="0.3">
      <c r="A536" t="s">
        <v>1365</v>
      </c>
      <c r="B536">
        <v>1.1019699999999999</v>
      </c>
      <c r="C536">
        <v>1.10209</v>
      </c>
      <c r="D536">
        <v>1.09158</v>
      </c>
      <c r="E536">
        <v>1.0922099999999999</v>
      </c>
      <c r="F536">
        <v>1.051E-2</v>
      </c>
      <c r="G536">
        <v>7.9607142857142897E-3</v>
      </c>
      <c r="H536">
        <v>41.4534435818316</v>
      </c>
      <c r="I536">
        <v>0</v>
      </c>
      <c r="J536" s="1">
        <f t="shared" si="24"/>
        <v>42863</v>
      </c>
      <c r="K536" t="str">
        <f>IFERROR(VLOOKUP(J536,realized!F:I,3,0),"")</f>
        <v/>
      </c>
      <c r="M536" t="s">
        <v>1365</v>
      </c>
      <c r="N536">
        <v>1.2979499999999999</v>
      </c>
      <c r="O536">
        <v>1.29877</v>
      </c>
      <c r="P536">
        <v>1.29294</v>
      </c>
      <c r="Q536">
        <v>1.2940100000000001</v>
      </c>
      <c r="R536">
        <v>5.8300000000000001E-3</v>
      </c>
      <c r="S536">
        <v>7.57999999999998E-3</v>
      </c>
      <c r="T536">
        <v>66.307899024577594</v>
      </c>
      <c r="U536">
        <v>0</v>
      </c>
      <c r="V536" s="1">
        <f t="shared" si="25"/>
        <v>42863</v>
      </c>
      <c r="W536" t="str">
        <f>IFERROR(VLOOKUP(V536,realized!K:N,3,0),"")</f>
        <v/>
      </c>
      <c r="Y536" t="s">
        <v>1348</v>
      </c>
      <c r="Z536">
        <v>1285.94</v>
      </c>
      <c r="AA536">
        <v>1288.54</v>
      </c>
      <c r="AB536">
        <v>1281.72</v>
      </c>
      <c r="AC536">
        <v>1287.26</v>
      </c>
      <c r="AD536">
        <v>6.8199999999999301</v>
      </c>
      <c r="AE536">
        <v>12.211428571428501</v>
      </c>
      <c r="AF536">
        <v>46.051329666568897</v>
      </c>
      <c r="AG536">
        <v>1</v>
      </c>
      <c r="AH536" s="1">
        <f t="shared" si="26"/>
        <v>42838</v>
      </c>
      <c r="AI536" t="str">
        <f>IFERROR(VLOOKUP(AH536,realized!U:X,3,0),"")</f>
        <v/>
      </c>
    </row>
    <row r="537" spans="1:35" x14ac:dyDescent="0.3">
      <c r="A537" t="s">
        <v>1366</v>
      </c>
      <c r="B537">
        <v>1.09236</v>
      </c>
      <c r="C537">
        <v>1.0932999999999999</v>
      </c>
      <c r="D537">
        <v>1.0863100000000001</v>
      </c>
      <c r="E537">
        <v>1.08728</v>
      </c>
      <c r="F537">
        <v>6.9899999999998297E-3</v>
      </c>
      <c r="G537">
        <v>8.1928571428571198E-3</v>
      </c>
      <c r="H537">
        <v>42.377611750770797</v>
      </c>
      <c r="I537">
        <v>0</v>
      </c>
      <c r="J537" s="1">
        <f t="shared" si="24"/>
        <v>42864</v>
      </c>
      <c r="K537" t="str">
        <f>IFERROR(VLOOKUP(J537,realized!F:I,3,0),"")</f>
        <v/>
      </c>
      <c r="M537" t="s">
        <v>1366</v>
      </c>
      <c r="N537">
        <v>1.2934600000000001</v>
      </c>
      <c r="O537">
        <v>1.296</v>
      </c>
      <c r="P537">
        <v>1.29023</v>
      </c>
      <c r="Q537">
        <v>1.2934600000000001</v>
      </c>
      <c r="R537">
        <v>5.7700000000000503E-3</v>
      </c>
      <c r="S537">
        <v>7.3457142857142697E-3</v>
      </c>
      <c r="T537">
        <v>65.498529347582306</v>
      </c>
      <c r="U537">
        <v>0</v>
      </c>
      <c r="V537" s="1">
        <f t="shared" si="25"/>
        <v>42864</v>
      </c>
      <c r="W537" t="str">
        <f>IFERROR(VLOOKUP(V537,realized!K:N,3,0),"")</f>
        <v/>
      </c>
      <c r="Y537" t="s">
        <v>1350</v>
      </c>
      <c r="Z537">
        <v>1292.25</v>
      </c>
      <c r="AA537">
        <v>1295.46</v>
      </c>
      <c r="AB537">
        <v>1281.3</v>
      </c>
      <c r="AC537">
        <v>1284.58</v>
      </c>
      <c r="AD537">
        <v>14.16</v>
      </c>
      <c r="AE537">
        <v>12.1142857142856</v>
      </c>
      <c r="AF537">
        <v>41.014912987357398</v>
      </c>
      <c r="AG537">
        <v>1</v>
      </c>
      <c r="AH537" s="1">
        <f t="shared" si="26"/>
        <v>42842</v>
      </c>
      <c r="AI537" t="str">
        <f>IFERROR(VLOOKUP(AH537,realized!U:X,3,0),"")</f>
        <v/>
      </c>
    </row>
    <row r="538" spans="1:35" x14ac:dyDescent="0.3">
      <c r="A538" t="s">
        <v>1367</v>
      </c>
      <c r="B538">
        <v>1.0873200000000001</v>
      </c>
      <c r="C538">
        <v>1.0897699999999999</v>
      </c>
      <c r="D538">
        <v>1.0852900000000001</v>
      </c>
      <c r="E538">
        <v>1.08657</v>
      </c>
      <c r="F538">
        <v>4.4799999999998097E-3</v>
      </c>
      <c r="G538">
        <v>8.0221428571428301E-3</v>
      </c>
      <c r="H538">
        <v>43.171590576445197</v>
      </c>
      <c r="I538">
        <v>0</v>
      </c>
      <c r="J538" s="1">
        <f t="shared" si="24"/>
        <v>42865</v>
      </c>
      <c r="K538" t="str">
        <f>IFERROR(VLOOKUP(J538,realized!F:I,3,0),"")</f>
        <v/>
      </c>
      <c r="M538" t="s">
        <v>1367</v>
      </c>
      <c r="N538">
        <v>1.29288</v>
      </c>
      <c r="O538">
        <v>1.2987299999999999</v>
      </c>
      <c r="P538">
        <v>1.2927500000000001</v>
      </c>
      <c r="Q538">
        <v>1.29379</v>
      </c>
      <c r="R538">
        <v>5.97999999999987E-3</v>
      </c>
      <c r="S538">
        <v>7.2407142857142601E-3</v>
      </c>
      <c r="T538">
        <v>64.745983621701498</v>
      </c>
      <c r="U538">
        <v>0</v>
      </c>
      <c r="V538" s="1">
        <f t="shared" si="25"/>
        <v>42865</v>
      </c>
      <c r="W538" t="str">
        <f>IFERROR(VLOOKUP(V538,realized!K:N,3,0),"")</f>
        <v/>
      </c>
      <c r="Y538" t="s">
        <v>1351</v>
      </c>
      <c r="Z538">
        <v>1284.77</v>
      </c>
      <c r="AA538">
        <v>1292.26</v>
      </c>
      <c r="AB538">
        <v>1278.78</v>
      </c>
      <c r="AC538">
        <v>1289.23</v>
      </c>
      <c r="AD538">
        <v>13.48</v>
      </c>
      <c r="AE538">
        <v>12.3064285714285</v>
      </c>
      <c r="AF538">
        <v>41.049344006923697</v>
      </c>
      <c r="AG538">
        <v>1</v>
      </c>
      <c r="AH538" s="1">
        <f t="shared" si="26"/>
        <v>42843</v>
      </c>
      <c r="AI538" t="str">
        <f>IFERROR(VLOOKUP(AH538,realized!U:X,3,0),"")</f>
        <v/>
      </c>
    </row>
    <row r="539" spans="1:35" x14ac:dyDescent="0.3">
      <c r="A539" t="s">
        <v>1368</v>
      </c>
      <c r="B539">
        <v>1.0867100000000001</v>
      </c>
      <c r="C539">
        <v>1.0889500000000001</v>
      </c>
      <c r="D539">
        <v>1.0838699999999999</v>
      </c>
      <c r="E539">
        <v>1.08606</v>
      </c>
      <c r="F539">
        <v>5.0800000000001903E-3</v>
      </c>
      <c r="G539">
        <v>7.9864285714285697E-3</v>
      </c>
      <c r="H539">
        <v>63.8135748477902</v>
      </c>
      <c r="I539">
        <v>0</v>
      </c>
      <c r="J539" s="1">
        <f t="shared" si="24"/>
        <v>42866</v>
      </c>
      <c r="K539" t="str">
        <f>IFERROR(VLOOKUP(J539,realized!F:I,3,0),"")</f>
        <v/>
      </c>
      <c r="M539" t="s">
        <v>1368</v>
      </c>
      <c r="N539">
        <v>1.29356</v>
      </c>
      <c r="O539">
        <v>1.2948</v>
      </c>
      <c r="P539">
        <v>1.28487</v>
      </c>
      <c r="Q539">
        <v>1.28881</v>
      </c>
      <c r="R539">
        <v>9.9299999999999892E-3</v>
      </c>
      <c r="S539">
        <v>7.3949999999999702E-3</v>
      </c>
      <c r="T539">
        <v>66.610779895951893</v>
      </c>
      <c r="U539">
        <v>0</v>
      </c>
      <c r="V539" s="1">
        <f t="shared" si="25"/>
        <v>42866</v>
      </c>
      <c r="W539" t="str">
        <f>IFERROR(VLOOKUP(V539,realized!K:N,3,0),"")</f>
        <v/>
      </c>
      <c r="Y539" t="s">
        <v>1352</v>
      </c>
      <c r="Z539">
        <v>1289.53</v>
      </c>
      <c r="AA539">
        <v>1290.6600000000001</v>
      </c>
      <c r="AB539">
        <v>1273.94</v>
      </c>
      <c r="AC539">
        <v>1278.43</v>
      </c>
      <c r="AD539">
        <v>16.72</v>
      </c>
      <c r="AE539">
        <v>12.967857142857101</v>
      </c>
      <c r="AF539">
        <v>41.2732008547801</v>
      </c>
      <c r="AG539">
        <v>1</v>
      </c>
      <c r="AH539" s="1">
        <f t="shared" si="26"/>
        <v>42844</v>
      </c>
      <c r="AI539" t="str">
        <f>IFERROR(VLOOKUP(AH539,realized!U:X,3,0),"")</f>
        <v/>
      </c>
    </row>
    <row r="540" spans="1:35" x14ac:dyDescent="0.3">
      <c r="A540" t="s">
        <v>1369</v>
      </c>
      <c r="B540">
        <v>1.0860700000000001</v>
      </c>
      <c r="C540">
        <v>1.0933900000000001</v>
      </c>
      <c r="D540">
        <v>1.0855300000000001</v>
      </c>
      <c r="E540">
        <v>1.0931599999999999</v>
      </c>
      <c r="F540">
        <v>7.8599999999999694E-3</v>
      </c>
      <c r="G540">
        <v>7.2578571428571397E-3</v>
      </c>
      <c r="H540">
        <v>67.5322110715733</v>
      </c>
      <c r="I540">
        <v>0</v>
      </c>
      <c r="J540" s="1">
        <f t="shared" si="24"/>
        <v>42867</v>
      </c>
      <c r="K540" t="str">
        <f>IFERROR(VLOOKUP(J540,realized!F:I,3,0),"")</f>
        <v/>
      </c>
      <c r="M540" t="s">
        <v>1369</v>
      </c>
      <c r="N540">
        <v>1.2884199999999999</v>
      </c>
      <c r="O540">
        <v>1.28992</v>
      </c>
      <c r="P540">
        <v>1.2844100000000001</v>
      </c>
      <c r="Q540">
        <v>1.28833</v>
      </c>
      <c r="R540">
        <v>5.5099999999999004E-3</v>
      </c>
      <c r="S540">
        <v>7.2914285714285503E-3</v>
      </c>
      <c r="T540">
        <v>66.416730495855305</v>
      </c>
      <c r="U540">
        <v>0</v>
      </c>
      <c r="V540" s="1">
        <f t="shared" si="25"/>
        <v>42867</v>
      </c>
      <c r="W540" t="str">
        <f>IFERROR(VLOOKUP(V540,realized!K:N,3,0),"")</f>
        <v/>
      </c>
      <c r="Y540" t="s">
        <v>1353</v>
      </c>
      <c r="Z540">
        <v>1279.68</v>
      </c>
      <c r="AA540">
        <v>1283.3900000000001</v>
      </c>
      <c r="AB540">
        <v>1276.45</v>
      </c>
      <c r="AC540">
        <v>1281.6500000000001</v>
      </c>
      <c r="AD540">
        <v>6.9400000000000501</v>
      </c>
      <c r="AE540">
        <v>12.6307142857142</v>
      </c>
      <c r="AF540">
        <v>41.414349984478001</v>
      </c>
      <c r="AG540">
        <v>1</v>
      </c>
      <c r="AH540" s="1">
        <f t="shared" si="26"/>
        <v>42845</v>
      </c>
      <c r="AI540" t="str">
        <f>IFERROR(VLOOKUP(AH540,realized!U:X,3,0),"")</f>
        <v/>
      </c>
    </row>
    <row r="541" spans="1:35" x14ac:dyDescent="0.3">
      <c r="A541" t="s">
        <v>1370</v>
      </c>
      <c r="B541">
        <v>1.0931</v>
      </c>
      <c r="C541">
        <v>1.0989100000000001</v>
      </c>
      <c r="D541">
        <v>1.09223</v>
      </c>
      <c r="E541">
        <v>1.09744</v>
      </c>
      <c r="F541">
        <v>6.6800000000000097E-3</v>
      </c>
      <c r="G541">
        <v>7.0307142857142799E-3</v>
      </c>
      <c r="H541">
        <v>67.453892954798604</v>
      </c>
      <c r="I541">
        <v>0</v>
      </c>
      <c r="J541" s="1">
        <f t="shared" si="24"/>
        <v>42870</v>
      </c>
      <c r="K541" t="str">
        <f>IFERROR(VLOOKUP(J541,realized!F:I,3,0),"")</f>
        <v/>
      </c>
      <c r="M541" t="s">
        <v>1370</v>
      </c>
      <c r="N541">
        <v>1.2881</v>
      </c>
      <c r="O541">
        <v>1.2940199999999999</v>
      </c>
      <c r="P541">
        <v>1.28806</v>
      </c>
      <c r="Q541">
        <v>1.28948</v>
      </c>
      <c r="R541">
        <v>5.9599999999999601E-3</v>
      </c>
      <c r="S541">
        <v>7.2128571428571103E-3</v>
      </c>
      <c r="T541">
        <v>71.392949668714394</v>
      </c>
      <c r="U541">
        <v>0</v>
      </c>
      <c r="V541" s="1">
        <f t="shared" si="25"/>
        <v>42870</v>
      </c>
      <c r="W541" t="str">
        <f>IFERROR(VLOOKUP(V541,realized!K:N,3,0),"")</f>
        <v/>
      </c>
      <c r="Y541" t="s">
        <v>1354</v>
      </c>
      <c r="Z541">
        <v>1281.6500000000001</v>
      </c>
      <c r="AA541">
        <v>1288.17</v>
      </c>
      <c r="AB541">
        <v>1278.4000000000001</v>
      </c>
      <c r="AC541">
        <v>1284.4100000000001</v>
      </c>
      <c r="AD541">
        <v>9.76999999999998</v>
      </c>
      <c r="AE541">
        <v>12.5442857142856</v>
      </c>
      <c r="AF541">
        <v>44.342668621935999</v>
      </c>
      <c r="AG541">
        <v>1</v>
      </c>
      <c r="AH541" s="1">
        <f t="shared" si="26"/>
        <v>42846</v>
      </c>
      <c r="AI541" t="str">
        <f>IFERROR(VLOOKUP(AH541,realized!U:X,3,0),"")</f>
        <v/>
      </c>
    </row>
    <row r="542" spans="1:35" x14ac:dyDescent="0.3">
      <c r="A542" t="s">
        <v>1371</v>
      </c>
      <c r="B542">
        <v>1.09748</v>
      </c>
      <c r="C542">
        <v>1.1096900000000001</v>
      </c>
      <c r="D542">
        <v>1.0974299999999999</v>
      </c>
      <c r="E542">
        <v>1.1081799999999999</v>
      </c>
      <c r="F542">
        <v>1.2260000000000101E-2</v>
      </c>
      <c r="G542">
        <v>7.2250000000000196E-3</v>
      </c>
      <c r="H542">
        <v>54.132389438782504</v>
      </c>
      <c r="I542">
        <v>1</v>
      </c>
      <c r="J542" s="1">
        <f t="shared" si="24"/>
        <v>42871</v>
      </c>
      <c r="K542" t="str">
        <f>IFERROR(VLOOKUP(J542,realized!F:I,3,0),"")</f>
        <v/>
      </c>
      <c r="M542" t="s">
        <v>1371</v>
      </c>
      <c r="N542">
        <v>1.2891900000000001</v>
      </c>
      <c r="O542">
        <v>1.2957000000000001</v>
      </c>
      <c r="P542">
        <v>1.2864899999999999</v>
      </c>
      <c r="Q542">
        <v>1.2918000000000001</v>
      </c>
      <c r="R542">
        <v>9.2100000000001608E-3</v>
      </c>
      <c r="S542">
        <v>7.4542857142856902E-3</v>
      </c>
      <c r="T542">
        <v>76.4721168834987</v>
      </c>
      <c r="U542">
        <v>0</v>
      </c>
      <c r="V542" s="1">
        <f t="shared" si="25"/>
        <v>42871</v>
      </c>
      <c r="W542" t="str">
        <f>IFERROR(VLOOKUP(V542,realized!K:N,3,0),"")</f>
        <v/>
      </c>
      <c r="Y542" t="s">
        <v>1355</v>
      </c>
      <c r="Z542">
        <v>1267.71</v>
      </c>
      <c r="AA542">
        <v>1277.27</v>
      </c>
      <c r="AB542">
        <v>1265.06</v>
      </c>
      <c r="AC542">
        <v>1275.08</v>
      </c>
      <c r="AD542">
        <v>19.350000000000101</v>
      </c>
      <c r="AE542">
        <v>13.2678571428571</v>
      </c>
      <c r="AF542">
        <v>44.612155790998202</v>
      </c>
      <c r="AG542">
        <v>1</v>
      </c>
      <c r="AH542" s="1">
        <f t="shared" si="26"/>
        <v>42849</v>
      </c>
      <c r="AI542" t="str">
        <f>IFERROR(VLOOKUP(AH542,realized!U:X,3,0),"")</f>
        <v/>
      </c>
    </row>
    <row r="543" spans="1:35" x14ac:dyDescent="0.3">
      <c r="A543" t="s">
        <v>1372</v>
      </c>
      <c r="B543">
        <v>1.10826</v>
      </c>
      <c r="C543">
        <v>1.1161799999999999</v>
      </c>
      <c r="D543">
        <v>1.1078699999999999</v>
      </c>
      <c r="E543">
        <v>1.11599</v>
      </c>
      <c r="F543">
        <v>8.3100000000000396E-3</v>
      </c>
      <c r="G543">
        <v>7.2385714285714397E-3</v>
      </c>
      <c r="H543">
        <v>45.541320026222301</v>
      </c>
      <c r="I543">
        <v>1</v>
      </c>
      <c r="J543" s="1">
        <f t="shared" si="24"/>
        <v>42872</v>
      </c>
      <c r="K543" t="str">
        <f>IFERROR(VLOOKUP(J543,realized!F:I,3,0),"")</f>
        <v/>
      </c>
      <c r="M543" t="s">
        <v>1372</v>
      </c>
      <c r="N543">
        <v>1.29145</v>
      </c>
      <c r="O543">
        <v>1.2990200000000001</v>
      </c>
      <c r="P543">
        <v>1.2905500000000001</v>
      </c>
      <c r="Q543">
        <v>1.29711</v>
      </c>
      <c r="R543">
        <v>8.4699999999999706E-3</v>
      </c>
      <c r="S543">
        <v>7.5014285714285599E-3</v>
      </c>
      <c r="T543">
        <v>75.259541922632394</v>
      </c>
      <c r="U543">
        <v>0</v>
      </c>
      <c r="V543" s="1">
        <f t="shared" si="25"/>
        <v>42872</v>
      </c>
      <c r="W543" t="str">
        <f>IFERROR(VLOOKUP(V543,realized!K:N,3,0),"")</f>
        <v/>
      </c>
      <c r="Y543" t="s">
        <v>1356</v>
      </c>
      <c r="Z543">
        <v>1276.57</v>
      </c>
      <c r="AA543">
        <v>1278.08</v>
      </c>
      <c r="AB543">
        <v>1261.5</v>
      </c>
      <c r="AC543">
        <v>1263.52</v>
      </c>
      <c r="AD543">
        <v>16.579999999999899</v>
      </c>
      <c r="AE543">
        <v>13.882142857142799</v>
      </c>
      <c r="AF543">
        <v>45.2779221156419</v>
      </c>
      <c r="AG543">
        <v>1</v>
      </c>
      <c r="AH543" s="1">
        <f t="shared" si="26"/>
        <v>42850</v>
      </c>
      <c r="AI543" t="str">
        <f>IFERROR(VLOOKUP(AH543,realized!U:X,3,0),"")</f>
        <v/>
      </c>
    </row>
    <row r="544" spans="1:35" x14ac:dyDescent="0.3">
      <c r="A544" t="s">
        <v>1373</v>
      </c>
      <c r="B544">
        <v>1.1157300000000001</v>
      </c>
      <c r="C544">
        <v>1.1171500000000001</v>
      </c>
      <c r="D544">
        <v>1.1075200000000001</v>
      </c>
      <c r="E544">
        <v>1.1102300000000001</v>
      </c>
      <c r="F544">
        <v>9.6300000000000205E-3</v>
      </c>
      <c r="G544">
        <v>7.2807142857143001E-3</v>
      </c>
      <c r="H544">
        <v>44.2055474348046</v>
      </c>
      <c r="I544">
        <v>1</v>
      </c>
      <c r="J544" s="1">
        <f t="shared" si="24"/>
        <v>42873</v>
      </c>
      <c r="K544" t="str">
        <f>IFERROR(VLOOKUP(J544,realized!F:I,3,0),"")</f>
        <v/>
      </c>
      <c r="M544" t="s">
        <v>1373</v>
      </c>
      <c r="N544">
        <v>1.2966599999999999</v>
      </c>
      <c r="O544">
        <v>1.30471</v>
      </c>
      <c r="P544">
        <v>1.28868</v>
      </c>
      <c r="Q544">
        <v>1.2941100000000001</v>
      </c>
      <c r="R544">
        <v>1.6029999999999898E-2</v>
      </c>
      <c r="S544">
        <v>8.1014285714285598E-3</v>
      </c>
      <c r="T544">
        <v>63.260757877865501</v>
      </c>
      <c r="U544">
        <v>0</v>
      </c>
      <c r="V544" s="1">
        <f t="shared" si="25"/>
        <v>42873</v>
      </c>
      <c r="W544" t="str">
        <f>IFERROR(VLOOKUP(V544,realized!K:N,3,0),"")</f>
        <v/>
      </c>
      <c r="Y544" t="s">
        <v>1357</v>
      </c>
      <c r="Z544">
        <v>1263.4000000000001</v>
      </c>
      <c r="AA544">
        <v>1270.55</v>
      </c>
      <c r="AB544">
        <v>1259.93</v>
      </c>
      <c r="AC544">
        <v>1268.81</v>
      </c>
      <c r="AD544">
        <v>10.6199999999998</v>
      </c>
      <c r="AE544">
        <v>13.6649999999999</v>
      </c>
      <c r="AF544">
        <v>48.461254062799199</v>
      </c>
      <c r="AG544">
        <v>1</v>
      </c>
      <c r="AH544" s="1">
        <f t="shared" si="26"/>
        <v>42851</v>
      </c>
      <c r="AI544" t="str">
        <f>IFERROR(VLOOKUP(AH544,realized!U:X,3,0),"")</f>
        <v/>
      </c>
    </row>
    <row r="545" spans="1:35" x14ac:dyDescent="0.3">
      <c r="A545" t="s">
        <v>1374</v>
      </c>
      <c r="B545">
        <v>1.1101799999999999</v>
      </c>
      <c r="C545">
        <v>1.12114</v>
      </c>
      <c r="D545">
        <v>1.1095600000000001</v>
      </c>
      <c r="E545">
        <v>1.12063</v>
      </c>
      <c r="F545">
        <v>1.1579999999999899E-2</v>
      </c>
      <c r="G545">
        <v>7.82571428571429E-3</v>
      </c>
      <c r="H545">
        <v>39.922771395124002</v>
      </c>
      <c r="I545">
        <v>1</v>
      </c>
      <c r="J545" s="1">
        <f t="shared" si="24"/>
        <v>42874</v>
      </c>
      <c r="K545" t="str">
        <f>IFERROR(VLOOKUP(J545,realized!F:I,3,0),"")</f>
        <v/>
      </c>
      <c r="M545" t="s">
        <v>1374</v>
      </c>
      <c r="N545">
        <v>1.29287</v>
      </c>
      <c r="O545">
        <v>1.3039499999999999</v>
      </c>
      <c r="P545">
        <v>1.2927500000000001</v>
      </c>
      <c r="Q545">
        <v>1.30321</v>
      </c>
      <c r="R545">
        <v>1.11999999999998E-2</v>
      </c>
      <c r="S545">
        <v>8.4378571428571306E-3</v>
      </c>
      <c r="T545">
        <v>62.972433178401502</v>
      </c>
      <c r="U545">
        <v>0</v>
      </c>
      <c r="V545" s="1">
        <f t="shared" si="25"/>
        <v>42874</v>
      </c>
      <c r="W545" t="str">
        <f>IFERROR(VLOOKUP(V545,realized!K:N,3,0),"")</f>
        <v/>
      </c>
      <c r="Y545" t="s">
        <v>1358</v>
      </c>
      <c r="Z545">
        <v>1268.8699999999999</v>
      </c>
      <c r="AA545">
        <v>1269.53</v>
      </c>
      <c r="AB545">
        <v>1261.1500000000001</v>
      </c>
      <c r="AC545">
        <v>1264.06</v>
      </c>
      <c r="AD545">
        <v>8.37999999999988</v>
      </c>
      <c r="AE545">
        <v>13.609285714285599</v>
      </c>
      <c r="AF545">
        <v>49.047228231138398</v>
      </c>
      <c r="AG545">
        <v>1</v>
      </c>
      <c r="AH545" s="1">
        <f t="shared" si="26"/>
        <v>42852</v>
      </c>
      <c r="AI545" t="str">
        <f>IFERROR(VLOOKUP(AH545,realized!U:X,3,0),"")</f>
        <v/>
      </c>
    </row>
    <row r="546" spans="1:35" x14ac:dyDescent="0.3">
      <c r="A546" t="s">
        <v>1375</v>
      </c>
      <c r="B546">
        <v>1.1195900000000001</v>
      </c>
      <c r="C546">
        <v>1.12632</v>
      </c>
      <c r="D546">
        <v>1.1161099999999999</v>
      </c>
      <c r="E546">
        <v>1.1236600000000001</v>
      </c>
      <c r="F546">
        <v>1.021E-2</v>
      </c>
      <c r="G546">
        <v>8.2342857142857096E-3</v>
      </c>
      <c r="H546">
        <v>35.248186733053203</v>
      </c>
      <c r="I546">
        <v>1</v>
      </c>
      <c r="J546" s="1">
        <f t="shared" si="24"/>
        <v>42877</v>
      </c>
      <c r="K546" t="str">
        <f>IFERROR(VLOOKUP(J546,realized!F:I,3,0),"")</f>
        <v/>
      </c>
      <c r="M546" t="s">
        <v>1375</v>
      </c>
      <c r="N546">
        <v>1.29976</v>
      </c>
      <c r="O546">
        <v>1.3042100000000001</v>
      </c>
      <c r="P546">
        <v>1.2965199999999999</v>
      </c>
      <c r="Q546">
        <v>1.29956</v>
      </c>
      <c r="R546">
        <v>7.6900000000001897E-3</v>
      </c>
      <c r="S546">
        <v>8.4485714285714199E-3</v>
      </c>
      <c r="T546">
        <v>62.667563259642201</v>
      </c>
      <c r="U546">
        <v>0</v>
      </c>
      <c r="V546" s="1">
        <f t="shared" si="25"/>
        <v>42877</v>
      </c>
      <c r="W546" t="str">
        <f>IFERROR(VLOOKUP(V546,realized!K:N,3,0),"")</f>
        <v/>
      </c>
      <c r="Y546" t="s">
        <v>1359</v>
      </c>
      <c r="Z546">
        <v>1264.1400000000001</v>
      </c>
      <c r="AA546">
        <v>1268.53</v>
      </c>
      <c r="AB546">
        <v>1262.96</v>
      </c>
      <c r="AC546">
        <v>1267.97</v>
      </c>
      <c r="AD546">
        <v>5.5699999999999301</v>
      </c>
      <c r="AE546">
        <v>12.534999999999901</v>
      </c>
      <c r="AF546">
        <v>49.183438850747102</v>
      </c>
      <c r="AG546">
        <v>1</v>
      </c>
      <c r="AH546" s="1">
        <f t="shared" si="26"/>
        <v>42853</v>
      </c>
      <c r="AI546" t="str">
        <f>IFERROR(VLOOKUP(AH546,realized!U:X,3,0),"")</f>
        <v/>
      </c>
    </row>
    <row r="547" spans="1:35" x14ac:dyDescent="0.3">
      <c r="A547" t="s">
        <v>1376</v>
      </c>
      <c r="B547">
        <v>1.12365</v>
      </c>
      <c r="C547">
        <v>1.12676</v>
      </c>
      <c r="D547">
        <v>1.11747</v>
      </c>
      <c r="E547">
        <v>1.11815</v>
      </c>
      <c r="F547">
        <v>9.2900000000000205E-3</v>
      </c>
      <c r="G547">
        <v>8.5114285714285795E-3</v>
      </c>
      <c r="H547">
        <v>35.245049847011003</v>
      </c>
      <c r="I547">
        <v>1</v>
      </c>
      <c r="J547" s="1">
        <f t="shared" si="24"/>
        <v>42878</v>
      </c>
      <c r="K547" t="str">
        <f>IFERROR(VLOOKUP(J547,realized!F:I,3,0),"")</f>
        <v/>
      </c>
      <c r="M547" t="s">
        <v>1376</v>
      </c>
      <c r="N547">
        <v>1.2997300000000001</v>
      </c>
      <c r="O547">
        <v>1.3032999999999999</v>
      </c>
      <c r="P547">
        <v>1.2952300000000001</v>
      </c>
      <c r="Q547">
        <v>1.2960199999999999</v>
      </c>
      <c r="R547">
        <v>8.0699999999997996E-3</v>
      </c>
      <c r="S547">
        <v>8.4392857142856909E-3</v>
      </c>
      <c r="T547">
        <v>62.338292326311603</v>
      </c>
      <c r="U547">
        <v>0</v>
      </c>
      <c r="V547" s="1">
        <f t="shared" si="25"/>
        <v>42878</v>
      </c>
      <c r="W547" t="str">
        <f>IFERROR(VLOOKUP(V547,realized!K:N,3,0),"")</f>
        <v/>
      </c>
      <c r="Y547" t="s">
        <v>1360</v>
      </c>
      <c r="Z547">
        <v>1268.48</v>
      </c>
      <c r="AA547">
        <v>1271.0899999999999</v>
      </c>
      <c r="AB547">
        <v>1254.1300000000001</v>
      </c>
      <c r="AC547">
        <v>1254.83</v>
      </c>
      <c r="AD547">
        <v>16.959999999999798</v>
      </c>
      <c r="AE547">
        <v>13.027142857142801</v>
      </c>
      <c r="AF547">
        <v>54.607474392815</v>
      </c>
      <c r="AG547">
        <v>1</v>
      </c>
      <c r="AH547" s="1">
        <f t="shared" si="26"/>
        <v>42856</v>
      </c>
      <c r="AI547" t="str">
        <f>IFERROR(VLOOKUP(AH547,realized!U:X,3,0),"")</f>
        <v/>
      </c>
    </row>
    <row r="548" spans="1:35" x14ac:dyDescent="0.3">
      <c r="A548" t="s">
        <v>1377</v>
      </c>
      <c r="B548">
        <v>1.1182799999999999</v>
      </c>
      <c r="C548">
        <v>1.1219600000000001</v>
      </c>
      <c r="D548">
        <v>1.1168100000000001</v>
      </c>
      <c r="E548">
        <v>1.1217699999999999</v>
      </c>
      <c r="F548">
        <v>5.1499999999999801E-3</v>
      </c>
      <c r="G548">
        <v>8.0785714285714193E-3</v>
      </c>
      <c r="H548">
        <v>35.259237391790798</v>
      </c>
      <c r="I548">
        <v>1</v>
      </c>
      <c r="J548" s="1">
        <f t="shared" si="24"/>
        <v>42879</v>
      </c>
      <c r="K548" t="str">
        <f>IFERROR(VLOOKUP(J548,realized!F:I,3,0),"")</f>
        <v/>
      </c>
      <c r="M548" t="s">
        <v>1377</v>
      </c>
      <c r="N548">
        <v>1.29599</v>
      </c>
      <c r="O548">
        <v>1.29986</v>
      </c>
      <c r="P548">
        <v>1.2926599999999999</v>
      </c>
      <c r="Q548">
        <v>1.2975699999999999</v>
      </c>
      <c r="R548">
        <v>7.20000000000009E-3</v>
      </c>
      <c r="S548">
        <v>8.2307142857142596E-3</v>
      </c>
      <c r="T548">
        <v>64.250806136233095</v>
      </c>
      <c r="U548">
        <v>0</v>
      </c>
      <c r="V548" s="1">
        <f t="shared" si="25"/>
        <v>42879</v>
      </c>
      <c r="W548" t="str">
        <f>IFERROR(VLOOKUP(V548,realized!K:N,3,0),"")</f>
        <v/>
      </c>
      <c r="Y548" t="s">
        <v>1361</v>
      </c>
      <c r="Z548">
        <v>1256.22</v>
      </c>
      <c r="AA548">
        <v>1257.7</v>
      </c>
      <c r="AB548">
        <v>1251.9100000000001</v>
      </c>
      <c r="AC548">
        <v>1256.69</v>
      </c>
      <c r="AD548">
        <v>5.7899999999999601</v>
      </c>
      <c r="AE548">
        <v>11.861428571428499</v>
      </c>
      <c r="AF548">
        <v>53.587244677238701</v>
      </c>
      <c r="AG548">
        <v>1</v>
      </c>
      <c r="AH548" s="1">
        <f t="shared" si="26"/>
        <v>42857</v>
      </c>
      <c r="AI548" t="str">
        <f>IFERROR(VLOOKUP(AH548,realized!U:X,3,0),"")</f>
        <v/>
      </c>
    </row>
    <row r="549" spans="1:35" x14ac:dyDescent="0.3">
      <c r="A549" t="s">
        <v>1378</v>
      </c>
      <c r="B549">
        <v>1.12175</v>
      </c>
      <c r="C549">
        <v>1.1249899999999999</v>
      </c>
      <c r="D549">
        <v>1.1193299999999999</v>
      </c>
      <c r="E549">
        <v>1.1209899999999999</v>
      </c>
      <c r="F549">
        <v>5.6599999999999897E-3</v>
      </c>
      <c r="G549">
        <v>8.1207142857142901E-3</v>
      </c>
      <c r="H549">
        <v>35.330592326247498</v>
      </c>
      <c r="I549">
        <v>1</v>
      </c>
      <c r="J549" s="1">
        <f t="shared" si="24"/>
        <v>42880</v>
      </c>
      <c r="K549" t="str">
        <f>IFERROR(VLOOKUP(J549,realized!F:I,3,0),"")</f>
        <v/>
      </c>
      <c r="M549" t="s">
        <v>1378</v>
      </c>
      <c r="N549">
        <v>1.2966500000000001</v>
      </c>
      <c r="O549">
        <v>1.30141</v>
      </c>
      <c r="P549">
        <v>1.29314</v>
      </c>
      <c r="Q549">
        <v>1.29403</v>
      </c>
      <c r="R549">
        <v>8.2699999999999996E-3</v>
      </c>
      <c r="S549">
        <v>8.2228571428571307E-3</v>
      </c>
      <c r="T549">
        <v>63.652608154400298</v>
      </c>
      <c r="U549">
        <v>0</v>
      </c>
      <c r="V549" s="1">
        <f t="shared" si="25"/>
        <v>42880</v>
      </c>
      <c r="W549" t="str">
        <f>IFERROR(VLOOKUP(V549,realized!K:N,3,0),"")</f>
        <v/>
      </c>
      <c r="Y549" t="s">
        <v>1362</v>
      </c>
      <c r="Z549">
        <v>1256.5899999999999</v>
      </c>
      <c r="AA549">
        <v>1256.8800000000001</v>
      </c>
      <c r="AB549">
        <v>1235.79</v>
      </c>
      <c r="AC549">
        <v>1237.0999999999999</v>
      </c>
      <c r="AD549">
        <v>21.090000000000099</v>
      </c>
      <c r="AE549">
        <v>12.302142857142799</v>
      </c>
      <c r="AF549">
        <v>41.610969559754203</v>
      </c>
      <c r="AG549">
        <v>1</v>
      </c>
      <c r="AH549" s="1">
        <f t="shared" si="26"/>
        <v>42858</v>
      </c>
      <c r="AI549" t="str">
        <f>IFERROR(VLOOKUP(AH549,realized!U:X,3,0),"")</f>
        <v/>
      </c>
    </row>
    <row r="550" spans="1:35" x14ac:dyDescent="0.3">
      <c r="A550" t="s">
        <v>1379</v>
      </c>
      <c r="B550">
        <v>1.1207199999999999</v>
      </c>
      <c r="C550">
        <v>1.1234200000000001</v>
      </c>
      <c r="D550">
        <v>1.1160099999999999</v>
      </c>
      <c r="E550">
        <v>1.11788</v>
      </c>
      <c r="F550">
        <v>7.41000000000013E-3</v>
      </c>
      <c r="G550">
        <v>7.8992857142857198E-3</v>
      </c>
      <c r="H550">
        <v>35.309224804010199</v>
      </c>
      <c r="I550">
        <v>1</v>
      </c>
      <c r="J550" s="1">
        <f t="shared" si="24"/>
        <v>42881</v>
      </c>
      <c r="K550" t="str">
        <f>IFERROR(VLOOKUP(J550,realized!F:I,3,0),"")</f>
        <v/>
      </c>
      <c r="M550" t="s">
        <v>1379</v>
      </c>
      <c r="N550">
        <v>1.2936399999999999</v>
      </c>
      <c r="O550">
        <v>1.29467</v>
      </c>
      <c r="P550">
        <v>1.2774799999999999</v>
      </c>
      <c r="Q550">
        <v>1.2804500000000001</v>
      </c>
      <c r="R550">
        <v>1.719E-2</v>
      </c>
      <c r="S550">
        <v>9.0342857142856996E-3</v>
      </c>
      <c r="T550">
        <v>53.026361527434901</v>
      </c>
      <c r="U550">
        <v>1</v>
      </c>
      <c r="V550" s="1">
        <f t="shared" si="25"/>
        <v>42881</v>
      </c>
      <c r="W550" t="str">
        <f>IFERROR(VLOOKUP(V550,realized!K:N,3,0),"")</f>
        <v/>
      </c>
      <c r="Y550" t="s">
        <v>1363</v>
      </c>
      <c r="Z550">
        <v>1238.6300000000001</v>
      </c>
      <c r="AA550">
        <v>1241.17</v>
      </c>
      <c r="AB550">
        <v>1225.53</v>
      </c>
      <c r="AC550">
        <v>1227.46</v>
      </c>
      <c r="AD550">
        <v>15.6400000000001</v>
      </c>
      <c r="AE550">
        <v>12.9321428571428</v>
      </c>
      <c r="AF550">
        <v>35.751095857642397</v>
      </c>
      <c r="AG550">
        <v>1</v>
      </c>
      <c r="AH550" s="1">
        <f t="shared" si="26"/>
        <v>42859</v>
      </c>
      <c r="AI550" t="str">
        <f>IFERROR(VLOOKUP(AH550,realized!U:X,3,0),"")</f>
        <v/>
      </c>
    </row>
    <row r="551" spans="1:35" x14ac:dyDescent="0.3">
      <c r="A551" t="s">
        <v>1380</v>
      </c>
      <c r="B551">
        <v>1.1169899999999999</v>
      </c>
      <c r="C551">
        <v>1.1189499999999999</v>
      </c>
      <c r="D551">
        <v>1.1161399999999999</v>
      </c>
      <c r="E551">
        <v>1.11625</v>
      </c>
      <c r="F551">
        <v>2.8099999999999701E-3</v>
      </c>
      <c r="G551">
        <v>7.6007142857143096E-3</v>
      </c>
      <c r="H551">
        <v>35.1026315801655</v>
      </c>
      <c r="I551">
        <v>1</v>
      </c>
      <c r="J551" s="1">
        <f t="shared" si="24"/>
        <v>42884</v>
      </c>
      <c r="K551" t="str">
        <f>IFERROR(VLOOKUP(J551,realized!F:I,3,0),"")</f>
        <v/>
      </c>
      <c r="M551" t="s">
        <v>1380</v>
      </c>
      <c r="N551">
        <v>1.2794700000000001</v>
      </c>
      <c r="O551">
        <v>1.28501</v>
      </c>
      <c r="P551">
        <v>1.2794700000000001</v>
      </c>
      <c r="Q551">
        <v>1.28392</v>
      </c>
      <c r="R551">
        <v>5.5399999999998697E-3</v>
      </c>
      <c r="S551">
        <v>9.0178571428571191E-3</v>
      </c>
      <c r="T551">
        <v>53.596207185216798</v>
      </c>
      <c r="U551">
        <v>1</v>
      </c>
      <c r="V551" s="1">
        <f t="shared" si="25"/>
        <v>42884</v>
      </c>
      <c r="W551" t="str">
        <f>IFERROR(VLOOKUP(V551,realized!K:N,3,0),"")</f>
        <v/>
      </c>
      <c r="Y551" t="s">
        <v>1364</v>
      </c>
      <c r="Z551">
        <v>1228.46</v>
      </c>
      <c r="AA551">
        <v>1235.54</v>
      </c>
      <c r="AB551">
        <v>1226.02</v>
      </c>
      <c r="AC551">
        <v>1227.49</v>
      </c>
      <c r="AD551">
        <v>9.51999999999998</v>
      </c>
      <c r="AE551">
        <v>12.600714285714201</v>
      </c>
      <c r="AF551">
        <v>37.628439158015098</v>
      </c>
      <c r="AG551">
        <v>1</v>
      </c>
      <c r="AH551" s="1">
        <f t="shared" si="26"/>
        <v>42860</v>
      </c>
      <c r="AI551" t="str">
        <f>IFERROR(VLOOKUP(AH551,realized!U:X,3,0),"")</f>
        <v/>
      </c>
    </row>
    <row r="552" spans="1:35" x14ac:dyDescent="0.3">
      <c r="A552" t="s">
        <v>1381</v>
      </c>
      <c r="B552">
        <v>1.11619</v>
      </c>
      <c r="C552">
        <v>1.12049</v>
      </c>
      <c r="D552">
        <v>1.1109100000000001</v>
      </c>
      <c r="E552">
        <v>1.11846</v>
      </c>
      <c r="F552">
        <v>9.5799999999999202E-3</v>
      </c>
      <c r="G552">
        <v>7.9650000000000293E-3</v>
      </c>
      <c r="H552">
        <v>35.082635237732099</v>
      </c>
      <c r="I552">
        <v>1</v>
      </c>
      <c r="J552" s="1">
        <f t="shared" si="24"/>
        <v>42885</v>
      </c>
      <c r="K552" t="str">
        <f>IFERROR(VLOOKUP(J552,realized!F:I,3,0),"")</f>
        <v/>
      </c>
      <c r="M552" t="s">
        <v>1381</v>
      </c>
      <c r="N552">
        <v>1.2838700000000001</v>
      </c>
      <c r="O552">
        <v>1.28878</v>
      </c>
      <c r="P552">
        <v>1.27935</v>
      </c>
      <c r="Q552">
        <v>1.28566</v>
      </c>
      <c r="R552">
        <v>9.4300000000000495E-3</v>
      </c>
      <c r="S552">
        <v>9.2642857142857093E-3</v>
      </c>
      <c r="T552">
        <v>54.274547754096503</v>
      </c>
      <c r="U552">
        <v>1</v>
      </c>
      <c r="V552" s="1">
        <f t="shared" si="25"/>
        <v>42885</v>
      </c>
      <c r="W552" t="str">
        <f>IFERROR(VLOOKUP(V552,realized!K:N,3,0),"")</f>
        <v/>
      </c>
      <c r="Y552" t="s">
        <v>1365</v>
      </c>
      <c r="Z552">
        <v>1225.07</v>
      </c>
      <c r="AA552">
        <v>1236.48</v>
      </c>
      <c r="AB552">
        <v>1224.68</v>
      </c>
      <c r="AC552">
        <v>1225.31</v>
      </c>
      <c r="AD552">
        <v>11.799999999999899</v>
      </c>
      <c r="AE552">
        <v>12.4807142857142</v>
      </c>
      <c r="AF552">
        <v>38.093379304523197</v>
      </c>
      <c r="AG552">
        <v>1</v>
      </c>
      <c r="AH552" s="1">
        <f t="shared" si="26"/>
        <v>42863</v>
      </c>
      <c r="AI552" t="str">
        <f>IFERROR(VLOOKUP(AH552,realized!U:X,3,0),"")</f>
        <v/>
      </c>
    </row>
    <row r="553" spans="1:35" x14ac:dyDescent="0.3">
      <c r="A553" t="s">
        <v>1382</v>
      </c>
      <c r="B553">
        <v>1.11853</v>
      </c>
      <c r="C553">
        <v>1.1251800000000001</v>
      </c>
      <c r="D553">
        <v>1.1164099999999999</v>
      </c>
      <c r="E553">
        <v>1.12419</v>
      </c>
      <c r="F553">
        <v>8.7700000000001596E-3</v>
      </c>
      <c r="G553">
        <v>8.2285714285714497E-3</v>
      </c>
      <c r="H553">
        <v>36.663003942477999</v>
      </c>
      <c r="I553">
        <v>1</v>
      </c>
      <c r="J553" s="1">
        <f t="shared" si="24"/>
        <v>42886</v>
      </c>
      <c r="K553" t="str">
        <f>IFERROR(VLOOKUP(J553,realized!F:I,3,0),"")</f>
        <v/>
      </c>
      <c r="M553" t="s">
        <v>1382</v>
      </c>
      <c r="N553">
        <v>1.28573</v>
      </c>
      <c r="O553">
        <v>1.29206</v>
      </c>
      <c r="P553">
        <v>1.27684</v>
      </c>
      <c r="Q553">
        <v>1.28905</v>
      </c>
      <c r="R553">
        <v>1.5219999999999999E-2</v>
      </c>
      <c r="S553">
        <v>9.6421428571428491E-3</v>
      </c>
      <c r="T553">
        <v>54.133574902995498</v>
      </c>
      <c r="U553">
        <v>1</v>
      </c>
      <c r="V553" s="1">
        <f t="shared" si="25"/>
        <v>42886</v>
      </c>
      <c r="W553" t="str">
        <f>IFERROR(VLOOKUP(V553,realized!K:N,3,0),"")</f>
        <v/>
      </c>
      <c r="Y553" t="s">
        <v>1366</v>
      </c>
      <c r="Z553">
        <v>1226.1099999999999</v>
      </c>
      <c r="AA553">
        <v>1228.52</v>
      </c>
      <c r="AB553">
        <v>1214.25</v>
      </c>
      <c r="AC553">
        <v>1219.83</v>
      </c>
      <c r="AD553">
        <v>14.2699999999999</v>
      </c>
      <c r="AE553">
        <v>12.305714285714201</v>
      </c>
      <c r="AF553">
        <v>33.648199600471401</v>
      </c>
      <c r="AG553">
        <v>1</v>
      </c>
      <c r="AH553" s="1">
        <f t="shared" si="26"/>
        <v>42864</v>
      </c>
      <c r="AI553" t="str">
        <f>IFERROR(VLOOKUP(AH553,realized!U:X,3,0),"")</f>
        <v/>
      </c>
    </row>
    <row r="554" spans="1:35" x14ac:dyDescent="0.3">
      <c r="A554" t="s">
        <v>1383</v>
      </c>
      <c r="B554">
        <v>1.1246</v>
      </c>
      <c r="C554">
        <v>1.1256299999999999</v>
      </c>
      <c r="D554">
        <v>1.1201700000000001</v>
      </c>
      <c r="E554">
        <v>1.1211199999999999</v>
      </c>
      <c r="F554">
        <v>5.4599999999997897E-3</v>
      </c>
      <c r="G554">
        <v>8.0571428571428703E-3</v>
      </c>
      <c r="H554">
        <v>43.6608630986983</v>
      </c>
      <c r="I554">
        <v>1</v>
      </c>
      <c r="J554" s="1">
        <f t="shared" si="24"/>
        <v>42887</v>
      </c>
      <c r="K554" t="str">
        <f>IFERROR(VLOOKUP(J554,realized!F:I,3,0),"")</f>
        <v/>
      </c>
      <c r="M554" t="s">
        <v>1383</v>
      </c>
      <c r="N554">
        <v>1.2890600000000001</v>
      </c>
      <c r="O554">
        <v>1.2915000000000001</v>
      </c>
      <c r="P554">
        <v>1.28295</v>
      </c>
      <c r="Q554">
        <v>1.2878499999999999</v>
      </c>
      <c r="R554">
        <v>8.5500000000000506E-3</v>
      </c>
      <c r="S554">
        <v>9.8592857142857197E-3</v>
      </c>
      <c r="T554">
        <v>54.961124378444602</v>
      </c>
      <c r="U554">
        <v>1</v>
      </c>
      <c r="V554" s="1">
        <f t="shared" si="25"/>
        <v>42887</v>
      </c>
      <c r="W554" t="str">
        <f>IFERROR(VLOOKUP(V554,realized!K:N,3,0),"")</f>
        <v/>
      </c>
      <c r="Y554" t="s">
        <v>1367</v>
      </c>
      <c r="Z554">
        <v>1221.6500000000001</v>
      </c>
      <c r="AA554">
        <v>1225.5899999999999</v>
      </c>
      <c r="AB554">
        <v>1217.48</v>
      </c>
      <c r="AC554">
        <v>1218.21</v>
      </c>
      <c r="AD554">
        <v>8.1099999999999</v>
      </c>
      <c r="AE554">
        <v>12.389285714285601</v>
      </c>
      <c r="AF554">
        <v>33.597240890427699</v>
      </c>
      <c r="AG554">
        <v>1</v>
      </c>
      <c r="AH554" s="1">
        <f t="shared" si="26"/>
        <v>42865</v>
      </c>
      <c r="AI554" t="str">
        <f>IFERROR(VLOOKUP(AH554,realized!U:X,3,0),"")</f>
        <v/>
      </c>
    </row>
    <row r="555" spans="1:35" x14ac:dyDescent="0.3">
      <c r="A555" t="s">
        <v>1384</v>
      </c>
      <c r="B555">
        <v>1.12124</v>
      </c>
      <c r="C555">
        <v>1.1284799999999999</v>
      </c>
      <c r="D555">
        <v>1.12046</v>
      </c>
      <c r="E555">
        <v>1.1280600000000001</v>
      </c>
      <c r="F555">
        <v>8.0199999999999091E-3</v>
      </c>
      <c r="G555">
        <v>8.1528571428571492E-3</v>
      </c>
      <c r="H555">
        <v>48.073208434727498</v>
      </c>
      <c r="I555">
        <v>1</v>
      </c>
      <c r="J555" s="1">
        <f t="shared" si="24"/>
        <v>42888</v>
      </c>
      <c r="K555" t="str">
        <f>IFERROR(VLOOKUP(J555,realized!F:I,3,0),"")</f>
        <v/>
      </c>
      <c r="M555" t="s">
        <v>1384</v>
      </c>
      <c r="N555">
        <v>1.28809</v>
      </c>
      <c r="O555">
        <v>1.29033</v>
      </c>
      <c r="P555">
        <v>1.2845299999999999</v>
      </c>
      <c r="Q555">
        <v>1.28881</v>
      </c>
      <c r="R555">
        <v>5.8000000000000204E-3</v>
      </c>
      <c r="S555">
        <v>9.8478571428571495E-3</v>
      </c>
      <c r="T555">
        <v>55.791931508747297</v>
      </c>
      <c r="U555">
        <v>1</v>
      </c>
      <c r="V555" s="1">
        <f t="shared" si="25"/>
        <v>42888</v>
      </c>
      <c r="W555" t="str">
        <f>IFERROR(VLOOKUP(V555,realized!K:N,3,0),"")</f>
        <v/>
      </c>
      <c r="Y555" t="s">
        <v>1368</v>
      </c>
      <c r="Z555">
        <v>1218.8399999999999</v>
      </c>
      <c r="AA555">
        <v>1227.6600000000001</v>
      </c>
      <c r="AB555">
        <v>1216.8800000000001</v>
      </c>
      <c r="AC555">
        <v>1223.75</v>
      </c>
      <c r="AD555">
        <v>10.7799999999999</v>
      </c>
      <c r="AE555">
        <v>12.461428571428501</v>
      </c>
      <c r="AF555">
        <v>39.140817761994697</v>
      </c>
      <c r="AG555">
        <v>1</v>
      </c>
      <c r="AH555" s="1">
        <f t="shared" si="26"/>
        <v>42866</v>
      </c>
      <c r="AI555" t="str">
        <f>IFERROR(VLOOKUP(AH555,realized!U:X,3,0),"")</f>
        <v/>
      </c>
    </row>
    <row r="556" spans="1:35" x14ac:dyDescent="0.3">
      <c r="A556" t="s">
        <v>1385</v>
      </c>
      <c r="B556">
        <v>1.1270800000000001</v>
      </c>
      <c r="C556">
        <v>1.1283300000000001</v>
      </c>
      <c r="D556">
        <v>1.1233900000000001</v>
      </c>
      <c r="E556">
        <v>1.12531</v>
      </c>
      <c r="F556">
        <v>4.9399999999999401E-3</v>
      </c>
      <c r="G556">
        <v>7.6299999999999901E-3</v>
      </c>
      <c r="H556">
        <v>63.102972871093897</v>
      </c>
      <c r="I556">
        <v>0</v>
      </c>
      <c r="J556" s="1">
        <f t="shared" si="24"/>
        <v>42891</v>
      </c>
      <c r="K556" t="str">
        <f>IFERROR(VLOOKUP(J556,realized!F:I,3,0),"")</f>
        <v/>
      </c>
      <c r="M556" t="s">
        <v>1385</v>
      </c>
      <c r="N556">
        <v>1.2855099999999999</v>
      </c>
      <c r="O556">
        <v>1.2940100000000001</v>
      </c>
      <c r="P556">
        <v>1.2850999999999999</v>
      </c>
      <c r="Q556">
        <v>1.29023</v>
      </c>
      <c r="R556">
        <v>8.9100000000001903E-3</v>
      </c>
      <c r="S556">
        <v>9.8264285714285797E-3</v>
      </c>
      <c r="T556">
        <v>56.524591876743898</v>
      </c>
      <c r="U556">
        <v>1</v>
      </c>
      <c r="V556" s="1">
        <f t="shared" si="25"/>
        <v>42891</v>
      </c>
      <c r="W556" t="str">
        <f>IFERROR(VLOOKUP(V556,realized!K:N,3,0),"")</f>
        <v/>
      </c>
      <c r="Y556" t="s">
        <v>1369</v>
      </c>
      <c r="Z556">
        <v>1225.08</v>
      </c>
      <c r="AA556">
        <v>1231.69</v>
      </c>
      <c r="AB556">
        <v>1224.33</v>
      </c>
      <c r="AC556">
        <v>1228.07</v>
      </c>
      <c r="AD556">
        <v>7.9400000000000501</v>
      </c>
      <c r="AE556">
        <v>11.646428571428499</v>
      </c>
      <c r="AF556">
        <v>38.796633371285701</v>
      </c>
      <c r="AG556">
        <v>1</v>
      </c>
      <c r="AH556" s="1">
        <f t="shared" si="26"/>
        <v>42867</v>
      </c>
      <c r="AI556" t="str">
        <f>IFERROR(VLOOKUP(AH556,realized!U:X,3,0),"")</f>
        <v/>
      </c>
    </row>
    <row r="557" spans="1:35" x14ac:dyDescent="0.3">
      <c r="A557" t="s">
        <v>1386</v>
      </c>
      <c r="B557">
        <v>1.12537</v>
      </c>
      <c r="C557">
        <v>1.12839</v>
      </c>
      <c r="D557">
        <v>1.1240000000000001</v>
      </c>
      <c r="E557">
        <v>1.12765</v>
      </c>
      <c r="F557">
        <v>4.3899999999998897E-3</v>
      </c>
      <c r="G557">
        <v>7.3499999999999798E-3</v>
      </c>
      <c r="H557">
        <v>63.141052907503202</v>
      </c>
      <c r="I557">
        <v>0</v>
      </c>
      <c r="J557" s="1">
        <f t="shared" si="24"/>
        <v>42892</v>
      </c>
      <c r="K557" t="str">
        <f>IFERROR(VLOOKUP(J557,realized!F:I,3,0),"")</f>
        <v/>
      </c>
      <c r="M557" t="s">
        <v>1386</v>
      </c>
      <c r="N557">
        <v>1.2902100000000001</v>
      </c>
      <c r="O557">
        <v>1.29495</v>
      </c>
      <c r="P557">
        <v>1.28718</v>
      </c>
      <c r="Q557">
        <v>1.29078</v>
      </c>
      <c r="R557">
        <v>7.7700000000000503E-3</v>
      </c>
      <c r="S557">
        <v>9.7764285714285904E-3</v>
      </c>
      <c r="T557">
        <v>57.214186082261797</v>
      </c>
      <c r="U557">
        <v>1</v>
      </c>
      <c r="V557" s="1">
        <f t="shared" si="25"/>
        <v>42892</v>
      </c>
      <c r="W557" t="str">
        <f>IFERROR(VLOOKUP(V557,realized!K:N,3,0),"")</f>
        <v/>
      </c>
      <c r="Y557" t="s">
        <v>1370</v>
      </c>
      <c r="Z557">
        <v>1229.3800000000001</v>
      </c>
      <c r="AA557">
        <v>1237.22</v>
      </c>
      <c r="AB557">
        <v>1226.9000000000001</v>
      </c>
      <c r="AC557">
        <v>1229.48</v>
      </c>
      <c r="AD557">
        <v>10.319999999999901</v>
      </c>
      <c r="AE557">
        <v>11.199285714285599</v>
      </c>
      <c r="AF557">
        <v>42.615044772275802</v>
      </c>
      <c r="AG557">
        <v>0</v>
      </c>
      <c r="AH557" s="1">
        <f t="shared" si="26"/>
        <v>42870</v>
      </c>
      <c r="AI557" t="str">
        <f>IFERROR(VLOOKUP(AH557,realized!U:X,3,0),"")</f>
        <v/>
      </c>
    </row>
    <row r="558" spans="1:35" x14ac:dyDescent="0.3">
      <c r="A558" t="s">
        <v>1387</v>
      </c>
      <c r="B558">
        <v>1.1276600000000001</v>
      </c>
      <c r="C558">
        <v>1.12822</v>
      </c>
      <c r="D558">
        <v>1.1203700000000001</v>
      </c>
      <c r="E558">
        <v>1.1256299999999999</v>
      </c>
      <c r="F558">
        <v>7.8499999999999091E-3</v>
      </c>
      <c r="G558">
        <v>7.2228571428571099E-3</v>
      </c>
      <c r="H558">
        <v>67.001318378359898</v>
      </c>
      <c r="I558">
        <v>0</v>
      </c>
      <c r="J558" s="1">
        <f t="shared" si="24"/>
        <v>42893</v>
      </c>
      <c r="K558" t="str">
        <f>IFERROR(VLOOKUP(J558,realized!F:I,3,0),"")</f>
        <v/>
      </c>
      <c r="M558" t="s">
        <v>1387</v>
      </c>
      <c r="N558">
        <v>1.2908200000000001</v>
      </c>
      <c r="O558">
        <v>1.29684</v>
      </c>
      <c r="P558">
        <v>1.2887200000000001</v>
      </c>
      <c r="Q558">
        <v>1.29603</v>
      </c>
      <c r="R558">
        <v>8.1199999999998999E-3</v>
      </c>
      <c r="S558">
        <v>9.2114285714285805E-3</v>
      </c>
      <c r="T558">
        <v>58.232122685798799</v>
      </c>
      <c r="U558">
        <v>1</v>
      </c>
      <c r="V558" s="1">
        <f t="shared" si="25"/>
        <v>42893</v>
      </c>
      <c r="W558" t="str">
        <f>IFERROR(VLOOKUP(V558,realized!K:N,3,0),"")</f>
        <v/>
      </c>
      <c r="Y558" t="s">
        <v>1371</v>
      </c>
      <c r="Z558">
        <v>1231.21</v>
      </c>
      <c r="AA558">
        <v>1239.04</v>
      </c>
      <c r="AB558">
        <v>1230.24</v>
      </c>
      <c r="AC558">
        <v>1236.6600000000001</v>
      </c>
      <c r="AD558">
        <v>9.5599999999999401</v>
      </c>
      <c r="AE558">
        <v>11.123571428571299</v>
      </c>
      <c r="AF558">
        <v>42.060770766566499</v>
      </c>
      <c r="AG558">
        <v>0</v>
      </c>
      <c r="AH558" s="1">
        <f t="shared" si="26"/>
        <v>42871</v>
      </c>
      <c r="AI558" t="str">
        <f>IFERROR(VLOOKUP(AH558,realized!U:X,3,0),"")</f>
        <v/>
      </c>
    </row>
    <row r="559" spans="1:35" x14ac:dyDescent="0.3">
      <c r="A559" t="s">
        <v>1388</v>
      </c>
      <c r="B559">
        <v>1.12584</v>
      </c>
      <c r="C559">
        <v>1.1268800000000001</v>
      </c>
      <c r="D559">
        <v>1.1194</v>
      </c>
      <c r="E559">
        <v>1.12121</v>
      </c>
      <c r="F559">
        <v>7.4800000000001497E-3</v>
      </c>
      <c r="G559">
        <v>6.92999999999999E-3</v>
      </c>
      <c r="H559">
        <v>69.499006239413205</v>
      </c>
      <c r="I559">
        <v>0</v>
      </c>
      <c r="J559" s="1">
        <f t="shared" si="24"/>
        <v>42894</v>
      </c>
      <c r="K559" t="str">
        <f>IFERROR(VLOOKUP(J559,realized!F:I,3,0),"")</f>
        <v/>
      </c>
      <c r="M559" t="s">
        <v>1388</v>
      </c>
      <c r="N559">
        <v>1.29617</v>
      </c>
      <c r="O559">
        <v>1.2977000000000001</v>
      </c>
      <c r="P559">
        <v>1.2907599999999999</v>
      </c>
      <c r="Q559">
        <v>1.2946</v>
      </c>
      <c r="R559">
        <v>6.9400000000001596E-3</v>
      </c>
      <c r="S559">
        <v>8.9071428571428895E-3</v>
      </c>
      <c r="T559">
        <v>58.371598689671004</v>
      </c>
      <c r="U559">
        <v>1</v>
      </c>
      <c r="V559" s="1">
        <f t="shared" si="25"/>
        <v>42894</v>
      </c>
      <c r="W559" t="str">
        <f>IFERROR(VLOOKUP(V559,realized!K:N,3,0),"")</f>
        <v/>
      </c>
      <c r="Y559" t="s">
        <v>1372</v>
      </c>
      <c r="Z559">
        <v>1237</v>
      </c>
      <c r="AA559">
        <v>1261.17</v>
      </c>
      <c r="AB559">
        <v>1236.4000000000001</v>
      </c>
      <c r="AC559">
        <v>1260.1400000000001</v>
      </c>
      <c r="AD559">
        <v>24.7699999999999</v>
      </c>
      <c r="AE559">
        <v>12.2942857142856</v>
      </c>
      <c r="AF559">
        <v>41.770760442973398</v>
      </c>
      <c r="AG559">
        <v>0</v>
      </c>
      <c r="AH559" s="1">
        <f t="shared" si="26"/>
        <v>42872</v>
      </c>
      <c r="AI559" t="str">
        <f>IFERROR(VLOOKUP(AH559,realized!U:X,3,0),"")</f>
        <v/>
      </c>
    </row>
    <row r="560" spans="1:35" x14ac:dyDescent="0.3">
      <c r="A560" t="s">
        <v>1389</v>
      </c>
      <c r="B560">
        <v>1.1218699999999999</v>
      </c>
      <c r="C560">
        <v>1.12355</v>
      </c>
      <c r="D560">
        <v>1.1166100000000001</v>
      </c>
      <c r="E560">
        <v>1.1194500000000001</v>
      </c>
      <c r="F560">
        <v>6.9399999999999401E-3</v>
      </c>
      <c r="G560">
        <v>6.6964285714285502E-3</v>
      </c>
      <c r="H560">
        <v>68.965423224038901</v>
      </c>
      <c r="I560">
        <v>0</v>
      </c>
      <c r="J560" s="1">
        <f t="shared" si="24"/>
        <v>42895</v>
      </c>
      <c r="K560" t="str">
        <f>IFERROR(VLOOKUP(J560,realized!F:I,3,0),"")</f>
        <v/>
      </c>
      <c r="M560" t="s">
        <v>1389</v>
      </c>
      <c r="N560">
        <v>1.2719499999999999</v>
      </c>
      <c r="O560">
        <v>1.28277</v>
      </c>
      <c r="P560">
        <v>1.26349</v>
      </c>
      <c r="Q560">
        <v>1.2738400000000001</v>
      </c>
      <c r="R560">
        <v>3.1109999999999902E-2</v>
      </c>
      <c r="S560">
        <v>1.0580000000000001E-2</v>
      </c>
      <c r="T560">
        <v>44.801558374652203</v>
      </c>
      <c r="U560">
        <v>1</v>
      </c>
      <c r="V560" s="1">
        <f t="shared" si="25"/>
        <v>42895</v>
      </c>
      <c r="W560" t="str">
        <f>IFERROR(VLOOKUP(V560,realized!K:N,3,0),"")</f>
        <v/>
      </c>
      <c r="Y560" t="s">
        <v>1373</v>
      </c>
      <c r="Z560">
        <v>1260.5899999999999</v>
      </c>
      <c r="AA560">
        <v>1264.97</v>
      </c>
      <c r="AB560">
        <v>1245.8900000000001</v>
      </c>
      <c r="AC560">
        <v>1246.76</v>
      </c>
      <c r="AD560">
        <v>19.079999999999899</v>
      </c>
      <c r="AE560">
        <v>13.2592857142856</v>
      </c>
      <c r="AF560">
        <v>41.930769053799096</v>
      </c>
      <c r="AG560">
        <v>0</v>
      </c>
      <c r="AH560" s="1">
        <f t="shared" si="26"/>
        <v>42873</v>
      </c>
      <c r="AI560" t="str">
        <f>IFERROR(VLOOKUP(AH560,realized!U:X,3,0),"")</f>
        <v/>
      </c>
    </row>
    <row r="561" spans="1:35" x14ac:dyDescent="0.3">
      <c r="A561" t="s">
        <v>1390</v>
      </c>
      <c r="B561">
        <v>1.1206199999999999</v>
      </c>
      <c r="C561">
        <v>1.1231800000000001</v>
      </c>
      <c r="D561">
        <v>1.1191500000000001</v>
      </c>
      <c r="E561">
        <v>1.1203399999999999</v>
      </c>
      <c r="F561">
        <v>4.0299999999999702E-3</v>
      </c>
      <c r="G561">
        <v>6.3207142857142603E-3</v>
      </c>
      <c r="H561">
        <v>68.192106924128197</v>
      </c>
      <c r="I561">
        <v>0</v>
      </c>
      <c r="J561" s="1">
        <f t="shared" si="24"/>
        <v>42898</v>
      </c>
      <c r="K561" t="str">
        <f>IFERROR(VLOOKUP(J561,realized!F:I,3,0),"")</f>
        <v/>
      </c>
      <c r="M561" t="s">
        <v>1390</v>
      </c>
      <c r="N561">
        <v>1.2710600000000001</v>
      </c>
      <c r="O561">
        <v>1.2768900000000001</v>
      </c>
      <c r="P561">
        <v>1.26383</v>
      </c>
      <c r="Q561">
        <v>1.26596</v>
      </c>
      <c r="R561">
        <v>1.306E-2</v>
      </c>
      <c r="S561">
        <v>1.09364285714286E-2</v>
      </c>
      <c r="T561">
        <v>47.366353328350002</v>
      </c>
      <c r="U561">
        <v>1</v>
      </c>
      <c r="V561" s="1">
        <f t="shared" si="25"/>
        <v>42898</v>
      </c>
      <c r="W561" t="str">
        <f>IFERROR(VLOOKUP(V561,realized!K:N,3,0),"")</f>
        <v/>
      </c>
      <c r="Y561" t="s">
        <v>1374</v>
      </c>
      <c r="Z561">
        <v>1246.54</v>
      </c>
      <c r="AA561">
        <v>1256.3800000000001</v>
      </c>
      <c r="AB561">
        <v>1246.1400000000001</v>
      </c>
      <c r="AC561">
        <v>1255.33</v>
      </c>
      <c r="AD561">
        <v>10.24</v>
      </c>
      <c r="AE561">
        <v>12.779285714285701</v>
      </c>
      <c r="AF561">
        <v>46.192781293451098</v>
      </c>
      <c r="AG561">
        <v>0</v>
      </c>
      <c r="AH561" s="1">
        <f t="shared" si="26"/>
        <v>42874</v>
      </c>
      <c r="AI561" t="str">
        <f>IFERROR(VLOOKUP(AH561,realized!U:X,3,0),"")</f>
        <v/>
      </c>
    </row>
    <row r="562" spans="1:35" x14ac:dyDescent="0.3">
      <c r="A562" t="s">
        <v>1391</v>
      </c>
      <c r="B562">
        <v>1.12029</v>
      </c>
      <c r="C562">
        <v>1.1224400000000001</v>
      </c>
      <c r="D562">
        <v>1.1185</v>
      </c>
      <c r="E562">
        <v>1.121</v>
      </c>
      <c r="F562">
        <v>3.9400000000000502E-3</v>
      </c>
      <c r="G562">
        <v>6.2342857142857E-3</v>
      </c>
      <c r="H562">
        <v>67.528615300881697</v>
      </c>
      <c r="I562">
        <v>0</v>
      </c>
      <c r="J562" s="1">
        <f t="shared" si="24"/>
        <v>42899</v>
      </c>
      <c r="K562" t="str">
        <f>IFERROR(VLOOKUP(J562,realized!F:I,3,0),"")</f>
        <v/>
      </c>
      <c r="M562" t="s">
        <v>1391</v>
      </c>
      <c r="N562">
        <v>1.26552</v>
      </c>
      <c r="O562">
        <v>1.2756000000000001</v>
      </c>
      <c r="P562">
        <v>1.26417</v>
      </c>
      <c r="Q562">
        <v>1.27508</v>
      </c>
      <c r="R562">
        <v>1.1429999999999999E-2</v>
      </c>
      <c r="S562">
        <v>1.12385714285714E-2</v>
      </c>
      <c r="T562">
        <v>48.217829224220601</v>
      </c>
      <c r="U562">
        <v>1</v>
      </c>
      <c r="V562" s="1">
        <f t="shared" si="25"/>
        <v>42899</v>
      </c>
      <c r="W562" t="str">
        <f>IFERROR(VLOOKUP(V562,realized!K:N,3,0),"")</f>
        <v/>
      </c>
      <c r="Y562" t="s">
        <v>1375</v>
      </c>
      <c r="Z562">
        <v>1256.03</v>
      </c>
      <c r="AA562">
        <v>1262.5</v>
      </c>
      <c r="AB562">
        <v>1251.67</v>
      </c>
      <c r="AC562">
        <v>1259.49</v>
      </c>
      <c r="AD562">
        <v>10.829999999999901</v>
      </c>
      <c r="AE562">
        <v>13.1392857142857</v>
      </c>
      <c r="AF562">
        <v>46.473851047195801</v>
      </c>
      <c r="AG562">
        <v>0</v>
      </c>
      <c r="AH562" s="1">
        <f t="shared" si="26"/>
        <v>42877</v>
      </c>
      <c r="AI562" t="str">
        <f>IFERROR(VLOOKUP(AH562,realized!U:X,3,0),"")</f>
        <v/>
      </c>
    </row>
    <row r="563" spans="1:35" x14ac:dyDescent="0.3">
      <c r="A563" t="s">
        <v>1392</v>
      </c>
      <c r="B563">
        <v>1.1204400000000001</v>
      </c>
      <c r="C563">
        <v>1.1295299999999999</v>
      </c>
      <c r="D563">
        <v>1.1192500000000001</v>
      </c>
      <c r="E563">
        <v>1.1217900000000001</v>
      </c>
      <c r="F563">
        <v>1.02799999999998E-2</v>
      </c>
      <c r="G563">
        <v>6.5642857142856796E-3</v>
      </c>
      <c r="H563">
        <v>64.760100496276905</v>
      </c>
      <c r="I563">
        <v>0</v>
      </c>
      <c r="J563" s="1">
        <f t="shared" si="24"/>
        <v>42900</v>
      </c>
      <c r="K563" t="str">
        <f>IFERROR(VLOOKUP(J563,realized!F:I,3,0),"")</f>
        <v/>
      </c>
      <c r="M563" t="s">
        <v>1392</v>
      </c>
      <c r="N563">
        <v>1.27536</v>
      </c>
      <c r="O563">
        <v>1.2817400000000001</v>
      </c>
      <c r="P563">
        <v>1.2723</v>
      </c>
      <c r="Q563">
        <v>1.27505</v>
      </c>
      <c r="R563">
        <v>9.4400000000001098E-3</v>
      </c>
      <c r="S563">
        <v>1.13221428571429E-2</v>
      </c>
      <c r="T563">
        <v>52.977038915256699</v>
      </c>
      <c r="U563">
        <v>1</v>
      </c>
      <c r="V563" s="1">
        <f t="shared" si="25"/>
        <v>42900</v>
      </c>
      <c r="W563" t="str">
        <f>IFERROR(VLOOKUP(V563,realized!K:N,3,0),"")</f>
        <v/>
      </c>
      <c r="Y563" t="s">
        <v>1376</v>
      </c>
      <c r="Z563">
        <v>1260</v>
      </c>
      <c r="AA563">
        <v>1263.74</v>
      </c>
      <c r="AB563">
        <v>1250.6400000000001</v>
      </c>
      <c r="AC563">
        <v>1251.1199999999999</v>
      </c>
      <c r="AD563">
        <v>13.0999999999999</v>
      </c>
      <c r="AE563">
        <v>12.568571428571399</v>
      </c>
      <c r="AF563">
        <v>46.532191328701103</v>
      </c>
      <c r="AG563">
        <v>0</v>
      </c>
      <c r="AH563" s="1">
        <f t="shared" si="26"/>
        <v>42878</v>
      </c>
      <c r="AI563" t="str">
        <f>IFERROR(VLOOKUP(AH563,realized!U:X,3,0),"")</f>
        <v/>
      </c>
    </row>
    <row r="564" spans="1:35" x14ac:dyDescent="0.3">
      <c r="A564" t="s">
        <v>1393</v>
      </c>
      <c r="B564">
        <v>1.1217200000000001</v>
      </c>
      <c r="C564">
        <v>1.1228</v>
      </c>
      <c r="D564">
        <v>1.1131599999999999</v>
      </c>
      <c r="E564">
        <v>1.11435</v>
      </c>
      <c r="F564">
        <v>9.6400000000000895E-3</v>
      </c>
      <c r="G564">
        <v>6.7235714285714E-3</v>
      </c>
      <c r="H564">
        <v>64.324454462068402</v>
      </c>
      <c r="I564">
        <v>0</v>
      </c>
      <c r="J564" s="1">
        <f t="shared" si="24"/>
        <v>42901</v>
      </c>
      <c r="K564" t="str">
        <f>IFERROR(VLOOKUP(J564,realized!F:I,3,0),"")</f>
        <v/>
      </c>
      <c r="M564" t="s">
        <v>1393</v>
      </c>
      <c r="N564">
        <v>1.2751399999999999</v>
      </c>
      <c r="O564">
        <v>1.2795099999999999</v>
      </c>
      <c r="P564">
        <v>1.26901</v>
      </c>
      <c r="Q564">
        <v>1.27498</v>
      </c>
      <c r="R564">
        <v>1.04999999999999E-2</v>
      </c>
      <c r="S564">
        <v>1.08442857142857E-2</v>
      </c>
      <c r="T564">
        <v>53.469156382505602</v>
      </c>
      <c r="U564">
        <v>1</v>
      </c>
      <c r="V564" s="1">
        <f t="shared" si="25"/>
        <v>42901</v>
      </c>
      <c r="W564" t="str">
        <f>IFERROR(VLOOKUP(V564,realized!K:N,3,0),"")</f>
        <v/>
      </c>
      <c r="Y564" t="s">
        <v>1377</v>
      </c>
      <c r="Z564">
        <v>1251.43</v>
      </c>
      <c r="AA564">
        <v>1258.8699999999999</v>
      </c>
      <c r="AB564">
        <v>1247.8</v>
      </c>
      <c r="AC564">
        <v>1257.56</v>
      </c>
      <c r="AD564">
        <v>11.069999999999901</v>
      </c>
      <c r="AE564">
        <v>12.242142857142801</v>
      </c>
      <c r="AF564">
        <v>46.380915636494002</v>
      </c>
      <c r="AG564">
        <v>0</v>
      </c>
      <c r="AH564" s="1">
        <f t="shared" si="26"/>
        <v>42879</v>
      </c>
      <c r="AI564" t="str">
        <f>IFERROR(VLOOKUP(AH564,realized!U:X,3,0),"")</f>
        <v/>
      </c>
    </row>
    <row r="565" spans="1:35" x14ac:dyDescent="0.3">
      <c r="A565" t="s">
        <v>1394</v>
      </c>
      <c r="B565">
        <v>1.1145400000000001</v>
      </c>
      <c r="C565">
        <v>1.1201099999999999</v>
      </c>
      <c r="D565">
        <v>1.1137999999999999</v>
      </c>
      <c r="E565">
        <v>1.11941</v>
      </c>
      <c r="F565">
        <v>6.31000000000003E-3</v>
      </c>
      <c r="G565">
        <v>6.9735714285714002E-3</v>
      </c>
      <c r="H565">
        <v>64.090009881894204</v>
      </c>
      <c r="I565">
        <v>0</v>
      </c>
      <c r="J565" s="1">
        <f t="shared" si="24"/>
        <v>42902</v>
      </c>
      <c r="K565" t="str">
        <f>IFERROR(VLOOKUP(J565,realized!F:I,3,0),"")</f>
        <v/>
      </c>
      <c r="M565" t="s">
        <v>1394</v>
      </c>
      <c r="N565">
        <v>1.2755300000000001</v>
      </c>
      <c r="O565">
        <v>1.2804800000000001</v>
      </c>
      <c r="P565">
        <v>1.27484</v>
      </c>
      <c r="Q565">
        <v>1.27735</v>
      </c>
      <c r="R565">
        <v>5.6400000000000798E-3</v>
      </c>
      <c r="S565">
        <v>1.08514285714286E-2</v>
      </c>
      <c r="T565">
        <v>53.961250165252302</v>
      </c>
      <c r="U565">
        <v>1</v>
      </c>
      <c r="V565" s="1">
        <f t="shared" si="25"/>
        <v>42902</v>
      </c>
      <c r="W565" t="str">
        <f>IFERROR(VLOOKUP(V565,realized!K:N,3,0),"")</f>
        <v/>
      </c>
      <c r="Y565" t="s">
        <v>1378</v>
      </c>
      <c r="Z565">
        <v>1257.94</v>
      </c>
      <c r="AA565">
        <v>1259.5899999999999</v>
      </c>
      <c r="AB565">
        <v>1253.74</v>
      </c>
      <c r="AC565">
        <v>1254.67</v>
      </c>
      <c r="AD565">
        <v>5.8499999999999002</v>
      </c>
      <c r="AE565">
        <v>11.979999999999899</v>
      </c>
      <c r="AF565">
        <v>46.244312212946497</v>
      </c>
      <c r="AG565">
        <v>0</v>
      </c>
      <c r="AH565" s="1">
        <f t="shared" si="26"/>
        <v>42880</v>
      </c>
      <c r="AI565" t="str">
        <f>IFERROR(VLOOKUP(AH565,realized!U:X,3,0),"")</f>
        <v/>
      </c>
    </row>
    <row r="566" spans="1:35" x14ac:dyDescent="0.3">
      <c r="A566" t="s">
        <v>1395</v>
      </c>
      <c r="B566">
        <v>1.12059</v>
      </c>
      <c r="C566">
        <v>1.12124</v>
      </c>
      <c r="D566">
        <v>1.11426</v>
      </c>
      <c r="E566">
        <v>1.1147199999999999</v>
      </c>
      <c r="F566">
        <v>6.9799999999999801E-3</v>
      </c>
      <c r="G566">
        <v>6.7878571428571198E-3</v>
      </c>
      <c r="H566">
        <v>68.525999219967403</v>
      </c>
      <c r="I566">
        <v>0</v>
      </c>
      <c r="J566" s="1">
        <f t="shared" si="24"/>
        <v>42905</v>
      </c>
      <c r="K566" t="str">
        <f>IFERROR(VLOOKUP(J566,realized!F:I,3,0),"")</f>
        <v/>
      </c>
      <c r="M566" t="s">
        <v>1395</v>
      </c>
      <c r="N566">
        <v>1.2773000000000001</v>
      </c>
      <c r="O566">
        <v>1.2813699999999999</v>
      </c>
      <c r="P566">
        <v>1.27223</v>
      </c>
      <c r="Q566">
        <v>1.2732600000000001</v>
      </c>
      <c r="R566">
        <v>9.1399999999999208E-3</v>
      </c>
      <c r="S566">
        <v>1.0830714285714299E-2</v>
      </c>
      <c r="T566">
        <v>54.376644938713703</v>
      </c>
      <c r="U566">
        <v>1</v>
      </c>
      <c r="V566" s="1">
        <f t="shared" si="25"/>
        <v>42905</v>
      </c>
      <c r="W566" t="str">
        <f>IFERROR(VLOOKUP(V566,realized!K:N,3,0),"")</f>
        <v/>
      </c>
      <c r="Y566" t="s">
        <v>1379</v>
      </c>
      <c r="Z566">
        <v>1255.3699999999999</v>
      </c>
      <c r="AA566">
        <v>1269.4100000000001</v>
      </c>
      <c r="AB566">
        <v>1253.06</v>
      </c>
      <c r="AC566">
        <v>1266.79</v>
      </c>
      <c r="AD566">
        <v>16.350000000000101</v>
      </c>
      <c r="AE566">
        <v>12.3049999999999</v>
      </c>
      <c r="AF566">
        <v>43.025714554070703</v>
      </c>
      <c r="AG566">
        <v>0</v>
      </c>
      <c r="AH566" s="1">
        <f t="shared" si="26"/>
        <v>42881</v>
      </c>
      <c r="AI566" t="str">
        <f>IFERROR(VLOOKUP(AH566,realized!U:X,3,0),"")</f>
        <v/>
      </c>
    </row>
    <row r="567" spans="1:35" x14ac:dyDescent="0.3">
      <c r="A567" t="s">
        <v>1396</v>
      </c>
      <c r="B567">
        <v>1.1148400000000001</v>
      </c>
      <c r="C567">
        <v>1.1164499999999999</v>
      </c>
      <c r="D567">
        <v>1.1118399999999999</v>
      </c>
      <c r="E567">
        <v>1.11331</v>
      </c>
      <c r="F567">
        <v>4.6100000000000004E-3</v>
      </c>
      <c r="G567">
        <v>6.4907142857142499E-3</v>
      </c>
      <c r="H567">
        <v>64.9223219105494</v>
      </c>
      <c r="I567">
        <v>0</v>
      </c>
      <c r="J567" s="1">
        <f t="shared" si="24"/>
        <v>42906</v>
      </c>
      <c r="K567" t="str">
        <f>IFERROR(VLOOKUP(J567,realized!F:I,3,0),"")</f>
        <v/>
      </c>
      <c r="M567" t="s">
        <v>1396</v>
      </c>
      <c r="N567">
        <v>1.27328</v>
      </c>
      <c r="O567">
        <v>1.27573</v>
      </c>
      <c r="P567">
        <v>1.2602500000000001</v>
      </c>
      <c r="Q567">
        <v>1.2627699999999999</v>
      </c>
      <c r="R567">
        <v>1.54799999999999E-2</v>
      </c>
      <c r="S567">
        <v>1.08492857142857E-2</v>
      </c>
      <c r="T567">
        <v>51.264856915314397</v>
      </c>
      <c r="U567">
        <v>1</v>
      </c>
      <c r="V567" s="1">
        <f t="shared" si="25"/>
        <v>42906</v>
      </c>
      <c r="W567" t="str">
        <f>IFERROR(VLOOKUP(V567,realized!K:N,3,0),"")</f>
        <v/>
      </c>
      <c r="Y567" t="s">
        <v>1380</v>
      </c>
      <c r="Z567">
        <v>1266.5999999999999</v>
      </c>
      <c r="AA567">
        <v>1268.94</v>
      </c>
      <c r="AB567">
        <v>1264.8699999999999</v>
      </c>
      <c r="AC567">
        <v>1266.3699999999999</v>
      </c>
      <c r="AD567">
        <v>4.0700000000001602</v>
      </c>
      <c r="AE567">
        <v>11.576428571428499</v>
      </c>
      <c r="AF567">
        <v>44.715597156938998</v>
      </c>
      <c r="AG567">
        <v>0</v>
      </c>
      <c r="AH567" s="1">
        <f t="shared" si="26"/>
        <v>42884</v>
      </c>
      <c r="AI567" t="str">
        <f>IFERROR(VLOOKUP(AH567,realized!U:X,3,0),"")</f>
        <v/>
      </c>
    </row>
    <row r="568" spans="1:35" x14ac:dyDescent="0.3">
      <c r="A568" t="s">
        <v>1397</v>
      </c>
      <c r="B568">
        <v>1.1133599999999999</v>
      </c>
      <c r="C568">
        <v>1.11686</v>
      </c>
      <c r="D568">
        <v>1.1126799999999999</v>
      </c>
      <c r="E568">
        <v>1.1166</v>
      </c>
      <c r="F568">
        <v>4.1800000000000699E-3</v>
      </c>
      <c r="G568">
        <v>6.3992857142857002E-3</v>
      </c>
      <c r="H568">
        <v>64.276709254923304</v>
      </c>
      <c r="I568">
        <v>0</v>
      </c>
      <c r="J568" s="1">
        <f t="shared" si="24"/>
        <v>42907</v>
      </c>
      <c r="K568" t="str">
        <f>IFERROR(VLOOKUP(J568,realized!F:I,3,0),"")</f>
        <v/>
      </c>
      <c r="M568" t="s">
        <v>1397</v>
      </c>
      <c r="N568">
        <v>1.2627600000000001</v>
      </c>
      <c r="O568">
        <v>1.27094</v>
      </c>
      <c r="P568">
        <v>1.25885</v>
      </c>
      <c r="Q568">
        <v>1.2668699999999999</v>
      </c>
      <c r="R568">
        <v>1.2089999999999899E-2</v>
      </c>
      <c r="S568">
        <v>1.11021428571428E-2</v>
      </c>
      <c r="T568">
        <v>50.197827834870999</v>
      </c>
      <c r="U568">
        <v>1</v>
      </c>
      <c r="V568" s="1">
        <f t="shared" si="25"/>
        <v>42907</v>
      </c>
      <c r="W568" t="str">
        <f>IFERROR(VLOOKUP(V568,realized!K:N,3,0),"")</f>
        <v/>
      </c>
      <c r="Y568" t="s">
        <v>1381</v>
      </c>
      <c r="Z568">
        <v>1266.97</v>
      </c>
      <c r="AA568">
        <v>1270.42</v>
      </c>
      <c r="AB568">
        <v>1259.24</v>
      </c>
      <c r="AC568">
        <v>1262.82</v>
      </c>
      <c r="AD568">
        <v>11.18</v>
      </c>
      <c r="AE568">
        <v>11.795714285714199</v>
      </c>
      <c r="AF568">
        <v>43.862165630972001</v>
      </c>
      <c r="AG568">
        <v>0</v>
      </c>
      <c r="AH568" s="1">
        <f t="shared" si="26"/>
        <v>42885</v>
      </c>
      <c r="AI568" t="str">
        <f>IFERROR(VLOOKUP(AH568,realized!U:X,3,0),"")</f>
        <v/>
      </c>
    </row>
    <row r="569" spans="1:35" x14ac:dyDescent="0.3">
      <c r="A569" t="s">
        <v>1398</v>
      </c>
      <c r="B569">
        <v>1.11676</v>
      </c>
      <c r="C569">
        <v>1.11774</v>
      </c>
      <c r="D569">
        <v>1.11389</v>
      </c>
      <c r="E569">
        <v>1.11507</v>
      </c>
      <c r="F569">
        <v>3.8499999999998999E-3</v>
      </c>
      <c r="G569">
        <v>6.1014285714285502E-3</v>
      </c>
      <c r="H569">
        <v>63.462295480749901</v>
      </c>
      <c r="I569">
        <v>0</v>
      </c>
      <c r="J569" s="1">
        <f t="shared" si="24"/>
        <v>42908</v>
      </c>
      <c r="K569" t="str">
        <f>IFERROR(VLOOKUP(J569,realized!F:I,3,0),"")</f>
        <v/>
      </c>
      <c r="M569" t="s">
        <v>1398</v>
      </c>
      <c r="N569">
        <v>1.2669999999999999</v>
      </c>
      <c r="O569">
        <v>1.2690699999999999</v>
      </c>
      <c r="P569">
        <v>1.26539</v>
      </c>
      <c r="Q569">
        <v>1.2680899999999999</v>
      </c>
      <c r="R569">
        <v>3.6799999999998999E-3</v>
      </c>
      <c r="S569">
        <v>1.09507142857143E-2</v>
      </c>
      <c r="T569">
        <v>50.482742149702602</v>
      </c>
      <c r="U569">
        <v>1</v>
      </c>
      <c r="V569" s="1">
        <f t="shared" si="25"/>
        <v>42908</v>
      </c>
      <c r="W569" t="str">
        <f>IFERROR(VLOOKUP(V569,realized!K:N,3,0),"")</f>
        <v/>
      </c>
      <c r="Y569" t="s">
        <v>1382</v>
      </c>
      <c r="Z569">
        <v>1263.1500000000001</v>
      </c>
      <c r="AA569">
        <v>1274.05</v>
      </c>
      <c r="AB569">
        <v>1259.52</v>
      </c>
      <c r="AC569">
        <v>1268.56</v>
      </c>
      <c r="AD569">
        <v>14.5299999999999</v>
      </c>
      <c r="AE569">
        <v>12.0635714285714</v>
      </c>
      <c r="AF569">
        <v>46.578430866212997</v>
      </c>
      <c r="AG569">
        <v>0</v>
      </c>
      <c r="AH569" s="1">
        <f t="shared" si="26"/>
        <v>42886</v>
      </c>
      <c r="AI569" t="str">
        <f>IFERROR(VLOOKUP(AH569,realized!U:X,3,0),"")</f>
        <v/>
      </c>
    </row>
    <row r="570" spans="1:35" x14ac:dyDescent="0.3">
      <c r="A570" t="s">
        <v>1399</v>
      </c>
      <c r="B570">
        <v>1.11513</v>
      </c>
      <c r="C570">
        <v>1.12083</v>
      </c>
      <c r="D570">
        <v>1.1144700000000001</v>
      </c>
      <c r="E570">
        <v>1.1190500000000001</v>
      </c>
      <c r="F570">
        <v>6.3599999999999204E-3</v>
      </c>
      <c r="G570">
        <v>6.2028571428571202E-3</v>
      </c>
      <c r="H570">
        <v>62.885217559233197</v>
      </c>
      <c r="I570">
        <v>0</v>
      </c>
      <c r="J570" s="1">
        <f t="shared" si="24"/>
        <v>42909</v>
      </c>
      <c r="K570" t="str">
        <f>IFERROR(VLOOKUP(J570,realized!F:I,3,0),"")</f>
        <v/>
      </c>
      <c r="M570" t="s">
        <v>1399</v>
      </c>
      <c r="N570">
        <v>1.26786</v>
      </c>
      <c r="O570">
        <v>1.2743800000000001</v>
      </c>
      <c r="P570">
        <v>1.26746</v>
      </c>
      <c r="Q570">
        <v>1.27156</v>
      </c>
      <c r="R570">
        <v>6.9200000000000303E-3</v>
      </c>
      <c r="S570">
        <v>1.08085714285714E-2</v>
      </c>
      <c r="T570">
        <v>50.7346799821998</v>
      </c>
      <c r="U570">
        <v>1</v>
      </c>
      <c r="V570" s="1">
        <f t="shared" si="25"/>
        <v>42909</v>
      </c>
      <c r="W570" t="str">
        <f>IFERROR(VLOOKUP(V570,realized!K:N,3,0),"")</f>
        <v/>
      </c>
      <c r="Y570" t="s">
        <v>1383</v>
      </c>
      <c r="Z570">
        <v>1268.8599999999999</v>
      </c>
      <c r="AA570">
        <v>1270.24</v>
      </c>
      <c r="AB570">
        <v>1261.3900000000001</v>
      </c>
      <c r="AC570">
        <v>1265.5899999999999</v>
      </c>
      <c r="AD570">
        <v>8.8499999999999002</v>
      </c>
      <c r="AE570">
        <v>12.1285714285714</v>
      </c>
      <c r="AF570">
        <v>48.696832341158</v>
      </c>
      <c r="AG570">
        <v>0</v>
      </c>
      <c r="AH570" s="1">
        <f t="shared" si="26"/>
        <v>42887</v>
      </c>
      <c r="AI570" t="str">
        <f>IFERROR(VLOOKUP(AH570,realized!U:X,3,0),"")</f>
        <v/>
      </c>
    </row>
    <row r="571" spans="1:35" x14ac:dyDescent="0.3">
      <c r="A571" t="s">
        <v>1400</v>
      </c>
      <c r="B571">
        <v>1.1195999999999999</v>
      </c>
      <c r="C571">
        <v>1.1219300000000001</v>
      </c>
      <c r="D571">
        <v>1.11714</v>
      </c>
      <c r="E571">
        <v>1.11805</v>
      </c>
      <c r="F571">
        <v>4.7900000000000702E-3</v>
      </c>
      <c r="G571">
        <v>6.2314285714285701E-3</v>
      </c>
      <c r="H571">
        <v>62.4266883866391</v>
      </c>
      <c r="I571">
        <v>0</v>
      </c>
      <c r="J571" s="1">
        <f t="shared" si="24"/>
        <v>42912</v>
      </c>
      <c r="K571" t="str">
        <f>IFERROR(VLOOKUP(J571,realized!F:I,3,0),"")</f>
        <v/>
      </c>
      <c r="M571" t="s">
        <v>1400</v>
      </c>
      <c r="N571">
        <v>1.27346</v>
      </c>
      <c r="O571">
        <v>1.27589</v>
      </c>
      <c r="P571">
        <v>1.2705599999999999</v>
      </c>
      <c r="Q571">
        <v>1.27213</v>
      </c>
      <c r="R571">
        <v>5.33000000000005E-3</v>
      </c>
      <c r="S571">
        <v>1.06342857142857E-2</v>
      </c>
      <c r="T571">
        <v>50.953373984869003</v>
      </c>
      <c r="U571">
        <v>1</v>
      </c>
      <c r="V571" s="1">
        <f t="shared" si="25"/>
        <v>42912</v>
      </c>
      <c r="W571" t="str">
        <f>IFERROR(VLOOKUP(V571,realized!K:N,3,0),"")</f>
        <v/>
      </c>
      <c r="Y571" t="s">
        <v>1384</v>
      </c>
      <c r="Z571">
        <v>1265.69</v>
      </c>
      <c r="AA571">
        <v>1279.42</v>
      </c>
      <c r="AB571">
        <v>1258.97</v>
      </c>
      <c r="AC571">
        <v>1278.5</v>
      </c>
      <c r="AD571">
        <v>20.45</v>
      </c>
      <c r="AE571">
        <v>12.8521428571428</v>
      </c>
      <c r="AF571">
        <v>47.465218199322798</v>
      </c>
      <c r="AG571">
        <v>0</v>
      </c>
      <c r="AH571" s="1">
        <f t="shared" si="26"/>
        <v>42888</v>
      </c>
      <c r="AI571" t="str">
        <f>IFERROR(VLOOKUP(AH571,realized!U:X,3,0),"")</f>
        <v/>
      </c>
    </row>
    <row r="572" spans="1:35" x14ac:dyDescent="0.3">
      <c r="A572" t="s">
        <v>1401</v>
      </c>
      <c r="B572">
        <v>1.11805</v>
      </c>
      <c r="C572">
        <v>1.1348800000000001</v>
      </c>
      <c r="D572">
        <v>1.1178399999999999</v>
      </c>
      <c r="E572">
        <v>1.13371</v>
      </c>
      <c r="F572">
        <v>1.70400000000001E-2</v>
      </c>
      <c r="G572">
        <v>6.88785714285716E-3</v>
      </c>
      <c r="H572">
        <v>52.275901730548298</v>
      </c>
      <c r="I572">
        <v>1</v>
      </c>
      <c r="J572" s="1">
        <f t="shared" si="24"/>
        <v>42913</v>
      </c>
      <c r="K572" t="str">
        <f>IFERROR(VLOOKUP(J572,realized!F:I,3,0),"")</f>
        <v/>
      </c>
      <c r="M572" t="s">
        <v>1401</v>
      </c>
      <c r="N572">
        <v>1.27213</v>
      </c>
      <c r="O572">
        <v>1.2860199999999999</v>
      </c>
      <c r="P572">
        <v>1.27156</v>
      </c>
      <c r="Q572">
        <v>1.2808999999999999</v>
      </c>
      <c r="R572">
        <v>1.44599999999999E-2</v>
      </c>
      <c r="S572">
        <v>1.1087142857142801E-2</v>
      </c>
      <c r="T572">
        <v>51.427198781585702</v>
      </c>
      <c r="U572">
        <v>1</v>
      </c>
      <c r="V572" s="1">
        <f t="shared" si="25"/>
        <v>42913</v>
      </c>
      <c r="W572" t="str">
        <f>IFERROR(VLOOKUP(V572,realized!K:N,3,0),"")</f>
        <v/>
      </c>
      <c r="Y572" t="s">
        <v>1385</v>
      </c>
      <c r="Z572">
        <v>1278.5899999999999</v>
      </c>
      <c r="AA572">
        <v>1283.4100000000001</v>
      </c>
      <c r="AB572">
        <v>1277.69</v>
      </c>
      <c r="AC572">
        <v>1279.4000000000001</v>
      </c>
      <c r="AD572">
        <v>5.7200000000000202</v>
      </c>
      <c r="AE572">
        <v>12.5778571428571</v>
      </c>
      <c r="AF572">
        <v>49.494012413146997</v>
      </c>
      <c r="AG572">
        <v>0</v>
      </c>
      <c r="AH572" s="1">
        <f t="shared" si="26"/>
        <v>42891</v>
      </c>
      <c r="AI572" t="str">
        <f>IFERROR(VLOOKUP(AH572,realized!U:X,3,0),"")</f>
        <v/>
      </c>
    </row>
    <row r="573" spans="1:35" x14ac:dyDescent="0.3">
      <c r="A573" t="s">
        <v>1402</v>
      </c>
      <c r="B573">
        <v>1.1335900000000001</v>
      </c>
      <c r="C573">
        <v>1.13903</v>
      </c>
      <c r="D573">
        <v>1.1290899999999999</v>
      </c>
      <c r="E573">
        <v>1.13764</v>
      </c>
      <c r="F573">
        <v>9.9400000000000599E-3</v>
      </c>
      <c r="G573">
        <v>7.0635714285714303E-3</v>
      </c>
      <c r="H573">
        <v>46.0555216889679</v>
      </c>
      <c r="I573">
        <v>1</v>
      </c>
      <c r="J573" s="1">
        <f t="shared" si="24"/>
        <v>42914</v>
      </c>
      <c r="K573" t="str">
        <f>IFERROR(VLOOKUP(J573,realized!F:I,3,0),"")</f>
        <v/>
      </c>
      <c r="M573" t="s">
        <v>1402</v>
      </c>
      <c r="N573">
        <v>1.2812300000000001</v>
      </c>
      <c r="O573">
        <v>1.2971299999999999</v>
      </c>
      <c r="P573">
        <v>1.2793099999999999</v>
      </c>
      <c r="Q573">
        <v>1.2921899999999999</v>
      </c>
      <c r="R573">
        <v>1.7819999999999898E-2</v>
      </c>
      <c r="S573">
        <v>1.18642857142857E-2</v>
      </c>
      <c r="T573">
        <v>52.722442163199602</v>
      </c>
      <c r="U573">
        <v>1</v>
      </c>
      <c r="V573" s="1">
        <f t="shared" si="25"/>
        <v>42914</v>
      </c>
      <c r="W573" t="str">
        <f>IFERROR(VLOOKUP(V573,realized!K:N,3,0),"")</f>
        <v/>
      </c>
      <c r="Y573" t="s">
        <v>1386</v>
      </c>
      <c r="Z573">
        <v>1279.6099999999999</v>
      </c>
      <c r="AA573">
        <v>1296.03</v>
      </c>
      <c r="AB573">
        <v>1279.51</v>
      </c>
      <c r="AC573">
        <v>1293.95</v>
      </c>
      <c r="AD573">
        <v>16.6299999999998</v>
      </c>
      <c r="AE573">
        <v>11.996428571428501</v>
      </c>
      <c r="AF573">
        <v>46.986436605624803</v>
      </c>
      <c r="AG573">
        <v>0</v>
      </c>
      <c r="AH573" s="1">
        <f t="shared" si="26"/>
        <v>42892</v>
      </c>
      <c r="AI573" t="str">
        <f>IFERROR(VLOOKUP(AH573,realized!U:X,3,0),"")</f>
        <v/>
      </c>
    </row>
    <row r="574" spans="1:35" x14ac:dyDescent="0.3">
      <c r="A574" t="s">
        <v>1403</v>
      </c>
      <c r="B574">
        <v>1.13771</v>
      </c>
      <c r="C574">
        <v>1.1445000000000001</v>
      </c>
      <c r="D574">
        <v>1.1373800000000001</v>
      </c>
      <c r="E574">
        <v>1.1439600000000001</v>
      </c>
      <c r="F574">
        <v>7.12000000000001E-3</v>
      </c>
      <c r="G574">
        <v>7.0764285714285799E-3</v>
      </c>
      <c r="H574">
        <v>39.266527566566999</v>
      </c>
      <c r="I574">
        <v>1</v>
      </c>
      <c r="J574" s="1">
        <f t="shared" si="24"/>
        <v>42915</v>
      </c>
      <c r="K574" t="str">
        <f>IFERROR(VLOOKUP(J574,realized!F:I,3,0),"")</f>
        <v/>
      </c>
      <c r="M574" t="s">
        <v>1403</v>
      </c>
      <c r="N574">
        <v>1.2921899999999999</v>
      </c>
      <c r="O574">
        <v>1.30148</v>
      </c>
      <c r="P574">
        <v>1.2921400000000001</v>
      </c>
      <c r="Q574">
        <v>1.3003100000000001</v>
      </c>
      <c r="R574">
        <v>9.3399999999999005E-3</v>
      </c>
      <c r="S574">
        <v>1.03092857142857E-2</v>
      </c>
      <c r="T574">
        <v>48.577354481041397</v>
      </c>
      <c r="U574">
        <v>1</v>
      </c>
      <c r="V574" s="1">
        <f t="shared" si="25"/>
        <v>42915</v>
      </c>
      <c r="W574" t="str">
        <f>IFERROR(VLOOKUP(V574,realized!K:N,3,0),"")</f>
        <v/>
      </c>
      <c r="Y574" t="s">
        <v>1387</v>
      </c>
      <c r="Z574">
        <v>1294.48</v>
      </c>
      <c r="AA574">
        <v>1294.68</v>
      </c>
      <c r="AB574">
        <v>1282.57</v>
      </c>
      <c r="AC574">
        <v>1286.6600000000001</v>
      </c>
      <c r="AD574">
        <v>12.110000000000101</v>
      </c>
      <c r="AE574">
        <v>11.498571428571401</v>
      </c>
      <c r="AF574">
        <v>46.788809599396899</v>
      </c>
      <c r="AG574">
        <v>0</v>
      </c>
      <c r="AH574" s="1">
        <f t="shared" si="26"/>
        <v>42893</v>
      </c>
      <c r="AI574" t="str">
        <f>IFERROR(VLOOKUP(AH574,realized!U:X,3,0),"")</f>
        <v/>
      </c>
    </row>
    <row r="575" spans="1:35" x14ac:dyDescent="0.3">
      <c r="A575" t="s">
        <v>1404</v>
      </c>
      <c r="B575">
        <v>1.1438699999999999</v>
      </c>
      <c r="C575">
        <v>1.1444799999999999</v>
      </c>
      <c r="D575">
        <v>1.13916</v>
      </c>
      <c r="E575">
        <v>1.14228</v>
      </c>
      <c r="F575">
        <v>5.3199999999999897E-3</v>
      </c>
      <c r="G575">
        <v>7.1685714285714399E-3</v>
      </c>
      <c r="H575">
        <v>39.6139202709358</v>
      </c>
      <c r="I575">
        <v>1</v>
      </c>
      <c r="J575" s="1">
        <f t="shared" si="24"/>
        <v>42916</v>
      </c>
      <c r="K575" t="str">
        <f>IFERROR(VLOOKUP(J575,realized!F:I,3,0),"")</f>
        <v/>
      </c>
      <c r="M575" t="s">
        <v>1404</v>
      </c>
      <c r="N575">
        <v>1.3002499999999999</v>
      </c>
      <c r="O575">
        <v>1.3029200000000001</v>
      </c>
      <c r="P575">
        <v>1.29447</v>
      </c>
      <c r="Q575">
        <v>1.3011299999999999</v>
      </c>
      <c r="R575">
        <v>8.4500000000000599E-3</v>
      </c>
      <c r="S575">
        <v>9.9799999999999802E-3</v>
      </c>
      <c r="T575">
        <v>47.081893629113203</v>
      </c>
      <c r="U575">
        <v>1</v>
      </c>
      <c r="V575" s="1">
        <f t="shared" si="25"/>
        <v>42916</v>
      </c>
      <c r="W575" t="str">
        <f>IFERROR(VLOOKUP(V575,realized!K:N,3,0),"")</f>
        <v/>
      </c>
      <c r="Y575" t="s">
        <v>1388</v>
      </c>
      <c r="Z575">
        <v>1286.79</v>
      </c>
      <c r="AA575">
        <v>1288.8499999999999</v>
      </c>
      <c r="AB575">
        <v>1271.22</v>
      </c>
      <c r="AC575">
        <v>1277.8</v>
      </c>
      <c r="AD575">
        <v>17.6299999999998</v>
      </c>
      <c r="AE575">
        <v>12.0264285714285</v>
      </c>
      <c r="AF575">
        <v>47.904357112652797</v>
      </c>
      <c r="AG575">
        <v>0</v>
      </c>
      <c r="AH575" s="1">
        <f t="shared" si="26"/>
        <v>42894</v>
      </c>
      <c r="AI575" t="str">
        <f>IFERROR(VLOOKUP(AH575,realized!U:X,3,0),"")</f>
        <v/>
      </c>
    </row>
    <row r="576" spans="1:35" x14ac:dyDescent="0.3">
      <c r="A576" t="s">
        <v>1405</v>
      </c>
      <c r="B576">
        <v>1.1416900000000001</v>
      </c>
      <c r="C576">
        <v>1.14263</v>
      </c>
      <c r="D576">
        <v>1.13547</v>
      </c>
      <c r="E576">
        <v>1.1362699999999999</v>
      </c>
      <c r="F576">
        <v>7.16000000000005E-3</v>
      </c>
      <c r="G576">
        <v>7.3985714285714401E-3</v>
      </c>
      <c r="H576">
        <v>40.085832413339901</v>
      </c>
      <c r="I576">
        <v>1</v>
      </c>
      <c r="J576" s="1">
        <f t="shared" si="24"/>
        <v>42919</v>
      </c>
      <c r="K576" t="str">
        <f>IFERROR(VLOOKUP(J576,realized!F:I,3,0),"")</f>
        <v/>
      </c>
      <c r="M576" t="s">
        <v>1405</v>
      </c>
      <c r="N576">
        <v>1.3000700000000001</v>
      </c>
      <c r="O576">
        <v>1.30226</v>
      </c>
      <c r="P576">
        <v>1.2931299999999999</v>
      </c>
      <c r="Q576">
        <v>1.2934699999999999</v>
      </c>
      <c r="R576">
        <v>9.1300000000000808E-3</v>
      </c>
      <c r="S576">
        <v>9.8157142857142696E-3</v>
      </c>
      <c r="T576">
        <v>46.727094717447201</v>
      </c>
      <c r="U576">
        <v>1</v>
      </c>
      <c r="V576" s="1">
        <f t="shared" si="25"/>
        <v>42919</v>
      </c>
      <c r="W576" t="str">
        <f>IFERROR(VLOOKUP(V576,realized!K:N,3,0),"")</f>
        <v/>
      </c>
      <c r="Y576" t="s">
        <v>1389</v>
      </c>
      <c r="Z576">
        <v>1279.8399999999999</v>
      </c>
      <c r="AA576">
        <v>1280.9000000000001</v>
      </c>
      <c r="AB576">
        <v>1264.55</v>
      </c>
      <c r="AC576">
        <v>1266.3900000000001</v>
      </c>
      <c r="AD576">
        <v>16.350000000000101</v>
      </c>
      <c r="AE576">
        <v>12.420714285714199</v>
      </c>
      <c r="AF576">
        <v>47.744558126396598</v>
      </c>
      <c r="AG576">
        <v>0</v>
      </c>
      <c r="AH576" s="1">
        <f t="shared" si="26"/>
        <v>42895</v>
      </c>
      <c r="AI576" t="str">
        <f>IFERROR(VLOOKUP(AH576,realized!U:X,3,0),"")</f>
        <v/>
      </c>
    </row>
    <row r="577" spans="1:35" x14ac:dyDescent="0.3">
      <c r="A577" t="s">
        <v>1406</v>
      </c>
      <c r="B577">
        <v>1.13625</v>
      </c>
      <c r="C577">
        <v>1.13764</v>
      </c>
      <c r="D577">
        <v>1.1335500000000001</v>
      </c>
      <c r="E577">
        <v>1.13411</v>
      </c>
      <c r="F577">
        <v>4.0899999999999201E-3</v>
      </c>
      <c r="G577">
        <v>6.95642857142859E-3</v>
      </c>
      <c r="H577">
        <v>40.243463076355098</v>
      </c>
      <c r="I577">
        <v>1</v>
      </c>
      <c r="J577" s="1">
        <f t="shared" si="24"/>
        <v>42920</v>
      </c>
      <c r="K577" t="str">
        <f>IFERROR(VLOOKUP(J577,realized!F:I,3,0),"")</f>
        <v/>
      </c>
      <c r="M577" t="s">
        <v>1406</v>
      </c>
      <c r="N577">
        <v>1.2934300000000001</v>
      </c>
      <c r="O577">
        <v>1.29582</v>
      </c>
      <c r="P577">
        <v>1.2911999999999999</v>
      </c>
      <c r="Q577">
        <v>1.29138</v>
      </c>
      <c r="R577">
        <v>4.6200000000000598E-3</v>
      </c>
      <c r="S577">
        <v>9.4714285714285595E-3</v>
      </c>
      <c r="T577">
        <v>46.260579454046798</v>
      </c>
      <c r="U577">
        <v>1</v>
      </c>
      <c r="V577" s="1">
        <f t="shared" si="25"/>
        <v>42920</v>
      </c>
      <c r="W577" t="str">
        <f>IFERROR(VLOOKUP(V577,realized!K:N,3,0),"")</f>
        <v/>
      </c>
      <c r="Y577" t="s">
        <v>1390</v>
      </c>
      <c r="Z577">
        <v>1266.68</v>
      </c>
      <c r="AA577">
        <v>1270.29</v>
      </c>
      <c r="AB577">
        <v>1263.51</v>
      </c>
      <c r="AC577">
        <v>1265.6400000000001</v>
      </c>
      <c r="AD577">
        <v>6.7799999999999701</v>
      </c>
      <c r="AE577">
        <v>11.9692857142857</v>
      </c>
      <c r="AF577">
        <v>47.610769084518097</v>
      </c>
      <c r="AG577">
        <v>0</v>
      </c>
      <c r="AH577" s="1">
        <f t="shared" si="26"/>
        <v>42898</v>
      </c>
      <c r="AI577" t="str">
        <f>IFERROR(VLOOKUP(AH577,realized!U:X,3,0),"")</f>
        <v/>
      </c>
    </row>
    <row r="578" spans="1:35" x14ac:dyDescent="0.3">
      <c r="A578" t="s">
        <v>1407</v>
      </c>
      <c r="B578">
        <v>1.1340600000000001</v>
      </c>
      <c r="C578">
        <v>1.1368100000000001</v>
      </c>
      <c r="D578">
        <v>1.1312</v>
      </c>
      <c r="E578">
        <v>1.1349100000000001</v>
      </c>
      <c r="F578">
        <v>5.6100000000001097E-3</v>
      </c>
      <c r="G578">
        <v>6.6685714285714499E-3</v>
      </c>
      <c r="H578">
        <v>40.2213940824441</v>
      </c>
      <c r="I578">
        <v>1</v>
      </c>
      <c r="J578" s="1">
        <f t="shared" si="24"/>
        <v>42921</v>
      </c>
      <c r="K578" t="str">
        <f>IFERROR(VLOOKUP(J578,realized!F:I,3,0),"")</f>
        <v/>
      </c>
      <c r="M578" t="s">
        <v>1407</v>
      </c>
      <c r="N578">
        <v>1.292</v>
      </c>
      <c r="O578">
        <v>1.2947299999999999</v>
      </c>
      <c r="P578">
        <v>1.2892699999999999</v>
      </c>
      <c r="Q578">
        <v>1.29322</v>
      </c>
      <c r="R578">
        <v>5.4600000000000204E-3</v>
      </c>
      <c r="S578">
        <v>9.1114285714285603E-3</v>
      </c>
      <c r="T578">
        <v>45.8185040760372</v>
      </c>
      <c r="U578">
        <v>1</v>
      </c>
      <c r="V578" s="1">
        <f t="shared" si="25"/>
        <v>42921</v>
      </c>
      <c r="W578" t="str">
        <f>IFERROR(VLOOKUP(V578,realized!K:N,3,0),"")</f>
        <v/>
      </c>
      <c r="Y578" t="s">
        <v>1391</v>
      </c>
      <c r="Z578">
        <v>1265.3</v>
      </c>
      <c r="AA578">
        <v>1268.8800000000001</v>
      </c>
      <c r="AB578">
        <v>1258.8800000000001</v>
      </c>
      <c r="AC578">
        <v>1266.3499999999999</v>
      </c>
      <c r="AD578">
        <v>10</v>
      </c>
      <c r="AE578">
        <v>11.8928571428571</v>
      </c>
      <c r="AF578">
        <v>51.908341854886402</v>
      </c>
      <c r="AG578">
        <v>0</v>
      </c>
      <c r="AH578" s="1">
        <f t="shared" si="26"/>
        <v>42899</v>
      </c>
      <c r="AI578" t="str">
        <f>IFERROR(VLOOKUP(AH578,realized!U:X,3,0),"")</f>
        <v/>
      </c>
    </row>
    <row r="579" spans="1:35" x14ac:dyDescent="0.3">
      <c r="A579" t="s">
        <v>1408</v>
      </c>
      <c r="B579">
        <v>1.1349100000000001</v>
      </c>
      <c r="C579">
        <v>1.1424300000000001</v>
      </c>
      <c r="D579">
        <v>1.13293</v>
      </c>
      <c r="E579">
        <v>1.1422099999999999</v>
      </c>
      <c r="F579">
        <v>9.5000000000000605E-3</v>
      </c>
      <c r="G579">
        <v>6.8964285714285898E-3</v>
      </c>
      <c r="H579">
        <v>40.190418495913001</v>
      </c>
      <c r="I579">
        <v>1</v>
      </c>
      <c r="J579" s="1">
        <f t="shared" si="24"/>
        <v>42922</v>
      </c>
      <c r="K579" t="str">
        <f>IFERROR(VLOOKUP(J579,realized!F:I,3,0),"")</f>
        <v/>
      </c>
      <c r="M579" t="s">
        <v>1408</v>
      </c>
      <c r="N579">
        <v>1.2930600000000001</v>
      </c>
      <c r="O579">
        <v>1.2983</v>
      </c>
      <c r="P579">
        <v>1.2919099999999999</v>
      </c>
      <c r="Q579">
        <v>1.29681</v>
      </c>
      <c r="R579">
        <v>6.39000000000011E-3</v>
      </c>
      <c r="S579">
        <v>9.1649999999999909E-3</v>
      </c>
      <c r="T579">
        <v>45.3832637028843</v>
      </c>
      <c r="U579">
        <v>1</v>
      </c>
      <c r="V579" s="1">
        <f t="shared" si="25"/>
        <v>42922</v>
      </c>
      <c r="W579" t="str">
        <f>IFERROR(VLOOKUP(V579,realized!K:N,3,0),"")</f>
        <v/>
      </c>
      <c r="Y579" t="s">
        <v>1392</v>
      </c>
      <c r="Z579">
        <v>1266.05</v>
      </c>
      <c r="AA579">
        <v>1281.04</v>
      </c>
      <c r="AB579">
        <v>1257.0999999999999</v>
      </c>
      <c r="AC579">
        <v>1260.96</v>
      </c>
      <c r="AD579">
        <v>23.94</v>
      </c>
      <c r="AE579">
        <v>13.185</v>
      </c>
      <c r="AF579">
        <v>52.177429558400497</v>
      </c>
      <c r="AG579">
        <v>0</v>
      </c>
      <c r="AH579" s="1">
        <f t="shared" si="26"/>
        <v>42900</v>
      </c>
      <c r="AI579" t="str">
        <f>IFERROR(VLOOKUP(AH579,realized!U:X,3,0),"")</f>
        <v/>
      </c>
    </row>
    <row r="580" spans="1:35" x14ac:dyDescent="0.3">
      <c r="A580" t="s">
        <v>1409</v>
      </c>
      <c r="B580">
        <v>1.1422399999999999</v>
      </c>
      <c r="C580">
        <v>1.1439299999999999</v>
      </c>
      <c r="D580">
        <v>1.1378999999999999</v>
      </c>
      <c r="E580">
        <v>1.13975</v>
      </c>
      <c r="F580">
        <v>6.0299999999999798E-3</v>
      </c>
      <c r="G580">
        <v>6.8285714285714503E-3</v>
      </c>
      <c r="H580">
        <v>40.206769877497202</v>
      </c>
      <c r="I580">
        <v>1</v>
      </c>
      <c r="J580" s="1">
        <f t="shared" ref="J580:J643" si="27">DATEVALUE(SUBSTITUTE(A580,".","/"))</f>
        <v>42923</v>
      </c>
      <c r="K580" t="str">
        <f>IFERROR(VLOOKUP(J580,realized!F:I,3,0),"")</f>
        <v/>
      </c>
      <c r="M580" t="s">
        <v>1409</v>
      </c>
      <c r="N580">
        <v>1.29684</v>
      </c>
      <c r="O580">
        <v>1.29741</v>
      </c>
      <c r="P580">
        <v>1.28664</v>
      </c>
      <c r="Q580">
        <v>1.28792</v>
      </c>
      <c r="R580">
        <v>1.0769999999999899E-2</v>
      </c>
      <c r="S580">
        <v>9.2814285714285603E-3</v>
      </c>
      <c r="T580">
        <v>44.978963301623402</v>
      </c>
      <c r="U580">
        <v>1</v>
      </c>
      <c r="V580" s="1">
        <f t="shared" ref="V580:V643" si="28">DATEVALUE(SUBSTITUTE(M580,".","/"))</f>
        <v>42923</v>
      </c>
      <c r="W580" t="str">
        <f>IFERROR(VLOOKUP(V580,realized!K:N,3,0),"")</f>
        <v/>
      </c>
      <c r="Y580" t="s">
        <v>1393</v>
      </c>
      <c r="Z580">
        <v>1260.33</v>
      </c>
      <c r="AA580">
        <v>1266.56</v>
      </c>
      <c r="AB580">
        <v>1251.33</v>
      </c>
      <c r="AC580">
        <v>1253.76</v>
      </c>
      <c r="AD580">
        <v>15.23</v>
      </c>
      <c r="AE580">
        <v>13.105</v>
      </c>
      <c r="AF580">
        <v>50.859368127240103</v>
      </c>
      <c r="AG580">
        <v>0</v>
      </c>
      <c r="AH580" s="1">
        <f t="shared" ref="AH580:AH643" si="29">DATEVALUE(SUBSTITUTE(Y580,".","/"))</f>
        <v>42901</v>
      </c>
      <c r="AI580" t="str">
        <f>IFERROR(VLOOKUP(AH580,realized!U:X,3,0),"")</f>
        <v/>
      </c>
    </row>
    <row r="581" spans="1:35" x14ac:dyDescent="0.3">
      <c r="A581" t="s">
        <v>1410</v>
      </c>
      <c r="B581">
        <v>1.1395900000000001</v>
      </c>
      <c r="C581">
        <v>1.14177</v>
      </c>
      <c r="D581">
        <v>1.13811</v>
      </c>
      <c r="E581">
        <v>1.1397600000000001</v>
      </c>
      <c r="F581">
        <v>3.6599999999999901E-3</v>
      </c>
      <c r="G581">
        <v>6.76071428571431E-3</v>
      </c>
      <c r="H581">
        <v>41.302351862457201</v>
      </c>
      <c r="I581">
        <v>1</v>
      </c>
      <c r="J581" s="1">
        <f t="shared" si="27"/>
        <v>42926</v>
      </c>
      <c r="K581" t="str">
        <f>IFERROR(VLOOKUP(J581,realized!F:I,3,0),"")</f>
        <v/>
      </c>
      <c r="M581" t="s">
        <v>1410</v>
      </c>
      <c r="N581">
        <v>1.2875300000000001</v>
      </c>
      <c r="O581">
        <v>1.2907500000000001</v>
      </c>
      <c r="P581">
        <v>1.28538</v>
      </c>
      <c r="Q581">
        <v>1.2879100000000001</v>
      </c>
      <c r="R581">
        <v>5.37000000000009E-3</v>
      </c>
      <c r="S581">
        <v>8.5592857142857207E-3</v>
      </c>
      <c r="T581">
        <v>44.373353341648901</v>
      </c>
      <c r="U581">
        <v>1</v>
      </c>
      <c r="V581" s="1">
        <f t="shared" si="28"/>
        <v>42926</v>
      </c>
      <c r="W581" t="str">
        <f>IFERROR(VLOOKUP(V581,realized!K:N,3,0),"")</f>
        <v/>
      </c>
      <c r="Y581" t="s">
        <v>1394</v>
      </c>
      <c r="Z581">
        <v>1254.07</v>
      </c>
      <c r="AA581">
        <v>1257.1199999999999</v>
      </c>
      <c r="AB581">
        <v>1251.74</v>
      </c>
      <c r="AC581">
        <v>1253.43</v>
      </c>
      <c r="AD581">
        <v>5.37999999999988</v>
      </c>
      <c r="AE581">
        <v>13.1985714285714</v>
      </c>
      <c r="AF581">
        <v>51.216944259286898</v>
      </c>
      <c r="AG581">
        <v>0</v>
      </c>
      <c r="AH581" s="1">
        <f t="shared" si="29"/>
        <v>42902</v>
      </c>
      <c r="AI581" t="str">
        <f>IFERROR(VLOOKUP(AH581,realized!U:X,3,0),"")</f>
        <v/>
      </c>
    </row>
    <row r="582" spans="1:35" x14ac:dyDescent="0.3">
      <c r="A582" t="s">
        <v>1411</v>
      </c>
      <c r="B582">
        <v>1.1397699999999999</v>
      </c>
      <c r="C582">
        <v>1.14791</v>
      </c>
      <c r="D582">
        <v>1.1382300000000001</v>
      </c>
      <c r="E582">
        <v>1.1463099999999999</v>
      </c>
      <c r="F582">
        <v>9.6799999999999092E-3</v>
      </c>
      <c r="G582">
        <v>7.1535714285714397E-3</v>
      </c>
      <c r="H582">
        <v>39.069919688401697</v>
      </c>
      <c r="I582">
        <v>1</v>
      </c>
      <c r="J582" s="1">
        <f t="shared" si="27"/>
        <v>42927</v>
      </c>
      <c r="K582" t="str">
        <f>IFERROR(VLOOKUP(J582,realized!F:I,3,0),"")</f>
        <v/>
      </c>
      <c r="M582" t="s">
        <v>1411</v>
      </c>
      <c r="N582">
        <v>1.2879</v>
      </c>
      <c r="O582">
        <v>1.29267</v>
      </c>
      <c r="P582">
        <v>1.2830299999999999</v>
      </c>
      <c r="Q582">
        <v>1.2843199999999999</v>
      </c>
      <c r="R582">
        <v>9.6400000000000895E-3</v>
      </c>
      <c r="S582">
        <v>8.3842857142857295E-3</v>
      </c>
      <c r="T582">
        <v>49.728773416065401</v>
      </c>
      <c r="U582">
        <v>1</v>
      </c>
      <c r="V582" s="1">
        <f t="shared" si="28"/>
        <v>42927</v>
      </c>
      <c r="W582" t="str">
        <f>IFERROR(VLOOKUP(V582,realized!K:N,3,0),"")</f>
        <v/>
      </c>
      <c r="Y582" t="s">
        <v>1395</v>
      </c>
      <c r="Z582">
        <v>1253.8</v>
      </c>
      <c r="AA582">
        <v>1255.6300000000001</v>
      </c>
      <c r="AB582">
        <v>1242.94</v>
      </c>
      <c r="AC582">
        <v>1243.57</v>
      </c>
      <c r="AD582">
        <v>12.69</v>
      </c>
      <c r="AE582">
        <v>13.3064285714285</v>
      </c>
      <c r="AF582">
        <v>45.028899836284999</v>
      </c>
      <c r="AG582">
        <v>0</v>
      </c>
      <c r="AH582" s="1">
        <f t="shared" si="29"/>
        <v>42905</v>
      </c>
      <c r="AI582" t="str">
        <f>IFERROR(VLOOKUP(AH582,realized!U:X,3,0),"")</f>
        <v/>
      </c>
    </row>
    <row r="583" spans="1:35" x14ac:dyDescent="0.3">
      <c r="A583" t="s">
        <v>1412</v>
      </c>
      <c r="B583">
        <v>1.1465000000000001</v>
      </c>
      <c r="C583">
        <v>1.14889</v>
      </c>
      <c r="D583">
        <v>1.13913</v>
      </c>
      <c r="E583">
        <v>1.14106</v>
      </c>
      <c r="F583">
        <v>9.7599999999999892E-3</v>
      </c>
      <c r="G583">
        <v>7.5757142857143002E-3</v>
      </c>
      <c r="H583">
        <v>39.208117889811199</v>
      </c>
      <c r="I583">
        <v>1</v>
      </c>
      <c r="J583" s="1">
        <f t="shared" si="27"/>
        <v>42928</v>
      </c>
      <c r="K583" t="str">
        <f>IFERROR(VLOOKUP(J583,realized!F:I,3,0),"")</f>
        <v/>
      </c>
      <c r="M583" t="s">
        <v>1412</v>
      </c>
      <c r="N583">
        <v>1.2837499999999999</v>
      </c>
      <c r="O583">
        <v>1.29071</v>
      </c>
      <c r="P583">
        <v>1.28112</v>
      </c>
      <c r="Q583">
        <v>1.2880499999999999</v>
      </c>
      <c r="R583">
        <v>9.5899999999999805E-3</v>
      </c>
      <c r="S583">
        <v>8.80642857142859E-3</v>
      </c>
      <c r="T583">
        <v>51.291304421051599</v>
      </c>
      <c r="U583">
        <v>1</v>
      </c>
      <c r="V583" s="1">
        <f t="shared" si="28"/>
        <v>42928</v>
      </c>
      <c r="W583" t="str">
        <f>IFERROR(VLOOKUP(V583,realized!K:N,3,0),"")</f>
        <v/>
      </c>
      <c r="Y583" t="s">
        <v>1396</v>
      </c>
      <c r="Z583">
        <v>1243.55</v>
      </c>
      <c r="AA583">
        <v>1248.08</v>
      </c>
      <c r="AB583">
        <v>1241.19</v>
      </c>
      <c r="AC583">
        <v>1243.05</v>
      </c>
      <c r="AD583">
        <v>6.88999999999987</v>
      </c>
      <c r="AE583">
        <v>12.760714285714201</v>
      </c>
      <c r="AF583">
        <v>43.951326551423001</v>
      </c>
      <c r="AG583">
        <v>0</v>
      </c>
      <c r="AH583" s="1">
        <f t="shared" si="29"/>
        <v>42906</v>
      </c>
      <c r="AI583" t="str">
        <f>IFERROR(VLOOKUP(AH583,realized!U:X,3,0),"")</f>
        <v/>
      </c>
    </row>
    <row r="584" spans="1:35" x14ac:dyDescent="0.3">
      <c r="A584" t="s">
        <v>1413</v>
      </c>
      <c r="B584">
        <v>1.1411800000000001</v>
      </c>
      <c r="C584">
        <v>1.14554</v>
      </c>
      <c r="D584">
        <v>1.137</v>
      </c>
      <c r="E584">
        <v>1.1396200000000001</v>
      </c>
      <c r="F584">
        <v>8.5399999999999903E-3</v>
      </c>
      <c r="G584">
        <v>7.7314285714285896E-3</v>
      </c>
      <c r="H584">
        <v>42.860997704957299</v>
      </c>
      <c r="I584">
        <v>1</v>
      </c>
      <c r="J584" s="1">
        <f t="shared" si="27"/>
        <v>42929</v>
      </c>
      <c r="K584" t="str">
        <f>IFERROR(VLOOKUP(J584,realized!F:I,3,0),"")</f>
        <v/>
      </c>
      <c r="M584" t="s">
        <v>1413</v>
      </c>
      <c r="N584">
        <v>1.2880400000000001</v>
      </c>
      <c r="O584">
        <v>1.2954300000000001</v>
      </c>
      <c r="P584">
        <v>1.2876099999999999</v>
      </c>
      <c r="Q584">
        <v>1.2934399999999999</v>
      </c>
      <c r="R584">
        <v>7.8200000000001602E-3</v>
      </c>
      <c r="S584">
        <v>8.8707142857143099E-3</v>
      </c>
      <c r="T584">
        <v>54.219069068944101</v>
      </c>
      <c r="U584">
        <v>1</v>
      </c>
      <c r="V584" s="1">
        <f t="shared" si="28"/>
        <v>42929</v>
      </c>
      <c r="W584" t="str">
        <f>IFERROR(VLOOKUP(V584,realized!K:N,3,0),"")</f>
        <v/>
      </c>
      <c r="Y584" t="s">
        <v>1397</v>
      </c>
      <c r="Z584">
        <v>1242.96</v>
      </c>
      <c r="AA584">
        <v>1247.76</v>
      </c>
      <c r="AB584">
        <v>1240.74</v>
      </c>
      <c r="AC584">
        <v>1246.43</v>
      </c>
      <c r="AD584">
        <v>7.01999999999998</v>
      </c>
      <c r="AE584">
        <v>12.6299999999999</v>
      </c>
      <c r="AF584">
        <v>43.750130973536599</v>
      </c>
      <c r="AG584">
        <v>0</v>
      </c>
      <c r="AH584" s="1">
        <f t="shared" si="29"/>
        <v>42907</v>
      </c>
      <c r="AI584" t="str">
        <f>IFERROR(VLOOKUP(AH584,realized!U:X,3,0),"")</f>
        <v/>
      </c>
    </row>
    <row r="585" spans="1:35" x14ac:dyDescent="0.3">
      <c r="A585" t="s">
        <v>1414</v>
      </c>
      <c r="B585">
        <v>1.1395900000000001</v>
      </c>
      <c r="C585">
        <v>1.1471199999999999</v>
      </c>
      <c r="D585">
        <v>1.1390899999999999</v>
      </c>
      <c r="E585">
        <v>1.1469199999999999</v>
      </c>
      <c r="F585">
        <v>8.0299999999999799E-3</v>
      </c>
      <c r="G585">
        <v>7.9628571428571604E-3</v>
      </c>
      <c r="H585">
        <v>44.366728475049598</v>
      </c>
      <c r="I585">
        <v>1</v>
      </c>
      <c r="J585" s="1">
        <f t="shared" si="27"/>
        <v>42930</v>
      </c>
      <c r="K585" t="str">
        <f>IFERROR(VLOOKUP(J585,realized!F:I,3,0),"")</f>
        <v/>
      </c>
      <c r="M585" t="s">
        <v>1414</v>
      </c>
      <c r="N585">
        <v>1.2934300000000001</v>
      </c>
      <c r="O585">
        <v>1.3112999999999999</v>
      </c>
      <c r="P585">
        <v>1.29342</v>
      </c>
      <c r="Q585">
        <v>1.30959</v>
      </c>
      <c r="R585">
        <v>1.7879999999999799E-2</v>
      </c>
      <c r="S585">
        <v>9.7671428571428701E-3</v>
      </c>
      <c r="T585">
        <v>46.191093841580901</v>
      </c>
      <c r="U585">
        <v>1</v>
      </c>
      <c r="V585" s="1">
        <f t="shared" si="28"/>
        <v>42930</v>
      </c>
      <c r="W585" t="str">
        <f>IFERROR(VLOOKUP(V585,realized!K:N,3,0),"")</f>
        <v/>
      </c>
      <c r="Y585" t="s">
        <v>1398</v>
      </c>
      <c r="Z585">
        <v>1246.0899999999999</v>
      </c>
      <c r="AA585">
        <v>1254.76</v>
      </c>
      <c r="AB585">
        <v>1245.98</v>
      </c>
      <c r="AC585">
        <v>1250.23</v>
      </c>
      <c r="AD585">
        <v>8.7799999999999692</v>
      </c>
      <c r="AE585">
        <v>11.7964285714285</v>
      </c>
      <c r="AF585">
        <v>43.521398096079501</v>
      </c>
      <c r="AG585">
        <v>0</v>
      </c>
      <c r="AH585" s="1">
        <f t="shared" si="29"/>
        <v>42908</v>
      </c>
      <c r="AI585" t="str">
        <f>IFERROR(VLOOKUP(AH585,realized!U:X,3,0),"")</f>
        <v/>
      </c>
    </row>
    <row r="586" spans="1:35" x14ac:dyDescent="0.3">
      <c r="A586" t="s">
        <v>1415</v>
      </c>
      <c r="B586">
        <v>1.1468400000000001</v>
      </c>
      <c r="C586">
        <v>1.1486499999999999</v>
      </c>
      <c r="D586">
        <v>1.1434299999999999</v>
      </c>
      <c r="E586">
        <v>1.14774</v>
      </c>
      <c r="F586">
        <v>5.2199999999999998E-3</v>
      </c>
      <c r="G586">
        <v>7.1185714285714298E-3</v>
      </c>
      <c r="H586">
        <v>61.502331365963798</v>
      </c>
      <c r="I586">
        <v>1</v>
      </c>
      <c r="J586" s="1">
        <f t="shared" si="27"/>
        <v>42933</v>
      </c>
      <c r="K586" t="str">
        <f>IFERROR(VLOOKUP(J586,realized!F:I,3,0),"")</f>
        <v/>
      </c>
      <c r="M586" t="s">
        <v>1415</v>
      </c>
      <c r="N586">
        <v>1.30985</v>
      </c>
      <c r="O586">
        <v>1.3111999999999999</v>
      </c>
      <c r="P586">
        <v>1.3046</v>
      </c>
      <c r="Q586">
        <v>1.30501</v>
      </c>
      <c r="R586">
        <v>6.5999999999999297E-3</v>
      </c>
      <c r="S586">
        <v>9.2057142857142997E-3</v>
      </c>
      <c r="T586">
        <v>53.877361874930898</v>
      </c>
      <c r="U586">
        <v>1</v>
      </c>
      <c r="V586" s="1">
        <f t="shared" si="28"/>
        <v>42933</v>
      </c>
      <c r="W586" t="str">
        <f>IFERROR(VLOOKUP(V586,realized!K:N,3,0),"")</f>
        <v/>
      </c>
      <c r="Y586" t="s">
        <v>1399</v>
      </c>
      <c r="Z586">
        <v>1250.4100000000001</v>
      </c>
      <c r="AA586">
        <v>1258.8</v>
      </c>
      <c r="AB586">
        <v>1249.71</v>
      </c>
      <c r="AC586">
        <v>1256.5999999999999</v>
      </c>
      <c r="AD586">
        <v>9.0899999999999093</v>
      </c>
      <c r="AE586">
        <v>12.037142857142801</v>
      </c>
      <c r="AF586">
        <v>43.4037091313267</v>
      </c>
      <c r="AG586">
        <v>0</v>
      </c>
      <c r="AH586" s="1">
        <f t="shared" si="29"/>
        <v>42909</v>
      </c>
      <c r="AI586" t="str">
        <f>IFERROR(VLOOKUP(AH586,realized!U:X,3,0),"")</f>
        <v/>
      </c>
    </row>
    <row r="587" spans="1:35" x14ac:dyDescent="0.3">
      <c r="A587" t="s">
        <v>1416</v>
      </c>
      <c r="B587">
        <v>1.14777</v>
      </c>
      <c r="C587">
        <v>1.1582699999999999</v>
      </c>
      <c r="D587">
        <v>1.1471</v>
      </c>
      <c r="E587">
        <v>1.1553100000000001</v>
      </c>
      <c r="F587">
        <v>1.11699999999999E-2</v>
      </c>
      <c r="G587">
        <v>7.2064285714285598E-3</v>
      </c>
      <c r="H587">
        <v>49.705629280217998</v>
      </c>
      <c r="I587">
        <v>1</v>
      </c>
      <c r="J587" s="1">
        <f t="shared" si="27"/>
        <v>42934</v>
      </c>
      <c r="K587" t="str">
        <f>IFERROR(VLOOKUP(J587,realized!F:I,3,0),"")</f>
        <v/>
      </c>
      <c r="M587" t="s">
        <v>1416</v>
      </c>
      <c r="N587">
        <v>1.3050200000000001</v>
      </c>
      <c r="O587">
        <v>1.31254</v>
      </c>
      <c r="P587">
        <v>1.3004199999999999</v>
      </c>
      <c r="Q587">
        <v>1.3036700000000001</v>
      </c>
      <c r="R587">
        <v>1.2120000000000099E-2</v>
      </c>
      <c r="S587">
        <v>8.7985714285714594E-3</v>
      </c>
      <c r="T587">
        <v>53.672206860676503</v>
      </c>
      <c r="U587">
        <v>1</v>
      </c>
      <c r="V587" s="1">
        <f t="shared" si="28"/>
        <v>42934</v>
      </c>
      <c r="W587" t="str">
        <f>IFERROR(VLOOKUP(V587,realized!K:N,3,0),"")</f>
        <v/>
      </c>
      <c r="Y587" t="s">
        <v>1400</v>
      </c>
      <c r="Z587">
        <v>1257.77</v>
      </c>
      <c r="AA587">
        <v>1257.94</v>
      </c>
      <c r="AB587">
        <v>1235.98</v>
      </c>
      <c r="AC587">
        <v>1243.7</v>
      </c>
      <c r="AD587">
        <v>21.96</v>
      </c>
      <c r="AE587">
        <v>12.4178571428571</v>
      </c>
      <c r="AF587">
        <v>41.227699594874601</v>
      </c>
      <c r="AG587">
        <v>0</v>
      </c>
      <c r="AH587" s="1">
        <f t="shared" si="29"/>
        <v>42912</v>
      </c>
      <c r="AI587" t="str">
        <f>IFERROR(VLOOKUP(AH587,realized!U:X,3,0),"")</f>
        <v/>
      </c>
    </row>
    <row r="588" spans="1:35" x14ac:dyDescent="0.3">
      <c r="A588" t="s">
        <v>1417</v>
      </c>
      <c r="B588">
        <v>1.15526</v>
      </c>
      <c r="C588">
        <v>1.1555599999999999</v>
      </c>
      <c r="D588">
        <v>1.1509499999999999</v>
      </c>
      <c r="E588">
        <v>1.15137</v>
      </c>
      <c r="F588">
        <v>4.6100000000000004E-3</v>
      </c>
      <c r="G588">
        <v>7.0271428571428499E-3</v>
      </c>
      <c r="H588">
        <v>49.687042664028397</v>
      </c>
      <c r="I588">
        <v>1</v>
      </c>
      <c r="J588" s="1">
        <f t="shared" si="27"/>
        <v>42935</v>
      </c>
      <c r="K588" t="str">
        <f>IFERROR(VLOOKUP(J588,realized!F:I,3,0),"")</f>
        <v/>
      </c>
      <c r="M588" t="s">
        <v>1417</v>
      </c>
      <c r="N588">
        <v>1.3036700000000001</v>
      </c>
      <c r="O588">
        <v>1.30522</v>
      </c>
      <c r="P588">
        <v>1.30101</v>
      </c>
      <c r="Q588">
        <v>1.3018000000000001</v>
      </c>
      <c r="R588">
        <v>4.2100000000000401E-3</v>
      </c>
      <c r="S588">
        <v>8.4321428571429002E-3</v>
      </c>
      <c r="T588">
        <v>53.119039872883803</v>
      </c>
      <c r="U588">
        <v>1</v>
      </c>
      <c r="V588" s="1">
        <f t="shared" si="28"/>
        <v>42935</v>
      </c>
      <c r="W588" t="str">
        <f>IFERROR(VLOOKUP(V588,realized!K:N,3,0),"")</f>
        <v/>
      </c>
      <c r="Y588" t="s">
        <v>1401</v>
      </c>
      <c r="Z588">
        <v>1244.33</v>
      </c>
      <c r="AA588">
        <v>1253.1600000000001</v>
      </c>
      <c r="AB588">
        <v>1241.29</v>
      </c>
      <c r="AC588">
        <v>1246.22</v>
      </c>
      <c r="AD588">
        <v>11.8700000000001</v>
      </c>
      <c r="AE588">
        <v>12.4007142857142</v>
      </c>
      <c r="AF588">
        <v>45.387053675309197</v>
      </c>
      <c r="AG588">
        <v>0</v>
      </c>
      <c r="AH588" s="1">
        <f t="shared" si="29"/>
        <v>42913</v>
      </c>
      <c r="AI588" t="str">
        <f>IFERROR(VLOOKUP(AH588,realized!U:X,3,0),"")</f>
        <v/>
      </c>
    </row>
    <row r="589" spans="1:35" x14ac:dyDescent="0.3">
      <c r="A589" t="s">
        <v>1418</v>
      </c>
      <c r="B589">
        <v>1.15134</v>
      </c>
      <c r="C589">
        <v>1.1657500000000001</v>
      </c>
      <c r="D589">
        <v>1.1478699999999999</v>
      </c>
      <c r="E589">
        <v>1.1629499999999999</v>
      </c>
      <c r="F589">
        <v>1.7880000000000101E-2</v>
      </c>
      <c r="G589">
        <v>7.9242857142857101E-3</v>
      </c>
      <c r="H589">
        <v>40.726017826109903</v>
      </c>
      <c r="I589">
        <v>1</v>
      </c>
      <c r="J589" s="1">
        <f t="shared" si="27"/>
        <v>42936</v>
      </c>
      <c r="K589" t="str">
        <f>IFERROR(VLOOKUP(J589,realized!F:I,3,0),"")</f>
        <v/>
      </c>
      <c r="M589" t="s">
        <v>1418</v>
      </c>
      <c r="N589">
        <v>1.3018000000000001</v>
      </c>
      <c r="O589">
        <v>1.3031699999999999</v>
      </c>
      <c r="P589">
        <v>1.29325</v>
      </c>
      <c r="Q589">
        <v>1.2967200000000001</v>
      </c>
      <c r="R589">
        <v>9.9199999999999202E-3</v>
      </c>
      <c r="S589">
        <v>8.5371428571428907E-3</v>
      </c>
      <c r="T589">
        <v>52.6882928964908</v>
      </c>
      <c r="U589">
        <v>1</v>
      </c>
      <c r="V589" s="1">
        <f t="shared" si="28"/>
        <v>42936</v>
      </c>
      <c r="W589" t="str">
        <f>IFERROR(VLOOKUP(V589,realized!K:N,3,0),"")</f>
        <v/>
      </c>
      <c r="Y589" t="s">
        <v>1402</v>
      </c>
      <c r="Z589">
        <v>1246.57</v>
      </c>
      <c r="AA589">
        <v>1254.8499999999999</v>
      </c>
      <c r="AB589">
        <v>1246.57</v>
      </c>
      <c r="AC589">
        <v>1249.03</v>
      </c>
      <c r="AD589">
        <v>8.62999999999988</v>
      </c>
      <c r="AE589">
        <v>11.7578571428571</v>
      </c>
      <c r="AF589">
        <v>51.385655980488004</v>
      </c>
      <c r="AG589">
        <v>0</v>
      </c>
      <c r="AH589" s="1">
        <f t="shared" si="29"/>
        <v>42914</v>
      </c>
      <c r="AI589" t="str">
        <f>IFERROR(VLOOKUP(AH589,realized!U:X,3,0),"")</f>
        <v/>
      </c>
    </row>
    <row r="590" spans="1:35" x14ac:dyDescent="0.3">
      <c r="A590" t="s">
        <v>1419</v>
      </c>
      <c r="B590">
        <v>1.1629499999999999</v>
      </c>
      <c r="C590">
        <v>1.16822</v>
      </c>
      <c r="D590">
        <v>1.1618599999999999</v>
      </c>
      <c r="E590">
        <v>1.1660900000000001</v>
      </c>
      <c r="F590">
        <v>6.3600000000001398E-3</v>
      </c>
      <c r="G590">
        <v>7.8671428571428607E-3</v>
      </c>
      <c r="H590">
        <v>38.284550837763398</v>
      </c>
      <c r="I590">
        <v>1</v>
      </c>
      <c r="J590" s="1">
        <f t="shared" si="27"/>
        <v>42937</v>
      </c>
      <c r="K590" t="str">
        <f>IFERROR(VLOOKUP(J590,realized!F:I,3,0),"")</f>
        <v/>
      </c>
      <c r="M590" t="s">
        <v>1419</v>
      </c>
      <c r="N590">
        <v>1.2965500000000001</v>
      </c>
      <c r="O590">
        <v>1.30192</v>
      </c>
      <c r="P590">
        <v>1.2952900000000001</v>
      </c>
      <c r="Q590">
        <v>1.29924</v>
      </c>
      <c r="R590">
        <v>6.6299999999999103E-3</v>
      </c>
      <c r="S590">
        <v>8.3585714285714496E-3</v>
      </c>
      <c r="T590">
        <v>52.248253972246701</v>
      </c>
      <c r="U590">
        <v>1</v>
      </c>
      <c r="V590" s="1">
        <f t="shared" si="28"/>
        <v>42937</v>
      </c>
      <c r="W590" t="str">
        <f>IFERROR(VLOOKUP(V590,realized!K:N,3,0),"")</f>
        <v/>
      </c>
      <c r="Y590" t="s">
        <v>1403</v>
      </c>
      <c r="Z590">
        <v>1249.25</v>
      </c>
      <c r="AA590">
        <v>1253.1199999999999</v>
      </c>
      <c r="AB590">
        <v>1239.6600000000001</v>
      </c>
      <c r="AC590">
        <v>1245.1400000000001</v>
      </c>
      <c r="AD590">
        <v>13.4599999999998</v>
      </c>
      <c r="AE590">
        <v>11.551428571428501</v>
      </c>
      <c r="AF590">
        <v>51.1968313002711</v>
      </c>
      <c r="AG590">
        <v>0</v>
      </c>
      <c r="AH590" s="1">
        <f t="shared" si="29"/>
        <v>42915</v>
      </c>
      <c r="AI590" t="str">
        <f>IFERROR(VLOOKUP(AH590,realized!U:X,3,0),"")</f>
        <v/>
      </c>
    </row>
    <row r="591" spans="1:35" x14ac:dyDescent="0.3">
      <c r="A591" t="s">
        <v>1420</v>
      </c>
      <c r="B591">
        <v>1.16621</v>
      </c>
      <c r="C591">
        <v>1.16838</v>
      </c>
      <c r="D591">
        <v>1.1625300000000001</v>
      </c>
      <c r="E591">
        <v>1.1639900000000001</v>
      </c>
      <c r="F591">
        <v>5.84999999999991E-3</v>
      </c>
      <c r="G591">
        <v>7.9928571428571505E-3</v>
      </c>
      <c r="H591">
        <v>38.5054244547458</v>
      </c>
      <c r="I591">
        <v>1</v>
      </c>
      <c r="J591" s="1">
        <f t="shared" si="27"/>
        <v>42940</v>
      </c>
      <c r="K591" t="str">
        <f>IFERROR(VLOOKUP(J591,realized!F:I,3,0),"")</f>
        <v/>
      </c>
      <c r="M591" t="s">
        <v>1420</v>
      </c>
      <c r="N591">
        <v>1.2989900000000001</v>
      </c>
      <c r="O591">
        <v>1.30569</v>
      </c>
      <c r="P591">
        <v>1.2984199999999999</v>
      </c>
      <c r="Q591">
        <v>1.3025899999999999</v>
      </c>
      <c r="R591">
        <v>7.2700000000001097E-3</v>
      </c>
      <c r="S591">
        <v>8.5478571428571695E-3</v>
      </c>
      <c r="T591">
        <v>51.966677599225598</v>
      </c>
      <c r="U591">
        <v>1</v>
      </c>
      <c r="V591" s="1">
        <f t="shared" si="28"/>
        <v>42940</v>
      </c>
      <c r="W591" t="str">
        <f>IFERROR(VLOOKUP(V591,realized!K:N,3,0),"")</f>
        <v/>
      </c>
      <c r="Y591" t="s">
        <v>1404</v>
      </c>
      <c r="Z591">
        <v>1245.3</v>
      </c>
      <c r="AA591">
        <v>1248.19</v>
      </c>
      <c r="AB591">
        <v>1239.06</v>
      </c>
      <c r="AC591">
        <v>1241.27</v>
      </c>
      <c r="AD591">
        <v>9.1300000000001091</v>
      </c>
      <c r="AE591">
        <v>11.719285714285601</v>
      </c>
      <c r="AF591">
        <v>51.142352074991202</v>
      </c>
      <c r="AG591">
        <v>0</v>
      </c>
      <c r="AH591" s="1">
        <f t="shared" si="29"/>
        <v>42916</v>
      </c>
      <c r="AI591" t="str">
        <f>IFERROR(VLOOKUP(AH591,realized!U:X,3,0),"")</f>
        <v/>
      </c>
    </row>
    <row r="592" spans="1:35" x14ac:dyDescent="0.3">
      <c r="A592" t="s">
        <v>1421</v>
      </c>
      <c r="B592">
        <v>1.16395</v>
      </c>
      <c r="C592">
        <v>1.17116</v>
      </c>
      <c r="D592">
        <v>1.16303</v>
      </c>
      <c r="E592">
        <v>1.1645300000000001</v>
      </c>
      <c r="F592">
        <v>8.1299999999999706E-3</v>
      </c>
      <c r="G592">
        <v>8.1728571428571397E-3</v>
      </c>
      <c r="H592">
        <v>38.001061331904197</v>
      </c>
      <c r="I592">
        <v>1</v>
      </c>
      <c r="J592" s="1">
        <f t="shared" si="27"/>
        <v>42941</v>
      </c>
      <c r="K592" t="str">
        <f>IFERROR(VLOOKUP(J592,realized!F:I,3,0),"")</f>
        <v/>
      </c>
      <c r="M592" t="s">
        <v>1421</v>
      </c>
      <c r="N592">
        <v>1.3028</v>
      </c>
      <c r="O592">
        <v>1.3083100000000001</v>
      </c>
      <c r="P592">
        <v>1.3007200000000001</v>
      </c>
      <c r="Q592">
        <v>1.30216</v>
      </c>
      <c r="R592">
        <v>7.5899999999999796E-3</v>
      </c>
      <c r="S592">
        <v>8.7000000000000202E-3</v>
      </c>
      <c r="T592">
        <v>51.840565346168603</v>
      </c>
      <c r="U592">
        <v>1</v>
      </c>
      <c r="V592" s="1">
        <f t="shared" si="28"/>
        <v>42941</v>
      </c>
      <c r="W592" t="str">
        <f>IFERROR(VLOOKUP(V592,realized!K:N,3,0),"")</f>
        <v/>
      </c>
      <c r="Y592" t="s">
        <v>1405</v>
      </c>
      <c r="Z592">
        <v>1241.52</v>
      </c>
      <c r="AA592">
        <v>1242.6300000000001</v>
      </c>
      <c r="AB592">
        <v>1218.5</v>
      </c>
      <c r="AC592">
        <v>1220.1099999999999</v>
      </c>
      <c r="AD592">
        <v>24.130000000000098</v>
      </c>
      <c r="AE592">
        <v>12.728571428571399</v>
      </c>
      <c r="AF592">
        <v>38.902627940679501</v>
      </c>
      <c r="AG592">
        <v>0</v>
      </c>
      <c r="AH592" s="1">
        <f t="shared" si="29"/>
        <v>42919</v>
      </c>
      <c r="AI592" t="str">
        <f>IFERROR(VLOOKUP(AH592,realized!U:X,3,0),"")</f>
        <v/>
      </c>
    </row>
    <row r="593" spans="1:35" x14ac:dyDescent="0.3">
      <c r="A593" t="s">
        <v>1422</v>
      </c>
      <c r="B593">
        <v>1.1645000000000001</v>
      </c>
      <c r="C593">
        <v>1.17394</v>
      </c>
      <c r="D593">
        <v>1.16123</v>
      </c>
      <c r="E593">
        <v>1.17317</v>
      </c>
      <c r="F593">
        <v>1.27099999999999E-2</v>
      </c>
      <c r="G593">
        <v>8.4021428571428493E-3</v>
      </c>
      <c r="H593">
        <v>39.8452750795648</v>
      </c>
      <c r="I593">
        <v>1</v>
      </c>
      <c r="J593" s="1">
        <f t="shared" si="27"/>
        <v>42942</v>
      </c>
      <c r="K593" t="str">
        <f>IFERROR(VLOOKUP(J593,realized!F:I,3,0),"")</f>
        <v/>
      </c>
      <c r="M593" t="s">
        <v>1422</v>
      </c>
      <c r="N593">
        <v>1.30217</v>
      </c>
      <c r="O593">
        <v>1.31223</v>
      </c>
      <c r="P593">
        <v>1.2998499999999999</v>
      </c>
      <c r="Q593">
        <v>1.3115600000000001</v>
      </c>
      <c r="R593">
        <v>1.238E-2</v>
      </c>
      <c r="S593">
        <v>9.1278571428571598E-3</v>
      </c>
      <c r="T593">
        <v>51.829159528881299</v>
      </c>
      <c r="U593">
        <v>1</v>
      </c>
      <c r="V593" s="1">
        <f t="shared" si="28"/>
        <v>42942</v>
      </c>
      <c r="W593" t="str">
        <f>IFERROR(VLOOKUP(V593,realized!K:N,3,0),"")</f>
        <v/>
      </c>
      <c r="Y593" t="s">
        <v>1406</v>
      </c>
      <c r="Z593">
        <v>1221.6600000000001</v>
      </c>
      <c r="AA593">
        <v>1226.49</v>
      </c>
      <c r="AB593">
        <v>1220.56</v>
      </c>
      <c r="AC593">
        <v>1222.96</v>
      </c>
      <c r="AD593">
        <v>6.3800000000001003</v>
      </c>
      <c r="AE593">
        <v>11.474285714285701</v>
      </c>
      <c r="AF593">
        <v>48.508695030132898</v>
      </c>
      <c r="AG593">
        <v>0</v>
      </c>
      <c r="AH593" s="1">
        <f t="shared" si="29"/>
        <v>42920</v>
      </c>
      <c r="AI593" t="str">
        <f>IFERROR(VLOOKUP(AH593,realized!U:X,3,0),"")</f>
        <v/>
      </c>
    </row>
    <row r="594" spans="1:35" x14ac:dyDescent="0.3">
      <c r="A594" t="s">
        <v>1423</v>
      </c>
      <c r="B594">
        <v>1.1732199999999999</v>
      </c>
      <c r="C594">
        <v>1.1776199999999999</v>
      </c>
      <c r="D594">
        <v>1.16496</v>
      </c>
      <c r="E594">
        <v>1.1674100000000001</v>
      </c>
      <c r="F594">
        <v>1.26599999999998E-2</v>
      </c>
      <c r="G594">
        <v>8.8757142857142698E-3</v>
      </c>
      <c r="H594">
        <v>36.973506227466103</v>
      </c>
      <c r="I594">
        <v>1</v>
      </c>
      <c r="J594" s="1">
        <f t="shared" si="27"/>
        <v>42943</v>
      </c>
      <c r="K594" t="str">
        <f>IFERROR(VLOOKUP(J594,realized!F:I,3,0),"")</f>
        <v/>
      </c>
      <c r="M594" t="s">
        <v>1423</v>
      </c>
      <c r="N594">
        <v>1.31128</v>
      </c>
      <c r="O594">
        <v>1.31579</v>
      </c>
      <c r="P594">
        <v>1.30501</v>
      </c>
      <c r="Q594">
        <v>1.3061700000000001</v>
      </c>
      <c r="R594">
        <v>1.078E-2</v>
      </c>
      <c r="S594">
        <v>9.1285714285714494E-3</v>
      </c>
      <c r="T594">
        <v>48.052438347945703</v>
      </c>
      <c r="U594">
        <v>1</v>
      </c>
      <c r="V594" s="1">
        <f t="shared" si="28"/>
        <v>42943</v>
      </c>
      <c r="W594" t="str">
        <f>IFERROR(VLOOKUP(V594,realized!K:N,3,0),"")</f>
        <v/>
      </c>
      <c r="Y594" t="s">
        <v>1407</v>
      </c>
      <c r="Z594">
        <v>1223.72</v>
      </c>
      <c r="AA594">
        <v>1228.79</v>
      </c>
      <c r="AB594">
        <v>1217.32</v>
      </c>
      <c r="AC594">
        <v>1226.5999999999999</v>
      </c>
      <c r="AD594">
        <v>11.47</v>
      </c>
      <c r="AE594">
        <v>11.205714285714199</v>
      </c>
      <c r="AF594">
        <v>53.6693323824841</v>
      </c>
      <c r="AG594">
        <v>0</v>
      </c>
      <c r="AH594" s="1">
        <f t="shared" si="29"/>
        <v>42921</v>
      </c>
      <c r="AI594" t="str">
        <f>IFERROR(VLOOKUP(AH594,realized!U:X,3,0),"")</f>
        <v/>
      </c>
    </row>
    <row r="595" spans="1:35" x14ac:dyDescent="0.3">
      <c r="A595" t="s">
        <v>1424</v>
      </c>
      <c r="B595">
        <v>1.1676899999999999</v>
      </c>
      <c r="C595">
        <v>1.17635</v>
      </c>
      <c r="D595">
        <v>1.16706</v>
      </c>
      <c r="E595">
        <v>1.1746300000000001</v>
      </c>
      <c r="F595">
        <v>9.2900000000000205E-3</v>
      </c>
      <c r="G595">
        <v>9.2778571428571294E-3</v>
      </c>
      <c r="H595">
        <v>37.848353652969799</v>
      </c>
      <c r="I595">
        <v>0</v>
      </c>
      <c r="J595" s="1">
        <f t="shared" si="27"/>
        <v>42944</v>
      </c>
      <c r="K595" t="str">
        <f>IFERROR(VLOOKUP(J595,realized!F:I,3,0),"")</f>
        <v/>
      </c>
      <c r="M595" t="s">
        <v>1424</v>
      </c>
      <c r="N595">
        <v>1.3061499999999999</v>
      </c>
      <c r="O595">
        <v>1.3151299999999999</v>
      </c>
      <c r="P595">
        <v>1.3057399999999999</v>
      </c>
      <c r="Q595">
        <v>1.31318</v>
      </c>
      <c r="R595">
        <v>9.3900000000000095E-3</v>
      </c>
      <c r="S595">
        <v>9.4157142857142998E-3</v>
      </c>
      <c r="T595">
        <v>48.314885072821198</v>
      </c>
      <c r="U595">
        <v>1</v>
      </c>
      <c r="V595" s="1">
        <f t="shared" si="28"/>
        <v>42944</v>
      </c>
      <c r="W595" t="str">
        <f>IFERROR(VLOOKUP(V595,realized!K:N,3,0),"")</f>
        <v/>
      </c>
      <c r="Y595" t="s">
        <v>1408</v>
      </c>
      <c r="Z595">
        <v>1226.73</v>
      </c>
      <c r="AA595">
        <v>1229.1199999999999</v>
      </c>
      <c r="AB595">
        <v>1222.3900000000001</v>
      </c>
      <c r="AC595">
        <v>1224.97</v>
      </c>
      <c r="AD595">
        <v>6.7299999999997899</v>
      </c>
      <c r="AE595">
        <v>11.302142857142799</v>
      </c>
      <c r="AF595">
        <v>53.246713127374598</v>
      </c>
      <c r="AG595">
        <v>0</v>
      </c>
      <c r="AH595" s="1">
        <f t="shared" si="29"/>
        <v>42922</v>
      </c>
      <c r="AI595" t="str">
        <f>IFERROR(VLOOKUP(AH595,realized!U:X,3,0),"")</f>
        <v/>
      </c>
    </row>
    <row r="596" spans="1:35" x14ac:dyDescent="0.3">
      <c r="A596" t="s">
        <v>1425</v>
      </c>
      <c r="B596">
        <v>1.1749099999999999</v>
      </c>
      <c r="C596">
        <v>1.18448</v>
      </c>
      <c r="D596">
        <v>1.1722699999999999</v>
      </c>
      <c r="E596">
        <v>1.18404</v>
      </c>
      <c r="F596">
        <v>1.221E-2</v>
      </c>
      <c r="G596">
        <v>9.4585714285714204E-3</v>
      </c>
      <c r="H596">
        <v>32.719109302244199</v>
      </c>
      <c r="I596">
        <v>0</v>
      </c>
      <c r="J596" s="1">
        <f t="shared" si="27"/>
        <v>42947</v>
      </c>
      <c r="K596" t="str">
        <f>IFERROR(VLOOKUP(J596,realized!F:I,3,0),"")</f>
        <v/>
      </c>
      <c r="M596" t="s">
        <v>1425</v>
      </c>
      <c r="N596">
        <v>1.3124100000000001</v>
      </c>
      <c r="O596">
        <v>1.3223800000000001</v>
      </c>
      <c r="P596">
        <v>1.30966</v>
      </c>
      <c r="Q596">
        <v>1.32121</v>
      </c>
      <c r="R596">
        <v>1.272E-2</v>
      </c>
      <c r="S596">
        <v>9.6357142857142995E-3</v>
      </c>
      <c r="T596">
        <v>42.101163778632497</v>
      </c>
      <c r="U596">
        <v>1</v>
      </c>
      <c r="V596" s="1">
        <f t="shared" si="28"/>
        <v>42947</v>
      </c>
      <c r="W596" t="str">
        <f>IFERROR(VLOOKUP(V596,realized!K:N,3,0),"")</f>
        <v/>
      </c>
      <c r="Y596" t="s">
        <v>1409</v>
      </c>
      <c r="Z596">
        <v>1224.79</v>
      </c>
      <c r="AA596">
        <v>1228.31</v>
      </c>
      <c r="AB596">
        <v>1207.24</v>
      </c>
      <c r="AC596">
        <v>1212.5999999999999</v>
      </c>
      <c r="AD596">
        <v>21.069999999999901</v>
      </c>
      <c r="AE596">
        <v>11.9007142857142</v>
      </c>
      <c r="AF596">
        <v>44.6874817360222</v>
      </c>
      <c r="AG596">
        <v>0</v>
      </c>
      <c r="AH596" s="1">
        <f t="shared" si="29"/>
        <v>42923</v>
      </c>
      <c r="AI596" t="str">
        <f>IFERROR(VLOOKUP(AH596,realized!U:X,3,0),"")</f>
        <v/>
      </c>
    </row>
    <row r="597" spans="1:35" x14ac:dyDescent="0.3">
      <c r="A597" t="s">
        <v>1426</v>
      </c>
      <c r="B597">
        <v>1.1840299999999999</v>
      </c>
      <c r="C597">
        <v>1.18435</v>
      </c>
      <c r="D597">
        <v>1.17848</v>
      </c>
      <c r="E597">
        <v>1.18001</v>
      </c>
      <c r="F597">
        <v>5.8700000000000401E-3</v>
      </c>
      <c r="G597">
        <v>9.1807142857142799E-3</v>
      </c>
      <c r="H597">
        <v>33.255443455944601</v>
      </c>
      <c r="I597">
        <v>0</v>
      </c>
      <c r="J597" s="1">
        <f t="shared" si="27"/>
        <v>42948</v>
      </c>
      <c r="K597" t="str">
        <f>IFERROR(VLOOKUP(J597,realized!F:I,3,0),"")</f>
        <v/>
      </c>
      <c r="M597" t="s">
        <v>1426</v>
      </c>
      <c r="N597">
        <v>1.32118</v>
      </c>
      <c r="O597">
        <v>1.3244</v>
      </c>
      <c r="P597">
        <v>1.319</v>
      </c>
      <c r="Q597">
        <v>1.3201700000000001</v>
      </c>
      <c r="R597">
        <v>5.4000000000000697E-3</v>
      </c>
      <c r="S597">
        <v>9.3364285714285893E-3</v>
      </c>
      <c r="T597">
        <v>46.606078646145498</v>
      </c>
      <c r="U597">
        <v>1</v>
      </c>
      <c r="V597" s="1">
        <f t="shared" si="28"/>
        <v>42948</v>
      </c>
      <c r="W597" t="str">
        <f>IFERROR(VLOOKUP(V597,realized!K:N,3,0),"")</f>
        <v/>
      </c>
      <c r="Y597" t="s">
        <v>1410</v>
      </c>
      <c r="Z597">
        <v>1213.0999999999999</v>
      </c>
      <c r="AA597">
        <v>1215.57</v>
      </c>
      <c r="AB597">
        <v>1204.73</v>
      </c>
      <c r="AC597">
        <v>1214.07</v>
      </c>
      <c r="AD597">
        <v>10.8399999999999</v>
      </c>
      <c r="AE597">
        <v>12.182857142857101</v>
      </c>
      <c r="AF597">
        <v>42.755526426041897</v>
      </c>
      <c r="AG597">
        <v>0</v>
      </c>
      <c r="AH597" s="1">
        <f t="shared" si="29"/>
        <v>42926</v>
      </c>
      <c r="AI597" t="str">
        <f>IFERROR(VLOOKUP(AH597,realized!U:X,3,0),"")</f>
        <v/>
      </c>
    </row>
    <row r="598" spans="1:35" x14ac:dyDescent="0.3">
      <c r="A598" t="s">
        <v>1427</v>
      </c>
      <c r="B598">
        <v>1.18008</v>
      </c>
      <c r="C598">
        <v>1.19099</v>
      </c>
      <c r="D598">
        <v>1.1793</v>
      </c>
      <c r="E598">
        <v>1.18546</v>
      </c>
      <c r="F598">
        <v>1.16899999999999E-2</v>
      </c>
      <c r="G598">
        <v>9.4057142857142794E-3</v>
      </c>
      <c r="H598">
        <v>30.434152820251398</v>
      </c>
      <c r="I598">
        <v>0</v>
      </c>
      <c r="J598" s="1">
        <f t="shared" si="27"/>
        <v>42949</v>
      </c>
      <c r="K598" t="str">
        <f>IFERROR(VLOOKUP(J598,realized!F:I,3,0),"")</f>
        <v/>
      </c>
      <c r="M598" t="s">
        <v>1427</v>
      </c>
      <c r="N598">
        <v>1.3201499999999999</v>
      </c>
      <c r="O598">
        <v>1.3249500000000001</v>
      </c>
      <c r="P598">
        <v>1.3190500000000001</v>
      </c>
      <c r="Q598">
        <v>1.3220099999999999</v>
      </c>
      <c r="R598">
        <v>5.9000000000000103E-3</v>
      </c>
      <c r="S598">
        <v>9.1992857142857206E-3</v>
      </c>
      <c r="T598">
        <v>52.347392065396498</v>
      </c>
      <c r="U598">
        <v>1</v>
      </c>
      <c r="V598" s="1">
        <f t="shared" si="28"/>
        <v>42949</v>
      </c>
      <c r="W598" t="str">
        <f>IFERROR(VLOOKUP(V598,realized!K:N,3,0),"")</f>
        <v/>
      </c>
      <c r="Y598" t="s">
        <v>1411</v>
      </c>
      <c r="Z598">
        <v>1214.31</v>
      </c>
      <c r="AA598">
        <v>1217.4100000000001</v>
      </c>
      <c r="AB598">
        <v>1208.08</v>
      </c>
      <c r="AC598">
        <v>1216.44</v>
      </c>
      <c r="AD598">
        <v>9.3300000000001493</v>
      </c>
      <c r="AE598">
        <v>12.3478571428571</v>
      </c>
      <c r="AF598">
        <v>42.691494335113497</v>
      </c>
      <c r="AG598">
        <v>0</v>
      </c>
      <c r="AH598" s="1">
        <f t="shared" si="29"/>
        <v>42927</v>
      </c>
      <c r="AI598" t="str">
        <f>IFERROR(VLOOKUP(AH598,realized!U:X,3,0),"")</f>
        <v/>
      </c>
    </row>
    <row r="599" spans="1:35" x14ac:dyDescent="0.3">
      <c r="A599" t="s">
        <v>1428</v>
      </c>
      <c r="B599">
        <v>1.18547</v>
      </c>
      <c r="C599">
        <v>1.18926</v>
      </c>
      <c r="D599">
        <v>1.1830099999999999</v>
      </c>
      <c r="E599">
        <v>1.18679</v>
      </c>
      <c r="F599">
        <v>6.2500000000000801E-3</v>
      </c>
      <c r="G599">
        <v>9.2785714285714294E-3</v>
      </c>
      <c r="H599">
        <v>34.171000267317602</v>
      </c>
      <c r="I599">
        <v>0</v>
      </c>
      <c r="J599" s="1">
        <f t="shared" si="27"/>
        <v>42950</v>
      </c>
      <c r="K599" t="str">
        <f>IFERROR(VLOOKUP(J599,realized!F:I,3,0),"")</f>
        <v/>
      </c>
      <c r="M599" t="s">
        <v>1428</v>
      </c>
      <c r="N599">
        <v>1.32229</v>
      </c>
      <c r="O599">
        <v>1.3267599999999999</v>
      </c>
      <c r="P599">
        <v>1.3111699999999999</v>
      </c>
      <c r="Q599">
        <v>1.3134999999999999</v>
      </c>
      <c r="R599">
        <v>1.5589999999999901E-2</v>
      </c>
      <c r="S599">
        <v>9.0357142857142997E-3</v>
      </c>
      <c r="T599">
        <v>50.0230659165479</v>
      </c>
      <c r="U599">
        <v>1</v>
      </c>
      <c r="V599" s="1">
        <f t="shared" si="28"/>
        <v>42950</v>
      </c>
      <c r="W599" t="str">
        <f>IFERROR(VLOOKUP(V599,realized!K:N,3,0),"")</f>
        <v/>
      </c>
      <c r="Y599" t="s">
        <v>1412</v>
      </c>
      <c r="Z599">
        <v>1216.56</v>
      </c>
      <c r="AA599">
        <v>1225.69</v>
      </c>
      <c r="AB599">
        <v>1213.3599999999999</v>
      </c>
      <c r="AC599">
        <v>1220.22</v>
      </c>
      <c r="AD599">
        <v>12.3300000000001</v>
      </c>
      <c r="AE599">
        <v>12.601428571428499</v>
      </c>
      <c r="AF599">
        <v>42.873903124979797</v>
      </c>
      <c r="AG599">
        <v>0</v>
      </c>
      <c r="AH599" s="1">
        <f t="shared" si="29"/>
        <v>42928</v>
      </c>
      <c r="AI599" t="str">
        <f>IFERROR(VLOOKUP(AH599,realized!U:X,3,0),"")</f>
        <v/>
      </c>
    </row>
    <row r="600" spans="1:35" x14ac:dyDescent="0.3">
      <c r="A600" t="s">
        <v>1429</v>
      </c>
      <c r="B600">
        <v>1.18689</v>
      </c>
      <c r="C600">
        <v>1.18885</v>
      </c>
      <c r="D600">
        <v>1.1727700000000001</v>
      </c>
      <c r="E600">
        <v>1.1767000000000001</v>
      </c>
      <c r="F600">
        <v>1.6079999999999799E-2</v>
      </c>
      <c r="G600">
        <v>1.00542857142857E-2</v>
      </c>
      <c r="H600">
        <v>38.151517440980001</v>
      </c>
      <c r="I600">
        <v>0</v>
      </c>
      <c r="J600" s="1">
        <f t="shared" si="27"/>
        <v>42951</v>
      </c>
      <c r="K600" t="str">
        <f>IFERROR(VLOOKUP(J600,realized!F:I,3,0),"")</f>
        <v/>
      </c>
      <c r="M600" t="s">
        <v>1429</v>
      </c>
      <c r="N600">
        <v>1.3137300000000001</v>
      </c>
      <c r="O600">
        <v>1.3163800000000001</v>
      </c>
      <c r="P600">
        <v>1.30233</v>
      </c>
      <c r="Q600">
        <v>1.30359</v>
      </c>
      <c r="R600">
        <v>1.4050000000000101E-2</v>
      </c>
      <c r="S600">
        <v>9.5678571428571696E-3</v>
      </c>
      <c r="T600">
        <v>50.132285932935702</v>
      </c>
      <c r="U600">
        <v>1</v>
      </c>
      <c r="V600" s="1">
        <f t="shared" si="28"/>
        <v>42951</v>
      </c>
      <c r="W600" t="str">
        <f>IFERROR(VLOOKUP(V600,realized!K:N,3,0),"")</f>
        <v/>
      </c>
      <c r="Y600" t="s">
        <v>1413</v>
      </c>
      <c r="Z600">
        <v>1219.5999999999999</v>
      </c>
      <c r="AA600">
        <v>1224.3399999999999</v>
      </c>
      <c r="AB600">
        <v>1216.46</v>
      </c>
      <c r="AC600">
        <v>1217.33</v>
      </c>
      <c r="AD600">
        <v>7.87999999999988</v>
      </c>
      <c r="AE600">
        <v>12.515000000000001</v>
      </c>
      <c r="AF600">
        <v>43.589302577505102</v>
      </c>
      <c r="AG600">
        <v>0</v>
      </c>
      <c r="AH600" s="1">
        <f t="shared" si="29"/>
        <v>42929</v>
      </c>
      <c r="AI600" t="str">
        <f>IFERROR(VLOOKUP(AH600,realized!U:X,3,0),"")</f>
        <v/>
      </c>
    </row>
    <row r="601" spans="1:35" x14ac:dyDescent="0.3">
      <c r="A601" t="s">
        <v>1430</v>
      </c>
      <c r="B601">
        <v>1.1772800000000001</v>
      </c>
      <c r="C601">
        <v>1.1813499999999999</v>
      </c>
      <c r="D601">
        <v>1.17702</v>
      </c>
      <c r="E601">
        <v>1.1793499999999999</v>
      </c>
      <c r="F601">
        <v>4.6499999999998201E-3</v>
      </c>
      <c r="G601">
        <v>9.5885714285714203E-3</v>
      </c>
      <c r="H601">
        <v>39.566271199324298</v>
      </c>
      <c r="I601">
        <v>0</v>
      </c>
      <c r="J601" s="1">
        <f t="shared" si="27"/>
        <v>42954</v>
      </c>
      <c r="K601" t="str">
        <f>IFERROR(VLOOKUP(J601,realized!F:I,3,0),"")</f>
        <v/>
      </c>
      <c r="M601" t="s">
        <v>1430</v>
      </c>
      <c r="N601">
        <v>1.3035399999999999</v>
      </c>
      <c r="O601">
        <v>1.3058399999999999</v>
      </c>
      <c r="P601">
        <v>1.3013300000000001</v>
      </c>
      <c r="Q601">
        <v>1.30328</v>
      </c>
      <c r="R601">
        <v>4.5099999999997902E-3</v>
      </c>
      <c r="S601">
        <v>9.0242857142857208E-3</v>
      </c>
      <c r="T601">
        <v>50.2002010346148</v>
      </c>
      <c r="U601">
        <v>1</v>
      </c>
      <c r="V601" s="1">
        <f t="shared" si="28"/>
        <v>42954</v>
      </c>
      <c r="W601" t="str">
        <f>IFERROR(VLOOKUP(V601,realized!K:N,3,0),"")</f>
        <v/>
      </c>
      <c r="Y601" t="s">
        <v>1414</v>
      </c>
      <c r="Z601">
        <v>1217.54</v>
      </c>
      <c r="AA601">
        <v>1232.82</v>
      </c>
      <c r="AB601">
        <v>1214.71</v>
      </c>
      <c r="AC601">
        <v>1228.58</v>
      </c>
      <c r="AD601">
        <v>18.1099999999999</v>
      </c>
      <c r="AE601">
        <v>12.239999999999901</v>
      </c>
      <c r="AF601">
        <v>45.816145098864801</v>
      </c>
      <c r="AG601">
        <v>0</v>
      </c>
      <c r="AH601" s="1">
        <f t="shared" si="29"/>
        <v>42930</v>
      </c>
      <c r="AI601" t="str">
        <f>IFERROR(VLOOKUP(AH601,realized!U:X,3,0),"")</f>
        <v/>
      </c>
    </row>
    <row r="602" spans="1:35" x14ac:dyDescent="0.3">
      <c r="A602" t="s">
        <v>1431</v>
      </c>
      <c r="B602">
        <v>1.17896</v>
      </c>
      <c r="C602">
        <v>1.1823399999999999</v>
      </c>
      <c r="D602">
        <v>1.1714599999999999</v>
      </c>
      <c r="E602">
        <v>1.1753100000000001</v>
      </c>
      <c r="F602">
        <v>1.0880000000000001E-2</v>
      </c>
      <c r="G602">
        <v>1.00364285714285E-2</v>
      </c>
      <c r="H602">
        <v>40.485821417161098</v>
      </c>
      <c r="I602">
        <v>0</v>
      </c>
      <c r="J602" s="1">
        <f t="shared" si="27"/>
        <v>42955</v>
      </c>
      <c r="K602" t="str">
        <f>IFERROR(VLOOKUP(J602,realized!F:I,3,0),"")</f>
        <v/>
      </c>
      <c r="M602" t="s">
        <v>1431</v>
      </c>
      <c r="N602">
        <v>1.3032699999999999</v>
      </c>
      <c r="O602">
        <v>1.3052900000000001</v>
      </c>
      <c r="P602">
        <v>1.2951900000000001</v>
      </c>
      <c r="Q602">
        <v>1.29928</v>
      </c>
      <c r="R602">
        <v>1.0099999999999901E-2</v>
      </c>
      <c r="S602">
        <v>9.4450000000000003E-3</v>
      </c>
      <c r="T602">
        <v>50.503469520439701</v>
      </c>
      <c r="U602">
        <v>1</v>
      </c>
      <c r="V602" s="1">
        <f t="shared" si="28"/>
        <v>42955</v>
      </c>
      <c r="W602" t="str">
        <f>IFERROR(VLOOKUP(V602,realized!K:N,3,0),"")</f>
        <v/>
      </c>
      <c r="Y602" t="s">
        <v>1415</v>
      </c>
      <c r="Z602">
        <v>1228.7</v>
      </c>
      <c r="AA602">
        <v>1235.97</v>
      </c>
      <c r="AB602">
        <v>1228.05</v>
      </c>
      <c r="AC602">
        <v>1233.8699999999999</v>
      </c>
      <c r="AD602">
        <v>7.9200000000000701</v>
      </c>
      <c r="AE602">
        <v>11.957857142857099</v>
      </c>
      <c r="AF602">
        <v>45.716083976254303</v>
      </c>
      <c r="AG602">
        <v>0</v>
      </c>
      <c r="AH602" s="1">
        <f t="shared" si="29"/>
        <v>42933</v>
      </c>
      <c r="AI602" t="str">
        <f>IFERROR(VLOOKUP(AH602,realized!U:X,3,0),"")</f>
        <v/>
      </c>
    </row>
    <row r="603" spans="1:35" x14ac:dyDescent="0.3">
      <c r="A603" t="s">
        <v>1432</v>
      </c>
      <c r="B603">
        <v>1.1746000000000001</v>
      </c>
      <c r="C603">
        <v>1.1763300000000001</v>
      </c>
      <c r="D603">
        <v>1.1688499999999999</v>
      </c>
      <c r="E603">
        <v>1.1758599999999999</v>
      </c>
      <c r="F603">
        <v>7.4800000000001497E-3</v>
      </c>
      <c r="G603">
        <v>9.2935714285714201E-3</v>
      </c>
      <c r="H603">
        <v>54.948255128303799</v>
      </c>
      <c r="I603">
        <v>0</v>
      </c>
      <c r="J603" s="1">
        <f t="shared" si="27"/>
        <v>42956</v>
      </c>
      <c r="K603" t="str">
        <f>IFERROR(VLOOKUP(J603,realized!F:I,3,0),"")</f>
        <v/>
      </c>
      <c r="M603" t="s">
        <v>1432</v>
      </c>
      <c r="N603">
        <v>1.2989299999999999</v>
      </c>
      <c r="O603">
        <v>1.3027599999999999</v>
      </c>
      <c r="P603">
        <v>1.2967599999999999</v>
      </c>
      <c r="Q603">
        <v>1.3003400000000001</v>
      </c>
      <c r="R603">
        <v>6.0000000000000001E-3</v>
      </c>
      <c r="S603">
        <v>9.1650000000000099E-3</v>
      </c>
      <c r="T603">
        <v>52.950019362215102</v>
      </c>
      <c r="U603">
        <v>1</v>
      </c>
      <c r="V603" s="1">
        <f t="shared" si="28"/>
        <v>42956</v>
      </c>
      <c r="W603" t="str">
        <f>IFERROR(VLOOKUP(V603,realized!K:N,3,0),"")</f>
        <v/>
      </c>
      <c r="Y603" t="s">
        <v>1416</v>
      </c>
      <c r="Z603">
        <v>1233.52</v>
      </c>
      <c r="AA603">
        <v>1244.48</v>
      </c>
      <c r="AB603">
        <v>1232.73</v>
      </c>
      <c r="AC603">
        <v>1242.29</v>
      </c>
      <c r="AD603">
        <v>11.75</v>
      </c>
      <c r="AE603">
        <v>12.180714285714201</v>
      </c>
      <c r="AF603">
        <v>47.142673438143902</v>
      </c>
      <c r="AG603">
        <v>0</v>
      </c>
      <c r="AH603" s="1">
        <f t="shared" si="29"/>
        <v>42934</v>
      </c>
      <c r="AI603" t="str">
        <f>IFERROR(VLOOKUP(AH603,realized!U:X,3,0),"")</f>
        <v/>
      </c>
    </row>
    <row r="604" spans="1:35" x14ac:dyDescent="0.3">
      <c r="A604" t="s">
        <v>1433</v>
      </c>
      <c r="B604">
        <v>1.1755800000000001</v>
      </c>
      <c r="C604">
        <v>1.1784600000000001</v>
      </c>
      <c r="D604">
        <v>1.1703699999999999</v>
      </c>
      <c r="E604">
        <v>1.1772499999999999</v>
      </c>
      <c r="F604">
        <v>8.0900000000001492E-3</v>
      </c>
      <c r="G604">
        <v>9.4171428571428496E-3</v>
      </c>
      <c r="H604">
        <v>55.408335143261397</v>
      </c>
      <c r="I604">
        <v>0</v>
      </c>
      <c r="J604" s="1">
        <f t="shared" si="27"/>
        <v>42957</v>
      </c>
      <c r="K604" t="str">
        <f>IFERROR(VLOOKUP(J604,realized!F:I,3,0),"")</f>
        <v/>
      </c>
      <c r="M604" t="s">
        <v>1433</v>
      </c>
      <c r="N604">
        <v>1.3001499999999999</v>
      </c>
      <c r="O604">
        <v>1.30148</v>
      </c>
      <c r="P604">
        <v>1.2950999999999999</v>
      </c>
      <c r="Q604">
        <v>1.29769</v>
      </c>
      <c r="R604">
        <v>6.3800000000000497E-3</v>
      </c>
      <c r="S604">
        <v>9.1471428571428693E-3</v>
      </c>
      <c r="T604">
        <v>53.075444102554201</v>
      </c>
      <c r="U604">
        <v>1</v>
      </c>
      <c r="V604" s="1">
        <f t="shared" si="28"/>
        <v>42957</v>
      </c>
      <c r="W604" t="str">
        <f>IFERROR(VLOOKUP(V604,realized!K:N,3,0),"")</f>
        <v/>
      </c>
      <c r="Y604" t="s">
        <v>1417</v>
      </c>
      <c r="Z604">
        <v>1242.78</v>
      </c>
      <c r="AA604">
        <v>1244</v>
      </c>
      <c r="AB604">
        <v>1235.76</v>
      </c>
      <c r="AC604">
        <v>1241.07</v>
      </c>
      <c r="AD604">
        <v>8.24</v>
      </c>
      <c r="AE604">
        <v>11.807857142857101</v>
      </c>
      <c r="AF604">
        <v>51.272111549945897</v>
      </c>
      <c r="AG604">
        <v>0</v>
      </c>
      <c r="AH604" s="1">
        <f t="shared" si="29"/>
        <v>42935</v>
      </c>
      <c r="AI604" t="str">
        <f>IFERROR(VLOOKUP(AH604,realized!U:X,3,0),"")</f>
        <v/>
      </c>
    </row>
    <row r="605" spans="1:35" x14ac:dyDescent="0.3">
      <c r="A605" t="s">
        <v>1434</v>
      </c>
      <c r="B605">
        <v>1.1771100000000001</v>
      </c>
      <c r="C605">
        <v>1.18468</v>
      </c>
      <c r="D605">
        <v>1.1748099999999999</v>
      </c>
      <c r="E605">
        <v>1.18205</v>
      </c>
      <c r="F605">
        <v>9.8700000000000402E-3</v>
      </c>
      <c r="G605">
        <v>9.7042857142857208E-3</v>
      </c>
      <c r="H605">
        <v>55.909925247790902</v>
      </c>
      <c r="I605">
        <v>0</v>
      </c>
      <c r="J605" s="1">
        <f t="shared" si="27"/>
        <v>42958</v>
      </c>
      <c r="K605" t="str">
        <f>IFERROR(VLOOKUP(J605,realized!F:I,3,0),"")</f>
        <v/>
      </c>
      <c r="M605" t="s">
        <v>1434</v>
      </c>
      <c r="N605">
        <v>1.2975699999999999</v>
      </c>
      <c r="O605">
        <v>1.30308</v>
      </c>
      <c r="P605">
        <v>1.29386</v>
      </c>
      <c r="Q605">
        <v>1.30077</v>
      </c>
      <c r="R605">
        <v>9.2200000000000008E-3</v>
      </c>
      <c r="S605">
        <v>9.2864285714285792E-3</v>
      </c>
      <c r="T605">
        <v>51.836881698543799</v>
      </c>
      <c r="U605">
        <v>1</v>
      </c>
      <c r="V605" s="1">
        <f t="shared" si="28"/>
        <v>42958</v>
      </c>
      <c r="W605" t="str">
        <f>IFERROR(VLOOKUP(V605,realized!K:N,3,0),"")</f>
        <v/>
      </c>
      <c r="Y605" t="s">
        <v>1418</v>
      </c>
      <c r="Z605">
        <v>1240.8399999999999</v>
      </c>
      <c r="AA605">
        <v>1247.48</v>
      </c>
      <c r="AB605">
        <v>1235.18</v>
      </c>
      <c r="AC605">
        <v>1244.4100000000001</v>
      </c>
      <c r="AD605">
        <v>12.299999999999899</v>
      </c>
      <c r="AE605">
        <v>12.0342857142857</v>
      </c>
      <c r="AF605">
        <v>51.967177750029201</v>
      </c>
      <c r="AG605">
        <v>0</v>
      </c>
      <c r="AH605" s="1">
        <f t="shared" si="29"/>
        <v>42936</v>
      </c>
      <c r="AI605" t="str">
        <f>IFERROR(VLOOKUP(AH605,realized!U:X,3,0),"")</f>
        <v/>
      </c>
    </row>
    <row r="606" spans="1:35" x14ac:dyDescent="0.3">
      <c r="A606" t="s">
        <v>1435</v>
      </c>
      <c r="B606">
        <v>1.1819200000000001</v>
      </c>
      <c r="C606">
        <v>1.1837899999999999</v>
      </c>
      <c r="D606">
        <v>1.17693</v>
      </c>
      <c r="E606">
        <v>1.17814</v>
      </c>
      <c r="F606">
        <v>6.8599999999998601E-3</v>
      </c>
      <c r="G606">
        <v>9.6135714285714192E-3</v>
      </c>
      <c r="H606">
        <v>56.327086525107198</v>
      </c>
      <c r="I606">
        <v>0</v>
      </c>
      <c r="J606" s="1">
        <f t="shared" si="27"/>
        <v>42961</v>
      </c>
      <c r="K606" t="str">
        <f>IFERROR(VLOOKUP(J606,realized!F:I,3,0),"")</f>
        <v/>
      </c>
      <c r="M606" t="s">
        <v>1435</v>
      </c>
      <c r="N606">
        <v>1.30027</v>
      </c>
      <c r="O606">
        <v>1.30213</v>
      </c>
      <c r="P606">
        <v>1.2955700000000001</v>
      </c>
      <c r="Q606">
        <v>1.2963199999999999</v>
      </c>
      <c r="R606">
        <v>6.5599999999998897E-3</v>
      </c>
      <c r="S606">
        <v>9.2128571428571494E-3</v>
      </c>
      <c r="T606">
        <v>51.986979458777498</v>
      </c>
      <c r="U606">
        <v>1</v>
      </c>
      <c r="V606" s="1">
        <f t="shared" si="28"/>
        <v>42961</v>
      </c>
      <c r="W606" t="str">
        <f>IFERROR(VLOOKUP(V606,realized!K:N,3,0),"")</f>
        <v/>
      </c>
      <c r="Y606" t="s">
        <v>1419</v>
      </c>
      <c r="Z606">
        <v>1244.28</v>
      </c>
      <c r="AA606">
        <v>1255.6600000000001</v>
      </c>
      <c r="AB606">
        <v>1243.3</v>
      </c>
      <c r="AC606">
        <v>1254.5</v>
      </c>
      <c r="AD606">
        <v>12.360000000000101</v>
      </c>
      <c r="AE606">
        <v>11.193571428571399</v>
      </c>
      <c r="AF606">
        <v>44.986063169494102</v>
      </c>
      <c r="AG606">
        <v>0</v>
      </c>
      <c r="AH606" s="1">
        <f t="shared" si="29"/>
        <v>42937</v>
      </c>
      <c r="AI606" t="str">
        <f>IFERROR(VLOOKUP(AH606,realized!U:X,3,0),"")</f>
        <v/>
      </c>
    </row>
    <row r="607" spans="1:35" x14ac:dyDescent="0.3">
      <c r="A607" t="s">
        <v>1436</v>
      </c>
      <c r="B607">
        <v>1.1778200000000001</v>
      </c>
      <c r="C607">
        <v>1.1792</v>
      </c>
      <c r="D607">
        <v>1.16866</v>
      </c>
      <c r="E607">
        <v>1.1733899999999999</v>
      </c>
      <c r="F607">
        <v>1.05399999999999E-2</v>
      </c>
      <c r="G607">
        <v>9.4585714285714204E-3</v>
      </c>
      <c r="H607">
        <v>61.704453308844698</v>
      </c>
      <c r="I607">
        <v>0</v>
      </c>
      <c r="J607" s="1">
        <f t="shared" si="27"/>
        <v>42962</v>
      </c>
      <c r="K607" t="str">
        <f>IFERROR(VLOOKUP(J607,realized!F:I,3,0),"")</f>
        <v/>
      </c>
      <c r="M607" t="s">
        <v>1436</v>
      </c>
      <c r="N607">
        <v>1.29606</v>
      </c>
      <c r="O607">
        <v>1.2969299999999999</v>
      </c>
      <c r="P607">
        <v>1.2845599999999999</v>
      </c>
      <c r="Q607">
        <v>1.2869299999999999</v>
      </c>
      <c r="R607">
        <v>1.23699999999999E-2</v>
      </c>
      <c r="S607">
        <v>9.2121428571428597E-3</v>
      </c>
      <c r="T607">
        <v>42.578390274437197</v>
      </c>
      <c r="U607">
        <v>1</v>
      </c>
      <c r="V607" s="1">
        <f t="shared" si="28"/>
        <v>42962</v>
      </c>
      <c r="W607" t="str">
        <f>IFERROR(VLOOKUP(V607,realized!K:N,3,0),"")</f>
        <v/>
      </c>
      <c r="Y607" t="s">
        <v>1420</v>
      </c>
      <c r="Z607">
        <v>1255.03</v>
      </c>
      <c r="AA607">
        <v>1258.75</v>
      </c>
      <c r="AB607">
        <v>1251.8599999999999</v>
      </c>
      <c r="AC607">
        <v>1255.0899999999999</v>
      </c>
      <c r="AD607">
        <v>6.8900000000001</v>
      </c>
      <c r="AE607">
        <v>11.23</v>
      </c>
      <c r="AF607">
        <v>42.698634423245203</v>
      </c>
      <c r="AG607">
        <v>0</v>
      </c>
      <c r="AH607" s="1">
        <f t="shared" si="29"/>
        <v>42940</v>
      </c>
      <c r="AI607" t="str">
        <f>IFERROR(VLOOKUP(AH607,realized!U:X,3,0),"")</f>
        <v/>
      </c>
    </row>
    <row r="608" spans="1:35" x14ac:dyDescent="0.3">
      <c r="A608" t="s">
        <v>1437</v>
      </c>
      <c r="B608">
        <v>1.1734500000000001</v>
      </c>
      <c r="C608">
        <v>1.1778200000000001</v>
      </c>
      <c r="D608">
        <v>1.1680299999999999</v>
      </c>
      <c r="E608">
        <v>1.1766300000000001</v>
      </c>
      <c r="F608">
        <v>9.7900000000001805E-3</v>
      </c>
      <c r="G608">
        <v>9.2535714285714409E-3</v>
      </c>
      <c r="H608">
        <v>64.999623583470907</v>
      </c>
      <c r="I608">
        <v>0</v>
      </c>
      <c r="J608" s="1">
        <f t="shared" si="27"/>
        <v>42963</v>
      </c>
      <c r="K608" t="str">
        <f>IFERROR(VLOOKUP(J608,realized!F:I,3,0),"")</f>
        <v/>
      </c>
      <c r="M608" t="s">
        <v>1437</v>
      </c>
      <c r="N608">
        <v>1.2867900000000001</v>
      </c>
      <c r="O608">
        <v>1.2902400000000001</v>
      </c>
      <c r="P608">
        <v>1.28406</v>
      </c>
      <c r="Q608">
        <v>1.2889999999999999</v>
      </c>
      <c r="R608">
        <v>6.18000000000007E-3</v>
      </c>
      <c r="S608">
        <v>8.8835714285714299E-3</v>
      </c>
      <c r="T608">
        <v>42.060484694550802</v>
      </c>
      <c r="U608">
        <v>1</v>
      </c>
      <c r="V608" s="1">
        <f t="shared" si="28"/>
        <v>42963</v>
      </c>
      <c r="W608" t="str">
        <f>IFERROR(VLOOKUP(V608,realized!K:N,3,0),"")</f>
        <v/>
      </c>
      <c r="Y608" t="s">
        <v>1421</v>
      </c>
      <c r="Z608">
        <v>1254.8599999999999</v>
      </c>
      <c r="AA608">
        <v>1257.68</v>
      </c>
      <c r="AB608">
        <v>1248.97</v>
      </c>
      <c r="AC608">
        <v>1249.78</v>
      </c>
      <c r="AD608">
        <v>8.7100000000000293</v>
      </c>
      <c r="AE608">
        <v>11.0328571428571</v>
      </c>
      <c r="AF608">
        <v>42.6593221488232</v>
      </c>
      <c r="AG608">
        <v>0</v>
      </c>
      <c r="AH608" s="1">
        <f t="shared" si="29"/>
        <v>42941</v>
      </c>
      <c r="AI608" t="str">
        <f>IFERROR(VLOOKUP(AH608,realized!U:X,3,0),"")</f>
        <v/>
      </c>
    </row>
    <row r="609" spans="1:35" x14ac:dyDescent="0.3">
      <c r="A609" t="s">
        <v>1438</v>
      </c>
      <c r="B609">
        <v>1.1765000000000001</v>
      </c>
      <c r="C609">
        <v>1.1789499999999999</v>
      </c>
      <c r="D609">
        <v>1.1661699999999999</v>
      </c>
      <c r="E609">
        <v>1.17239</v>
      </c>
      <c r="F609">
        <v>1.278E-2</v>
      </c>
      <c r="G609">
        <v>9.5028571428571601E-3</v>
      </c>
      <c r="H609">
        <v>63.679953504059498</v>
      </c>
      <c r="I609">
        <v>0</v>
      </c>
      <c r="J609" s="1">
        <f t="shared" si="27"/>
        <v>42964</v>
      </c>
      <c r="K609" t="str">
        <f>IFERROR(VLOOKUP(J609,realized!F:I,3,0),"")</f>
        <v/>
      </c>
      <c r="M609" t="s">
        <v>1438</v>
      </c>
      <c r="N609">
        <v>1.2891900000000001</v>
      </c>
      <c r="O609">
        <v>1.29084</v>
      </c>
      <c r="P609">
        <v>1.28518</v>
      </c>
      <c r="Q609">
        <v>1.28643</v>
      </c>
      <c r="R609">
        <v>5.6599999999999897E-3</v>
      </c>
      <c r="S609">
        <v>8.6171428571428597E-3</v>
      </c>
      <c r="T609">
        <v>41.826217286966603</v>
      </c>
      <c r="U609">
        <v>1</v>
      </c>
      <c r="V609" s="1">
        <f t="shared" si="28"/>
        <v>42964</v>
      </c>
      <c r="W609" t="str">
        <f>IFERROR(VLOOKUP(V609,realized!K:N,3,0),"")</f>
        <v/>
      </c>
      <c r="Y609" t="s">
        <v>1422</v>
      </c>
      <c r="Z609">
        <v>1249.95</v>
      </c>
      <c r="AA609">
        <v>1263.45</v>
      </c>
      <c r="AB609">
        <v>1243.68</v>
      </c>
      <c r="AC609">
        <v>1259.8599999999999</v>
      </c>
      <c r="AD609">
        <v>19.7699999999999</v>
      </c>
      <c r="AE609">
        <v>11.964285714285699</v>
      </c>
      <c r="AF609">
        <v>39.648484399823303</v>
      </c>
      <c r="AG609">
        <v>0</v>
      </c>
      <c r="AH609" s="1">
        <f t="shared" si="29"/>
        <v>42942</v>
      </c>
      <c r="AI609" t="str">
        <f>IFERROR(VLOOKUP(AH609,realized!U:X,3,0),"")</f>
        <v/>
      </c>
    </row>
    <row r="610" spans="1:35" x14ac:dyDescent="0.3">
      <c r="A610" t="s">
        <v>1439</v>
      </c>
      <c r="B610">
        <v>1.1717500000000001</v>
      </c>
      <c r="C610">
        <v>1.1774</v>
      </c>
      <c r="D610">
        <v>1.17079</v>
      </c>
      <c r="E610">
        <v>1.1758</v>
      </c>
      <c r="F610">
        <v>6.6100000000000004E-3</v>
      </c>
      <c r="G610">
        <v>9.1028571428571504E-3</v>
      </c>
      <c r="H610">
        <v>63.578661014230498</v>
      </c>
      <c r="I610">
        <v>0</v>
      </c>
      <c r="J610" s="1">
        <f t="shared" si="27"/>
        <v>42965</v>
      </c>
      <c r="K610" t="str">
        <f>IFERROR(VLOOKUP(J610,realized!F:I,3,0),"")</f>
        <v/>
      </c>
      <c r="M610" t="s">
        <v>1439</v>
      </c>
      <c r="N610">
        <v>1.2868900000000001</v>
      </c>
      <c r="O610">
        <v>1.2917000000000001</v>
      </c>
      <c r="P610">
        <v>1.28308</v>
      </c>
      <c r="Q610">
        <v>1.28684</v>
      </c>
      <c r="R610">
        <v>8.6200000000000703E-3</v>
      </c>
      <c r="S610">
        <v>8.3242857142857198E-3</v>
      </c>
      <c r="T610">
        <v>40.5784986246708</v>
      </c>
      <c r="U610">
        <v>1</v>
      </c>
      <c r="V610" s="1">
        <f t="shared" si="28"/>
        <v>42965</v>
      </c>
      <c r="W610" t="str">
        <f>IFERROR(VLOOKUP(V610,realized!K:N,3,0),"")</f>
        <v/>
      </c>
      <c r="Y610" t="s">
        <v>1423</v>
      </c>
      <c r="Z610">
        <v>1260.3</v>
      </c>
      <c r="AA610">
        <v>1265.24</v>
      </c>
      <c r="AB610">
        <v>1254.3900000000001</v>
      </c>
      <c r="AC610">
        <v>1258.32</v>
      </c>
      <c r="AD610">
        <v>10.8499999999999</v>
      </c>
      <c r="AE610">
        <v>11.234285714285701</v>
      </c>
      <c r="AF610">
        <v>38.359300805681102</v>
      </c>
      <c r="AG610">
        <v>0</v>
      </c>
      <c r="AH610" s="1">
        <f t="shared" si="29"/>
        <v>42943</v>
      </c>
      <c r="AI610" t="str">
        <f>IFERROR(VLOOKUP(AH610,realized!U:X,3,0),"")</f>
        <v/>
      </c>
    </row>
    <row r="611" spans="1:35" x14ac:dyDescent="0.3">
      <c r="A611" t="s">
        <v>1440</v>
      </c>
      <c r="B611">
        <v>1.17547</v>
      </c>
      <c r="C611">
        <v>1.18275</v>
      </c>
      <c r="D611">
        <v>1.1730499999999999</v>
      </c>
      <c r="E611">
        <v>1.1814499999999999</v>
      </c>
      <c r="F611">
        <v>9.7000000000000402E-3</v>
      </c>
      <c r="G611">
        <v>9.3764285714285807E-3</v>
      </c>
      <c r="H611">
        <v>63.634425725763997</v>
      </c>
      <c r="I611">
        <v>0</v>
      </c>
      <c r="J611" s="1">
        <f t="shared" si="27"/>
        <v>42968</v>
      </c>
      <c r="K611" t="str">
        <f>IFERROR(VLOOKUP(J611,realized!F:I,3,0),"")</f>
        <v/>
      </c>
      <c r="M611" t="s">
        <v>1440</v>
      </c>
      <c r="N611">
        <v>1.28528</v>
      </c>
      <c r="O611">
        <v>1.2915700000000001</v>
      </c>
      <c r="P611">
        <v>1.2849699999999999</v>
      </c>
      <c r="Q611">
        <v>1.2897799999999999</v>
      </c>
      <c r="R611">
        <v>6.6000000000001604E-3</v>
      </c>
      <c r="S611">
        <v>8.4100000000000095E-3</v>
      </c>
      <c r="T611">
        <v>40.3020705917084</v>
      </c>
      <c r="U611">
        <v>1</v>
      </c>
      <c r="V611" s="1">
        <f t="shared" si="28"/>
        <v>42968</v>
      </c>
      <c r="W611" t="str">
        <f>IFERROR(VLOOKUP(V611,realized!K:N,3,0),"")</f>
        <v/>
      </c>
      <c r="Y611" t="s">
        <v>1424</v>
      </c>
      <c r="Z611">
        <v>1258.9000000000001</v>
      </c>
      <c r="AA611">
        <v>1270.82</v>
      </c>
      <c r="AB611">
        <v>1257.3399999999999</v>
      </c>
      <c r="AC611">
        <v>1269.1500000000001</v>
      </c>
      <c r="AD611">
        <v>13.48</v>
      </c>
      <c r="AE611">
        <v>11.422857142857101</v>
      </c>
      <c r="AF611">
        <v>36.814622474535497</v>
      </c>
      <c r="AG611">
        <v>0</v>
      </c>
      <c r="AH611" s="1">
        <f t="shared" si="29"/>
        <v>42944</v>
      </c>
      <c r="AI611" t="str">
        <f>IFERROR(VLOOKUP(AH611,realized!U:X,3,0),"")</f>
        <v/>
      </c>
    </row>
    <row r="612" spans="1:35" x14ac:dyDescent="0.3">
      <c r="A612" t="s">
        <v>1441</v>
      </c>
      <c r="B612">
        <v>1.18146</v>
      </c>
      <c r="C612">
        <v>1.1823699999999999</v>
      </c>
      <c r="D612">
        <v>1.17448</v>
      </c>
      <c r="E612">
        <v>1.17608</v>
      </c>
      <c r="F612">
        <v>7.8899999999999491E-3</v>
      </c>
      <c r="G612">
        <v>9.1050000000000107E-3</v>
      </c>
      <c r="H612">
        <v>66.286435505166196</v>
      </c>
      <c r="I612">
        <v>0</v>
      </c>
      <c r="J612" s="1">
        <f t="shared" si="27"/>
        <v>42969</v>
      </c>
      <c r="K612" t="str">
        <f>IFERROR(VLOOKUP(J612,realized!F:I,3,0),"")</f>
        <v/>
      </c>
      <c r="M612" t="s">
        <v>1441</v>
      </c>
      <c r="N612">
        <v>1.2899</v>
      </c>
      <c r="O612">
        <v>1.29081</v>
      </c>
      <c r="P612">
        <v>1.2810299999999999</v>
      </c>
      <c r="Q612">
        <v>1.28223</v>
      </c>
      <c r="R612">
        <v>9.7800000000001202E-3</v>
      </c>
      <c r="S612">
        <v>8.6871428571428707E-3</v>
      </c>
      <c r="T612">
        <v>38.410486173802298</v>
      </c>
      <c r="U612">
        <v>1</v>
      </c>
      <c r="V612" s="1">
        <f t="shared" si="28"/>
        <v>42969</v>
      </c>
      <c r="W612" t="str">
        <f>IFERROR(VLOOKUP(V612,realized!K:N,3,0),"")</f>
        <v/>
      </c>
      <c r="Y612" t="s">
        <v>1425</v>
      </c>
      <c r="Z612">
        <v>1269.99</v>
      </c>
      <c r="AA612">
        <v>1270.9100000000001</v>
      </c>
      <c r="AB612">
        <v>1265.68</v>
      </c>
      <c r="AC612">
        <v>1269.3399999999999</v>
      </c>
      <c r="AD612">
        <v>5.2300000000000102</v>
      </c>
      <c r="AE612">
        <v>11.13</v>
      </c>
      <c r="AF612">
        <v>39.807015257679303</v>
      </c>
      <c r="AG612">
        <v>0</v>
      </c>
      <c r="AH612" s="1">
        <f t="shared" si="29"/>
        <v>42947</v>
      </c>
      <c r="AI612" t="str">
        <f>IFERROR(VLOOKUP(AH612,realized!U:X,3,0),"")</f>
        <v/>
      </c>
    </row>
    <row r="613" spans="1:35" x14ac:dyDescent="0.3">
      <c r="A613" t="s">
        <v>1442</v>
      </c>
      <c r="B613">
        <v>1.17615</v>
      </c>
      <c r="C613">
        <v>1.1822600000000001</v>
      </c>
      <c r="D613">
        <v>1.17397</v>
      </c>
      <c r="E613">
        <v>1.18058</v>
      </c>
      <c r="F613">
        <v>8.2900000000001306E-3</v>
      </c>
      <c r="G613">
        <v>9.2507142857142996E-3</v>
      </c>
      <c r="H613">
        <v>66.957369481829701</v>
      </c>
      <c r="I613">
        <v>0</v>
      </c>
      <c r="J613" s="1">
        <f t="shared" si="27"/>
        <v>42970</v>
      </c>
      <c r="K613" t="str">
        <f>IFERROR(VLOOKUP(J613,realized!F:I,3,0),"")</f>
        <v/>
      </c>
      <c r="M613" t="s">
        <v>1442</v>
      </c>
      <c r="N613">
        <v>1.2823599999999999</v>
      </c>
      <c r="O613">
        <v>1.2832699999999999</v>
      </c>
      <c r="P613">
        <v>1.2779</v>
      </c>
      <c r="Q613">
        <v>1.2796799999999999</v>
      </c>
      <c r="R613">
        <v>5.3699999999998697E-3</v>
      </c>
      <c r="S613">
        <v>7.9571428571428692E-3</v>
      </c>
      <c r="T613">
        <v>44.625593504617399</v>
      </c>
      <c r="U613">
        <v>1</v>
      </c>
      <c r="V613" s="1">
        <f t="shared" si="28"/>
        <v>42970</v>
      </c>
      <c r="W613" t="str">
        <f>IFERROR(VLOOKUP(V613,realized!K:N,3,0),"")</f>
        <v/>
      </c>
      <c r="Y613" t="s">
        <v>1426</v>
      </c>
      <c r="Z613">
        <v>1269.17</v>
      </c>
      <c r="AA613">
        <v>1274.02</v>
      </c>
      <c r="AB613">
        <v>1262.51</v>
      </c>
      <c r="AC613">
        <v>1268.72</v>
      </c>
      <c r="AD613">
        <v>11.5099999999999</v>
      </c>
      <c r="AE613">
        <v>11.0714285714285</v>
      </c>
      <c r="AF613">
        <v>38.311569965378801</v>
      </c>
      <c r="AG613">
        <v>0</v>
      </c>
      <c r="AH613" s="1">
        <f t="shared" si="29"/>
        <v>42948</v>
      </c>
      <c r="AI613" t="str">
        <f>IFERROR(VLOOKUP(AH613,realized!U:X,3,0),"")</f>
        <v/>
      </c>
    </row>
    <row r="614" spans="1:35" x14ac:dyDescent="0.3">
      <c r="A614" t="s">
        <v>1443</v>
      </c>
      <c r="B614">
        <v>1.1808799999999999</v>
      </c>
      <c r="C614">
        <v>1.1817299999999999</v>
      </c>
      <c r="D614">
        <v>1.1783600000000001</v>
      </c>
      <c r="E614">
        <v>1.1798200000000001</v>
      </c>
      <c r="F614">
        <v>3.3699999999998701E-3</v>
      </c>
      <c r="G614">
        <v>8.3428571428571605E-3</v>
      </c>
      <c r="H614">
        <v>74.164381669046804</v>
      </c>
      <c r="I614">
        <v>0</v>
      </c>
      <c r="J614" s="1">
        <f t="shared" si="27"/>
        <v>42971</v>
      </c>
      <c r="K614" t="str">
        <f>IFERROR(VLOOKUP(J614,realized!F:I,3,0),"")</f>
        <v/>
      </c>
      <c r="M614" t="s">
        <v>1443</v>
      </c>
      <c r="N614">
        <v>1.2798</v>
      </c>
      <c r="O614">
        <v>1.2836099999999999</v>
      </c>
      <c r="P614">
        <v>1.27735</v>
      </c>
      <c r="Q614">
        <v>1.2799799999999999</v>
      </c>
      <c r="R614">
        <v>6.2599999999999297E-3</v>
      </c>
      <c r="S614">
        <v>7.4007142857142796E-3</v>
      </c>
      <c r="T614">
        <v>55.352447002209203</v>
      </c>
      <c r="U614">
        <v>1</v>
      </c>
      <c r="V614" s="1">
        <f t="shared" si="28"/>
        <v>42971</v>
      </c>
      <c r="W614" t="str">
        <f>IFERROR(VLOOKUP(V614,realized!K:N,3,0),"")</f>
        <v/>
      </c>
      <c r="Y614" t="s">
        <v>1427</v>
      </c>
      <c r="Z614">
        <v>1268.68</v>
      </c>
      <c r="AA614">
        <v>1272.8</v>
      </c>
      <c r="AB614">
        <v>1262.79</v>
      </c>
      <c r="AC614">
        <v>1265.8</v>
      </c>
      <c r="AD614">
        <v>10.0099999999999</v>
      </c>
      <c r="AE614">
        <v>11.2235714285714</v>
      </c>
      <c r="AF614">
        <v>38.010186116329201</v>
      </c>
      <c r="AG614">
        <v>0</v>
      </c>
      <c r="AH614" s="1">
        <f t="shared" si="29"/>
        <v>42949</v>
      </c>
      <c r="AI614" t="str">
        <f>IFERROR(VLOOKUP(AH614,realized!U:X,3,0),"")</f>
        <v/>
      </c>
    </row>
    <row r="615" spans="1:35" x14ac:dyDescent="0.3">
      <c r="A615" t="s">
        <v>1444</v>
      </c>
      <c r="B615">
        <v>1.1800900000000001</v>
      </c>
      <c r="C615">
        <v>1.1941200000000001</v>
      </c>
      <c r="D615">
        <v>1.1772800000000001</v>
      </c>
      <c r="E615">
        <v>1.1920500000000001</v>
      </c>
      <c r="F615">
        <v>1.68399999999999E-2</v>
      </c>
      <c r="G615">
        <v>9.2135714285714494E-3</v>
      </c>
      <c r="H615">
        <v>58.440139844583697</v>
      </c>
      <c r="I615">
        <v>0</v>
      </c>
      <c r="J615" s="1">
        <f t="shared" si="27"/>
        <v>42972</v>
      </c>
      <c r="K615" t="str">
        <f>IFERROR(VLOOKUP(J615,realized!F:I,3,0),"")</f>
        <v/>
      </c>
      <c r="M615" t="s">
        <v>1444</v>
      </c>
      <c r="N615">
        <v>1.28024</v>
      </c>
      <c r="O615">
        <v>1.28884</v>
      </c>
      <c r="P615">
        <v>1.2793600000000001</v>
      </c>
      <c r="Q615">
        <v>1.28772</v>
      </c>
      <c r="R615">
        <v>9.4799999999999295E-3</v>
      </c>
      <c r="S615">
        <v>7.7557142857142903E-3</v>
      </c>
      <c r="T615">
        <v>55.697546438394099</v>
      </c>
      <c r="U615">
        <v>1</v>
      </c>
      <c r="V615" s="1">
        <f t="shared" si="28"/>
        <v>42972</v>
      </c>
      <c r="W615" t="str">
        <f>IFERROR(VLOOKUP(V615,realized!K:N,3,0),"")</f>
        <v/>
      </c>
      <c r="Y615" t="s">
        <v>1428</v>
      </c>
      <c r="Z615">
        <v>1266.31</v>
      </c>
      <c r="AA615">
        <v>1270.77</v>
      </c>
      <c r="AB615">
        <v>1256.75</v>
      </c>
      <c r="AC615">
        <v>1267.56</v>
      </c>
      <c r="AD615">
        <v>14.0199999999999</v>
      </c>
      <c r="AE615">
        <v>10.9314285714285</v>
      </c>
      <c r="AF615">
        <v>47.356879421546601</v>
      </c>
      <c r="AG615">
        <v>0</v>
      </c>
      <c r="AH615" s="1">
        <f t="shared" si="29"/>
        <v>42950</v>
      </c>
      <c r="AI615" t="str">
        <f>IFERROR(VLOOKUP(AH615,realized!U:X,3,0),"")</f>
        <v/>
      </c>
    </row>
    <row r="616" spans="1:35" x14ac:dyDescent="0.3">
      <c r="A616" t="s">
        <v>1445</v>
      </c>
      <c r="B616">
        <v>1.19418</v>
      </c>
      <c r="C616">
        <v>1.1983200000000001</v>
      </c>
      <c r="D616">
        <v>1.1916500000000001</v>
      </c>
      <c r="E616">
        <v>1.1977899999999999</v>
      </c>
      <c r="F616">
        <v>6.6699999999999503E-3</v>
      </c>
      <c r="G616">
        <v>8.9128571428571599E-3</v>
      </c>
      <c r="H616">
        <v>52.808171303268203</v>
      </c>
      <c r="I616">
        <v>0</v>
      </c>
      <c r="J616" s="1">
        <f t="shared" si="27"/>
        <v>42975</v>
      </c>
      <c r="K616" t="str">
        <f>IFERROR(VLOOKUP(J616,realized!F:I,3,0),"")</f>
        <v/>
      </c>
      <c r="M616" t="s">
        <v>1445</v>
      </c>
      <c r="N616">
        <v>1.29237</v>
      </c>
      <c r="O616">
        <v>1.2942100000000001</v>
      </c>
      <c r="P616">
        <v>1.28729</v>
      </c>
      <c r="Q616">
        <v>1.2931900000000001</v>
      </c>
      <c r="R616">
        <v>6.9200000000000303E-3</v>
      </c>
      <c r="S616">
        <v>7.52857142857144E-3</v>
      </c>
      <c r="T616">
        <v>58.217518199446602</v>
      </c>
      <c r="U616">
        <v>1</v>
      </c>
      <c r="V616" s="1">
        <f t="shared" si="28"/>
        <v>42975</v>
      </c>
      <c r="W616" t="str">
        <f>IFERROR(VLOOKUP(V616,realized!K:N,3,0),"")</f>
        <v/>
      </c>
      <c r="Y616" t="s">
        <v>1429</v>
      </c>
      <c r="Z616">
        <v>1268.77</v>
      </c>
      <c r="AA616">
        <v>1270.21</v>
      </c>
      <c r="AB616">
        <v>1254.08</v>
      </c>
      <c r="AC616">
        <v>1258.79</v>
      </c>
      <c r="AD616">
        <v>16.130000000000098</v>
      </c>
      <c r="AE616">
        <v>11.5178571428571</v>
      </c>
      <c r="AF616">
        <v>51.321250127028499</v>
      </c>
      <c r="AG616">
        <v>0</v>
      </c>
      <c r="AH616" s="1">
        <f t="shared" si="29"/>
        <v>42951</v>
      </c>
      <c r="AI616" t="str">
        <f>IFERROR(VLOOKUP(AH616,realized!U:X,3,0),"")</f>
        <v/>
      </c>
    </row>
    <row r="617" spans="1:35" x14ac:dyDescent="0.3">
      <c r="A617" t="s">
        <v>1446</v>
      </c>
      <c r="B617">
        <v>1.1977599999999999</v>
      </c>
      <c r="C617">
        <v>1.2069700000000001</v>
      </c>
      <c r="D617">
        <v>1.1945699999999999</v>
      </c>
      <c r="E617">
        <v>1.1971099999999999</v>
      </c>
      <c r="F617">
        <v>1.24000000000001E-2</v>
      </c>
      <c r="G617">
        <v>9.2642857142857405E-3</v>
      </c>
      <c r="H617">
        <v>43.771015703196902</v>
      </c>
      <c r="I617">
        <v>0</v>
      </c>
      <c r="J617" s="1">
        <f t="shared" si="27"/>
        <v>42976</v>
      </c>
      <c r="K617" t="str">
        <f>IFERROR(VLOOKUP(J617,realized!F:I,3,0),"")</f>
        <v/>
      </c>
      <c r="M617" t="s">
        <v>1446</v>
      </c>
      <c r="N617">
        <v>1.2932399999999999</v>
      </c>
      <c r="O617">
        <v>1.29779</v>
      </c>
      <c r="P617">
        <v>1.2914300000000001</v>
      </c>
      <c r="Q617">
        <v>1.29162</v>
      </c>
      <c r="R617">
        <v>6.3599999999999204E-3</v>
      </c>
      <c r="S617">
        <v>7.55428571428572E-3</v>
      </c>
      <c r="T617">
        <v>57.7036829673714</v>
      </c>
      <c r="U617">
        <v>1</v>
      </c>
      <c r="V617" s="1">
        <f t="shared" si="28"/>
        <v>42976</v>
      </c>
      <c r="W617" t="str">
        <f>IFERROR(VLOOKUP(V617,realized!K:N,3,0),"")</f>
        <v/>
      </c>
      <c r="Y617" t="s">
        <v>1430</v>
      </c>
      <c r="Z617">
        <v>1258.69</v>
      </c>
      <c r="AA617">
        <v>1259.83</v>
      </c>
      <c r="AB617">
        <v>1255.67</v>
      </c>
      <c r="AC617">
        <v>1257.56</v>
      </c>
      <c r="AD617">
        <v>4.15999999999985</v>
      </c>
      <c r="AE617">
        <v>10.975714285714201</v>
      </c>
      <c r="AF617">
        <v>53.352610224332203</v>
      </c>
      <c r="AG617">
        <v>0</v>
      </c>
      <c r="AH617" s="1">
        <f t="shared" si="29"/>
        <v>42954</v>
      </c>
      <c r="AI617" t="str">
        <f>IFERROR(VLOOKUP(AH617,realized!U:X,3,0),"")</f>
        <v/>
      </c>
    </row>
    <row r="618" spans="1:35" x14ac:dyDescent="0.3">
      <c r="A618" t="s">
        <v>1447</v>
      </c>
      <c r="B618">
        <v>1.1971799999999999</v>
      </c>
      <c r="C618">
        <v>1.1983699999999999</v>
      </c>
      <c r="D618">
        <v>1.18801</v>
      </c>
      <c r="E618">
        <v>1.18824</v>
      </c>
      <c r="F618">
        <v>1.0359999999999901E-2</v>
      </c>
      <c r="G618">
        <v>9.4264285714285804E-3</v>
      </c>
      <c r="H618">
        <v>43.773732260551</v>
      </c>
      <c r="I618">
        <v>0</v>
      </c>
      <c r="J618" s="1">
        <f t="shared" si="27"/>
        <v>42977</v>
      </c>
      <c r="K618" t="str">
        <f>IFERROR(VLOOKUP(J618,realized!F:I,3,0),"")</f>
        <v/>
      </c>
      <c r="M618" t="s">
        <v>1447</v>
      </c>
      <c r="N618">
        <v>1.29162</v>
      </c>
      <c r="O618">
        <v>1.2937399999999999</v>
      </c>
      <c r="P618">
        <v>1.2877700000000001</v>
      </c>
      <c r="Q618">
        <v>1.2922199999999999</v>
      </c>
      <c r="R618">
        <v>5.9699999999998001E-3</v>
      </c>
      <c r="S618">
        <v>7.5249999999999796E-3</v>
      </c>
      <c r="T618">
        <v>57.179062363805599</v>
      </c>
      <c r="U618">
        <v>1</v>
      </c>
      <c r="V618" s="1">
        <f t="shared" si="28"/>
        <v>42977</v>
      </c>
      <c r="W618" t="str">
        <f>IFERROR(VLOOKUP(V618,realized!K:N,3,0),"")</f>
        <v/>
      </c>
      <c r="Y618" t="s">
        <v>1431</v>
      </c>
      <c r="Z618">
        <v>1257.1400000000001</v>
      </c>
      <c r="AA618">
        <v>1265.17</v>
      </c>
      <c r="AB618">
        <v>1251.46</v>
      </c>
      <c r="AC618">
        <v>1260.6199999999999</v>
      </c>
      <c r="AD618">
        <v>13.71</v>
      </c>
      <c r="AE618">
        <v>11.3664285714285</v>
      </c>
      <c r="AF618">
        <v>53.247111403526603</v>
      </c>
      <c r="AG618">
        <v>0</v>
      </c>
      <c r="AH618" s="1">
        <f t="shared" si="29"/>
        <v>42955</v>
      </c>
      <c r="AI618" t="str">
        <f>IFERROR(VLOOKUP(AH618,realized!U:X,3,0),"")</f>
        <v/>
      </c>
    </row>
    <row r="619" spans="1:35" x14ac:dyDescent="0.3">
      <c r="A619" t="s">
        <v>1448</v>
      </c>
      <c r="B619">
        <v>1.1882299999999999</v>
      </c>
      <c r="C619">
        <v>1.1912199999999999</v>
      </c>
      <c r="D619">
        <v>1.1822600000000001</v>
      </c>
      <c r="E619">
        <v>1.19085</v>
      </c>
      <c r="F619">
        <v>8.95999999999985E-3</v>
      </c>
      <c r="G619">
        <v>9.3614285714285605E-3</v>
      </c>
      <c r="H619">
        <v>43.673299219126299</v>
      </c>
      <c r="I619">
        <v>0</v>
      </c>
      <c r="J619" s="1">
        <f t="shared" si="27"/>
        <v>42978</v>
      </c>
      <c r="K619" t="str">
        <f>IFERROR(VLOOKUP(J619,realized!F:I,3,0),"")</f>
        <v/>
      </c>
      <c r="M619" t="s">
        <v>1448</v>
      </c>
      <c r="N619">
        <v>1.2924100000000001</v>
      </c>
      <c r="O619">
        <v>1.2934300000000001</v>
      </c>
      <c r="P619">
        <v>1.2851399999999999</v>
      </c>
      <c r="Q619">
        <v>1.2927299999999999</v>
      </c>
      <c r="R619">
        <v>8.2900000000001306E-3</v>
      </c>
      <c r="S619">
        <v>7.4585714285714203E-3</v>
      </c>
      <c r="T619">
        <v>58.004612368316501</v>
      </c>
      <c r="U619">
        <v>1</v>
      </c>
      <c r="V619" s="1">
        <f t="shared" si="28"/>
        <v>42978</v>
      </c>
      <c r="W619" t="str">
        <f>IFERROR(VLOOKUP(V619,realized!K:N,3,0),"")</f>
        <v/>
      </c>
      <c r="Y619" t="s">
        <v>1432</v>
      </c>
      <c r="Z619">
        <v>1261.3800000000001</v>
      </c>
      <c r="AA619">
        <v>1278.6600000000001</v>
      </c>
      <c r="AB619">
        <v>1260.33</v>
      </c>
      <c r="AC619">
        <v>1277.26</v>
      </c>
      <c r="AD619">
        <v>18.330000000000101</v>
      </c>
      <c r="AE619">
        <v>11.7971428571428</v>
      </c>
      <c r="AF619">
        <v>56.747243530330202</v>
      </c>
      <c r="AG619">
        <v>0</v>
      </c>
      <c r="AH619" s="1">
        <f t="shared" si="29"/>
        <v>42956</v>
      </c>
      <c r="AI619" t="str">
        <f>IFERROR(VLOOKUP(AH619,realized!U:X,3,0),"")</f>
        <v/>
      </c>
    </row>
    <row r="620" spans="1:35" x14ac:dyDescent="0.3">
      <c r="A620" t="s">
        <v>1449</v>
      </c>
      <c r="B620">
        <v>1.19086</v>
      </c>
      <c r="C620">
        <v>1.1979299999999999</v>
      </c>
      <c r="D620">
        <v>1.1848799999999999</v>
      </c>
      <c r="E620">
        <v>1.1861999999999999</v>
      </c>
      <c r="F620">
        <v>1.3050000000000001E-2</v>
      </c>
      <c r="G620">
        <v>9.8035714285714306E-3</v>
      </c>
      <c r="H620">
        <v>43.728988743785898</v>
      </c>
      <c r="I620">
        <v>0</v>
      </c>
      <c r="J620" s="1">
        <f t="shared" si="27"/>
        <v>42979</v>
      </c>
      <c r="K620" t="str">
        <f>IFERROR(VLOOKUP(J620,realized!F:I,3,0),"")</f>
        <v/>
      </c>
      <c r="M620" t="s">
        <v>1449</v>
      </c>
      <c r="N620">
        <v>1.2930299999999999</v>
      </c>
      <c r="O620">
        <v>1.2994699999999999</v>
      </c>
      <c r="P620">
        <v>1.29047</v>
      </c>
      <c r="Q620">
        <v>1.2951600000000001</v>
      </c>
      <c r="R620">
        <v>8.99999999999989E-3</v>
      </c>
      <c r="S620">
        <v>7.63285714285714E-3</v>
      </c>
      <c r="T620">
        <v>61.781066746845298</v>
      </c>
      <c r="U620">
        <v>1</v>
      </c>
      <c r="V620" s="1">
        <f t="shared" si="28"/>
        <v>42979</v>
      </c>
      <c r="W620" t="str">
        <f>IFERROR(VLOOKUP(V620,realized!K:N,3,0),"")</f>
        <v/>
      </c>
      <c r="Y620" t="s">
        <v>1433</v>
      </c>
      <c r="Z620">
        <v>1277.3599999999999</v>
      </c>
      <c r="AA620">
        <v>1287.74</v>
      </c>
      <c r="AB620">
        <v>1274.53</v>
      </c>
      <c r="AC620">
        <v>1286.27</v>
      </c>
      <c r="AD620">
        <v>13.21</v>
      </c>
      <c r="AE620">
        <v>11.8578571428571</v>
      </c>
      <c r="AF620">
        <v>48.570914957660897</v>
      </c>
      <c r="AG620">
        <v>0</v>
      </c>
      <c r="AH620" s="1">
        <f t="shared" si="29"/>
        <v>42957</v>
      </c>
      <c r="AI620" t="str">
        <f>IFERROR(VLOOKUP(AH620,realized!U:X,3,0),"")</f>
        <v/>
      </c>
    </row>
    <row r="621" spans="1:35" x14ac:dyDescent="0.3">
      <c r="A621" t="s">
        <v>1450</v>
      </c>
      <c r="B621">
        <v>1.18842</v>
      </c>
      <c r="C621">
        <v>1.19215</v>
      </c>
      <c r="D621">
        <v>1.1873</v>
      </c>
      <c r="E621">
        <v>1.18943</v>
      </c>
      <c r="F621">
        <v>5.9500000000001201E-3</v>
      </c>
      <c r="G621">
        <v>9.4757142857143008E-3</v>
      </c>
      <c r="H621">
        <v>43.734009339453202</v>
      </c>
      <c r="I621">
        <v>0</v>
      </c>
      <c r="J621" s="1">
        <f t="shared" si="27"/>
        <v>42982</v>
      </c>
      <c r="K621" t="str">
        <f>IFERROR(VLOOKUP(J621,realized!F:I,3,0),"")</f>
        <v/>
      </c>
      <c r="M621" t="s">
        <v>1450</v>
      </c>
      <c r="N621">
        <v>1.2960400000000001</v>
      </c>
      <c r="O621">
        <v>1.2965500000000001</v>
      </c>
      <c r="P621">
        <v>1.2911900000000001</v>
      </c>
      <c r="Q621">
        <v>1.2920400000000001</v>
      </c>
      <c r="R621">
        <v>5.3600000000000297E-3</v>
      </c>
      <c r="S621">
        <v>7.1321428571428499E-3</v>
      </c>
      <c r="T621">
        <v>61.0767480684475</v>
      </c>
      <c r="U621">
        <v>1</v>
      </c>
      <c r="V621" s="1">
        <f t="shared" si="28"/>
        <v>42982</v>
      </c>
      <c r="W621" t="str">
        <f>IFERROR(VLOOKUP(V621,realized!K:N,3,0),"")</f>
        <v/>
      </c>
      <c r="Y621" t="s">
        <v>1434</v>
      </c>
      <c r="Z621">
        <v>1286.9000000000001</v>
      </c>
      <c r="AA621">
        <v>1292.05</v>
      </c>
      <c r="AB621">
        <v>1281.2</v>
      </c>
      <c r="AC621">
        <v>1288.96</v>
      </c>
      <c r="AD621">
        <v>10.8499999999999</v>
      </c>
      <c r="AE621">
        <v>12.1407142857142</v>
      </c>
      <c r="AF621">
        <v>45.251272767120803</v>
      </c>
      <c r="AG621">
        <v>0</v>
      </c>
      <c r="AH621" s="1">
        <f t="shared" si="29"/>
        <v>42958</v>
      </c>
      <c r="AI621" t="str">
        <f>IFERROR(VLOOKUP(AH621,realized!U:X,3,0),"")</f>
        <v/>
      </c>
    </row>
    <row r="622" spans="1:35" x14ac:dyDescent="0.3">
      <c r="A622" t="s">
        <v>1451</v>
      </c>
      <c r="B622">
        <v>1.18943</v>
      </c>
      <c r="C622">
        <v>1.1940200000000001</v>
      </c>
      <c r="D622">
        <v>1.1867700000000001</v>
      </c>
      <c r="E622">
        <v>1.1911099999999999</v>
      </c>
      <c r="F622">
        <v>7.24999999999997E-3</v>
      </c>
      <c r="G622">
        <v>9.2942857142857098E-3</v>
      </c>
      <c r="H622">
        <v>43.745930588799602</v>
      </c>
      <c r="I622">
        <v>0</v>
      </c>
      <c r="J622" s="1">
        <f t="shared" si="27"/>
        <v>42983</v>
      </c>
      <c r="K622" t="str">
        <f>IFERROR(VLOOKUP(J622,realized!F:I,3,0),"")</f>
        <v/>
      </c>
      <c r="M622" t="s">
        <v>1451</v>
      </c>
      <c r="N622">
        <v>1.2914399999999999</v>
      </c>
      <c r="O622">
        <v>1.3042199999999999</v>
      </c>
      <c r="P622">
        <v>1.2908500000000001</v>
      </c>
      <c r="Q622">
        <v>1.3028299999999999</v>
      </c>
      <c r="R622">
        <v>1.33699999999998E-2</v>
      </c>
      <c r="S622">
        <v>7.6457142857142696E-3</v>
      </c>
      <c r="T622">
        <v>53.280165831820398</v>
      </c>
      <c r="U622">
        <v>1</v>
      </c>
      <c r="V622" s="1">
        <f t="shared" si="28"/>
        <v>42983</v>
      </c>
      <c r="W622" t="str">
        <f>IFERROR(VLOOKUP(V622,realized!K:N,3,0),"")</f>
        <v/>
      </c>
      <c r="Y622" t="s">
        <v>1435</v>
      </c>
      <c r="Z622">
        <v>1289.43</v>
      </c>
      <c r="AA622">
        <v>1289.68</v>
      </c>
      <c r="AB622">
        <v>1278.53</v>
      </c>
      <c r="AC622">
        <v>1281.56</v>
      </c>
      <c r="AD622">
        <v>11.15</v>
      </c>
      <c r="AE622">
        <v>12.315</v>
      </c>
      <c r="AF622">
        <v>45.554337964111497</v>
      </c>
      <c r="AG622">
        <v>0</v>
      </c>
      <c r="AH622" s="1">
        <f t="shared" si="29"/>
        <v>42961</v>
      </c>
      <c r="AI622" t="str">
        <f>IFERROR(VLOOKUP(AH622,realized!U:X,3,0),"")</f>
        <v/>
      </c>
    </row>
    <row r="623" spans="1:35" x14ac:dyDescent="0.3">
      <c r="A623" t="s">
        <v>1452</v>
      </c>
      <c r="B623">
        <v>1.19112</v>
      </c>
      <c r="C623">
        <v>1.19496</v>
      </c>
      <c r="D623">
        <v>1.1902600000000001</v>
      </c>
      <c r="E623">
        <v>1.19174</v>
      </c>
      <c r="F623">
        <v>4.6999999999999204E-3</v>
      </c>
      <c r="G623">
        <v>8.7171428571428504E-3</v>
      </c>
      <c r="H623">
        <v>48.068938693675797</v>
      </c>
      <c r="I623">
        <v>0</v>
      </c>
      <c r="J623" s="1">
        <f t="shared" si="27"/>
        <v>42984</v>
      </c>
      <c r="K623" t="str">
        <f>IFERROR(VLOOKUP(J623,realized!F:I,3,0),"")</f>
        <v/>
      </c>
      <c r="M623" t="s">
        <v>1452</v>
      </c>
      <c r="N623">
        <v>1.3028</v>
      </c>
      <c r="O623">
        <v>1.3081700000000001</v>
      </c>
      <c r="P623">
        <v>1.30183</v>
      </c>
      <c r="Q623">
        <v>1.3043</v>
      </c>
      <c r="R623">
        <v>6.3400000000000097E-3</v>
      </c>
      <c r="S623">
        <v>7.6942857142857004E-3</v>
      </c>
      <c r="T623">
        <v>47.762778353956698</v>
      </c>
      <c r="U623">
        <v>1</v>
      </c>
      <c r="V623" s="1">
        <f t="shared" si="28"/>
        <v>42984</v>
      </c>
      <c r="W623" t="str">
        <f>IFERROR(VLOOKUP(V623,realized!K:N,3,0),"")</f>
        <v/>
      </c>
      <c r="Y623" t="s">
        <v>1436</v>
      </c>
      <c r="Z623">
        <v>1281.6099999999999</v>
      </c>
      <c r="AA623">
        <v>1281.92</v>
      </c>
      <c r="AB623">
        <v>1267.24</v>
      </c>
      <c r="AC623">
        <v>1271.4000000000001</v>
      </c>
      <c r="AD623">
        <v>14.68</v>
      </c>
      <c r="AE623">
        <v>11.951428571428499</v>
      </c>
      <c r="AF623">
        <v>52.196034121247997</v>
      </c>
      <c r="AG623">
        <v>0</v>
      </c>
      <c r="AH623" s="1">
        <f t="shared" si="29"/>
        <v>42962</v>
      </c>
      <c r="AI623" t="str">
        <f>IFERROR(VLOOKUP(AH623,realized!U:X,3,0),"")</f>
        <v/>
      </c>
    </row>
    <row r="624" spans="1:35" x14ac:dyDescent="0.3">
      <c r="A624" t="s">
        <v>1453</v>
      </c>
      <c r="B624">
        <v>1.1916599999999999</v>
      </c>
      <c r="C624">
        <v>1.2058899999999999</v>
      </c>
      <c r="D624">
        <v>1.1913499999999999</v>
      </c>
      <c r="E624">
        <v>1.20191</v>
      </c>
      <c r="F624">
        <v>1.45399999999999E-2</v>
      </c>
      <c r="G624">
        <v>9.2835714285714206E-3</v>
      </c>
      <c r="H624">
        <v>50.566247521440502</v>
      </c>
      <c r="I624">
        <v>0</v>
      </c>
      <c r="J624" s="1">
        <f t="shared" si="27"/>
        <v>42985</v>
      </c>
      <c r="K624" t="str">
        <f>IFERROR(VLOOKUP(J624,realized!F:I,3,0),"")</f>
        <v/>
      </c>
      <c r="M624" t="s">
        <v>1453</v>
      </c>
      <c r="N624">
        <v>1.3042100000000001</v>
      </c>
      <c r="O624">
        <v>1.31151</v>
      </c>
      <c r="P624">
        <v>1.30322</v>
      </c>
      <c r="Q624">
        <v>1.30992</v>
      </c>
      <c r="R624">
        <v>8.2899999999998999E-3</v>
      </c>
      <c r="S624">
        <v>7.6707142857142599E-3</v>
      </c>
      <c r="T624">
        <v>43.6354733011893</v>
      </c>
      <c r="U624">
        <v>1</v>
      </c>
      <c r="V624" s="1">
        <f t="shared" si="28"/>
        <v>42985</v>
      </c>
      <c r="W624" t="str">
        <f>IFERROR(VLOOKUP(V624,realized!K:N,3,0),"")</f>
        <v/>
      </c>
      <c r="Y624" t="s">
        <v>1437</v>
      </c>
      <c r="Z624">
        <v>1271.56</v>
      </c>
      <c r="AA624">
        <v>1283.75</v>
      </c>
      <c r="AB624">
        <v>1267.6400000000001</v>
      </c>
      <c r="AC624">
        <v>1283</v>
      </c>
      <c r="AD624">
        <v>16.1099999999999</v>
      </c>
      <c r="AE624">
        <v>12.3271428571428</v>
      </c>
      <c r="AF624">
        <v>52.452477638127597</v>
      </c>
      <c r="AG624">
        <v>0</v>
      </c>
      <c r="AH624" s="1">
        <f t="shared" si="29"/>
        <v>42963</v>
      </c>
      <c r="AI624" t="str">
        <f>IFERROR(VLOOKUP(AH624,realized!U:X,3,0),"")</f>
        <v/>
      </c>
    </row>
    <row r="625" spans="1:35" x14ac:dyDescent="0.3">
      <c r="A625" t="s">
        <v>1454</v>
      </c>
      <c r="B625">
        <v>1.2020299999999999</v>
      </c>
      <c r="C625">
        <v>1.2091799999999999</v>
      </c>
      <c r="D625">
        <v>1.2014400000000001</v>
      </c>
      <c r="E625">
        <v>1.2030799999999999</v>
      </c>
      <c r="F625">
        <v>7.7399999999998503E-3</v>
      </c>
      <c r="G625">
        <v>9.1435714285714002E-3</v>
      </c>
      <c r="H625">
        <v>49.083351964192197</v>
      </c>
      <c r="I625">
        <v>0</v>
      </c>
      <c r="J625" s="1">
        <f t="shared" si="27"/>
        <v>42986</v>
      </c>
      <c r="K625" t="str">
        <f>IFERROR(VLOOKUP(J625,realized!F:I,3,0),"")</f>
        <v/>
      </c>
      <c r="M625" t="s">
        <v>1454</v>
      </c>
      <c r="N625">
        <v>1.30979</v>
      </c>
      <c r="O625">
        <v>1.32237</v>
      </c>
      <c r="P625">
        <v>1.30935</v>
      </c>
      <c r="Q625">
        <v>1.31941</v>
      </c>
      <c r="R625">
        <v>1.302E-2</v>
      </c>
      <c r="S625">
        <v>8.1292857142856792E-3</v>
      </c>
      <c r="T625">
        <v>33.076673429989903</v>
      </c>
      <c r="U625">
        <v>1</v>
      </c>
      <c r="V625" s="1">
        <f t="shared" si="28"/>
        <v>42986</v>
      </c>
      <c r="W625" t="str">
        <f>IFERROR(VLOOKUP(V625,realized!K:N,3,0),"")</f>
        <v/>
      </c>
      <c r="Y625" t="s">
        <v>1438</v>
      </c>
      <c r="Z625">
        <v>1283.5999999999999</v>
      </c>
      <c r="AA625">
        <v>1290.1400000000001</v>
      </c>
      <c r="AB625">
        <v>1281.5899999999999</v>
      </c>
      <c r="AC625">
        <v>1287.75</v>
      </c>
      <c r="AD625">
        <v>8.5500000000001801</v>
      </c>
      <c r="AE625">
        <v>11.975</v>
      </c>
      <c r="AF625">
        <v>52.5813833343948</v>
      </c>
      <c r="AG625">
        <v>0</v>
      </c>
      <c r="AH625" s="1">
        <f t="shared" si="29"/>
        <v>42964</v>
      </c>
      <c r="AI625" t="str">
        <f>IFERROR(VLOOKUP(AH625,realized!U:X,3,0),"")</f>
        <v/>
      </c>
    </row>
    <row r="626" spans="1:35" x14ac:dyDescent="0.3">
      <c r="A626" t="s">
        <v>1455</v>
      </c>
      <c r="B626">
        <v>1.20147</v>
      </c>
      <c r="C626">
        <v>1.20289</v>
      </c>
      <c r="D626">
        <v>1.1947399999999999</v>
      </c>
      <c r="E626">
        <v>1.1950700000000001</v>
      </c>
      <c r="F626">
        <v>8.3400000000000106E-3</v>
      </c>
      <c r="G626">
        <v>9.1757142857142697E-3</v>
      </c>
      <c r="H626">
        <v>49.1041831920639</v>
      </c>
      <c r="I626">
        <v>0</v>
      </c>
      <c r="J626" s="1">
        <f t="shared" si="27"/>
        <v>42989</v>
      </c>
      <c r="K626" t="str">
        <f>IFERROR(VLOOKUP(J626,realized!F:I,3,0),"")</f>
        <v/>
      </c>
      <c r="M626" t="s">
        <v>1455</v>
      </c>
      <c r="N626">
        <v>1.3179700000000001</v>
      </c>
      <c r="O626">
        <v>1.32216</v>
      </c>
      <c r="P626">
        <v>1.31606</v>
      </c>
      <c r="Q626">
        <v>1.31606</v>
      </c>
      <c r="R626">
        <v>6.09999999999999E-3</v>
      </c>
      <c r="S626">
        <v>7.8664285714285208E-3</v>
      </c>
      <c r="T626">
        <v>32.787008740858703</v>
      </c>
      <c r="U626">
        <v>1</v>
      </c>
      <c r="V626" s="1">
        <f t="shared" si="28"/>
        <v>42989</v>
      </c>
      <c r="W626" t="str">
        <f>IFERROR(VLOOKUP(V626,realized!K:N,3,0),"")</f>
        <v/>
      </c>
      <c r="Y626" t="s">
        <v>1439</v>
      </c>
      <c r="Z626">
        <v>1288.74</v>
      </c>
      <c r="AA626">
        <v>1300.73</v>
      </c>
      <c r="AB626">
        <v>1283.42</v>
      </c>
      <c r="AC626">
        <v>1284.28</v>
      </c>
      <c r="AD626">
        <v>17.309999999999899</v>
      </c>
      <c r="AE626">
        <v>12.8378571428571</v>
      </c>
      <c r="AF626">
        <v>45.6340630945977</v>
      </c>
      <c r="AG626">
        <v>0</v>
      </c>
      <c r="AH626" s="1">
        <f t="shared" si="29"/>
        <v>42965</v>
      </c>
      <c r="AI626" t="str">
        <f>IFERROR(VLOOKUP(AH626,realized!U:X,3,0),"")</f>
        <v/>
      </c>
    </row>
    <row r="627" spans="1:35" x14ac:dyDescent="0.3">
      <c r="A627" t="s">
        <v>1456</v>
      </c>
      <c r="B627">
        <v>1.19533</v>
      </c>
      <c r="C627">
        <v>1.1977800000000001</v>
      </c>
      <c r="D627">
        <v>1.1925699999999999</v>
      </c>
      <c r="E627">
        <v>1.19652</v>
      </c>
      <c r="F627">
        <v>5.2100000000001503E-3</v>
      </c>
      <c r="G627">
        <v>8.95571428571427E-3</v>
      </c>
      <c r="H627">
        <v>52.758091229736898</v>
      </c>
      <c r="I627">
        <v>0</v>
      </c>
      <c r="J627" s="1">
        <f t="shared" si="27"/>
        <v>42990</v>
      </c>
      <c r="K627" t="str">
        <f>IFERROR(VLOOKUP(J627,realized!F:I,3,0),"")</f>
        <v/>
      </c>
      <c r="M627" t="s">
        <v>1456</v>
      </c>
      <c r="N627">
        <v>1.31606</v>
      </c>
      <c r="O627">
        <v>1.32975</v>
      </c>
      <c r="P627">
        <v>1.3159799999999999</v>
      </c>
      <c r="Q627">
        <v>1.3279799999999999</v>
      </c>
      <c r="R627">
        <v>1.3769999999999999E-2</v>
      </c>
      <c r="S627">
        <v>8.4664285714285397E-3</v>
      </c>
      <c r="T627">
        <v>27.214973046753201</v>
      </c>
      <c r="U627">
        <v>1</v>
      </c>
      <c r="V627" s="1">
        <f t="shared" si="28"/>
        <v>42990</v>
      </c>
      <c r="W627" t="str">
        <f>IFERROR(VLOOKUP(V627,realized!K:N,3,0),"")</f>
        <v/>
      </c>
      <c r="Y627" t="s">
        <v>1440</v>
      </c>
      <c r="Z627">
        <v>1283.68</v>
      </c>
      <c r="AA627">
        <v>1293.71</v>
      </c>
      <c r="AB627">
        <v>1280.49</v>
      </c>
      <c r="AC627">
        <v>1291.6600000000001</v>
      </c>
      <c r="AD627">
        <v>13.22</v>
      </c>
      <c r="AE627">
        <v>12.96</v>
      </c>
      <c r="AF627">
        <v>46.067167803797602</v>
      </c>
      <c r="AG627">
        <v>0</v>
      </c>
      <c r="AH627" s="1">
        <f t="shared" si="29"/>
        <v>42968</v>
      </c>
      <c r="AI627" t="str">
        <f>IFERROR(VLOOKUP(AH627,realized!U:X,3,0),"")</f>
        <v/>
      </c>
    </row>
    <row r="628" spans="1:35" x14ac:dyDescent="0.3">
      <c r="A628" t="s">
        <v>1457</v>
      </c>
      <c r="B628">
        <v>1.19655</v>
      </c>
      <c r="C628">
        <v>1.19943</v>
      </c>
      <c r="D628">
        <v>1.1872400000000001</v>
      </c>
      <c r="E628">
        <v>1.1884399999999999</v>
      </c>
      <c r="F628">
        <v>1.2189999999999901E-2</v>
      </c>
      <c r="G628">
        <v>9.5857142857142703E-3</v>
      </c>
      <c r="H628">
        <v>53.123191782358496</v>
      </c>
      <c r="I628">
        <v>0</v>
      </c>
      <c r="J628" s="1">
        <f t="shared" si="27"/>
        <v>42991</v>
      </c>
      <c r="K628" t="str">
        <f>IFERROR(VLOOKUP(J628,realized!F:I,3,0),"")</f>
        <v/>
      </c>
      <c r="M628" t="s">
        <v>1457</v>
      </c>
      <c r="N628">
        <v>1.32799</v>
      </c>
      <c r="O628">
        <v>1.3328199999999999</v>
      </c>
      <c r="P628">
        <v>1.31829</v>
      </c>
      <c r="Q628">
        <v>1.3206599999999999</v>
      </c>
      <c r="R628">
        <v>1.4529999999999901E-2</v>
      </c>
      <c r="S628">
        <v>9.0571428571428192E-3</v>
      </c>
      <c r="T628">
        <v>27.035725656315201</v>
      </c>
      <c r="U628">
        <v>1</v>
      </c>
      <c r="V628" s="1">
        <f t="shared" si="28"/>
        <v>42991</v>
      </c>
      <c r="W628" t="str">
        <f>IFERROR(VLOOKUP(V628,realized!K:N,3,0),"")</f>
        <v/>
      </c>
      <c r="Y628" t="s">
        <v>1441</v>
      </c>
      <c r="Z628">
        <v>1290.55</v>
      </c>
      <c r="AA628">
        <v>1292.5</v>
      </c>
      <c r="AB628">
        <v>1281.8900000000001</v>
      </c>
      <c r="AC628">
        <v>1284.6300000000001</v>
      </c>
      <c r="AD628">
        <v>10.6099999999999</v>
      </c>
      <c r="AE628">
        <v>13.002857142857099</v>
      </c>
      <c r="AF628">
        <v>46.470730351533703</v>
      </c>
      <c r="AG628">
        <v>0</v>
      </c>
      <c r="AH628" s="1">
        <f t="shared" si="29"/>
        <v>42969</v>
      </c>
      <c r="AI628" t="str">
        <f>IFERROR(VLOOKUP(AH628,realized!U:X,3,0),"")</f>
        <v/>
      </c>
    </row>
    <row r="629" spans="1:35" x14ac:dyDescent="0.3">
      <c r="A629" t="s">
        <v>1458</v>
      </c>
      <c r="B629">
        <v>1.18835</v>
      </c>
      <c r="C629">
        <v>1.19214</v>
      </c>
      <c r="D629">
        <v>1.18374</v>
      </c>
      <c r="E629">
        <v>1.19173</v>
      </c>
      <c r="F629">
        <v>8.3999999999999596E-3</v>
      </c>
      <c r="G629">
        <v>8.9828571428571292E-3</v>
      </c>
      <c r="H629">
        <v>59.4873923851776</v>
      </c>
      <c r="I629">
        <v>0</v>
      </c>
      <c r="J629" s="1">
        <f t="shared" si="27"/>
        <v>42992</v>
      </c>
      <c r="K629" t="str">
        <f>IFERROR(VLOOKUP(J629,realized!F:I,3,0),"")</f>
        <v/>
      </c>
      <c r="M629" t="s">
        <v>1458</v>
      </c>
      <c r="N629">
        <v>1.32064</v>
      </c>
      <c r="O629">
        <v>1.34049</v>
      </c>
      <c r="P629">
        <v>1.3148599999999999</v>
      </c>
      <c r="Q629">
        <v>1.3392500000000001</v>
      </c>
      <c r="R629">
        <v>2.563E-2</v>
      </c>
      <c r="S629">
        <v>1.02107142857142E-2</v>
      </c>
      <c r="T629">
        <v>26.562315861477799</v>
      </c>
      <c r="U629">
        <v>1</v>
      </c>
      <c r="V629" s="1">
        <f t="shared" si="28"/>
        <v>42992</v>
      </c>
      <c r="W629" t="str">
        <f>IFERROR(VLOOKUP(V629,realized!K:N,3,0),"")</f>
        <v/>
      </c>
      <c r="Y629" t="s">
        <v>1442</v>
      </c>
      <c r="Z629">
        <v>1284.83</v>
      </c>
      <c r="AA629">
        <v>1291.3</v>
      </c>
      <c r="AB629">
        <v>1282.6600000000001</v>
      </c>
      <c r="AC629">
        <v>1290.6400000000001</v>
      </c>
      <c r="AD629">
        <v>8.6399999999998691</v>
      </c>
      <c r="AE629">
        <v>12.6185714285714</v>
      </c>
      <c r="AF629">
        <v>46.849464274249499</v>
      </c>
      <c r="AG629">
        <v>0</v>
      </c>
      <c r="AH629" s="1">
        <f t="shared" si="29"/>
        <v>42970</v>
      </c>
      <c r="AI629" t="str">
        <f>IFERROR(VLOOKUP(AH629,realized!U:X,3,0),"")</f>
        <v/>
      </c>
    </row>
    <row r="630" spans="1:35" x14ac:dyDescent="0.3">
      <c r="A630" t="s">
        <v>1459</v>
      </c>
      <c r="B630">
        <v>1.19174</v>
      </c>
      <c r="C630">
        <v>1.1986600000000001</v>
      </c>
      <c r="D630">
        <v>1.19007</v>
      </c>
      <c r="E630">
        <v>1.19421</v>
      </c>
      <c r="F630">
        <v>8.5900000000000906E-3</v>
      </c>
      <c r="G630">
        <v>9.1199999999999996E-3</v>
      </c>
      <c r="H630">
        <v>59.5480097395196</v>
      </c>
      <c r="I630">
        <v>0</v>
      </c>
      <c r="J630" s="1">
        <f t="shared" si="27"/>
        <v>42993</v>
      </c>
      <c r="K630" t="str">
        <f>IFERROR(VLOOKUP(J630,realized!F:I,3,0),"")</f>
        <v/>
      </c>
      <c r="M630" t="s">
        <v>1459</v>
      </c>
      <c r="N630">
        <v>1.3393699999999999</v>
      </c>
      <c r="O630">
        <v>1.3615699999999999</v>
      </c>
      <c r="P630">
        <v>1.3379000000000001</v>
      </c>
      <c r="Q630">
        <v>1.35866</v>
      </c>
      <c r="R630">
        <v>2.3669999999999799E-2</v>
      </c>
      <c r="S630">
        <v>1.14071428571428E-2</v>
      </c>
      <c r="T630">
        <v>15.6293851167281</v>
      </c>
      <c r="U630">
        <v>1</v>
      </c>
      <c r="V630" s="1">
        <f t="shared" si="28"/>
        <v>42993</v>
      </c>
      <c r="W630" t="str">
        <f>IFERROR(VLOOKUP(V630,realized!K:N,3,0),"")</f>
        <v/>
      </c>
      <c r="Y630" t="s">
        <v>1443</v>
      </c>
      <c r="Z630">
        <v>1289.8599999999999</v>
      </c>
      <c r="AA630">
        <v>1291.07</v>
      </c>
      <c r="AB630">
        <v>1284.4100000000001</v>
      </c>
      <c r="AC630">
        <v>1286.0999999999999</v>
      </c>
      <c r="AD630">
        <v>6.65999999999985</v>
      </c>
      <c r="AE630">
        <v>11.9421428571428</v>
      </c>
      <c r="AF630">
        <v>46.9441162422888</v>
      </c>
      <c r="AG630">
        <v>0</v>
      </c>
      <c r="AH630" s="1">
        <f t="shared" si="29"/>
        <v>42971</v>
      </c>
      <c r="AI630" t="str">
        <f>IFERROR(VLOOKUP(AH630,realized!U:X,3,0),"")</f>
        <v/>
      </c>
    </row>
    <row r="631" spans="1:35" x14ac:dyDescent="0.3">
      <c r="A631" t="s">
        <v>1460</v>
      </c>
      <c r="B631">
        <v>1.1921200000000001</v>
      </c>
      <c r="C631">
        <v>1.19689</v>
      </c>
      <c r="D631">
        <v>1.1914499999999999</v>
      </c>
      <c r="E631">
        <v>1.19533</v>
      </c>
      <c r="F631">
        <v>5.4400000000001097E-3</v>
      </c>
      <c r="G631">
        <v>8.62285714285713E-3</v>
      </c>
      <c r="H631">
        <v>59.359989319623402</v>
      </c>
      <c r="I631">
        <v>0</v>
      </c>
      <c r="J631" s="1">
        <f t="shared" si="27"/>
        <v>42996</v>
      </c>
      <c r="K631" t="str">
        <f>IFERROR(VLOOKUP(J631,realized!F:I,3,0),"")</f>
        <v/>
      </c>
      <c r="M631" t="s">
        <v>1460</v>
      </c>
      <c r="N631">
        <v>1.35534</v>
      </c>
      <c r="O631">
        <v>1.3617900000000001</v>
      </c>
      <c r="P631">
        <v>1.34642</v>
      </c>
      <c r="Q631">
        <v>1.34914</v>
      </c>
      <c r="R631">
        <v>1.5370000000000101E-2</v>
      </c>
      <c r="S631">
        <v>1.2050714285714199E-2</v>
      </c>
      <c r="T631">
        <v>16.9682393485894</v>
      </c>
      <c r="U631">
        <v>1</v>
      </c>
      <c r="V631" s="1">
        <f t="shared" si="28"/>
        <v>42996</v>
      </c>
      <c r="W631" t="str">
        <f>IFERROR(VLOOKUP(V631,realized!K:N,3,0),"")</f>
        <v/>
      </c>
      <c r="Y631" t="s">
        <v>1444</v>
      </c>
      <c r="Z631">
        <v>1286</v>
      </c>
      <c r="AA631">
        <v>1294.5</v>
      </c>
      <c r="AB631">
        <v>1275.95</v>
      </c>
      <c r="AC631">
        <v>1291.03</v>
      </c>
      <c r="AD631">
        <v>18.549999999999901</v>
      </c>
      <c r="AE631">
        <v>12.969999999999899</v>
      </c>
      <c r="AF631">
        <v>47.385872093555101</v>
      </c>
      <c r="AG631">
        <v>0</v>
      </c>
      <c r="AH631" s="1">
        <f t="shared" si="29"/>
        <v>42972</v>
      </c>
      <c r="AI631" t="str">
        <f>IFERROR(VLOOKUP(AH631,realized!U:X,3,0),"")</f>
        <v/>
      </c>
    </row>
    <row r="632" spans="1:35" x14ac:dyDescent="0.3">
      <c r="A632" t="s">
        <v>1461</v>
      </c>
      <c r="B632">
        <v>1.19533</v>
      </c>
      <c r="C632">
        <v>1.20059</v>
      </c>
      <c r="D632">
        <v>1.1948700000000001</v>
      </c>
      <c r="E632">
        <v>1.19933</v>
      </c>
      <c r="F632">
        <v>5.7199999999999404E-3</v>
      </c>
      <c r="G632">
        <v>8.2914285714285694E-3</v>
      </c>
      <c r="H632">
        <v>59.0249861857978</v>
      </c>
      <c r="I632">
        <v>0</v>
      </c>
      <c r="J632" s="1">
        <f t="shared" si="27"/>
        <v>42997</v>
      </c>
      <c r="K632" t="str">
        <f>IFERROR(VLOOKUP(J632,realized!F:I,3,0),"")</f>
        <v/>
      </c>
      <c r="M632" t="s">
        <v>1461</v>
      </c>
      <c r="N632">
        <v>1.34951</v>
      </c>
      <c r="O632">
        <v>1.3551</v>
      </c>
      <c r="P632">
        <v>1.3467800000000001</v>
      </c>
      <c r="Q632">
        <v>1.3508</v>
      </c>
      <c r="R632">
        <v>8.3199999999998796E-3</v>
      </c>
      <c r="S632">
        <v>1.22185714285714E-2</v>
      </c>
      <c r="T632">
        <v>18.4227035207856</v>
      </c>
      <c r="U632">
        <v>1</v>
      </c>
      <c r="V632" s="1">
        <f t="shared" si="28"/>
        <v>42997</v>
      </c>
      <c r="W632" t="str">
        <f>IFERROR(VLOOKUP(V632,realized!K:N,3,0),"")</f>
        <v/>
      </c>
      <c r="Y632" t="s">
        <v>1445</v>
      </c>
      <c r="Z632">
        <v>1292.8499999999999</v>
      </c>
      <c r="AA632">
        <v>1312.04</v>
      </c>
      <c r="AB632">
        <v>1291.76</v>
      </c>
      <c r="AC632">
        <v>1309.81</v>
      </c>
      <c r="AD632">
        <v>21.009999999999899</v>
      </c>
      <c r="AE632">
        <v>13.4914285714285</v>
      </c>
      <c r="AF632">
        <v>46.019427273042503</v>
      </c>
      <c r="AG632">
        <v>0</v>
      </c>
      <c r="AH632" s="1">
        <f t="shared" si="29"/>
        <v>42975</v>
      </c>
      <c r="AI632" t="str">
        <f>IFERROR(VLOOKUP(AH632,realized!U:X,3,0),"")</f>
        <v/>
      </c>
    </row>
    <row r="633" spans="1:35" x14ac:dyDescent="0.3">
      <c r="A633" t="s">
        <v>1462</v>
      </c>
      <c r="B633">
        <v>1.19937</v>
      </c>
      <c r="C633">
        <v>1.2033</v>
      </c>
      <c r="D633">
        <v>1.1860599999999999</v>
      </c>
      <c r="E633">
        <v>1.18919</v>
      </c>
      <c r="F633">
        <v>1.7240000000000099E-2</v>
      </c>
      <c r="G633">
        <v>8.8828571428571593E-3</v>
      </c>
      <c r="H633">
        <v>61.025528029014502</v>
      </c>
      <c r="I633">
        <v>0</v>
      </c>
      <c r="J633" s="1">
        <f t="shared" si="27"/>
        <v>42998</v>
      </c>
      <c r="K633" t="str">
        <f>IFERROR(VLOOKUP(J633,realized!F:I,3,0),"")</f>
        <v/>
      </c>
      <c r="M633" t="s">
        <v>1462</v>
      </c>
      <c r="N633">
        <v>1.34968</v>
      </c>
      <c r="O633">
        <v>1.3657900000000001</v>
      </c>
      <c r="P633">
        <v>1.34504</v>
      </c>
      <c r="Q633">
        <v>1.3491500000000001</v>
      </c>
      <c r="R633">
        <v>2.0750000000000001E-2</v>
      </c>
      <c r="S633">
        <v>1.31085714285714E-2</v>
      </c>
      <c r="T633">
        <v>20.765843452387401</v>
      </c>
      <c r="U633">
        <v>1</v>
      </c>
      <c r="V633" s="1">
        <f t="shared" si="28"/>
        <v>42998</v>
      </c>
      <c r="W633" t="str">
        <f>IFERROR(VLOOKUP(V633,realized!K:N,3,0),"")</f>
        <v/>
      </c>
      <c r="Y633" t="s">
        <v>1446</v>
      </c>
      <c r="Z633">
        <v>1317.69</v>
      </c>
      <c r="AA633">
        <v>1325.94</v>
      </c>
      <c r="AB633">
        <v>1304.96</v>
      </c>
      <c r="AC633">
        <v>1309.4000000000001</v>
      </c>
      <c r="AD633">
        <v>20.98</v>
      </c>
      <c r="AE633">
        <v>13.680714285714201</v>
      </c>
      <c r="AF633">
        <v>41.622664308859797</v>
      </c>
      <c r="AG633">
        <v>0</v>
      </c>
      <c r="AH633" s="1">
        <f t="shared" si="29"/>
        <v>42976</v>
      </c>
      <c r="AI633" t="str">
        <f>IFERROR(VLOOKUP(AH633,realized!U:X,3,0),"")</f>
        <v/>
      </c>
    </row>
    <row r="634" spans="1:35" x14ac:dyDescent="0.3">
      <c r="A634" t="s">
        <v>1463</v>
      </c>
      <c r="B634">
        <v>1.18919</v>
      </c>
      <c r="C634">
        <v>1.1953199999999999</v>
      </c>
      <c r="D634">
        <v>1.18651</v>
      </c>
      <c r="E634">
        <v>1.194</v>
      </c>
      <c r="F634">
        <v>8.8099999999999793E-3</v>
      </c>
      <c r="G634">
        <v>8.5800000000000095E-3</v>
      </c>
      <c r="H634">
        <v>60.659657274063903</v>
      </c>
      <c r="I634">
        <v>0</v>
      </c>
      <c r="J634" s="1">
        <f t="shared" si="27"/>
        <v>42999</v>
      </c>
      <c r="K634" t="str">
        <f>IFERROR(VLOOKUP(J634,realized!F:I,3,0),"")</f>
        <v/>
      </c>
      <c r="M634" t="s">
        <v>1463</v>
      </c>
      <c r="N634">
        <v>1.34931</v>
      </c>
      <c r="O634">
        <v>1.3586199999999999</v>
      </c>
      <c r="P634">
        <v>1.34701</v>
      </c>
      <c r="Q634">
        <v>1.3574999999999999</v>
      </c>
      <c r="R634">
        <v>1.1609999999999799E-2</v>
      </c>
      <c r="S634">
        <v>1.3294999999999901E-2</v>
      </c>
      <c r="T634">
        <v>22.569437463066102</v>
      </c>
      <c r="U634">
        <v>1</v>
      </c>
      <c r="V634" s="1">
        <f t="shared" si="28"/>
        <v>42999</v>
      </c>
      <c r="W634" t="str">
        <f>IFERROR(VLOOKUP(V634,realized!K:N,3,0),"")</f>
        <v/>
      </c>
      <c r="Y634" t="s">
        <v>1447</v>
      </c>
      <c r="Z634">
        <v>1309</v>
      </c>
      <c r="AA634">
        <v>1313.62</v>
      </c>
      <c r="AB634">
        <v>1305.08</v>
      </c>
      <c r="AC634">
        <v>1308.51</v>
      </c>
      <c r="AD634">
        <v>8.5399999999999601</v>
      </c>
      <c r="AE634">
        <v>13.347142857142799</v>
      </c>
      <c r="AF634">
        <v>41.941826754220202</v>
      </c>
      <c r="AG634">
        <v>0</v>
      </c>
      <c r="AH634" s="1">
        <f t="shared" si="29"/>
        <v>42977</v>
      </c>
      <c r="AI634" t="str">
        <f>IFERROR(VLOOKUP(AH634,realized!U:X,3,0),"")</f>
        <v/>
      </c>
    </row>
    <row r="635" spans="1:35" x14ac:dyDescent="0.3">
      <c r="A635" t="s">
        <v>1464</v>
      </c>
      <c r="B635">
        <v>1.19411</v>
      </c>
      <c r="C635">
        <v>1.2003999999999999</v>
      </c>
      <c r="D635">
        <v>1.1936500000000001</v>
      </c>
      <c r="E635">
        <v>1.1944900000000001</v>
      </c>
      <c r="F635">
        <v>6.74999999999981E-3</v>
      </c>
      <c r="G635">
        <v>8.6371428571428502E-3</v>
      </c>
      <c r="H635">
        <v>60.406852822493903</v>
      </c>
      <c r="I635">
        <v>0</v>
      </c>
      <c r="J635" s="1">
        <f t="shared" si="27"/>
        <v>43000</v>
      </c>
      <c r="K635" t="str">
        <f>IFERROR(VLOOKUP(J635,realized!F:I,3,0),"")</f>
        <v/>
      </c>
      <c r="M635" t="s">
        <v>1464</v>
      </c>
      <c r="N635">
        <v>1.3573999999999999</v>
      </c>
      <c r="O635">
        <v>1.3595200000000001</v>
      </c>
      <c r="P635">
        <v>1.3448899999999999</v>
      </c>
      <c r="Q635">
        <v>1.34964</v>
      </c>
      <c r="R635">
        <v>1.46300000000001E-2</v>
      </c>
      <c r="S635">
        <v>1.39571428571428E-2</v>
      </c>
      <c r="T635">
        <v>24.425470991406801</v>
      </c>
      <c r="U635">
        <v>1</v>
      </c>
      <c r="V635" s="1">
        <f t="shared" si="28"/>
        <v>43000</v>
      </c>
      <c r="W635" t="str">
        <f>IFERROR(VLOOKUP(V635,realized!K:N,3,0),"")</f>
        <v/>
      </c>
      <c r="Y635" t="s">
        <v>1448</v>
      </c>
      <c r="Z635">
        <v>1308.32</v>
      </c>
      <c r="AA635">
        <v>1323.61</v>
      </c>
      <c r="AB635">
        <v>1299.07</v>
      </c>
      <c r="AC635">
        <v>1321.5</v>
      </c>
      <c r="AD635">
        <v>24.5399999999999</v>
      </c>
      <c r="AE635">
        <v>14.3249999999999</v>
      </c>
      <c r="AF635">
        <v>42.405121954669902</v>
      </c>
      <c r="AG635">
        <v>0</v>
      </c>
      <c r="AH635" s="1">
        <f t="shared" si="29"/>
        <v>42978</v>
      </c>
      <c r="AI635" t="str">
        <f>IFERROR(VLOOKUP(AH635,realized!U:X,3,0),"")</f>
        <v/>
      </c>
    </row>
    <row r="636" spans="1:35" x14ac:dyDescent="0.3">
      <c r="A636" t="s">
        <v>1465</v>
      </c>
      <c r="B636">
        <v>1.1899</v>
      </c>
      <c r="C636">
        <v>1.1936100000000001</v>
      </c>
      <c r="D636">
        <v>1.1831499999999999</v>
      </c>
      <c r="E636">
        <v>1.1846300000000001</v>
      </c>
      <c r="F636">
        <v>1.13400000000001E-2</v>
      </c>
      <c r="G636">
        <v>8.9292857142857195E-3</v>
      </c>
      <c r="H636">
        <v>59.427530657090301</v>
      </c>
      <c r="I636">
        <v>0</v>
      </c>
      <c r="J636" s="1">
        <f t="shared" si="27"/>
        <v>43003</v>
      </c>
      <c r="K636" t="str">
        <f>IFERROR(VLOOKUP(J636,realized!F:I,3,0),"")</f>
        <v/>
      </c>
      <c r="M636" t="s">
        <v>1465</v>
      </c>
      <c r="N636">
        <v>1.3487499999999999</v>
      </c>
      <c r="O636">
        <v>1.357</v>
      </c>
      <c r="P636">
        <v>1.3430500000000001</v>
      </c>
      <c r="Q636">
        <v>1.3462099999999999</v>
      </c>
      <c r="R636">
        <v>1.39499999999999E-2</v>
      </c>
      <c r="S636">
        <v>1.39985714285714E-2</v>
      </c>
      <c r="T636">
        <v>32.078322095633098</v>
      </c>
      <c r="U636">
        <v>1</v>
      </c>
      <c r="V636" s="1">
        <f t="shared" si="28"/>
        <v>43003</v>
      </c>
      <c r="W636" t="str">
        <f>IFERROR(VLOOKUP(V636,realized!K:N,3,0),"")</f>
        <v/>
      </c>
      <c r="Y636" t="s">
        <v>1449</v>
      </c>
      <c r="Z636">
        <v>1321.54</v>
      </c>
      <c r="AA636">
        <v>1328.77</v>
      </c>
      <c r="AB636">
        <v>1316.31</v>
      </c>
      <c r="AC636">
        <v>1325.08</v>
      </c>
      <c r="AD636">
        <v>12.46</v>
      </c>
      <c r="AE636">
        <v>14.418571428571401</v>
      </c>
      <c r="AF636">
        <v>41.061841089939698</v>
      </c>
      <c r="AG636">
        <v>0</v>
      </c>
      <c r="AH636" s="1">
        <f t="shared" si="29"/>
        <v>42979</v>
      </c>
      <c r="AI636" t="str">
        <f>IFERROR(VLOOKUP(AH636,realized!U:X,3,0),"")</f>
        <v/>
      </c>
    </row>
    <row r="637" spans="1:35" x14ac:dyDescent="0.3">
      <c r="A637" t="s">
        <v>1466</v>
      </c>
      <c r="B637">
        <v>1.1846399999999999</v>
      </c>
      <c r="C637">
        <v>1.1860999999999999</v>
      </c>
      <c r="D637">
        <v>1.17564</v>
      </c>
      <c r="E637">
        <v>1.1790700000000001</v>
      </c>
      <c r="F637">
        <v>1.04599999999999E-2</v>
      </c>
      <c r="G637">
        <v>9.3407142857142803E-3</v>
      </c>
      <c r="H637">
        <v>50.010940758213501</v>
      </c>
      <c r="I637">
        <v>0</v>
      </c>
      <c r="J637" s="1">
        <f t="shared" si="27"/>
        <v>43004</v>
      </c>
      <c r="K637" t="str">
        <f>IFERROR(VLOOKUP(J637,realized!F:I,3,0),"")</f>
        <v/>
      </c>
      <c r="M637" t="s">
        <v>1466</v>
      </c>
      <c r="N637">
        <v>1.3462000000000001</v>
      </c>
      <c r="O637">
        <v>1.35138</v>
      </c>
      <c r="P637">
        <v>1.34091</v>
      </c>
      <c r="Q637">
        <v>1.3456900000000001</v>
      </c>
      <c r="R637">
        <v>1.04699999999999E-2</v>
      </c>
      <c r="S637">
        <v>1.42935714285714E-2</v>
      </c>
      <c r="T637">
        <v>34.551648358086503</v>
      </c>
      <c r="U637">
        <v>1</v>
      </c>
      <c r="V637" s="1">
        <f t="shared" si="28"/>
        <v>43004</v>
      </c>
      <c r="W637" t="str">
        <f>IFERROR(VLOOKUP(V637,realized!K:N,3,0),"")</f>
        <v/>
      </c>
      <c r="Y637" t="s">
        <v>1450</v>
      </c>
      <c r="Z637">
        <v>1334.27</v>
      </c>
      <c r="AA637">
        <v>1339.73</v>
      </c>
      <c r="AB637">
        <v>1331.68</v>
      </c>
      <c r="AC637">
        <v>1333.51</v>
      </c>
      <c r="AD637">
        <v>14.65</v>
      </c>
      <c r="AE637">
        <v>14.416428571428501</v>
      </c>
      <c r="AF637">
        <v>35.570249851178403</v>
      </c>
      <c r="AG637">
        <v>0</v>
      </c>
      <c r="AH637" s="1">
        <f t="shared" si="29"/>
        <v>42982</v>
      </c>
      <c r="AI637" t="str">
        <f>IFERROR(VLOOKUP(AH637,realized!U:X,3,0),"")</f>
        <v/>
      </c>
    </row>
    <row r="638" spans="1:35" x14ac:dyDescent="0.3">
      <c r="A638" t="s">
        <v>1467</v>
      </c>
      <c r="B638">
        <v>1.1792100000000001</v>
      </c>
      <c r="C638">
        <v>1.1794899999999999</v>
      </c>
      <c r="D638">
        <v>1.1716500000000001</v>
      </c>
      <c r="E638">
        <v>1.17445</v>
      </c>
      <c r="F638">
        <v>7.8399999999998402E-3</v>
      </c>
      <c r="G638">
        <v>8.8621428571428497E-3</v>
      </c>
      <c r="H638">
        <v>45.624349409564303</v>
      </c>
      <c r="I638">
        <v>0</v>
      </c>
      <c r="J638" s="1">
        <f t="shared" si="27"/>
        <v>43005</v>
      </c>
      <c r="K638" t="str">
        <f>IFERROR(VLOOKUP(J638,realized!F:I,3,0),"")</f>
        <v/>
      </c>
      <c r="M638" t="s">
        <v>1467</v>
      </c>
      <c r="N638">
        <v>1.3456900000000001</v>
      </c>
      <c r="O638">
        <v>1.3461099999999999</v>
      </c>
      <c r="P638">
        <v>1.33633</v>
      </c>
      <c r="Q638">
        <v>1.33863</v>
      </c>
      <c r="R638">
        <v>9.7799999999998999E-3</v>
      </c>
      <c r="S638">
        <v>1.4399999999999901E-2</v>
      </c>
      <c r="T638">
        <v>40.061626629990698</v>
      </c>
      <c r="U638">
        <v>1</v>
      </c>
      <c r="V638" s="1">
        <f t="shared" si="28"/>
        <v>43005</v>
      </c>
      <c r="W638" t="str">
        <f>IFERROR(VLOOKUP(V638,realized!K:N,3,0),"")</f>
        <v/>
      </c>
      <c r="Y638" t="s">
        <v>1451</v>
      </c>
      <c r="Z638">
        <v>1334.06</v>
      </c>
      <c r="AA638">
        <v>1344.3</v>
      </c>
      <c r="AB638">
        <v>1326.14</v>
      </c>
      <c r="AC638">
        <v>1339.6</v>
      </c>
      <c r="AD638">
        <v>18.159999999999801</v>
      </c>
      <c r="AE638">
        <v>14.5628571428571</v>
      </c>
      <c r="AF638">
        <v>38.045785036692799</v>
      </c>
      <c r="AG638">
        <v>0</v>
      </c>
      <c r="AH638" s="1">
        <f t="shared" si="29"/>
        <v>42983</v>
      </c>
      <c r="AI638" t="str">
        <f>IFERROR(VLOOKUP(AH638,realized!U:X,3,0),"")</f>
        <v/>
      </c>
    </row>
    <row r="639" spans="1:35" x14ac:dyDescent="0.3">
      <c r="A639" t="s">
        <v>1468</v>
      </c>
      <c r="B639">
        <v>1.1748099999999999</v>
      </c>
      <c r="C639">
        <v>1.1803600000000001</v>
      </c>
      <c r="D639">
        <v>1.1720699999999999</v>
      </c>
      <c r="E639">
        <v>1.1786099999999999</v>
      </c>
      <c r="F639">
        <v>8.2900000000001306E-3</v>
      </c>
      <c r="G639">
        <v>8.9014285714285792E-3</v>
      </c>
      <c r="H639">
        <v>52.0078844549179</v>
      </c>
      <c r="I639">
        <v>0</v>
      </c>
      <c r="J639" s="1">
        <f t="shared" si="27"/>
        <v>43006</v>
      </c>
      <c r="K639" t="str">
        <f>IFERROR(VLOOKUP(J639,realized!F:I,3,0),"")</f>
        <v/>
      </c>
      <c r="M639" t="s">
        <v>1468</v>
      </c>
      <c r="N639">
        <v>1.3384100000000001</v>
      </c>
      <c r="O639">
        <v>1.34548</v>
      </c>
      <c r="P639">
        <v>1.33426</v>
      </c>
      <c r="Q639">
        <v>1.3440700000000001</v>
      </c>
      <c r="R639">
        <v>1.1220000000000001E-2</v>
      </c>
      <c r="S639">
        <v>1.4271428571428499E-2</v>
      </c>
      <c r="T639">
        <v>45.360340010120403</v>
      </c>
      <c r="U639">
        <v>1</v>
      </c>
      <c r="V639" s="1">
        <f t="shared" si="28"/>
        <v>43006</v>
      </c>
      <c r="W639" t="str">
        <f>IFERROR(VLOOKUP(V639,realized!K:N,3,0),"")</f>
        <v/>
      </c>
      <c r="Y639" t="s">
        <v>1452</v>
      </c>
      <c r="Z639">
        <v>1339.4</v>
      </c>
      <c r="AA639">
        <v>1342.38</v>
      </c>
      <c r="AB639">
        <v>1331.56</v>
      </c>
      <c r="AC639">
        <v>1334.23</v>
      </c>
      <c r="AD639">
        <v>10.8200000000001</v>
      </c>
      <c r="AE639">
        <v>14.7249999999999</v>
      </c>
      <c r="AF639">
        <v>38.600296287049503</v>
      </c>
      <c r="AG639">
        <v>0</v>
      </c>
      <c r="AH639" s="1">
        <f t="shared" si="29"/>
        <v>42984</v>
      </c>
      <c r="AI639" t="str">
        <f>IFERROR(VLOOKUP(AH639,realized!U:X,3,0),"")</f>
        <v/>
      </c>
    </row>
    <row r="640" spans="1:35" x14ac:dyDescent="0.3">
      <c r="A640" t="s">
        <v>1469</v>
      </c>
      <c r="B640">
        <v>1.17859</v>
      </c>
      <c r="C640">
        <v>1.1832</v>
      </c>
      <c r="D640">
        <v>1.1772199999999999</v>
      </c>
      <c r="E640">
        <v>1.18127</v>
      </c>
      <c r="F640">
        <v>5.9800000000000903E-3</v>
      </c>
      <c r="G640">
        <v>8.7328571428571602E-3</v>
      </c>
      <c r="H640">
        <v>51.8732564386546</v>
      </c>
      <c r="I640">
        <v>0</v>
      </c>
      <c r="J640" s="1">
        <f t="shared" si="27"/>
        <v>43007</v>
      </c>
      <c r="K640" t="str">
        <f>IFERROR(VLOOKUP(J640,realized!F:I,3,0),"")</f>
        <v/>
      </c>
      <c r="M640" t="s">
        <v>1469</v>
      </c>
      <c r="N640">
        <v>1.3441399999999999</v>
      </c>
      <c r="O640">
        <v>1.34416</v>
      </c>
      <c r="P640">
        <v>1.3349200000000001</v>
      </c>
      <c r="Q640">
        <v>1.33955</v>
      </c>
      <c r="R640">
        <v>9.2399999999999097E-3</v>
      </c>
      <c r="S640">
        <v>1.44957142857142E-2</v>
      </c>
      <c r="T640">
        <v>46.8216934215259</v>
      </c>
      <c r="U640">
        <v>0</v>
      </c>
      <c r="V640" s="1">
        <f t="shared" si="28"/>
        <v>43007</v>
      </c>
      <c r="W640" t="str">
        <f>IFERROR(VLOOKUP(V640,realized!K:N,3,0),"")</f>
        <v/>
      </c>
      <c r="Y640" t="s">
        <v>1453</v>
      </c>
      <c r="Z640">
        <v>1334.17</v>
      </c>
      <c r="AA640">
        <v>1349.77</v>
      </c>
      <c r="AB640">
        <v>1332.48</v>
      </c>
      <c r="AC640">
        <v>1349.17</v>
      </c>
      <c r="AD640">
        <v>17.2899999999999</v>
      </c>
      <c r="AE640">
        <v>14.7235714285714</v>
      </c>
      <c r="AF640">
        <v>36.0586373502464</v>
      </c>
      <c r="AG640">
        <v>0</v>
      </c>
      <c r="AH640" s="1">
        <f t="shared" si="29"/>
        <v>42985</v>
      </c>
      <c r="AI640" t="str">
        <f>IFERROR(VLOOKUP(AH640,realized!U:X,3,0),"")</f>
        <v/>
      </c>
    </row>
    <row r="641" spans="1:35" x14ac:dyDescent="0.3">
      <c r="A641" t="s">
        <v>1470</v>
      </c>
      <c r="B641">
        <v>1.17882</v>
      </c>
      <c r="C641">
        <v>1.1814499999999999</v>
      </c>
      <c r="D641">
        <v>1.1729799999999999</v>
      </c>
      <c r="E641">
        <v>1.1731499999999999</v>
      </c>
      <c r="F641">
        <v>8.4699999999999706E-3</v>
      </c>
      <c r="G641">
        <v>8.9657142857142904E-3</v>
      </c>
      <c r="H641">
        <v>51.876301710549598</v>
      </c>
      <c r="I641">
        <v>0</v>
      </c>
      <c r="J641" s="1">
        <f t="shared" si="27"/>
        <v>43010</v>
      </c>
      <c r="K641" t="str">
        <f>IFERROR(VLOOKUP(J641,realized!F:I,3,0),"")</f>
        <v/>
      </c>
      <c r="M641" t="s">
        <v>1470</v>
      </c>
      <c r="N641">
        <v>1.3366800000000001</v>
      </c>
      <c r="O641">
        <v>1.3402099999999999</v>
      </c>
      <c r="P641">
        <v>1.3255699999999999</v>
      </c>
      <c r="Q641">
        <v>1.32759</v>
      </c>
      <c r="R641">
        <v>1.46399999999999E-2</v>
      </c>
      <c r="S641">
        <v>1.45578571428571E-2</v>
      </c>
      <c r="T641">
        <v>48.116541044877202</v>
      </c>
      <c r="U641">
        <v>0</v>
      </c>
      <c r="V641" s="1">
        <f t="shared" si="28"/>
        <v>43010</v>
      </c>
      <c r="W641" t="str">
        <f>IFERROR(VLOOKUP(V641,realized!K:N,3,0),"")</f>
        <v/>
      </c>
      <c r="Y641" t="s">
        <v>1454</v>
      </c>
      <c r="Z641">
        <v>1348.75</v>
      </c>
      <c r="AA641">
        <v>1357.47</v>
      </c>
      <c r="AB641">
        <v>1342.66</v>
      </c>
      <c r="AC641">
        <v>1345.42</v>
      </c>
      <c r="AD641">
        <v>14.809999999999899</v>
      </c>
      <c r="AE641">
        <v>14.837142857142799</v>
      </c>
      <c r="AF641">
        <v>32.669242249027299</v>
      </c>
      <c r="AG641">
        <v>0</v>
      </c>
      <c r="AH641" s="1">
        <f t="shared" si="29"/>
        <v>42986</v>
      </c>
      <c r="AI641" t="str">
        <f>IFERROR(VLOOKUP(AH641,realized!U:X,3,0),"")</f>
        <v/>
      </c>
    </row>
    <row r="642" spans="1:35" x14ac:dyDescent="0.3">
      <c r="A642" t="s">
        <v>1471</v>
      </c>
      <c r="B642">
        <v>1.1732</v>
      </c>
      <c r="C642">
        <v>1.1773199999999999</v>
      </c>
      <c r="D642">
        <v>1.1695800000000001</v>
      </c>
      <c r="E642">
        <v>1.1745000000000001</v>
      </c>
      <c r="F642">
        <v>7.7399999999998503E-3</v>
      </c>
      <c r="G642">
        <v>8.6478571428571394E-3</v>
      </c>
      <c r="H642">
        <v>49.189037060291497</v>
      </c>
      <c r="I642">
        <v>0</v>
      </c>
      <c r="J642" s="1">
        <f t="shared" si="27"/>
        <v>43011</v>
      </c>
      <c r="K642" t="str">
        <f>IFERROR(VLOOKUP(J642,realized!F:I,3,0),"")</f>
        <v/>
      </c>
      <c r="M642" t="s">
        <v>1471</v>
      </c>
      <c r="N642">
        <v>1.3273999999999999</v>
      </c>
      <c r="O642">
        <v>1.32873</v>
      </c>
      <c r="P642">
        <v>1.3221799999999999</v>
      </c>
      <c r="Q642">
        <v>1.32375</v>
      </c>
      <c r="R642">
        <v>6.5500000000000497E-3</v>
      </c>
      <c r="S642">
        <v>1.3987857142857101E-2</v>
      </c>
      <c r="T642">
        <v>49.133190175859397</v>
      </c>
      <c r="U642">
        <v>0</v>
      </c>
      <c r="V642" s="1">
        <f t="shared" si="28"/>
        <v>43011</v>
      </c>
      <c r="W642" t="str">
        <f>IFERROR(VLOOKUP(V642,realized!K:N,3,0),"")</f>
        <v/>
      </c>
      <c r="Y642" t="s">
        <v>1455</v>
      </c>
      <c r="Z642">
        <v>1334.67</v>
      </c>
      <c r="AA642">
        <v>1339.96</v>
      </c>
      <c r="AB642">
        <v>1326.24</v>
      </c>
      <c r="AC642">
        <v>1326.5</v>
      </c>
      <c r="AD642">
        <v>19.18</v>
      </c>
      <c r="AE642">
        <v>15.449285714285599</v>
      </c>
      <c r="AF642">
        <v>33.146387911926098</v>
      </c>
      <c r="AG642">
        <v>0</v>
      </c>
      <c r="AH642" s="1">
        <f t="shared" si="29"/>
        <v>42989</v>
      </c>
      <c r="AI642" t="str">
        <f>IFERROR(VLOOKUP(AH642,realized!U:X,3,0),"")</f>
        <v/>
      </c>
    </row>
    <row r="643" spans="1:35" x14ac:dyDescent="0.3">
      <c r="A643" t="s">
        <v>1472</v>
      </c>
      <c r="B643">
        <v>1.1743300000000001</v>
      </c>
      <c r="C643">
        <v>1.1787399999999999</v>
      </c>
      <c r="D643">
        <v>1.17347</v>
      </c>
      <c r="E643">
        <v>1.17597</v>
      </c>
      <c r="F643">
        <v>5.2699999999998798E-3</v>
      </c>
      <c r="G643">
        <v>8.4242857142857001E-3</v>
      </c>
      <c r="H643">
        <v>49.017263236039703</v>
      </c>
      <c r="I643">
        <v>0</v>
      </c>
      <c r="J643" s="1">
        <f t="shared" si="27"/>
        <v>43012</v>
      </c>
      <c r="K643" t="str">
        <f>IFERROR(VLOOKUP(J643,realized!F:I,3,0),"")</f>
        <v/>
      </c>
      <c r="M643" t="s">
        <v>1472</v>
      </c>
      <c r="N643">
        <v>1.3235699999999999</v>
      </c>
      <c r="O643">
        <v>1.3291200000000001</v>
      </c>
      <c r="P643">
        <v>1.3233699999999999</v>
      </c>
      <c r="Q643">
        <v>1.3247599999999999</v>
      </c>
      <c r="R643">
        <v>5.7500000000001404E-3</v>
      </c>
      <c r="S643">
        <v>1.2567857142857099E-2</v>
      </c>
      <c r="T643">
        <v>55.489317824781303</v>
      </c>
      <c r="U643">
        <v>0</v>
      </c>
      <c r="V643" s="1">
        <f t="shared" si="28"/>
        <v>43012</v>
      </c>
      <c r="W643" t="str">
        <f>IFERROR(VLOOKUP(V643,realized!K:N,3,0),"")</f>
        <v/>
      </c>
      <c r="Y643" t="s">
        <v>1456</v>
      </c>
      <c r="Z643">
        <v>1327.36</v>
      </c>
      <c r="AA643">
        <v>1332.03</v>
      </c>
      <c r="AB643">
        <v>1322.55</v>
      </c>
      <c r="AC643">
        <v>1330.81</v>
      </c>
      <c r="AD643">
        <v>9.4800000000000093</v>
      </c>
      <c r="AE643">
        <v>15.509285714285699</v>
      </c>
      <c r="AF643">
        <v>33.702549598618099</v>
      </c>
      <c r="AG643">
        <v>0</v>
      </c>
      <c r="AH643" s="1">
        <f t="shared" si="29"/>
        <v>42990</v>
      </c>
      <c r="AI643" t="str">
        <f>IFERROR(VLOOKUP(AH643,realized!U:X,3,0),"")</f>
        <v/>
      </c>
    </row>
    <row r="644" spans="1:35" x14ac:dyDescent="0.3">
      <c r="A644" t="s">
        <v>1473</v>
      </c>
      <c r="B644">
        <v>1.1758999999999999</v>
      </c>
      <c r="C644">
        <v>1.1778500000000001</v>
      </c>
      <c r="D644">
        <v>1.16987</v>
      </c>
      <c r="E644">
        <v>1.17073</v>
      </c>
      <c r="F644">
        <v>7.9800000000000895E-3</v>
      </c>
      <c r="G644">
        <v>8.3807142857142795E-3</v>
      </c>
      <c r="H644">
        <v>48.788711556935198</v>
      </c>
      <c r="I644">
        <v>0</v>
      </c>
      <c r="J644" s="1">
        <f t="shared" ref="J644:J707" si="30">DATEVALUE(SUBSTITUTE(A644,".","/"))</f>
        <v>43013</v>
      </c>
      <c r="K644" t="str">
        <f>IFERROR(VLOOKUP(J644,realized!F:I,3,0),"")</f>
        <v/>
      </c>
      <c r="M644" t="s">
        <v>1473</v>
      </c>
      <c r="N644">
        <v>1.32443</v>
      </c>
      <c r="O644">
        <v>1.32494</v>
      </c>
      <c r="P644">
        <v>1.3107200000000001</v>
      </c>
      <c r="Q644">
        <v>1.31166</v>
      </c>
      <c r="R644">
        <v>1.4219999999999899E-2</v>
      </c>
      <c r="S644">
        <v>1.1892857142857099E-2</v>
      </c>
      <c r="T644">
        <v>46.745790420834901</v>
      </c>
      <c r="U644">
        <v>0</v>
      </c>
      <c r="V644" s="1">
        <f t="shared" ref="V644:V707" si="31">DATEVALUE(SUBSTITUTE(M644,".","/"))</f>
        <v>43013</v>
      </c>
      <c r="W644" t="str">
        <f>IFERROR(VLOOKUP(V644,realized!K:N,3,0),"")</f>
        <v/>
      </c>
      <c r="Y644" t="s">
        <v>1457</v>
      </c>
      <c r="Z644">
        <v>1332.53</v>
      </c>
      <c r="AA644">
        <v>1334.55</v>
      </c>
      <c r="AB644">
        <v>1320.78</v>
      </c>
      <c r="AC644">
        <v>1322.07</v>
      </c>
      <c r="AD644">
        <v>13.7699999999999</v>
      </c>
      <c r="AE644">
        <v>16.017142857142801</v>
      </c>
      <c r="AF644">
        <v>34.472952422884497</v>
      </c>
      <c r="AG644">
        <v>0</v>
      </c>
      <c r="AH644" s="1">
        <f t="shared" ref="AH644:AH707" si="32">DATEVALUE(SUBSTITUTE(Y644,".","/"))</f>
        <v>42991</v>
      </c>
      <c r="AI644" t="str">
        <f>IFERROR(VLOOKUP(AH644,realized!U:X,3,0),"")</f>
        <v/>
      </c>
    </row>
    <row r="645" spans="1:35" x14ac:dyDescent="0.3">
      <c r="A645" t="s">
        <v>1474</v>
      </c>
      <c r="B645">
        <v>1.1710499999999999</v>
      </c>
      <c r="C645">
        <v>1.1738299999999999</v>
      </c>
      <c r="D645">
        <v>1.16689</v>
      </c>
      <c r="E645">
        <v>1.1731499999999999</v>
      </c>
      <c r="F645">
        <v>6.9399999999999401E-3</v>
      </c>
      <c r="G645">
        <v>8.4878571428571199E-3</v>
      </c>
      <c r="H645">
        <v>45.838503100143697</v>
      </c>
      <c r="I645">
        <v>0</v>
      </c>
      <c r="J645" s="1">
        <f t="shared" si="30"/>
        <v>43014</v>
      </c>
      <c r="K645" t="str">
        <f>IFERROR(VLOOKUP(J645,realized!F:I,3,0),"")</f>
        <v/>
      </c>
      <c r="M645" t="s">
        <v>1474</v>
      </c>
      <c r="N645">
        <v>1.3119000000000001</v>
      </c>
      <c r="O645">
        <v>1.31199</v>
      </c>
      <c r="P645">
        <v>1.3026800000000001</v>
      </c>
      <c r="Q645">
        <v>1.30636</v>
      </c>
      <c r="R645">
        <v>9.3099999999999294E-3</v>
      </c>
      <c r="S645">
        <v>1.1459999999999901E-2</v>
      </c>
      <c r="T645">
        <v>41.463490916227798</v>
      </c>
      <c r="U645">
        <v>0</v>
      </c>
      <c r="V645" s="1">
        <f t="shared" si="31"/>
        <v>43014</v>
      </c>
      <c r="W645" t="str">
        <f>IFERROR(VLOOKUP(V645,realized!K:N,3,0),"")</f>
        <v/>
      </c>
      <c r="Y645" t="s">
        <v>1458</v>
      </c>
      <c r="Z645">
        <v>1322.9</v>
      </c>
      <c r="AA645">
        <v>1330.6</v>
      </c>
      <c r="AB645">
        <v>1315.53</v>
      </c>
      <c r="AC645">
        <v>1328.39</v>
      </c>
      <c r="AD645">
        <v>15.069999999999901</v>
      </c>
      <c r="AE645">
        <v>15.7685714285714</v>
      </c>
      <c r="AF645">
        <v>43.1625903383975</v>
      </c>
      <c r="AG645">
        <v>0</v>
      </c>
      <c r="AH645" s="1">
        <f t="shared" si="32"/>
        <v>42992</v>
      </c>
      <c r="AI645" t="str">
        <f>IFERROR(VLOOKUP(AH645,realized!U:X,3,0),"")</f>
        <v/>
      </c>
    </row>
    <row r="646" spans="1:35" x14ac:dyDescent="0.3">
      <c r="A646" t="s">
        <v>1475</v>
      </c>
      <c r="B646">
        <v>1.1727700000000001</v>
      </c>
      <c r="C646">
        <v>1.1755599999999999</v>
      </c>
      <c r="D646">
        <v>1.1719200000000001</v>
      </c>
      <c r="E646">
        <v>1.1740900000000001</v>
      </c>
      <c r="F646">
        <v>3.6399999999998599E-3</v>
      </c>
      <c r="G646">
        <v>8.3392857142856897E-3</v>
      </c>
      <c r="H646">
        <v>45.853356443012501</v>
      </c>
      <c r="I646">
        <v>0</v>
      </c>
      <c r="J646" s="1">
        <f t="shared" si="30"/>
        <v>43017</v>
      </c>
      <c r="K646" t="str">
        <f>IFERROR(VLOOKUP(J646,realized!F:I,3,0),"")</f>
        <v/>
      </c>
      <c r="M646" t="s">
        <v>1475</v>
      </c>
      <c r="N646">
        <v>1.3091299999999999</v>
      </c>
      <c r="O646">
        <v>1.3183400000000001</v>
      </c>
      <c r="P646">
        <v>1.3074399999999999</v>
      </c>
      <c r="Q646">
        <v>1.31406</v>
      </c>
      <c r="R646">
        <v>1.19800000000001E-2</v>
      </c>
      <c r="S646">
        <v>1.1721428571428501E-2</v>
      </c>
      <c r="T646">
        <v>41.363425774183298</v>
      </c>
      <c r="U646">
        <v>0</v>
      </c>
      <c r="V646" s="1">
        <f t="shared" si="31"/>
        <v>43017</v>
      </c>
      <c r="W646" t="str">
        <f>IFERROR(VLOOKUP(V646,realized!K:N,3,0),"")</f>
        <v/>
      </c>
      <c r="Y646" t="s">
        <v>1459</v>
      </c>
      <c r="Z646">
        <v>1327.98</v>
      </c>
      <c r="AA646">
        <v>1334.26</v>
      </c>
      <c r="AB646">
        <v>1318.76</v>
      </c>
      <c r="AC646">
        <v>1318.76</v>
      </c>
      <c r="AD646">
        <v>15.5</v>
      </c>
      <c r="AE646">
        <v>15.375</v>
      </c>
      <c r="AF646">
        <v>47.977542941404401</v>
      </c>
      <c r="AG646">
        <v>0</v>
      </c>
      <c r="AH646" s="1">
        <f t="shared" si="32"/>
        <v>42993</v>
      </c>
      <c r="AI646" t="str">
        <f>IFERROR(VLOOKUP(AH646,realized!U:X,3,0),"")</f>
        <v/>
      </c>
    </row>
    <row r="647" spans="1:35" x14ac:dyDescent="0.3">
      <c r="A647" t="s">
        <v>1476</v>
      </c>
      <c r="B647">
        <v>1.1740200000000001</v>
      </c>
      <c r="C647">
        <v>1.1825000000000001</v>
      </c>
      <c r="D647">
        <v>1.17387</v>
      </c>
      <c r="E647">
        <v>1.1808399999999999</v>
      </c>
      <c r="F647">
        <v>8.6300000000001306E-3</v>
      </c>
      <c r="G647">
        <v>7.7242857142856896E-3</v>
      </c>
      <c r="H647">
        <v>48.637172395126299</v>
      </c>
      <c r="I647">
        <v>0</v>
      </c>
      <c r="J647" s="1">
        <f t="shared" si="30"/>
        <v>43018</v>
      </c>
      <c r="K647" t="str">
        <f>IFERROR(VLOOKUP(J647,realized!F:I,3,0),"")</f>
        <v/>
      </c>
      <c r="M647" t="s">
        <v>1476</v>
      </c>
      <c r="N647">
        <v>1.31413</v>
      </c>
      <c r="O647">
        <v>1.32256</v>
      </c>
      <c r="P647">
        <v>1.3130500000000001</v>
      </c>
      <c r="Q647">
        <v>1.3202799999999999</v>
      </c>
      <c r="R647">
        <v>9.5099999999999005E-3</v>
      </c>
      <c r="S647">
        <v>1.0918571428571401E-2</v>
      </c>
      <c r="T647">
        <v>44.884459868601397</v>
      </c>
      <c r="U647">
        <v>0</v>
      </c>
      <c r="V647" s="1">
        <f t="shared" si="31"/>
        <v>43018</v>
      </c>
      <c r="W647" t="str">
        <f>IFERROR(VLOOKUP(V647,realized!K:N,3,0),"")</f>
        <v/>
      </c>
      <c r="Y647" t="s">
        <v>1460</v>
      </c>
      <c r="Z647">
        <v>1319.47</v>
      </c>
      <c r="AA647">
        <v>1319.59</v>
      </c>
      <c r="AB647">
        <v>1304.56</v>
      </c>
      <c r="AC647">
        <v>1306.53</v>
      </c>
      <c r="AD647">
        <v>15.0299999999999</v>
      </c>
      <c r="AE647">
        <v>14.9499999999999</v>
      </c>
      <c r="AF647">
        <v>48.2090085798921</v>
      </c>
      <c r="AG647">
        <v>0</v>
      </c>
      <c r="AH647" s="1">
        <f t="shared" si="32"/>
        <v>42996</v>
      </c>
      <c r="AI647" t="str">
        <f>IFERROR(VLOOKUP(AH647,realized!U:X,3,0),"")</f>
        <v/>
      </c>
    </row>
    <row r="648" spans="1:35" x14ac:dyDescent="0.3">
      <c r="A648" t="s">
        <v>1477</v>
      </c>
      <c r="B648">
        <v>1.1807000000000001</v>
      </c>
      <c r="C648">
        <v>1.1868700000000001</v>
      </c>
      <c r="D648">
        <v>1.17947</v>
      </c>
      <c r="E648">
        <v>1.18615</v>
      </c>
      <c r="F648">
        <v>7.4000000000000697E-3</v>
      </c>
      <c r="G648">
        <v>7.6235714285714101E-3</v>
      </c>
      <c r="H648">
        <v>48.336351655215303</v>
      </c>
      <c r="I648">
        <v>0</v>
      </c>
      <c r="J648" s="1">
        <f t="shared" si="30"/>
        <v>43019</v>
      </c>
      <c r="K648" t="str">
        <f>IFERROR(VLOOKUP(J648,realized!F:I,3,0),"")</f>
        <v/>
      </c>
      <c r="M648" t="s">
        <v>1477</v>
      </c>
      <c r="N648">
        <v>1.3202799999999999</v>
      </c>
      <c r="O648">
        <v>1.3233900000000001</v>
      </c>
      <c r="P648">
        <v>1.3174999999999999</v>
      </c>
      <c r="Q648">
        <v>1.3225100000000001</v>
      </c>
      <c r="R648">
        <v>5.8900000000001703E-3</v>
      </c>
      <c r="S648">
        <v>1.051E-2</v>
      </c>
      <c r="T648">
        <v>44.312238601313702</v>
      </c>
      <c r="U648">
        <v>0</v>
      </c>
      <c r="V648" s="1">
        <f t="shared" si="31"/>
        <v>43019</v>
      </c>
      <c r="W648" t="str">
        <f>IFERROR(VLOOKUP(V648,realized!K:N,3,0),"")</f>
        <v/>
      </c>
      <c r="Y648" t="s">
        <v>1461</v>
      </c>
      <c r="Z648">
        <v>1307.4100000000001</v>
      </c>
      <c r="AA648">
        <v>1311.6</v>
      </c>
      <c r="AB648">
        <v>1305.07</v>
      </c>
      <c r="AC648">
        <v>1309.78</v>
      </c>
      <c r="AD648">
        <v>6.5299999999999701</v>
      </c>
      <c r="AE648">
        <v>14.8064285714285</v>
      </c>
      <c r="AF648">
        <v>48.473386851133</v>
      </c>
      <c r="AG648">
        <v>0</v>
      </c>
      <c r="AH648" s="1">
        <f t="shared" si="32"/>
        <v>42997</v>
      </c>
      <c r="AI648" t="str">
        <f>IFERROR(VLOOKUP(AH648,realized!U:X,3,0),"")</f>
        <v/>
      </c>
    </row>
    <row r="649" spans="1:35" x14ac:dyDescent="0.3">
      <c r="A649" t="s">
        <v>1478</v>
      </c>
      <c r="B649">
        <v>1.18587</v>
      </c>
      <c r="C649">
        <v>1.1879299999999999</v>
      </c>
      <c r="D649">
        <v>1.18265</v>
      </c>
      <c r="E649">
        <v>1.1830099999999999</v>
      </c>
      <c r="F649">
        <v>5.2799999999999497E-3</v>
      </c>
      <c r="G649">
        <v>7.5185714285714196E-3</v>
      </c>
      <c r="H649">
        <v>56.561492566233397</v>
      </c>
      <c r="I649">
        <v>0</v>
      </c>
      <c r="J649" s="1">
        <f t="shared" si="30"/>
        <v>43020</v>
      </c>
      <c r="K649" t="str">
        <f>IFERROR(VLOOKUP(J649,realized!F:I,3,0),"")</f>
        <v/>
      </c>
      <c r="M649" t="s">
        <v>1478</v>
      </c>
      <c r="N649">
        <v>1.3220099999999999</v>
      </c>
      <c r="O649">
        <v>1.32901</v>
      </c>
      <c r="P649">
        <v>1.31209</v>
      </c>
      <c r="Q649">
        <v>1.32622</v>
      </c>
      <c r="R649">
        <v>1.6920000000000001E-2</v>
      </c>
      <c r="S649">
        <v>1.06735714285714E-2</v>
      </c>
      <c r="T649">
        <v>45.344620828838998</v>
      </c>
      <c r="U649">
        <v>0</v>
      </c>
      <c r="V649" s="1">
        <f t="shared" si="31"/>
        <v>43020</v>
      </c>
      <c r="W649" t="str">
        <f>IFERROR(VLOOKUP(V649,realized!K:N,3,0),"")</f>
        <v/>
      </c>
      <c r="Y649" t="s">
        <v>1462</v>
      </c>
      <c r="Z649">
        <v>1310.87</v>
      </c>
      <c r="AA649">
        <v>1315.97</v>
      </c>
      <c r="AB649">
        <v>1295.99</v>
      </c>
      <c r="AC649">
        <v>1299.93</v>
      </c>
      <c r="AD649">
        <v>19.98</v>
      </c>
      <c r="AE649">
        <v>14.4807142857142</v>
      </c>
      <c r="AF649">
        <v>46.553974266196498</v>
      </c>
      <c r="AG649">
        <v>0</v>
      </c>
      <c r="AH649" s="1">
        <f t="shared" si="32"/>
        <v>42998</v>
      </c>
      <c r="AI649" t="str">
        <f>IFERROR(VLOOKUP(AH649,realized!U:X,3,0),"")</f>
        <v/>
      </c>
    </row>
    <row r="650" spans="1:35" x14ac:dyDescent="0.3">
      <c r="A650" t="s">
        <v>1479</v>
      </c>
      <c r="B650">
        <v>1.18272</v>
      </c>
      <c r="C650">
        <v>1.1874499999999999</v>
      </c>
      <c r="D650">
        <v>1.18049</v>
      </c>
      <c r="E650">
        <v>1.18188</v>
      </c>
      <c r="F650">
        <v>6.95999999999985E-3</v>
      </c>
      <c r="G650">
        <v>7.2057142857142598E-3</v>
      </c>
      <c r="H650">
        <v>65.063855840835998</v>
      </c>
      <c r="I650">
        <v>0</v>
      </c>
      <c r="J650" s="1">
        <f t="shared" si="30"/>
        <v>43021</v>
      </c>
      <c r="K650" t="str">
        <f>IFERROR(VLOOKUP(J650,realized!F:I,3,0),"")</f>
        <v/>
      </c>
      <c r="M650" t="s">
        <v>1479</v>
      </c>
      <c r="N650">
        <v>1.3255300000000001</v>
      </c>
      <c r="O650">
        <v>1.3337000000000001</v>
      </c>
      <c r="P650">
        <v>1.3245899999999999</v>
      </c>
      <c r="Q650">
        <v>1.3283700000000001</v>
      </c>
      <c r="R650">
        <v>9.11000000000017E-3</v>
      </c>
      <c r="S650">
        <v>1.03278571428571E-2</v>
      </c>
      <c r="T650">
        <v>48.701150955626296</v>
      </c>
      <c r="U650">
        <v>0</v>
      </c>
      <c r="V650" s="1">
        <f t="shared" si="31"/>
        <v>43021</v>
      </c>
      <c r="W650" t="str">
        <f>IFERROR(VLOOKUP(V650,realized!K:N,3,0),"")</f>
        <v/>
      </c>
      <c r="Y650" t="s">
        <v>1463</v>
      </c>
      <c r="Z650">
        <v>1300.3399999999999</v>
      </c>
      <c r="AA650">
        <v>1301.68</v>
      </c>
      <c r="AB650">
        <v>1288.06</v>
      </c>
      <c r="AC650">
        <v>1290.0899999999999</v>
      </c>
      <c r="AD650">
        <v>13.6200000000001</v>
      </c>
      <c r="AE650">
        <v>14.5635714285714</v>
      </c>
      <c r="AF650">
        <v>41.983064691423301</v>
      </c>
      <c r="AG650">
        <v>0</v>
      </c>
      <c r="AH650" s="1">
        <f t="shared" si="32"/>
        <v>42999</v>
      </c>
      <c r="AI650" t="str">
        <f>IFERROR(VLOOKUP(AH650,realized!U:X,3,0),"")</f>
        <v/>
      </c>
    </row>
    <row r="651" spans="1:35" x14ac:dyDescent="0.3">
      <c r="A651" t="s">
        <v>1480</v>
      </c>
      <c r="B651">
        <v>1.1810099999999999</v>
      </c>
      <c r="C651">
        <v>1.1819</v>
      </c>
      <c r="D651">
        <v>1.1779900000000001</v>
      </c>
      <c r="E651">
        <v>1.1794899999999999</v>
      </c>
      <c r="F651">
        <v>3.9099999999998502E-3</v>
      </c>
      <c r="G651">
        <v>6.7378571428571097E-3</v>
      </c>
      <c r="H651">
        <v>64.212501508739194</v>
      </c>
      <c r="I651">
        <v>0</v>
      </c>
      <c r="J651" s="1">
        <f t="shared" si="30"/>
        <v>43024</v>
      </c>
      <c r="K651" t="str">
        <f>IFERROR(VLOOKUP(J651,realized!F:I,3,0),"")</f>
        <v/>
      </c>
      <c r="M651" t="s">
        <v>1480</v>
      </c>
      <c r="N651">
        <v>1.3287</v>
      </c>
      <c r="O651">
        <v>1.33114</v>
      </c>
      <c r="P651">
        <v>1.32247</v>
      </c>
      <c r="Q651">
        <v>1.3247</v>
      </c>
      <c r="R651">
        <v>8.6699999999999503E-3</v>
      </c>
      <c r="S651">
        <v>1.0199285714285701E-2</v>
      </c>
      <c r="T651">
        <v>52.149403823953499</v>
      </c>
      <c r="U651">
        <v>0</v>
      </c>
      <c r="V651" s="1">
        <f t="shared" si="31"/>
        <v>43024</v>
      </c>
      <c r="W651" t="str">
        <f>IFERROR(VLOOKUP(V651,realized!K:N,3,0),"")</f>
        <v/>
      </c>
      <c r="Y651" t="s">
        <v>1464</v>
      </c>
      <c r="Z651">
        <v>1291.44</v>
      </c>
      <c r="AA651">
        <v>1298.6400000000001</v>
      </c>
      <c r="AB651">
        <v>1291.18</v>
      </c>
      <c r="AC651">
        <v>1296.07</v>
      </c>
      <c r="AD651">
        <v>8.5500000000001801</v>
      </c>
      <c r="AE651">
        <v>14.127857142857099</v>
      </c>
      <c r="AF651">
        <v>41.931005060303299</v>
      </c>
      <c r="AG651">
        <v>0</v>
      </c>
      <c r="AH651" s="1">
        <f t="shared" si="32"/>
        <v>43000</v>
      </c>
      <c r="AI651" t="str">
        <f>IFERROR(VLOOKUP(AH651,realized!U:X,3,0),"")</f>
        <v/>
      </c>
    </row>
    <row r="652" spans="1:35" x14ac:dyDescent="0.3">
      <c r="A652" t="s">
        <v>1481</v>
      </c>
      <c r="B652">
        <v>1.1795899999999999</v>
      </c>
      <c r="C652">
        <v>1.1799599999999999</v>
      </c>
      <c r="D652">
        <v>1.1735599999999999</v>
      </c>
      <c r="E652">
        <v>1.17658</v>
      </c>
      <c r="F652">
        <v>6.3999999999999604E-3</v>
      </c>
      <c r="G652">
        <v>6.6349999999999699E-3</v>
      </c>
      <c r="H652">
        <v>63.468536597911097</v>
      </c>
      <c r="I652">
        <v>0</v>
      </c>
      <c r="J652" s="1">
        <f t="shared" si="30"/>
        <v>43025</v>
      </c>
      <c r="K652" t="str">
        <f>IFERROR(VLOOKUP(J652,realized!F:I,3,0),"")</f>
        <v/>
      </c>
      <c r="M652" t="s">
        <v>1481</v>
      </c>
      <c r="N652">
        <v>1.32511</v>
      </c>
      <c r="O652">
        <v>1.32864</v>
      </c>
      <c r="P652">
        <v>1.31542</v>
      </c>
      <c r="Q652">
        <v>1.31915</v>
      </c>
      <c r="R652">
        <v>1.3220000000000001E-2</v>
      </c>
      <c r="S652">
        <v>1.0444999999999999E-2</v>
      </c>
      <c r="T652">
        <v>51.821541199745702</v>
      </c>
      <c r="U652">
        <v>0</v>
      </c>
      <c r="V652" s="1">
        <f t="shared" si="31"/>
        <v>43025</v>
      </c>
      <c r="W652" t="str">
        <f>IFERROR(VLOOKUP(V652,realized!K:N,3,0),"")</f>
        <v/>
      </c>
      <c r="Y652" t="s">
        <v>1465</v>
      </c>
      <c r="Z652">
        <v>1297.1300000000001</v>
      </c>
      <c r="AA652">
        <v>1312.11</v>
      </c>
      <c r="AB652">
        <v>1289.27</v>
      </c>
      <c r="AC652">
        <v>1309.44</v>
      </c>
      <c r="AD652">
        <v>22.8399999999999</v>
      </c>
      <c r="AE652">
        <v>14.462142857142799</v>
      </c>
      <c r="AF652">
        <v>41.912818883141597</v>
      </c>
      <c r="AG652">
        <v>0</v>
      </c>
      <c r="AH652" s="1">
        <f t="shared" si="32"/>
        <v>43003</v>
      </c>
      <c r="AI652" t="str">
        <f>IFERROR(VLOOKUP(AH652,realized!U:X,3,0),"")</f>
        <v/>
      </c>
    </row>
    <row r="653" spans="1:35" x14ac:dyDescent="0.3">
      <c r="A653" t="s">
        <v>1482</v>
      </c>
      <c r="B653">
        <v>1.1766099999999999</v>
      </c>
      <c r="C653">
        <v>1.18049</v>
      </c>
      <c r="D653">
        <v>1.1729700000000001</v>
      </c>
      <c r="E653">
        <v>1.17865</v>
      </c>
      <c r="F653">
        <v>7.5199999999999703E-3</v>
      </c>
      <c r="G653">
        <v>6.57999999999996E-3</v>
      </c>
      <c r="H653">
        <v>62.677207742563901</v>
      </c>
      <c r="I653">
        <v>0</v>
      </c>
      <c r="J653" s="1">
        <f t="shared" si="30"/>
        <v>43026</v>
      </c>
      <c r="K653" t="str">
        <f>IFERROR(VLOOKUP(J653,realized!F:I,3,0),"")</f>
        <v/>
      </c>
      <c r="M653" t="s">
        <v>1482</v>
      </c>
      <c r="N653">
        <v>1.31864</v>
      </c>
      <c r="O653">
        <v>1.32118</v>
      </c>
      <c r="P653">
        <v>1.31395</v>
      </c>
      <c r="Q653">
        <v>1.32026</v>
      </c>
      <c r="R653">
        <v>7.2300000000000697E-3</v>
      </c>
      <c r="S653">
        <v>1.0160000000000001E-2</v>
      </c>
      <c r="T653">
        <v>52.069882396425498</v>
      </c>
      <c r="U653">
        <v>0</v>
      </c>
      <c r="V653" s="1">
        <f t="shared" si="31"/>
        <v>43026</v>
      </c>
      <c r="W653" t="str">
        <f>IFERROR(VLOOKUP(V653,realized!K:N,3,0),"")</f>
        <v/>
      </c>
      <c r="Y653" t="s">
        <v>1466</v>
      </c>
      <c r="Z653">
        <v>1309.6199999999999</v>
      </c>
      <c r="AA653">
        <v>1313.6</v>
      </c>
      <c r="AB653">
        <v>1291.75</v>
      </c>
      <c r="AC653">
        <v>1292.6199999999999</v>
      </c>
      <c r="AD653">
        <v>21.849999999999898</v>
      </c>
      <c r="AE653">
        <v>15.25</v>
      </c>
      <c r="AF653">
        <v>42.007523474732103</v>
      </c>
      <c r="AG653">
        <v>0</v>
      </c>
      <c r="AH653" s="1">
        <f t="shared" si="32"/>
        <v>43004</v>
      </c>
      <c r="AI653" t="str">
        <f>IFERROR(VLOOKUP(AH653,realized!U:X,3,0),"")</f>
        <v/>
      </c>
    </row>
    <row r="654" spans="1:35" x14ac:dyDescent="0.3">
      <c r="A654" t="s">
        <v>1483</v>
      </c>
      <c r="B654">
        <v>1.1787700000000001</v>
      </c>
      <c r="C654">
        <v>1.1857500000000001</v>
      </c>
      <c r="D654">
        <v>1.17675</v>
      </c>
      <c r="E654">
        <v>1.18512</v>
      </c>
      <c r="F654">
        <v>9.0000000000001103E-3</v>
      </c>
      <c r="G654">
        <v>6.7957142857142496E-3</v>
      </c>
      <c r="H654">
        <v>62.003985710100601</v>
      </c>
      <c r="I654">
        <v>0</v>
      </c>
      <c r="J654" s="1">
        <f t="shared" si="30"/>
        <v>43027</v>
      </c>
      <c r="K654" t="str">
        <f>IFERROR(VLOOKUP(J654,realized!F:I,3,0),"")</f>
        <v/>
      </c>
      <c r="M654" t="s">
        <v>1483</v>
      </c>
      <c r="N654">
        <v>1.32036</v>
      </c>
      <c r="O654">
        <v>1.3227800000000001</v>
      </c>
      <c r="P654">
        <v>1.3128899999999999</v>
      </c>
      <c r="Q654">
        <v>1.3158000000000001</v>
      </c>
      <c r="R654">
        <v>9.8900000000001695E-3</v>
      </c>
      <c r="S654">
        <v>1.0206428571428601E-2</v>
      </c>
      <c r="T654">
        <v>54.857052879327398</v>
      </c>
      <c r="U654">
        <v>0</v>
      </c>
      <c r="V654" s="1">
        <f t="shared" si="31"/>
        <v>43027</v>
      </c>
      <c r="W654" t="str">
        <f>IFERROR(VLOOKUP(V654,realized!K:N,3,0),"")</f>
        <v/>
      </c>
      <c r="Y654" t="s">
        <v>1467</v>
      </c>
      <c r="Z654">
        <v>1293.3900000000001</v>
      </c>
      <c r="AA654">
        <v>1296.0899999999999</v>
      </c>
      <c r="AB654">
        <v>1281.33</v>
      </c>
      <c r="AC654">
        <v>1281.48</v>
      </c>
      <c r="AD654">
        <v>14.7599999999999</v>
      </c>
      <c r="AE654">
        <v>15.0692857142857</v>
      </c>
      <c r="AF654">
        <v>38.563096485410902</v>
      </c>
      <c r="AG654">
        <v>0</v>
      </c>
      <c r="AH654" s="1">
        <f t="shared" si="32"/>
        <v>43005</v>
      </c>
      <c r="AI654" t="str">
        <f>IFERROR(VLOOKUP(AH654,realized!U:X,3,0),"")</f>
        <v/>
      </c>
    </row>
    <row r="655" spans="1:35" x14ac:dyDescent="0.3">
      <c r="A655" t="s">
        <v>1484</v>
      </c>
      <c r="B655">
        <v>1.18482</v>
      </c>
      <c r="C655">
        <v>1.1857500000000001</v>
      </c>
      <c r="D655">
        <v>1.1761900000000001</v>
      </c>
      <c r="E655">
        <v>1.1778599999999999</v>
      </c>
      <c r="F655">
        <v>9.5600000000000095E-3</v>
      </c>
      <c r="G655">
        <v>6.8735714285713999E-3</v>
      </c>
      <c r="H655">
        <v>61.263204518866999</v>
      </c>
      <c r="I655">
        <v>1</v>
      </c>
      <c r="J655" s="1">
        <f t="shared" si="30"/>
        <v>43028</v>
      </c>
      <c r="K655" t="str">
        <f>IFERROR(VLOOKUP(J655,realized!F:I,3,0),"")</f>
        <v/>
      </c>
      <c r="M655" t="s">
        <v>1484</v>
      </c>
      <c r="N655">
        <v>1.3157300000000001</v>
      </c>
      <c r="O655">
        <v>1.32</v>
      </c>
      <c r="P655">
        <v>1.3087200000000001</v>
      </c>
      <c r="Q655">
        <v>1.31856</v>
      </c>
      <c r="R655">
        <v>1.1279999999999899E-2</v>
      </c>
      <c r="S655">
        <v>9.9664285714286104E-3</v>
      </c>
      <c r="T655">
        <v>60.969973776008501</v>
      </c>
      <c r="U655">
        <v>0</v>
      </c>
      <c r="V655" s="1">
        <f t="shared" si="31"/>
        <v>43028</v>
      </c>
      <c r="W655" t="str">
        <f>IFERROR(VLOOKUP(V655,realized!K:N,3,0),"")</f>
        <v/>
      </c>
      <c r="Y655" t="s">
        <v>1468</v>
      </c>
      <c r="Z655">
        <v>1283.08</v>
      </c>
      <c r="AA655">
        <v>1288.72</v>
      </c>
      <c r="AB655">
        <v>1277.6400000000001</v>
      </c>
      <c r="AC655">
        <v>1286.28</v>
      </c>
      <c r="AD655">
        <v>11.079999999999901</v>
      </c>
      <c r="AE655">
        <v>14.8028571428571</v>
      </c>
      <c r="AF655">
        <v>46.146432590819003</v>
      </c>
      <c r="AG655">
        <v>0</v>
      </c>
      <c r="AH655" s="1">
        <f t="shared" si="32"/>
        <v>43006</v>
      </c>
      <c r="AI655" t="str">
        <f>IFERROR(VLOOKUP(AH655,realized!U:X,3,0),"")</f>
        <v/>
      </c>
    </row>
    <row r="656" spans="1:35" x14ac:dyDescent="0.3">
      <c r="A656" t="s">
        <v>1485</v>
      </c>
      <c r="B656">
        <v>1.17642</v>
      </c>
      <c r="C656">
        <v>1.1777</v>
      </c>
      <c r="D656">
        <v>1.1724399999999999</v>
      </c>
      <c r="E656">
        <v>1.1748799999999999</v>
      </c>
      <c r="F656">
        <v>5.4199999999999804E-3</v>
      </c>
      <c r="G656">
        <v>6.7078571428571196E-3</v>
      </c>
      <c r="H656">
        <v>60.563107490553101</v>
      </c>
      <c r="I656">
        <v>1</v>
      </c>
      <c r="J656" s="1">
        <f t="shared" si="30"/>
        <v>43031</v>
      </c>
      <c r="K656" t="str">
        <f>IFERROR(VLOOKUP(J656,realized!F:I,3,0),"")</f>
        <v/>
      </c>
      <c r="M656" t="s">
        <v>1485</v>
      </c>
      <c r="N656">
        <v>1.31839</v>
      </c>
      <c r="O656">
        <v>1.32267</v>
      </c>
      <c r="P656">
        <v>1.3157399999999999</v>
      </c>
      <c r="Q656">
        <v>1.31959</v>
      </c>
      <c r="R656">
        <v>6.9300000000001001E-3</v>
      </c>
      <c r="S656">
        <v>9.9935714285714697E-3</v>
      </c>
      <c r="T656">
        <v>59.9809425574527</v>
      </c>
      <c r="U656">
        <v>0</v>
      </c>
      <c r="V656" s="1">
        <f t="shared" si="31"/>
        <v>43031</v>
      </c>
      <c r="W656" t="str">
        <f>IFERROR(VLOOKUP(V656,realized!K:N,3,0),"")</f>
        <v/>
      </c>
      <c r="Y656" t="s">
        <v>1469</v>
      </c>
      <c r="Z656">
        <v>1286.6500000000001</v>
      </c>
      <c r="AA656">
        <v>1290.29</v>
      </c>
      <c r="AB656">
        <v>1275.72</v>
      </c>
      <c r="AC656">
        <v>1277.8699999999999</v>
      </c>
      <c r="AD656">
        <v>14.569999999999901</v>
      </c>
      <c r="AE656">
        <v>14.4735714285714</v>
      </c>
      <c r="AF656">
        <v>48.154247858118602</v>
      </c>
      <c r="AG656">
        <v>0</v>
      </c>
      <c r="AH656" s="1">
        <f t="shared" si="32"/>
        <v>43007</v>
      </c>
      <c r="AI656" t="str">
        <f>IFERROR(VLOOKUP(AH656,realized!U:X,3,0),"")</f>
        <v/>
      </c>
    </row>
    <row r="657" spans="1:35" x14ac:dyDescent="0.3">
      <c r="A657" t="s">
        <v>1486</v>
      </c>
      <c r="B657">
        <v>1.1748400000000001</v>
      </c>
      <c r="C657">
        <v>1.17923</v>
      </c>
      <c r="D657">
        <v>1.17424</v>
      </c>
      <c r="E657">
        <v>1.1760299999999999</v>
      </c>
      <c r="F657">
        <v>4.99000000000005E-3</v>
      </c>
      <c r="G657">
        <v>6.6878571428571299E-3</v>
      </c>
      <c r="H657">
        <v>59.925311978883798</v>
      </c>
      <c r="I657">
        <v>1</v>
      </c>
      <c r="J657" s="1">
        <f t="shared" si="30"/>
        <v>43032</v>
      </c>
      <c r="K657" t="str">
        <f>IFERROR(VLOOKUP(J657,realized!F:I,3,0),"")</f>
        <v/>
      </c>
      <c r="M657" t="s">
        <v>1486</v>
      </c>
      <c r="N657">
        <v>1.31969</v>
      </c>
      <c r="O657">
        <v>1.3227</v>
      </c>
      <c r="P657">
        <v>1.3112699999999999</v>
      </c>
      <c r="Q657">
        <v>1.31314</v>
      </c>
      <c r="R657">
        <v>1.1429999999999999E-2</v>
      </c>
      <c r="S657">
        <v>1.0399285714285699E-2</v>
      </c>
      <c r="T657">
        <v>59.432967007779801</v>
      </c>
      <c r="U657">
        <v>0</v>
      </c>
      <c r="V657" s="1">
        <f t="shared" si="31"/>
        <v>43032</v>
      </c>
      <c r="W657" t="str">
        <f>IFERROR(VLOOKUP(V657,realized!K:N,3,0),"")</f>
        <v/>
      </c>
      <c r="Y657" t="s">
        <v>1470</v>
      </c>
      <c r="Z657">
        <v>1278.75</v>
      </c>
      <c r="AA657">
        <v>1279.2</v>
      </c>
      <c r="AB657">
        <v>1269.45</v>
      </c>
      <c r="AC657">
        <v>1269.73</v>
      </c>
      <c r="AD657">
        <v>9.75</v>
      </c>
      <c r="AE657">
        <v>14.492857142857099</v>
      </c>
      <c r="AF657">
        <v>44.132642230002702</v>
      </c>
      <c r="AG657">
        <v>0</v>
      </c>
      <c r="AH657" s="1">
        <f t="shared" si="32"/>
        <v>43010</v>
      </c>
      <c r="AI657" t="str">
        <f>IFERROR(VLOOKUP(AH657,realized!U:X,3,0),"")</f>
        <v/>
      </c>
    </row>
    <row r="658" spans="1:35" x14ac:dyDescent="0.3">
      <c r="A658" t="s">
        <v>1487</v>
      </c>
      <c r="B658">
        <v>1.1760999999999999</v>
      </c>
      <c r="C658">
        <v>1.1817200000000001</v>
      </c>
      <c r="D658">
        <v>1.17526</v>
      </c>
      <c r="E658">
        <v>1.1811799999999999</v>
      </c>
      <c r="F658">
        <v>6.4600000000001297E-3</v>
      </c>
      <c r="G658">
        <v>6.5792857142856999E-3</v>
      </c>
      <c r="H658">
        <v>59.252096756209802</v>
      </c>
      <c r="I658">
        <v>1</v>
      </c>
      <c r="J658" s="1">
        <f t="shared" si="30"/>
        <v>43033</v>
      </c>
      <c r="K658" t="str">
        <f>IFERROR(VLOOKUP(J658,realized!F:I,3,0),"")</f>
        <v/>
      </c>
      <c r="M658" t="s">
        <v>1487</v>
      </c>
      <c r="N658">
        <v>1.3130599999999999</v>
      </c>
      <c r="O658">
        <v>1.32707</v>
      </c>
      <c r="P658">
        <v>1.31097</v>
      </c>
      <c r="Q658">
        <v>1.3263400000000001</v>
      </c>
      <c r="R658">
        <v>1.61E-2</v>
      </c>
      <c r="S658">
        <v>1.0533571428571401E-2</v>
      </c>
      <c r="T658">
        <v>59.0854048632389</v>
      </c>
      <c r="U658">
        <v>0</v>
      </c>
      <c r="V658" s="1">
        <f t="shared" si="31"/>
        <v>43033</v>
      </c>
      <c r="W658" t="str">
        <f>IFERROR(VLOOKUP(V658,realized!K:N,3,0),"")</f>
        <v/>
      </c>
      <c r="Y658" t="s">
        <v>1471</v>
      </c>
      <c r="Z658">
        <v>1270.67</v>
      </c>
      <c r="AA658">
        <v>1274.6500000000001</v>
      </c>
      <c r="AB658">
        <v>1268.24</v>
      </c>
      <c r="AC658">
        <v>1271.6199999999999</v>
      </c>
      <c r="AD658">
        <v>6.4100000000000801</v>
      </c>
      <c r="AE658">
        <v>13.9671428571428</v>
      </c>
      <c r="AF658">
        <v>43.226739092659301</v>
      </c>
      <c r="AG658">
        <v>0</v>
      </c>
      <c r="AH658" s="1">
        <f t="shared" si="32"/>
        <v>43011</v>
      </c>
      <c r="AI658" t="str">
        <f>IFERROR(VLOOKUP(AH658,realized!U:X,3,0),"")</f>
        <v/>
      </c>
    </row>
    <row r="659" spans="1:35" x14ac:dyDescent="0.3">
      <c r="A659" t="s">
        <v>1488</v>
      </c>
      <c r="B659">
        <v>1.18126</v>
      </c>
      <c r="C659">
        <v>1.1836199999999999</v>
      </c>
      <c r="D659">
        <v>1.1639999999999999</v>
      </c>
      <c r="E659">
        <v>1.1650700000000001</v>
      </c>
      <c r="F659">
        <v>1.9619999999999901E-2</v>
      </c>
      <c r="G659">
        <v>7.4849999999999899E-3</v>
      </c>
      <c r="H659">
        <v>53.995042677102099</v>
      </c>
      <c r="I659">
        <v>1</v>
      </c>
      <c r="J659" s="1">
        <f t="shared" si="30"/>
        <v>43034</v>
      </c>
      <c r="K659" t="str">
        <f>IFERROR(VLOOKUP(J659,realized!F:I,3,0),"")</f>
        <v/>
      </c>
      <c r="M659" t="s">
        <v>1488</v>
      </c>
      <c r="N659">
        <v>1.32572</v>
      </c>
      <c r="O659">
        <v>1.32785</v>
      </c>
      <c r="P659">
        <v>1.3146</v>
      </c>
      <c r="Q659">
        <v>1.31592</v>
      </c>
      <c r="R659">
        <v>1.3249999999999901E-2</v>
      </c>
      <c r="S659">
        <v>1.0815E-2</v>
      </c>
      <c r="T659">
        <v>65.231662593024794</v>
      </c>
      <c r="U659">
        <v>0</v>
      </c>
      <c r="V659" s="1">
        <f t="shared" si="31"/>
        <v>43034</v>
      </c>
      <c r="W659" t="str">
        <f>IFERROR(VLOOKUP(V659,realized!K:N,3,0),"")</f>
        <v/>
      </c>
      <c r="Y659" t="s">
        <v>1472</v>
      </c>
      <c r="Z659">
        <v>1271.54</v>
      </c>
      <c r="AA659">
        <v>1282.1099999999999</v>
      </c>
      <c r="AB659">
        <v>1270.4000000000001</v>
      </c>
      <c r="AC659">
        <v>1274.53</v>
      </c>
      <c r="AD659">
        <v>11.7099999999998</v>
      </c>
      <c r="AE659">
        <v>13.7271428571428</v>
      </c>
      <c r="AF659">
        <v>42.850442135679202</v>
      </c>
      <c r="AG659">
        <v>0</v>
      </c>
      <c r="AH659" s="1">
        <f t="shared" si="32"/>
        <v>43012</v>
      </c>
      <c r="AI659" t="str">
        <f>IFERROR(VLOOKUP(AH659,realized!U:X,3,0),"")</f>
        <v/>
      </c>
    </row>
    <row r="660" spans="1:35" x14ac:dyDescent="0.3">
      <c r="A660" t="s">
        <v>1489</v>
      </c>
      <c r="B660">
        <v>1.16527</v>
      </c>
      <c r="C660">
        <v>1.1656200000000001</v>
      </c>
      <c r="D660">
        <v>1.1573899999999999</v>
      </c>
      <c r="E660">
        <v>1.16076</v>
      </c>
      <c r="F660">
        <v>8.2300000000001799E-3</v>
      </c>
      <c r="G660">
        <v>7.8128571428571596E-3</v>
      </c>
      <c r="H660">
        <v>44.551916009184701</v>
      </c>
      <c r="I660">
        <v>1</v>
      </c>
      <c r="J660" s="1">
        <f t="shared" si="30"/>
        <v>43035</v>
      </c>
      <c r="K660" t="str">
        <f>IFERROR(VLOOKUP(J660,realized!F:I,3,0),"")</f>
        <v/>
      </c>
      <c r="M660" t="s">
        <v>1489</v>
      </c>
      <c r="N660">
        <v>1.31589</v>
      </c>
      <c r="O660">
        <v>1.3161099999999999</v>
      </c>
      <c r="P660">
        <v>1.30687</v>
      </c>
      <c r="Q660">
        <v>1.3124899999999999</v>
      </c>
      <c r="R660">
        <v>9.2399999999999097E-3</v>
      </c>
      <c r="S660">
        <v>1.0619285714285699E-2</v>
      </c>
      <c r="T660">
        <v>64.1325466213125</v>
      </c>
      <c r="U660">
        <v>0</v>
      </c>
      <c r="V660" s="1">
        <f t="shared" si="31"/>
        <v>43035</v>
      </c>
      <c r="W660" t="str">
        <f>IFERROR(VLOOKUP(V660,realized!K:N,3,0),"")</f>
        <v/>
      </c>
      <c r="Y660" t="s">
        <v>1473</v>
      </c>
      <c r="Z660">
        <v>1275.1300000000001</v>
      </c>
      <c r="AA660">
        <v>1278.93</v>
      </c>
      <c r="AB660">
        <v>1266.24</v>
      </c>
      <c r="AC660">
        <v>1266.8</v>
      </c>
      <c r="AD660">
        <v>12.69</v>
      </c>
      <c r="AE660">
        <v>13.5264285714285</v>
      </c>
      <c r="AF660">
        <v>50.580677453672301</v>
      </c>
      <c r="AG660">
        <v>0</v>
      </c>
      <c r="AH660" s="1">
        <f t="shared" si="32"/>
        <v>43013</v>
      </c>
      <c r="AI660" t="str">
        <f>IFERROR(VLOOKUP(AH660,realized!U:X,3,0),"")</f>
        <v/>
      </c>
    </row>
    <row r="661" spans="1:35" x14ac:dyDescent="0.3">
      <c r="A661" t="s">
        <v>1490</v>
      </c>
      <c r="B661">
        <v>1.16008</v>
      </c>
      <c r="C661">
        <v>1.1657599999999999</v>
      </c>
      <c r="D661">
        <v>1.1593199999999999</v>
      </c>
      <c r="E661">
        <v>1.16489</v>
      </c>
      <c r="F661">
        <v>6.4400000000000004E-3</v>
      </c>
      <c r="G661">
        <v>7.6564285714285796E-3</v>
      </c>
      <c r="H661">
        <v>44.525926107142801</v>
      </c>
      <c r="I661">
        <v>1</v>
      </c>
      <c r="J661" s="1">
        <f t="shared" si="30"/>
        <v>43038</v>
      </c>
      <c r="K661" t="str">
        <f>IFERROR(VLOOKUP(J661,realized!F:I,3,0),"")</f>
        <v/>
      </c>
      <c r="M661" t="s">
        <v>1490</v>
      </c>
      <c r="N661">
        <v>1.31179</v>
      </c>
      <c r="O661">
        <v>1.3214600000000001</v>
      </c>
      <c r="P661">
        <v>1.31149</v>
      </c>
      <c r="Q661">
        <v>1.32063</v>
      </c>
      <c r="R661">
        <v>9.9700000000000292E-3</v>
      </c>
      <c r="S661">
        <v>1.06521428571429E-2</v>
      </c>
      <c r="T661">
        <v>64.063225209761697</v>
      </c>
      <c r="U661">
        <v>0</v>
      </c>
      <c r="V661" s="1">
        <f t="shared" si="31"/>
        <v>43038</v>
      </c>
      <c r="W661" t="str">
        <f>IFERROR(VLOOKUP(V661,realized!K:N,3,0),"")</f>
        <v/>
      </c>
      <c r="Y661" t="s">
        <v>1474</v>
      </c>
      <c r="Z661">
        <v>1268.6600000000001</v>
      </c>
      <c r="AA661">
        <v>1276.3599999999999</v>
      </c>
      <c r="AB661">
        <v>1260.57</v>
      </c>
      <c r="AC661">
        <v>1275.3</v>
      </c>
      <c r="AD661">
        <v>15.7899999999999</v>
      </c>
      <c r="AE661">
        <v>13.580714285714199</v>
      </c>
      <c r="AF661">
        <v>48.895084333098197</v>
      </c>
      <c r="AG661">
        <v>0</v>
      </c>
      <c r="AH661" s="1">
        <f t="shared" si="32"/>
        <v>43014</v>
      </c>
      <c r="AI661" t="str">
        <f>IFERROR(VLOOKUP(AH661,realized!U:X,3,0),"")</f>
        <v/>
      </c>
    </row>
    <row r="662" spans="1:35" x14ac:dyDescent="0.3">
      <c r="A662" t="s">
        <v>1491</v>
      </c>
      <c r="B662">
        <v>1.16486</v>
      </c>
      <c r="C662">
        <v>1.1660900000000001</v>
      </c>
      <c r="D662">
        <v>1.16245</v>
      </c>
      <c r="E662">
        <v>1.1645300000000001</v>
      </c>
      <c r="F662">
        <v>3.6400000000000798E-3</v>
      </c>
      <c r="G662">
        <v>7.38785714285715E-3</v>
      </c>
      <c r="H662">
        <v>44.435506631755601</v>
      </c>
      <c r="I662">
        <v>1</v>
      </c>
      <c r="J662" s="1">
        <f t="shared" si="30"/>
        <v>43039</v>
      </c>
      <c r="K662" t="str">
        <f>IFERROR(VLOOKUP(J662,realized!F:I,3,0),"")</f>
        <v/>
      </c>
      <c r="M662" t="s">
        <v>1491</v>
      </c>
      <c r="N662">
        <v>1.3206100000000001</v>
      </c>
      <c r="O662">
        <v>1.3288199999999999</v>
      </c>
      <c r="P662">
        <v>1.31911</v>
      </c>
      <c r="Q662">
        <v>1.3281400000000001</v>
      </c>
      <c r="R662">
        <v>9.7099999999998802E-3</v>
      </c>
      <c r="S662">
        <v>1.0925000000000001E-2</v>
      </c>
      <c r="T662">
        <v>64.171148058584507</v>
      </c>
      <c r="U662">
        <v>0</v>
      </c>
      <c r="V662" s="1">
        <f t="shared" si="31"/>
        <v>43039</v>
      </c>
      <c r="W662" t="str">
        <f>IFERROR(VLOOKUP(V662,realized!K:N,3,0),"")</f>
        <v/>
      </c>
      <c r="Y662" t="s">
        <v>1475</v>
      </c>
      <c r="Z662">
        <v>1274.48</v>
      </c>
      <c r="AA662">
        <v>1285.43</v>
      </c>
      <c r="AB662">
        <v>1274.24</v>
      </c>
      <c r="AC662">
        <v>1283.99</v>
      </c>
      <c r="AD662">
        <v>11.19</v>
      </c>
      <c r="AE662">
        <v>13.9135714285714</v>
      </c>
      <c r="AF662">
        <v>48.726666567057102</v>
      </c>
      <c r="AG662">
        <v>0</v>
      </c>
      <c r="AH662" s="1">
        <f t="shared" si="32"/>
        <v>43017</v>
      </c>
      <c r="AI662" t="str">
        <f>IFERROR(VLOOKUP(AH662,realized!U:X,3,0),"")</f>
        <v/>
      </c>
    </row>
    <row r="663" spans="1:35" x14ac:dyDescent="0.3">
      <c r="A663" t="s">
        <v>1492</v>
      </c>
      <c r="B663">
        <v>1.1645300000000001</v>
      </c>
      <c r="C663">
        <v>1.1656899999999999</v>
      </c>
      <c r="D663">
        <v>1.16059</v>
      </c>
      <c r="E663">
        <v>1.1621999999999999</v>
      </c>
      <c r="F663">
        <v>5.0999999999998798E-3</v>
      </c>
      <c r="G663">
        <v>7.3749999999999996E-3</v>
      </c>
      <c r="H663">
        <v>44.9806139338612</v>
      </c>
      <c r="I663">
        <v>1</v>
      </c>
      <c r="J663" s="1">
        <f t="shared" si="30"/>
        <v>43040</v>
      </c>
      <c r="K663" t="str">
        <f>IFERROR(VLOOKUP(J663,realized!F:I,3,0),"")</f>
        <v/>
      </c>
      <c r="M663" t="s">
        <v>1492</v>
      </c>
      <c r="N663">
        <v>1.32816</v>
      </c>
      <c r="O663">
        <v>1.3320399999999999</v>
      </c>
      <c r="P663">
        <v>1.32399</v>
      </c>
      <c r="Q663">
        <v>1.3249299999999999</v>
      </c>
      <c r="R663">
        <v>8.0499999999998906E-3</v>
      </c>
      <c r="S663">
        <v>1.02914285714285E-2</v>
      </c>
      <c r="T663">
        <v>64.071781089713497</v>
      </c>
      <c r="U663">
        <v>0</v>
      </c>
      <c r="V663" s="1">
        <f t="shared" si="31"/>
        <v>43040</v>
      </c>
      <c r="W663" t="str">
        <f>IFERROR(VLOOKUP(V663,realized!K:N,3,0),"")</f>
        <v/>
      </c>
      <c r="Y663" t="s">
        <v>1476</v>
      </c>
      <c r="Z663">
        <v>1283.83</v>
      </c>
      <c r="AA663">
        <v>1294.1500000000001</v>
      </c>
      <c r="AB663">
        <v>1282.05</v>
      </c>
      <c r="AC663">
        <v>1286.9000000000001</v>
      </c>
      <c r="AD663">
        <v>12.100000000000099</v>
      </c>
      <c r="AE663">
        <v>13.350714285714201</v>
      </c>
      <c r="AF663">
        <v>50.169158666320598</v>
      </c>
      <c r="AG663">
        <v>0</v>
      </c>
      <c r="AH663" s="1">
        <f t="shared" si="32"/>
        <v>43018</v>
      </c>
      <c r="AI663" t="str">
        <f>IFERROR(VLOOKUP(AH663,realized!U:X,3,0),"")</f>
        <v/>
      </c>
    </row>
    <row r="664" spans="1:35" x14ac:dyDescent="0.3">
      <c r="A664" t="s">
        <v>1493</v>
      </c>
      <c r="B664">
        <v>1.1621999999999999</v>
      </c>
      <c r="C664">
        <v>1.16869</v>
      </c>
      <c r="D664">
        <v>1.16126</v>
      </c>
      <c r="E664">
        <v>1.1655800000000001</v>
      </c>
      <c r="F664">
        <v>7.4300000000000399E-3</v>
      </c>
      <c r="G664">
        <v>7.4085714285714397E-3</v>
      </c>
      <c r="H664">
        <v>47.264482887943799</v>
      </c>
      <c r="I664">
        <v>1</v>
      </c>
      <c r="J664" s="1">
        <f t="shared" si="30"/>
        <v>43041</v>
      </c>
      <c r="K664" t="str">
        <f>IFERROR(VLOOKUP(J664,realized!F:I,3,0),"")</f>
        <v/>
      </c>
      <c r="M664" t="s">
        <v>1493</v>
      </c>
      <c r="N664">
        <v>1.3249299999999999</v>
      </c>
      <c r="O664">
        <v>1.32988</v>
      </c>
      <c r="P664">
        <v>1.3042</v>
      </c>
      <c r="Q664">
        <v>1.3057399999999999</v>
      </c>
      <c r="R664">
        <v>2.5679999999999901E-2</v>
      </c>
      <c r="S664">
        <v>1.14749999999999E-2</v>
      </c>
      <c r="T664">
        <v>62.969046879557403</v>
      </c>
      <c r="U664">
        <v>0</v>
      </c>
      <c r="V664" s="1">
        <f t="shared" si="31"/>
        <v>43041</v>
      </c>
      <c r="W664" t="str">
        <f>IFERROR(VLOOKUP(V664,realized!K:N,3,0),"")</f>
        <v/>
      </c>
      <c r="Y664" t="s">
        <v>1477</v>
      </c>
      <c r="Z664">
        <v>1287.8800000000001</v>
      </c>
      <c r="AA664">
        <v>1293.49</v>
      </c>
      <c r="AB664">
        <v>1284.5</v>
      </c>
      <c r="AC664">
        <v>1291.3699999999999</v>
      </c>
      <c r="AD664">
        <v>8.99</v>
      </c>
      <c r="AE664">
        <v>13.0199999999999</v>
      </c>
      <c r="AF664">
        <v>49.874553288587698</v>
      </c>
      <c r="AG664">
        <v>0</v>
      </c>
      <c r="AH664" s="1">
        <f t="shared" si="32"/>
        <v>43019</v>
      </c>
      <c r="AI664" t="str">
        <f>IFERROR(VLOOKUP(AH664,realized!U:X,3,0),"")</f>
        <v/>
      </c>
    </row>
    <row r="665" spans="1:35" x14ac:dyDescent="0.3">
      <c r="A665" t="s">
        <v>1494</v>
      </c>
      <c r="B665">
        <v>1.1655800000000001</v>
      </c>
      <c r="C665">
        <v>1.1690100000000001</v>
      </c>
      <c r="D665">
        <v>1.15987</v>
      </c>
      <c r="E665">
        <v>1.1607499999999999</v>
      </c>
      <c r="F665">
        <v>9.1400000000001393E-3</v>
      </c>
      <c r="G665">
        <v>7.7821428571428902E-3</v>
      </c>
      <c r="H665">
        <v>47.663200925629702</v>
      </c>
      <c r="I665">
        <v>1</v>
      </c>
      <c r="J665" s="1">
        <f t="shared" si="30"/>
        <v>43042</v>
      </c>
      <c r="K665" t="str">
        <f>IFERROR(VLOOKUP(J665,realized!F:I,3,0),"")</f>
        <v/>
      </c>
      <c r="M665" t="s">
        <v>1494</v>
      </c>
      <c r="N665">
        <v>1.3056700000000001</v>
      </c>
      <c r="O665">
        <v>1.31328</v>
      </c>
      <c r="P665">
        <v>1.3038799999999999</v>
      </c>
      <c r="Q665">
        <v>1.3072600000000001</v>
      </c>
      <c r="R665">
        <v>9.4000000000000698E-3</v>
      </c>
      <c r="S665">
        <v>1.15271428571428E-2</v>
      </c>
      <c r="T665">
        <v>62.877470041955497</v>
      </c>
      <c r="U665">
        <v>0</v>
      </c>
      <c r="V665" s="1">
        <f t="shared" si="31"/>
        <v>43042</v>
      </c>
      <c r="W665" t="str">
        <f>IFERROR(VLOOKUP(V665,realized!K:N,3,0),"")</f>
        <v/>
      </c>
      <c r="Y665" t="s">
        <v>1478</v>
      </c>
      <c r="Z665">
        <v>1291.74</v>
      </c>
      <c r="AA665">
        <v>1297.48</v>
      </c>
      <c r="AB665">
        <v>1289.56</v>
      </c>
      <c r="AC665">
        <v>1293.0899999999999</v>
      </c>
      <c r="AD665">
        <v>7.9200000000000701</v>
      </c>
      <c r="AE665">
        <v>12.9749999999999</v>
      </c>
      <c r="AF665">
        <v>49.653015539117298</v>
      </c>
      <c r="AG665">
        <v>0</v>
      </c>
      <c r="AH665" s="1">
        <f t="shared" si="32"/>
        <v>43020</v>
      </c>
      <c r="AI665" t="str">
        <f>IFERROR(VLOOKUP(AH665,realized!U:X,3,0),"")</f>
        <v/>
      </c>
    </row>
    <row r="666" spans="1:35" x14ac:dyDescent="0.3">
      <c r="A666" t="s">
        <v>1495</v>
      </c>
      <c r="B666">
        <v>1.16147</v>
      </c>
      <c r="C666">
        <v>1.1623699999999999</v>
      </c>
      <c r="D666">
        <v>1.15798</v>
      </c>
      <c r="E666">
        <v>1.1607400000000001</v>
      </c>
      <c r="F666">
        <v>4.3899999999998897E-3</v>
      </c>
      <c r="G666">
        <v>7.6385714285714598E-3</v>
      </c>
      <c r="H666">
        <v>48.0424606412587</v>
      </c>
      <c r="I666">
        <v>1</v>
      </c>
      <c r="J666" s="1">
        <f t="shared" si="30"/>
        <v>43045</v>
      </c>
      <c r="K666" t="str">
        <f>IFERROR(VLOOKUP(J666,realized!F:I,3,0),"")</f>
        <v/>
      </c>
      <c r="M666" t="s">
        <v>1495</v>
      </c>
      <c r="N666">
        <v>1.3067299999999999</v>
      </c>
      <c r="O666">
        <v>1.3174300000000001</v>
      </c>
      <c r="P666">
        <v>1.3057700000000001</v>
      </c>
      <c r="Q666">
        <v>1.3168</v>
      </c>
      <c r="R666">
        <v>1.166E-2</v>
      </c>
      <c r="S666">
        <v>1.1415714285714199E-2</v>
      </c>
      <c r="T666">
        <v>63.125174234133098</v>
      </c>
      <c r="U666">
        <v>0</v>
      </c>
      <c r="V666" s="1">
        <f t="shared" si="31"/>
        <v>43045</v>
      </c>
      <c r="W666" t="str">
        <f>IFERROR(VLOOKUP(V666,realized!K:N,3,0),"")</f>
        <v/>
      </c>
      <c r="Y666" t="s">
        <v>1479</v>
      </c>
      <c r="Z666">
        <v>1293.52</v>
      </c>
      <c r="AA666">
        <v>1303.75</v>
      </c>
      <c r="AB666">
        <v>1290.8399999999999</v>
      </c>
      <c r="AC666">
        <v>1303.03</v>
      </c>
      <c r="AD666">
        <v>12.91</v>
      </c>
      <c r="AE666">
        <v>12.2657142857142</v>
      </c>
      <c r="AF666">
        <v>49.227322340276899</v>
      </c>
      <c r="AG666">
        <v>0</v>
      </c>
      <c r="AH666" s="1">
        <f t="shared" si="32"/>
        <v>43021</v>
      </c>
      <c r="AI666" t="str">
        <f>IFERROR(VLOOKUP(AH666,realized!U:X,3,0),"")</f>
        <v/>
      </c>
    </row>
    <row r="667" spans="1:35" x14ac:dyDescent="0.3">
      <c r="A667" t="s">
        <v>1496</v>
      </c>
      <c r="B667">
        <v>1.16109</v>
      </c>
      <c r="C667">
        <v>1.1615</v>
      </c>
      <c r="D667">
        <v>1.1553500000000001</v>
      </c>
      <c r="E667">
        <v>1.15845</v>
      </c>
      <c r="F667">
        <v>6.14999999999987E-3</v>
      </c>
      <c r="G667">
        <v>7.5407142857143103E-3</v>
      </c>
      <c r="H667">
        <v>45.769891601607199</v>
      </c>
      <c r="I667">
        <v>1</v>
      </c>
      <c r="J667" s="1">
        <f t="shared" si="30"/>
        <v>43046</v>
      </c>
      <c r="K667" t="str">
        <f>IFERROR(VLOOKUP(J667,realized!F:I,3,0),"")</f>
        <v/>
      </c>
      <c r="M667" t="s">
        <v>1496</v>
      </c>
      <c r="N667">
        <v>1.3168</v>
      </c>
      <c r="O667">
        <v>1.3177399999999999</v>
      </c>
      <c r="P667">
        <v>1.3108500000000001</v>
      </c>
      <c r="Q667">
        <v>1.3163199999999999</v>
      </c>
      <c r="R667">
        <v>6.8899999999998398E-3</v>
      </c>
      <c r="S667">
        <v>1.13914285714285E-2</v>
      </c>
      <c r="T667">
        <v>63.437094578532701</v>
      </c>
      <c r="U667">
        <v>0</v>
      </c>
      <c r="V667" s="1">
        <f t="shared" si="31"/>
        <v>43046</v>
      </c>
      <c r="W667" t="str">
        <f>IFERROR(VLOOKUP(V667,realized!K:N,3,0),"")</f>
        <v/>
      </c>
      <c r="Y667" t="s">
        <v>1480</v>
      </c>
      <c r="Z667">
        <v>1303.06</v>
      </c>
      <c r="AA667">
        <v>1305.99</v>
      </c>
      <c r="AB667">
        <v>1290.3599999999999</v>
      </c>
      <c r="AC667">
        <v>1294.6199999999999</v>
      </c>
      <c r="AD667">
        <v>15.6300000000001</v>
      </c>
      <c r="AE667">
        <v>11.8214285714285</v>
      </c>
      <c r="AF667">
        <v>54.422835689373002</v>
      </c>
      <c r="AG667">
        <v>0</v>
      </c>
      <c r="AH667" s="1">
        <f t="shared" si="32"/>
        <v>43024</v>
      </c>
      <c r="AI667" t="str">
        <f>IFERROR(VLOOKUP(AH667,realized!U:X,3,0),"")</f>
        <v/>
      </c>
    </row>
    <row r="668" spans="1:35" x14ac:dyDescent="0.3">
      <c r="A668" t="s">
        <v>1497</v>
      </c>
      <c r="B668">
        <v>1.15845</v>
      </c>
      <c r="C668">
        <v>1.16106</v>
      </c>
      <c r="D668">
        <v>1.1578299999999999</v>
      </c>
      <c r="E668">
        <v>1.1595299999999999</v>
      </c>
      <c r="F668">
        <v>3.2300000000000601E-3</v>
      </c>
      <c r="G668">
        <v>7.1285714285714502E-3</v>
      </c>
      <c r="H668">
        <v>45.893669866734697</v>
      </c>
      <c r="I668">
        <v>1</v>
      </c>
      <c r="J668" s="1">
        <f t="shared" si="30"/>
        <v>43047</v>
      </c>
      <c r="K668" t="str">
        <f>IFERROR(VLOOKUP(J668,realized!F:I,3,0),"")</f>
        <v/>
      </c>
      <c r="M668" t="s">
        <v>1497</v>
      </c>
      <c r="N668">
        <v>1.3161799999999999</v>
      </c>
      <c r="O668">
        <v>1.31752</v>
      </c>
      <c r="P668">
        <v>1.30857</v>
      </c>
      <c r="Q668">
        <v>1.31152</v>
      </c>
      <c r="R668">
        <v>8.95000000000001E-3</v>
      </c>
      <c r="S668">
        <v>1.1324285714285599E-2</v>
      </c>
      <c r="T668">
        <v>63.718041001765002</v>
      </c>
      <c r="U668">
        <v>0</v>
      </c>
      <c r="V668" s="1">
        <f t="shared" si="31"/>
        <v>43047</v>
      </c>
      <c r="W668" t="str">
        <f>IFERROR(VLOOKUP(V668,realized!K:N,3,0),"")</f>
        <v/>
      </c>
      <c r="Y668" t="s">
        <v>1481</v>
      </c>
      <c r="Z668">
        <v>1295.6199999999999</v>
      </c>
      <c r="AA668">
        <v>1296.22</v>
      </c>
      <c r="AB668">
        <v>1281.3800000000001</v>
      </c>
      <c r="AC668">
        <v>1284.8800000000001</v>
      </c>
      <c r="AD668">
        <v>14.8399999999999</v>
      </c>
      <c r="AE668">
        <v>11.8271428571428</v>
      </c>
      <c r="AF668">
        <v>53.77406174427</v>
      </c>
      <c r="AG668">
        <v>0</v>
      </c>
      <c r="AH668" s="1">
        <f t="shared" si="32"/>
        <v>43025</v>
      </c>
      <c r="AI668" t="str">
        <f>IFERROR(VLOOKUP(AH668,realized!U:X,3,0),"")</f>
        <v/>
      </c>
    </row>
    <row r="669" spans="1:35" x14ac:dyDescent="0.3">
      <c r="A669" t="s">
        <v>1498</v>
      </c>
      <c r="B669">
        <v>1.1593800000000001</v>
      </c>
      <c r="C669">
        <v>1.16543</v>
      </c>
      <c r="D669">
        <v>1.15852</v>
      </c>
      <c r="E669">
        <v>1.16405</v>
      </c>
      <c r="F669">
        <v>6.90999999999997E-3</v>
      </c>
      <c r="G669">
        <v>6.9392857142857303E-3</v>
      </c>
      <c r="H669">
        <v>48.670611489587202</v>
      </c>
      <c r="I669">
        <v>1</v>
      </c>
      <c r="J669" s="1">
        <f t="shared" si="30"/>
        <v>43048</v>
      </c>
      <c r="K669" t="str">
        <f>IFERROR(VLOOKUP(J669,realized!F:I,3,0),"")</f>
        <v/>
      </c>
      <c r="M669" t="s">
        <v>1498</v>
      </c>
      <c r="N669">
        <v>1.31107</v>
      </c>
      <c r="O669">
        <v>1.3164800000000001</v>
      </c>
      <c r="P669">
        <v>1.3084499999999999</v>
      </c>
      <c r="Q669">
        <v>1.3142499999999999</v>
      </c>
      <c r="R669">
        <v>8.0300000000002002E-3</v>
      </c>
      <c r="S669">
        <v>1.10921428571428E-2</v>
      </c>
      <c r="T669">
        <v>63.998872638791603</v>
      </c>
      <c r="U669">
        <v>0</v>
      </c>
      <c r="V669" s="1">
        <f t="shared" si="31"/>
        <v>43048</v>
      </c>
      <c r="W669" t="str">
        <f>IFERROR(VLOOKUP(V669,realized!K:N,3,0),"")</f>
        <v/>
      </c>
      <c r="Y669" t="s">
        <v>1482</v>
      </c>
      <c r="Z669">
        <v>1284.76</v>
      </c>
      <c r="AA669">
        <v>1288.83</v>
      </c>
      <c r="AB669">
        <v>1276.9000000000001</v>
      </c>
      <c r="AC669">
        <v>1280.55</v>
      </c>
      <c r="AD669">
        <v>11.929999999999801</v>
      </c>
      <c r="AE669">
        <v>11.887857142857101</v>
      </c>
      <c r="AF669">
        <v>53.1811138282184</v>
      </c>
      <c r="AG669">
        <v>0</v>
      </c>
      <c r="AH669" s="1">
        <f t="shared" si="32"/>
        <v>43026</v>
      </c>
      <c r="AI669" t="str">
        <f>IFERROR(VLOOKUP(AH669,realized!U:X,3,0),"")</f>
        <v/>
      </c>
    </row>
    <row r="670" spans="1:35" x14ac:dyDescent="0.3">
      <c r="A670" t="s">
        <v>1499</v>
      </c>
      <c r="B670">
        <v>1.1640900000000001</v>
      </c>
      <c r="C670">
        <v>1.1677500000000001</v>
      </c>
      <c r="D670">
        <v>1.16222</v>
      </c>
      <c r="E670">
        <v>1.1662999999999999</v>
      </c>
      <c r="F670">
        <v>5.5300000000000297E-3</v>
      </c>
      <c r="G670">
        <v>6.94714285714288E-3</v>
      </c>
      <c r="H670">
        <v>48.759287540707902</v>
      </c>
      <c r="I670">
        <v>1</v>
      </c>
      <c r="J670" s="1">
        <f t="shared" si="30"/>
        <v>43049</v>
      </c>
      <c r="K670" t="str">
        <f>IFERROR(VLOOKUP(J670,realized!F:I,3,0),"")</f>
        <v/>
      </c>
      <c r="M670" t="s">
        <v>1499</v>
      </c>
      <c r="N670">
        <v>1.3146500000000001</v>
      </c>
      <c r="O670">
        <v>1.3228800000000001</v>
      </c>
      <c r="P670">
        <v>1.31118</v>
      </c>
      <c r="Q670">
        <v>1.31871</v>
      </c>
      <c r="R670">
        <v>1.17E-2</v>
      </c>
      <c r="S670">
        <v>1.1432857142857101E-2</v>
      </c>
      <c r="T670">
        <v>64.354925523788197</v>
      </c>
      <c r="U670">
        <v>0</v>
      </c>
      <c r="V670" s="1">
        <f t="shared" si="31"/>
        <v>43049</v>
      </c>
      <c r="W670" t="str">
        <f>IFERROR(VLOOKUP(V670,realized!K:N,3,0),"")</f>
        <v/>
      </c>
      <c r="Y670" t="s">
        <v>1483</v>
      </c>
      <c r="Z670">
        <v>1281.07</v>
      </c>
      <c r="AA670">
        <v>1290.3800000000001</v>
      </c>
      <c r="AB670">
        <v>1276.53</v>
      </c>
      <c r="AC670">
        <v>1289.28</v>
      </c>
      <c r="AD670">
        <v>13.850000000000099</v>
      </c>
      <c r="AE670">
        <v>11.836428571428501</v>
      </c>
      <c r="AF670">
        <v>52.636572457302897</v>
      </c>
      <c r="AG670">
        <v>0</v>
      </c>
      <c r="AH670" s="1">
        <f t="shared" si="32"/>
        <v>43027</v>
      </c>
      <c r="AI670" t="str">
        <f>IFERROR(VLOOKUP(AH670,realized!U:X,3,0),"")</f>
        <v/>
      </c>
    </row>
    <row r="671" spans="1:35" x14ac:dyDescent="0.3">
      <c r="A671" t="s">
        <v>1500</v>
      </c>
      <c r="B671">
        <v>1.16557</v>
      </c>
      <c r="C671">
        <v>1.1674599999999999</v>
      </c>
      <c r="D671">
        <v>1.1636899999999999</v>
      </c>
      <c r="E671">
        <v>1.1665700000000001</v>
      </c>
      <c r="F671">
        <v>3.7700000000000498E-3</v>
      </c>
      <c r="G671">
        <v>6.8600000000000197E-3</v>
      </c>
      <c r="H671">
        <v>48.822953254534703</v>
      </c>
      <c r="I671">
        <v>1</v>
      </c>
      <c r="J671" s="1">
        <f t="shared" si="30"/>
        <v>43052</v>
      </c>
      <c r="K671" t="str">
        <f>IFERROR(VLOOKUP(J671,realized!F:I,3,0),"")</f>
        <v/>
      </c>
      <c r="M671" t="s">
        <v>1500</v>
      </c>
      <c r="N671">
        <v>1.3159700000000001</v>
      </c>
      <c r="O671">
        <v>1.31785</v>
      </c>
      <c r="P671">
        <v>1.3061400000000001</v>
      </c>
      <c r="Q671">
        <v>1.3115000000000001</v>
      </c>
      <c r="R671">
        <v>1.2569999999999901E-2</v>
      </c>
      <c r="S671">
        <v>1.1514285714285699E-2</v>
      </c>
      <c r="T671">
        <v>64.628474437793201</v>
      </c>
      <c r="U671">
        <v>0</v>
      </c>
      <c r="V671" s="1">
        <f t="shared" si="31"/>
        <v>43052</v>
      </c>
      <c r="W671" t="str">
        <f>IFERROR(VLOOKUP(V671,realized!K:N,3,0),"")</f>
        <v/>
      </c>
      <c r="Y671" t="s">
        <v>1484</v>
      </c>
      <c r="Z671">
        <v>1289.72</v>
      </c>
      <c r="AA671">
        <v>1290.98</v>
      </c>
      <c r="AB671">
        <v>1277.9100000000001</v>
      </c>
      <c r="AC671">
        <v>1280.56</v>
      </c>
      <c r="AD671">
        <v>13.069999999999901</v>
      </c>
      <c r="AE671">
        <v>12.0735714285714</v>
      </c>
      <c r="AF671">
        <v>52.130038902155498</v>
      </c>
      <c r="AG671">
        <v>0</v>
      </c>
      <c r="AH671" s="1">
        <f t="shared" si="32"/>
        <v>43028</v>
      </c>
      <c r="AI671" t="str">
        <f>IFERROR(VLOOKUP(AH671,realized!U:X,3,0),"")</f>
        <v/>
      </c>
    </row>
    <row r="672" spans="1:35" x14ac:dyDescent="0.3">
      <c r="A672" t="s">
        <v>1501</v>
      </c>
      <c r="B672">
        <v>1.1666300000000001</v>
      </c>
      <c r="C672">
        <v>1.1804399999999999</v>
      </c>
      <c r="D672">
        <v>1.1660900000000001</v>
      </c>
      <c r="E672">
        <v>1.1796800000000001</v>
      </c>
      <c r="F672">
        <v>1.43499999999998E-2</v>
      </c>
      <c r="G672">
        <v>7.4235714285714304E-3</v>
      </c>
      <c r="H672">
        <v>49.133666273946197</v>
      </c>
      <c r="I672">
        <v>1</v>
      </c>
      <c r="J672" s="1">
        <f t="shared" si="30"/>
        <v>43053</v>
      </c>
      <c r="K672" t="str">
        <f>IFERROR(VLOOKUP(J672,realized!F:I,3,0),"")</f>
        <v/>
      </c>
      <c r="M672" t="s">
        <v>1501</v>
      </c>
      <c r="N672">
        <v>1.3115000000000001</v>
      </c>
      <c r="O672">
        <v>1.31863</v>
      </c>
      <c r="P672">
        <v>1.3074399999999999</v>
      </c>
      <c r="Q672">
        <v>1.3165</v>
      </c>
      <c r="R672">
        <v>1.119E-2</v>
      </c>
      <c r="S672">
        <v>1.1163571428571399E-2</v>
      </c>
      <c r="T672">
        <v>64.782167036888495</v>
      </c>
      <c r="U672">
        <v>0</v>
      </c>
      <c r="V672" s="1">
        <f t="shared" si="31"/>
        <v>43053</v>
      </c>
      <c r="W672" t="str">
        <f>IFERROR(VLOOKUP(V672,realized!K:N,3,0),"")</f>
        <v/>
      </c>
      <c r="Y672" t="s">
        <v>1485</v>
      </c>
      <c r="Z672">
        <v>1277.8599999999999</v>
      </c>
      <c r="AA672">
        <v>1283.22</v>
      </c>
      <c r="AB672">
        <v>1272.46</v>
      </c>
      <c r="AC672">
        <v>1281.8800000000001</v>
      </c>
      <c r="AD672">
        <v>10.7599999999999</v>
      </c>
      <c r="AE672">
        <v>12.384285714285699</v>
      </c>
      <c r="AF672">
        <v>51.794928617984397</v>
      </c>
      <c r="AG672">
        <v>0</v>
      </c>
      <c r="AH672" s="1">
        <f t="shared" si="32"/>
        <v>43031</v>
      </c>
      <c r="AI672" t="str">
        <f>IFERROR(VLOOKUP(AH672,realized!U:X,3,0),"")</f>
        <v/>
      </c>
    </row>
    <row r="673" spans="1:35" x14ac:dyDescent="0.3">
      <c r="A673" t="s">
        <v>1502</v>
      </c>
      <c r="B673">
        <v>1.1795899999999999</v>
      </c>
      <c r="C673">
        <v>1.18601</v>
      </c>
      <c r="D673">
        <v>1.17841</v>
      </c>
      <c r="E673">
        <v>1.1790700000000001</v>
      </c>
      <c r="F673">
        <v>7.6000000000000503E-3</v>
      </c>
      <c r="G673">
        <v>6.5650000000000101E-3</v>
      </c>
      <c r="H673">
        <v>45.719710627935797</v>
      </c>
      <c r="I673">
        <v>1</v>
      </c>
      <c r="J673" s="1">
        <f t="shared" si="30"/>
        <v>43054</v>
      </c>
      <c r="K673" t="str">
        <f>IFERROR(VLOOKUP(J673,realized!F:I,3,0),"")</f>
        <v/>
      </c>
      <c r="M673" t="s">
        <v>1502</v>
      </c>
      <c r="N673">
        <v>1.3162100000000001</v>
      </c>
      <c r="O673">
        <v>1.3212299999999999</v>
      </c>
      <c r="P673">
        <v>1.31297</v>
      </c>
      <c r="Q673">
        <v>1.3170200000000001</v>
      </c>
      <c r="R673">
        <v>8.2599999999999306E-3</v>
      </c>
      <c r="S673">
        <v>1.08071428571428E-2</v>
      </c>
      <c r="T673">
        <v>64.780254069535999</v>
      </c>
      <c r="U673">
        <v>0</v>
      </c>
      <c r="V673" s="1">
        <f t="shared" si="31"/>
        <v>43054</v>
      </c>
      <c r="W673" t="str">
        <f>IFERROR(VLOOKUP(V673,realized!K:N,3,0),"")</f>
        <v/>
      </c>
      <c r="Y673" t="s">
        <v>1486</v>
      </c>
      <c r="Z673">
        <v>1281.8699999999999</v>
      </c>
      <c r="AA673">
        <v>1283.58</v>
      </c>
      <c r="AB673">
        <v>1273.6199999999999</v>
      </c>
      <c r="AC673">
        <v>1276.53</v>
      </c>
      <c r="AD673">
        <v>9.9600000000000293</v>
      </c>
      <c r="AE673">
        <v>12.259285714285699</v>
      </c>
      <c r="AF673">
        <v>51.481494275778402</v>
      </c>
      <c r="AG673">
        <v>0</v>
      </c>
      <c r="AH673" s="1">
        <f t="shared" si="32"/>
        <v>43032</v>
      </c>
      <c r="AI673" t="str">
        <f>IFERROR(VLOOKUP(AH673,realized!U:X,3,0),"")</f>
        <v/>
      </c>
    </row>
    <row r="674" spans="1:35" x14ac:dyDescent="0.3">
      <c r="A674" t="s">
        <v>1503</v>
      </c>
      <c r="B674">
        <v>1.179</v>
      </c>
      <c r="C674">
        <v>1.18004</v>
      </c>
      <c r="D674">
        <v>1.1756</v>
      </c>
      <c r="E674">
        <v>1.1767700000000001</v>
      </c>
      <c r="F674">
        <v>4.43999999999999E-3</v>
      </c>
      <c r="G674">
        <v>6.2942857142857097E-3</v>
      </c>
      <c r="H674">
        <v>45.153932617829</v>
      </c>
      <c r="I674">
        <v>1</v>
      </c>
      <c r="J674" s="1">
        <f t="shared" si="30"/>
        <v>43055</v>
      </c>
      <c r="K674" t="str">
        <f>IFERROR(VLOOKUP(J674,realized!F:I,3,0),"")</f>
        <v/>
      </c>
      <c r="M674" t="s">
        <v>1503</v>
      </c>
      <c r="N674">
        <v>1.3170299999999999</v>
      </c>
      <c r="O674">
        <v>1.3207</v>
      </c>
      <c r="P674">
        <v>1.3134399999999999</v>
      </c>
      <c r="Q674">
        <v>1.3192600000000001</v>
      </c>
      <c r="R674">
        <v>7.2600000000000399E-3</v>
      </c>
      <c r="S674">
        <v>1.06657142857142E-2</v>
      </c>
      <c r="T674">
        <v>64.791556567048801</v>
      </c>
      <c r="U674">
        <v>0</v>
      </c>
      <c r="V674" s="1">
        <f t="shared" si="31"/>
        <v>43055</v>
      </c>
      <c r="W674" t="str">
        <f>IFERROR(VLOOKUP(V674,realized!K:N,3,0),"")</f>
        <v/>
      </c>
      <c r="Y674" t="s">
        <v>1487</v>
      </c>
      <c r="Z674">
        <v>1276.6300000000001</v>
      </c>
      <c r="AA674">
        <v>1279.97</v>
      </c>
      <c r="AB674">
        <v>1270.9000000000001</v>
      </c>
      <c r="AC674">
        <v>1277.08</v>
      </c>
      <c r="AD674">
        <v>9.0699999999999292</v>
      </c>
      <c r="AE674">
        <v>12.000714285714301</v>
      </c>
      <c r="AF674">
        <v>51.1529341027098</v>
      </c>
      <c r="AG674">
        <v>0</v>
      </c>
      <c r="AH674" s="1">
        <f t="shared" si="32"/>
        <v>43033</v>
      </c>
      <c r="AI674" t="str">
        <f>IFERROR(VLOOKUP(AH674,realized!U:X,3,0),"")</f>
        <v/>
      </c>
    </row>
    <row r="675" spans="1:35" x14ac:dyDescent="0.3">
      <c r="A675" t="s">
        <v>1504</v>
      </c>
      <c r="B675">
        <v>1.1771</v>
      </c>
      <c r="C675">
        <v>1.18211</v>
      </c>
      <c r="D675">
        <v>1.1764699999999999</v>
      </c>
      <c r="E675">
        <v>1.17876</v>
      </c>
      <c r="F675">
        <v>5.6400000000000798E-3</v>
      </c>
      <c r="G675">
        <v>6.2371428571428604E-3</v>
      </c>
      <c r="H675">
        <v>44.617397644517801</v>
      </c>
      <c r="I675">
        <v>1</v>
      </c>
      <c r="J675" s="1">
        <f t="shared" si="30"/>
        <v>43056</v>
      </c>
      <c r="K675" t="str">
        <f>IFERROR(VLOOKUP(J675,realized!F:I,3,0),"")</f>
        <v/>
      </c>
      <c r="M675" t="s">
        <v>1504</v>
      </c>
      <c r="N675">
        <v>1.3192900000000001</v>
      </c>
      <c r="O675">
        <v>1.32596</v>
      </c>
      <c r="P675">
        <v>1.3169</v>
      </c>
      <c r="Q675">
        <v>1.3215399999999999</v>
      </c>
      <c r="R675">
        <v>9.0600000000000593E-3</v>
      </c>
      <c r="S675">
        <v>1.0600714285714199E-2</v>
      </c>
      <c r="T675">
        <v>64.779036676390604</v>
      </c>
      <c r="U675">
        <v>0</v>
      </c>
      <c r="V675" s="1">
        <f t="shared" si="31"/>
        <v>43056</v>
      </c>
      <c r="W675" t="str">
        <f>IFERROR(VLOOKUP(V675,realized!K:N,3,0),"")</f>
        <v/>
      </c>
      <c r="Y675" t="s">
        <v>1488</v>
      </c>
      <c r="Z675">
        <v>1277.48</v>
      </c>
      <c r="AA675">
        <v>1282.44</v>
      </c>
      <c r="AB675">
        <v>1265.6500000000001</v>
      </c>
      <c r="AC675">
        <v>1266.42</v>
      </c>
      <c r="AD675">
        <v>16.7899999999999</v>
      </c>
      <c r="AE675">
        <v>12.072142857142801</v>
      </c>
      <c r="AF675">
        <v>55.319610333190198</v>
      </c>
      <c r="AG675">
        <v>0</v>
      </c>
      <c r="AH675" s="1">
        <f t="shared" si="32"/>
        <v>43034</v>
      </c>
      <c r="AI675" t="str">
        <f>IFERROR(VLOOKUP(AH675,realized!U:X,3,0),"")</f>
        <v/>
      </c>
    </row>
    <row r="676" spans="1:35" x14ac:dyDescent="0.3">
      <c r="A676" t="s">
        <v>1505</v>
      </c>
      <c r="B676">
        <v>1.1785600000000001</v>
      </c>
      <c r="C676">
        <v>1.1808099999999999</v>
      </c>
      <c r="D676">
        <v>1.17218</v>
      </c>
      <c r="E676">
        <v>1.17316</v>
      </c>
      <c r="F676">
        <v>8.6299999999999103E-3</v>
      </c>
      <c r="G676">
        <v>6.59357142857142E-3</v>
      </c>
      <c r="H676">
        <v>44.313783489786204</v>
      </c>
      <c r="I676">
        <v>1</v>
      </c>
      <c r="J676" s="1">
        <f t="shared" si="30"/>
        <v>43059</v>
      </c>
      <c r="K676" t="str">
        <f>IFERROR(VLOOKUP(J676,realized!F:I,3,0),"")</f>
        <v/>
      </c>
      <c r="M676" t="s">
        <v>1505</v>
      </c>
      <c r="N676">
        <v>1.32162</v>
      </c>
      <c r="O676">
        <v>1.32786</v>
      </c>
      <c r="P676">
        <v>1.3185100000000001</v>
      </c>
      <c r="Q676">
        <v>1.32307</v>
      </c>
      <c r="R676">
        <v>9.3499999999999694E-3</v>
      </c>
      <c r="S676">
        <v>1.0574999999999999E-2</v>
      </c>
      <c r="T676">
        <v>64.693721815770999</v>
      </c>
      <c r="U676">
        <v>0</v>
      </c>
      <c r="V676" s="1">
        <f t="shared" si="31"/>
        <v>43059</v>
      </c>
      <c r="W676" t="str">
        <f>IFERROR(VLOOKUP(V676,realized!K:N,3,0),"")</f>
        <v/>
      </c>
      <c r="Y676" t="s">
        <v>1489</v>
      </c>
      <c r="Z676">
        <v>1267.6500000000001</v>
      </c>
      <c r="AA676">
        <v>1273.95</v>
      </c>
      <c r="AB676">
        <v>1263.6500000000001</v>
      </c>
      <c r="AC676">
        <v>1273.53</v>
      </c>
      <c r="AD676">
        <v>10.299999999999899</v>
      </c>
      <c r="AE676">
        <v>12.0085714285714</v>
      </c>
      <c r="AF676">
        <v>53.068152000590104</v>
      </c>
      <c r="AG676">
        <v>0</v>
      </c>
      <c r="AH676" s="1">
        <f t="shared" si="32"/>
        <v>43035</v>
      </c>
      <c r="AI676" t="str">
        <f>IFERROR(VLOOKUP(AH676,realized!U:X,3,0),"")</f>
        <v/>
      </c>
    </row>
    <row r="677" spans="1:35" x14ac:dyDescent="0.3">
      <c r="A677" t="s">
        <v>1506</v>
      </c>
      <c r="B677">
        <v>1.1733</v>
      </c>
      <c r="C677">
        <v>1.17571</v>
      </c>
      <c r="D677">
        <v>1.1712199999999999</v>
      </c>
      <c r="E677">
        <v>1.17371</v>
      </c>
      <c r="F677">
        <v>4.4900000000000998E-3</v>
      </c>
      <c r="G677">
        <v>6.5500000000000003E-3</v>
      </c>
      <c r="H677">
        <v>43.995831849779499</v>
      </c>
      <c r="I677">
        <v>1</v>
      </c>
      <c r="J677" s="1">
        <f t="shared" si="30"/>
        <v>43060</v>
      </c>
      <c r="K677" t="str">
        <f>IFERROR(VLOOKUP(J677,realized!F:I,3,0),"")</f>
        <v/>
      </c>
      <c r="M677" t="s">
        <v>1506</v>
      </c>
      <c r="N677">
        <v>1.32358</v>
      </c>
      <c r="O677">
        <v>1.32666</v>
      </c>
      <c r="P677">
        <v>1.3208500000000001</v>
      </c>
      <c r="Q677">
        <v>1.32365</v>
      </c>
      <c r="R677">
        <v>5.80999999999987E-3</v>
      </c>
      <c r="S677">
        <v>1.04149999999999E-2</v>
      </c>
      <c r="T677">
        <v>67.747899215691405</v>
      </c>
      <c r="U677">
        <v>0</v>
      </c>
      <c r="V677" s="1">
        <f t="shared" si="31"/>
        <v>43060</v>
      </c>
      <c r="W677" t="str">
        <f>IFERROR(VLOOKUP(V677,realized!K:N,3,0),"")</f>
        <v/>
      </c>
      <c r="Y677" t="s">
        <v>1490</v>
      </c>
      <c r="Z677">
        <v>1272.48</v>
      </c>
      <c r="AA677">
        <v>1278.74</v>
      </c>
      <c r="AB677">
        <v>1268.9000000000001</v>
      </c>
      <c r="AC677">
        <v>1275.93</v>
      </c>
      <c r="AD677">
        <v>9.8399999999999093</v>
      </c>
      <c r="AE677">
        <v>11.847142857142799</v>
      </c>
      <c r="AF677">
        <v>52.735030226709497</v>
      </c>
      <c r="AG677">
        <v>0</v>
      </c>
      <c r="AH677" s="1">
        <f t="shared" si="32"/>
        <v>43038</v>
      </c>
      <c r="AI677" t="str">
        <f>IFERROR(VLOOKUP(AH677,realized!U:X,3,0),"")</f>
        <v/>
      </c>
    </row>
    <row r="678" spans="1:35" x14ac:dyDescent="0.3">
      <c r="A678" t="s">
        <v>1507</v>
      </c>
      <c r="B678">
        <v>1.17387</v>
      </c>
      <c r="C678">
        <v>1.18265</v>
      </c>
      <c r="D678">
        <v>1.17317</v>
      </c>
      <c r="E678">
        <v>1.18214</v>
      </c>
      <c r="F678">
        <v>9.4799999999999295E-3</v>
      </c>
      <c r="G678">
        <v>6.6964285714285702E-3</v>
      </c>
      <c r="H678">
        <v>43.719212966987399</v>
      </c>
      <c r="I678">
        <v>1</v>
      </c>
      <c r="J678" s="1">
        <f t="shared" si="30"/>
        <v>43061</v>
      </c>
      <c r="K678" t="str">
        <f>IFERROR(VLOOKUP(J678,realized!F:I,3,0),"")</f>
        <v/>
      </c>
      <c r="M678" t="s">
        <v>1507</v>
      </c>
      <c r="N678">
        <v>1.3236399999999999</v>
      </c>
      <c r="O678">
        <v>1.3328500000000001</v>
      </c>
      <c r="P678">
        <v>1.3212200000000001</v>
      </c>
      <c r="Q678">
        <v>1.3322700000000001</v>
      </c>
      <c r="R678">
        <v>1.163E-2</v>
      </c>
      <c r="S678">
        <v>9.4114285714285793E-3</v>
      </c>
      <c r="T678">
        <v>63.1427576985743</v>
      </c>
      <c r="U678">
        <v>0</v>
      </c>
      <c r="V678" s="1">
        <f t="shared" si="31"/>
        <v>43061</v>
      </c>
      <c r="W678" t="str">
        <f>IFERROR(VLOOKUP(V678,realized!K:N,3,0),"")</f>
        <v/>
      </c>
      <c r="Y678" t="s">
        <v>1491</v>
      </c>
      <c r="Z678">
        <v>1276.29</v>
      </c>
      <c r="AA678">
        <v>1278.06</v>
      </c>
      <c r="AB678">
        <v>1267.56</v>
      </c>
      <c r="AC678">
        <v>1270.55</v>
      </c>
      <c r="AD678">
        <v>10.5</v>
      </c>
      <c r="AE678">
        <v>11.954999999999901</v>
      </c>
      <c r="AF678">
        <v>52.4972911080635</v>
      </c>
      <c r="AG678">
        <v>0</v>
      </c>
      <c r="AH678" s="1">
        <f t="shared" si="32"/>
        <v>43039</v>
      </c>
      <c r="AI678" t="str">
        <f>IFERROR(VLOOKUP(AH678,realized!U:X,3,0),"")</f>
        <v/>
      </c>
    </row>
    <row r="679" spans="1:35" x14ac:dyDescent="0.3">
      <c r="A679" t="s">
        <v>1508</v>
      </c>
      <c r="B679">
        <v>1.18211</v>
      </c>
      <c r="C679">
        <v>1.1855500000000001</v>
      </c>
      <c r="D679">
        <v>1.18127</v>
      </c>
      <c r="E679">
        <v>1.18476</v>
      </c>
      <c r="F679">
        <v>4.2800000000000598E-3</v>
      </c>
      <c r="G679">
        <v>6.3492857142856997E-3</v>
      </c>
      <c r="H679">
        <v>43.156450977767598</v>
      </c>
      <c r="I679">
        <v>1</v>
      </c>
      <c r="J679" s="1">
        <f t="shared" si="30"/>
        <v>43062</v>
      </c>
      <c r="K679" t="str">
        <f>IFERROR(VLOOKUP(J679,realized!F:I,3,0),"")</f>
        <v/>
      </c>
      <c r="M679" t="s">
        <v>1508</v>
      </c>
      <c r="N679">
        <v>1.3321400000000001</v>
      </c>
      <c r="O679">
        <v>1.3336300000000001</v>
      </c>
      <c r="P679">
        <v>1.3283799999999999</v>
      </c>
      <c r="Q679">
        <v>1.3306199999999999</v>
      </c>
      <c r="R679">
        <v>5.2500000000001903E-3</v>
      </c>
      <c r="S679">
        <v>9.1150000000000102E-3</v>
      </c>
      <c r="T679">
        <v>64.022342547832906</v>
      </c>
      <c r="U679">
        <v>0</v>
      </c>
      <c r="V679" s="1">
        <f t="shared" si="31"/>
        <v>43062</v>
      </c>
      <c r="W679" t="str">
        <f>IFERROR(VLOOKUP(V679,realized!K:N,3,0),"")</f>
        <v/>
      </c>
      <c r="Y679" t="s">
        <v>1492</v>
      </c>
      <c r="Z679">
        <v>1270.31</v>
      </c>
      <c r="AA679">
        <v>1280.77</v>
      </c>
      <c r="AB679">
        <v>1267.8900000000001</v>
      </c>
      <c r="AC679">
        <v>1274.1300000000001</v>
      </c>
      <c r="AD679">
        <v>12.8799999999998</v>
      </c>
      <c r="AE679">
        <v>12.3092857142856</v>
      </c>
      <c r="AF679">
        <v>52.347923054977798</v>
      </c>
      <c r="AG679">
        <v>0</v>
      </c>
      <c r="AH679" s="1">
        <f t="shared" si="32"/>
        <v>43040</v>
      </c>
      <c r="AI679" t="str">
        <f>IFERROR(VLOOKUP(AH679,realized!U:X,3,0),"")</f>
        <v/>
      </c>
    </row>
    <row r="680" spans="1:35" x14ac:dyDescent="0.3">
      <c r="A680" t="s">
        <v>1509</v>
      </c>
      <c r="B680">
        <v>1.1847700000000001</v>
      </c>
      <c r="C680">
        <v>1.19438</v>
      </c>
      <c r="D680">
        <v>1.18363</v>
      </c>
      <c r="E680">
        <v>1.1929000000000001</v>
      </c>
      <c r="F680">
        <v>1.0749999999999999E-2</v>
      </c>
      <c r="G680">
        <v>6.8035714285714297E-3</v>
      </c>
      <c r="H680">
        <v>33.678470639174797</v>
      </c>
      <c r="I680">
        <v>1</v>
      </c>
      <c r="J680" s="1">
        <f t="shared" si="30"/>
        <v>43063</v>
      </c>
      <c r="K680" t="str">
        <f>IFERROR(VLOOKUP(J680,realized!F:I,3,0),"")</f>
        <v/>
      </c>
      <c r="M680" t="s">
        <v>1509</v>
      </c>
      <c r="N680">
        <v>1.3307800000000001</v>
      </c>
      <c r="O680">
        <v>1.33592</v>
      </c>
      <c r="P680">
        <v>1.3278000000000001</v>
      </c>
      <c r="Q680">
        <v>1.33284</v>
      </c>
      <c r="R680">
        <v>8.1199999999998999E-3</v>
      </c>
      <c r="S680">
        <v>8.8621428571428601E-3</v>
      </c>
      <c r="T680">
        <v>60.850399985385998</v>
      </c>
      <c r="U680">
        <v>0</v>
      </c>
      <c r="V680" s="1">
        <f t="shared" si="31"/>
        <v>43063</v>
      </c>
      <c r="W680" t="str">
        <f>IFERROR(VLOOKUP(V680,realized!K:N,3,0),"")</f>
        <v/>
      </c>
      <c r="Y680" t="s">
        <v>1493</v>
      </c>
      <c r="Z680">
        <v>1274.42</v>
      </c>
      <c r="AA680">
        <v>1284.0899999999999</v>
      </c>
      <c r="AB680">
        <v>1273.2</v>
      </c>
      <c r="AC680">
        <v>1275.72</v>
      </c>
      <c r="AD680">
        <v>10.8899999999998</v>
      </c>
      <c r="AE680">
        <v>12.1649999999999</v>
      </c>
      <c r="AF680">
        <v>52.325274162891702</v>
      </c>
      <c r="AG680">
        <v>0</v>
      </c>
      <c r="AH680" s="1">
        <f t="shared" si="32"/>
        <v>43041</v>
      </c>
      <c r="AI680" t="str">
        <f>IFERROR(VLOOKUP(AH680,realized!U:X,3,0),"")</f>
        <v/>
      </c>
    </row>
    <row r="681" spans="1:35" x14ac:dyDescent="0.3">
      <c r="A681" t="s">
        <v>1510</v>
      </c>
      <c r="B681">
        <v>1.1923299999999999</v>
      </c>
      <c r="C681">
        <v>1.19607</v>
      </c>
      <c r="D681">
        <v>1.1895100000000001</v>
      </c>
      <c r="E681">
        <v>1.18967</v>
      </c>
      <c r="F681">
        <v>6.5599999999998897E-3</v>
      </c>
      <c r="G681">
        <v>6.8328571428571397E-3</v>
      </c>
      <c r="H681">
        <v>34.169699762935998</v>
      </c>
      <c r="I681">
        <v>1</v>
      </c>
      <c r="J681" s="1">
        <f t="shared" si="30"/>
        <v>43066</v>
      </c>
      <c r="K681" t="str">
        <f>IFERROR(VLOOKUP(J681,realized!F:I,3,0),"")</f>
        <v/>
      </c>
      <c r="M681" t="s">
        <v>1510</v>
      </c>
      <c r="N681">
        <v>1.3325899999999999</v>
      </c>
      <c r="O681">
        <v>1.33823</v>
      </c>
      <c r="P681">
        <v>1.3309500000000001</v>
      </c>
      <c r="Q681">
        <v>1.3316600000000001</v>
      </c>
      <c r="R681">
        <v>7.2799999999999497E-3</v>
      </c>
      <c r="S681">
        <v>8.8900000000000107E-3</v>
      </c>
      <c r="T681">
        <v>57.375277347881898</v>
      </c>
      <c r="U681">
        <v>0</v>
      </c>
      <c r="V681" s="1">
        <f t="shared" si="31"/>
        <v>43066</v>
      </c>
      <c r="W681" t="str">
        <f>IFERROR(VLOOKUP(V681,realized!K:N,3,0),"")</f>
        <v/>
      </c>
      <c r="Y681" t="s">
        <v>1494</v>
      </c>
      <c r="Z681">
        <v>1276.04</v>
      </c>
      <c r="AA681">
        <v>1280.19</v>
      </c>
      <c r="AB681">
        <v>1265.3599999999999</v>
      </c>
      <c r="AC681">
        <v>1269.3</v>
      </c>
      <c r="AD681">
        <v>14.8300000000001</v>
      </c>
      <c r="AE681">
        <v>12.1078571428571</v>
      </c>
      <c r="AF681">
        <v>62.330346748287297</v>
      </c>
      <c r="AG681">
        <v>0</v>
      </c>
      <c r="AH681" s="1">
        <f t="shared" si="32"/>
        <v>43042</v>
      </c>
      <c r="AI681" t="str">
        <f>IFERROR(VLOOKUP(AH681,realized!U:X,3,0),"")</f>
        <v/>
      </c>
    </row>
    <row r="682" spans="1:35" x14ac:dyDescent="0.3">
      <c r="A682" t="s">
        <v>1511</v>
      </c>
      <c r="B682">
        <v>1.1895100000000001</v>
      </c>
      <c r="C682">
        <v>1.1919500000000001</v>
      </c>
      <c r="D682">
        <v>1.18265</v>
      </c>
      <c r="E682">
        <v>1.18405</v>
      </c>
      <c r="F682">
        <v>9.3000000000000808E-3</v>
      </c>
      <c r="G682">
        <v>7.2664285714285704E-3</v>
      </c>
      <c r="H682">
        <v>34.915070858353303</v>
      </c>
      <c r="I682">
        <v>1</v>
      </c>
      <c r="J682" s="1">
        <f t="shared" si="30"/>
        <v>43067</v>
      </c>
      <c r="K682" t="str">
        <f>IFERROR(VLOOKUP(J682,realized!F:I,3,0),"")</f>
        <v/>
      </c>
      <c r="M682" t="s">
        <v>1511</v>
      </c>
      <c r="N682">
        <v>1.33117</v>
      </c>
      <c r="O682">
        <v>1.3386400000000001</v>
      </c>
      <c r="P682">
        <v>1.32199</v>
      </c>
      <c r="Q682">
        <v>1.3341499999999999</v>
      </c>
      <c r="R682">
        <v>1.6650000000000002E-2</v>
      </c>
      <c r="S682">
        <v>9.4400000000000196E-3</v>
      </c>
      <c r="T682">
        <v>56.401542378198997</v>
      </c>
      <c r="U682">
        <v>0</v>
      </c>
      <c r="V682" s="1">
        <f t="shared" si="31"/>
        <v>43067</v>
      </c>
      <c r="W682" t="str">
        <f>IFERROR(VLOOKUP(V682,realized!K:N,3,0),"")</f>
        <v/>
      </c>
      <c r="Y682" t="s">
        <v>1495</v>
      </c>
      <c r="Z682">
        <v>1269.98</v>
      </c>
      <c r="AA682">
        <v>1282.8599999999999</v>
      </c>
      <c r="AB682">
        <v>1265.93</v>
      </c>
      <c r="AC682">
        <v>1281.51</v>
      </c>
      <c r="AD682">
        <v>16.929999999999801</v>
      </c>
      <c r="AE682">
        <v>12.257142857142799</v>
      </c>
      <c r="AF682">
        <v>69.0733515773683</v>
      </c>
      <c r="AG682">
        <v>0</v>
      </c>
      <c r="AH682" s="1">
        <f t="shared" si="32"/>
        <v>43045</v>
      </c>
      <c r="AI682" t="str">
        <f>IFERROR(VLOOKUP(AH682,realized!U:X,3,0),"")</f>
        <v/>
      </c>
    </row>
    <row r="683" spans="1:35" x14ac:dyDescent="0.3">
      <c r="A683" t="s">
        <v>1512</v>
      </c>
      <c r="B683">
        <v>1.1839</v>
      </c>
      <c r="C683">
        <v>1.1882299999999999</v>
      </c>
      <c r="D683">
        <v>1.18164</v>
      </c>
      <c r="E683">
        <v>1.18482</v>
      </c>
      <c r="F683">
        <v>6.5899999999998703E-3</v>
      </c>
      <c r="G683">
        <v>7.2435714285714204E-3</v>
      </c>
      <c r="H683">
        <v>38.9678047663458</v>
      </c>
      <c r="I683">
        <v>1</v>
      </c>
      <c r="J683" s="1">
        <f t="shared" si="30"/>
        <v>43068</v>
      </c>
      <c r="K683" t="str">
        <f>IFERROR(VLOOKUP(J683,realized!F:I,3,0),"")</f>
        <v/>
      </c>
      <c r="M683" t="s">
        <v>1512</v>
      </c>
      <c r="N683">
        <v>1.3345800000000001</v>
      </c>
      <c r="O683">
        <v>1.34474</v>
      </c>
      <c r="P683">
        <v>1.33389</v>
      </c>
      <c r="Q683">
        <v>1.3409599999999999</v>
      </c>
      <c r="R683">
        <v>1.085E-2</v>
      </c>
      <c r="S683">
        <v>9.6414285714285699E-3</v>
      </c>
      <c r="T683">
        <v>49.4998832023185</v>
      </c>
      <c r="U683">
        <v>0</v>
      </c>
      <c r="V683" s="1">
        <f t="shared" si="31"/>
        <v>43068</v>
      </c>
      <c r="W683" t="str">
        <f>IFERROR(VLOOKUP(V683,realized!K:N,3,0),"")</f>
        <v/>
      </c>
      <c r="Y683" t="s">
        <v>1496</v>
      </c>
      <c r="Z683">
        <v>1281.49</v>
      </c>
      <c r="AA683">
        <v>1281.6600000000001</v>
      </c>
      <c r="AB683">
        <v>1271.81</v>
      </c>
      <c r="AC683">
        <v>1274.8399999999999</v>
      </c>
      <c r="AD683">
        <v>9.8500000000001293</v>
      </c>
      <c r="AE683">
        <v>12.1085714285714</v>
      </c>
      <c r="AF683">
        <v>69.122758724135494</v>
      </c>
      <c r="AG683">
        <v>0</v>
      </c>
      <c r="AH683" s="1">
        <f t="shared" si="32"/>
        <v>43046</v>
      </c>
      <c r="AI683" t="str">
        <f>IFERROR(VLOOKUP(AH683,realized!U:X,3,0),"")</f>
        <v/>
      </c>
    </row>
    <row r="684" spans="1:35" x14ac:dyDescent="0.3">
      <c r="A684" t="s">
        <v>1513</v>
      </c>
      <c r="B684">
        <v>1.18466</v>
      </c>
      <c r="C684">
        <v>1.1931</v>
      </c>
      <c r="D684">
        <v>1.18082</v>
      </c>
      <c r="E684">
        <v>1.19038</v>
      </c>
      <c r="F684">
        <v>1.2279999999999999E-2</v>
      </c>
      <c r="G684">
        <v>7.7257142857142802E-3</v>
      </c>
      <c r="H684">
        <v>40.9605272899854</v>
      </c>
      <c r="I684">
        <v>1</v>
      </c>
      <c r="J684" s="1">
        <f t="shared" si="30"/>
        <v>43069</v>
      </c>
      <c r="K684" t="str">
        <f>IFERROR(VLOOKUP(J684,realized!F:I,3,0),"")</f>
        <v/>
      </c>
      <c r="M684" t="s">
        <v>1513</v>
      </c>
      <c r="N684">
        <v>1.3407800000000001</v>
      </c>
      <c r="O684">
        <v>1.3548199999999999</v>
      </c>
      <c r="P684">
        <v>1.3405400000000001</v>
      </c>
      <c r="Q684">
        <v>1.3527499999999999</v>
      </c>
      <c r="R684">
        <v>1.42799999999998E-2</v>
      </c>
      <c r="S684">
        <v>9.8257142857142796E-3</v>
      </c>
      <c r="T684">
        <v>40.278578243094898</v>
      </c>
      <c r="U684">
        <v>0</v>
      </c>
      <c r="V684" s="1">
        <f t="shared" si="31"/>
        <v>43069</v>
      </c>
      <c r="W684" t="str">
        <f>IFERROR(VLOOKUP(V684,realized!K:N,3,0),"")</f>
        <v/>
      </c>
      <c r="Y684" t="s">
        <v>1497</v>
      </c>
      <c r="Z684">
        <v>1276.1199999999999</v>
      </c>
      <c r="AA684">
        <v>1287.1500000000001</v>
      </c>
      <c r="AB684">
        <v>1275.8399999999999</v>
      </c>
      <c r="AC684">
        <v>1280.96</v>
      </c>
      <c r="AD684">
        <v>12.3100000000001</v>
      </c>
      <c r="AE684">
        <v>11.998571428571401</v>
      </c>
      <c r="AF684">
        <v>69.159013587121294</v>
      </c>
      <c r="AG684">
        <v>0</v>
      </c>
      <c r="AH684" s="1">
        <f t="shared" si="32"/>
        <v>43047</v>
      </c>
      <c r="AI684" t="str">
        <f>IFERROR(VLOOKUP(AH684,realized!U:X,3,0),"")</f>
        <v/>
      </c>
    </row>
    <row r="685" spans="1:35" x14ac:dyDescent="0.3">
      <c r="A685" t="s">
        <v>1514</v>
      </c>
      <c r="B685">
        <v>1.1903300000000001</v>
      </c>
      <c r="C685">
        <v>1.19398</v>
      </c>
      <c r="D685">
        <v>1.18503</v>
      </c>
      <c r="E685">
        <v>1.18973</v>
      </c>
      <c r="F685">
        <v>8.95000000000001E-3</v>
      </c>
      <c r="G685">
        <v>8.0957142857142807E-3</v>
      </c>
      <c r="H685">
        <v>44.366088489665799</v>
      </c>
      <c r="I685">
        <v>0</v>
      </c>
      <c r="J685" s="1">
        <f t="shared" si="30"/>
        <v>43070</v>
      </c>
      <c r="K685" t="str">
        <f>IFERROR(VLOOKUP(J685,realized!F:I,3,0),"")</f>
        <v/>
      </c>
      <c r="M685" t="s">
        <v>1514</v>
      </c>
      <c r="N685">
        <v>1.3525100000000001</v>
      </c>
      <c r="O685">
        <v>1.3548800000000001</v>
      </c>
      <c r="P685">
        <v>1.3443799999999999</v>
      </c>
      <c r="Q685">
        <v>1.34745</v>
      </c>
      <c r="R685">
        <v>1.05000000000001E-2</v>
      </c>
      <c r="S685">
        <v>9.6778571428571495E-3</v>
      </c>
      <c r="T685">
        <v>40.759273179345797</v>
      </c>
      <c r="U685">
        <v>0</v>
      </c>
      <c r="V685" s="1">
        <f t="shared" si="31"/>
        <v>43070</v>
      </c>
      <c r="W685" t="str">
        <f>IFERROR(VLOOKUP(V685,realized!K:N,3,0),"")</f>
        <v/>
      </c>
      <c r="Y685" t="s">
        <v>1498</v>
      </c>
      <c r="Z685">
        <v>1281.71</v>
      </c>
      <c r="AA685">
        <v>1288.43</v>
      </c>
      <c r="AB685">
        <v>1279.8399999999999</v>
      </c>
      <c r="AC685">
        <v>1284.53</v>
      </c>
      <c r="AD685">
        <v>8.5900000000001402</v>
      </c>
      <c r="AE685">
        <v>11.6785714285714</v>
      </c>
      <c r="AF685">
        <v>72.782112983102095</v>
      </c>
      <c r="AG685">
        <v>0</v>
      </c>
      <c r="AH685" s="1">
        <f t="shared" si="32"/>
        <v>43048</v>
      </c>
      <c r="AI685" t="str">
        <f>IFERROR(VLOOKUP(AH685,realized!U:X,3,0),"")</f>
        <v/>
      </c>
    </row>
    <row r="686" spans="1:35" x14ac:dyDescent="0.3">
      <c r="A686" t="s">
        <v>1515</v>
      </c>
      <c r="B686">
        <v>1.1860200000000001</v>
      </c>
      <c r="C686">
        <v>1.1878</v>
      </c>
      <c r="D686">
        <v>1.18289</v>
      </c>
      <c r="E686">
        <v>1.1865000000000001</v>
      </c>
      <c r="F686">
        <v>6.8399999999999503E-3</v>
      </c>
      <c r="G686">
        <v>7.5592857142857198E-3</v>
      </c>
      <c r="H686">
        <v>51.530599179588798</v>
      </c>
      <c r="I686">
        <v>0</v>
      </c>
      <c r="J686" s="1">
        <f t="shared" si="30"/>
        <v>43073</v>
      </c>
      <c r="K686" t="str">
        <f>IFERROR(VLOOKUP(J686,realized!F:I,3,0),"")</f>
        <v/>
      </c>
      <c r="M686" t="s">
        <v>1515</v>
      </c>
      <c r="N686">
        <v>1.34382</v>
      </c>
      <c r="O686">
        <v>1.3538300000000001</v>
      </c>
      <c r="P686">
        <v>1.34127</v>
      </c>
      <c r="Q686">
        <v>1.3479399999999999</v>
      </c>
      <c r="R686">
        <v>1.2560000000000101E-2</v>
      </c>
      <c r="S686">
        <v>9.7757142857143008E-3</v>
      </c>
      <c r="T686">
        <v>45.075704846326701</v>
      </c>
      <c r="U686">
        <v>0</v>
      </c>
      <c r="V686" s="1">
        <f t="shared" si="31"/>
        <v>43073</v>
      </c>
      <c r="W686" t="str">
        <f>IFERROR(VLOOKUP(V686,realized!K:N,3,0),"")</f>
        <v/>
      </c>
      <c r="Y686" t="s">
        <v>1499</v>
      </c>
      <c r="Z686">
        <v>1284.8800000000001</v>
      </c>
      <c r="AA686">
        <v>1287.01</v>
      </c>
      <c r="AB686">
        <v>1273.3</v>
      </c>
      <c r="AC686">
        <v>1275.26</v>
      </c>
      <c r="AD686">
        <v>13.71</v>
      </c>
      <c r="AE686">
        <v>11.8892857142857</v>
      </c>
      <c r="AF686">
        <v>72.671063869229201</v>
      </c>
      <c r="AG686">
        <v>0</v>
      </c>
      <c r="AH686" s="1">
        <f t="shared" si="32"/>
        <v>43049</v>
      </c>
      <c r="AI686" t="str">
        <f>IFERROR(VLOOKUP(AH686,realized!U:X,3,0),"")</f>
        <v/>
      </c>
    </row>
    <row r="687" spans="1:35" x14ac:dyDescent="0.3">
      <c r="A687" t="s">
        <v>1516</v>
      </c>
      <c r="B687">
        <v>1.1863900000000001</v>
      </c>
      <c r="C687">
        <v>1.18763</v>
      </c>
      <c r="D687">
        <v>1.18004</v>
      </c>
      <c r="E687">
        <v>1.18259</v>
      </c>
      <c r="F687">
        <v>7.5899999999999796E-3</v>
      </c>
      <c r="G687">
        <v>7.5585714285714301E-3</v>
      </c>
      <c r="H687">
        <v>51.917498675628899</v>
      </c>
      <c r="I687">
        <v>0</v>
      </c>
      <c r="J687" s="1">
        <f t="shared" si="30"/>
        <v>43074</v>
      </c>
      <c r="K687" t="str">
        <f>IFERROR(VLOOKUP(J687,realized!F:I,3,0),"")</f>
        <v/>
      </c>
      <c r="M687" t="s">
        <v>1516</v>
      </c>
      <c r="N687">
        <v>1.34789</v>
      </c>
      <c r="O687">
        <v>1.3481700000000001</v>
      </c>
      <c r="P687">
        <v>1.3369500000000001</v>
      </c>
      <c r="Q687">
        <v>1.3441399999999999</v>
      </c>
      <c r="R687">
        <v>1.1220000000000001E-2</v>
      </c>
      <c r="S687">
        <v>9.9871428571428698E-3</v>
      </c>
      <c r="T687">
        <v>45.276731632413203</v>
      </c>
      <c r="U687">
        <v>0</v>
      </c>
      <c r="V687" s="1">
        <f t="shared" si="31"/>
        <v>43074</v>
      </c>
      <c r="W687" t="str">
        <f>IFERROR(VLOOKUP(V687,realized!K:N,3,0),"")</f>
        <v/>
      </c>
      <c r="Y687" t="s">
        <v>1500</v>
      </c>
      <c r="Z687">
        <v>1274.9000000000001</v>
      </c>
      <c r="AA687">
        <v>1279.74</v>
      </c>
      <c r="AB687">
        <v>1274.07</v>
      </c>
      <c r="AC687">
        <v>1278</v>
      </c>
      <c r="AD687">
        <v>5.6700000000000701</v>
      </c>
      <c r="AE687">
        <v>11.582857142857099</v>
      </c>
      <c r="AF687">
        <v>72.518784613646403</v>
      </c>
      <c r="AG687">
        <v>0</v>
      </c>
      <c r="AH687" s="1">
        <f t="shared" si="32"/>
        <v>43052</v>
      </c>
      <c r="AI687" t="str">
        <f>IFERROR(VLOOKUP(AH687,realized!U:X,3,0),"")</f>
        <v/>
      </c>
    </row>
    <row r="688" spans="1:35" x14ac:dyDescent="0.3">
      <c r="A688" t="s">
        <v>1517</v>
      </c>
      <c r="B688">
        <v>1.1825000000000001</v>
      </c>
      <c r="C688">
        <v>1.1847700000000001</v>
      </c>
      <c r="D688">
        <v>1.1780200000000001</v>
      </c>
      <c r="E688">
        <v>1.17957</v>
      </c>
      <c r="F688">
        <v>6.7500000000000303E-3</v>
      </c>
      <c r="G688">
        <v>7.7235714285714303E-3</v>
      </c>
      <c r="H688">
        <v>52.467227765710597</v>
      </c>
      <c r="I688">
        <v>0</v>
      </c>
      <c r="J688" s="1">
        <f t="shared" si="30"/>
        <v>43075</v>
      </c>
      <c r="K688" t="str">
        <f>IFERROR(VLOOKUP(J688,realized!F:I,3,0),"")</f>
        <v/>
      </c>
      <c r="M688" t="s">
        <v>1517</v>
      </c>
      <c r="N688">
        <v>1.3441799999999999</v>
      </c>
      <c r="O688">
        <v>1.3441799999999999</v>
      </c>
      <c r="P688">
        <v>1.3357699999999999</v>
      </c>
      <c r="Q688">
        <v>1.33931</v>
      </c>
      <c r="R688">
        <v>8.4100000000000199E-3</v>
      </c>
      <c r="S688">
        <v>1.0069285714285701E-2</v>
      </c>
      <c r="T688">
        <v>48.414979233191403</v>
      </c>
      <c r="U688">
        <v>0</v>
      </c>
      <c r="V688" s="1">
        <f t="shared" si="31"/>
        <v>43075</v>
      </c>
      <c r="W688" t="str">
        <f>IFERROR(VLOOKUP(V688,realized!K:N,3,0),"")</f>
        <v/>
      </c>
      <c r="Y688" t="s">
        <v>1501</v>
      </c>
      <c r="Z688">
        <v>1277.75</v>
      </c>
      <c r="AA688">
        <v>1283.55</v>
      </c>
      <c r="AB688">
        <v>1269.94</v>
      </c>
      <c r="AC688">
        <v>1279.9000000000001</v>
      </c>
      <c r="AD688">
        <v>13.6099999999999</v>
      </c>
      <c r="AE688">
        <v>11.9071428571428</v>
      </c>
      <c r="AF688">
        <v>72.497671319478599</v>
      </c>
      <c r="AG688">
        <v>0</v>
      </c>
      <c r="AH688" s="1">
        <f t="shared" si="32"/>
        <v>43053</v>
      </c>
      <c r="AI688" t="str">
        <f>IFERROR(VLOOKUP(AH688,realized!U:X,3,0),"")</f>
        <v/>
      </c>
    </row>
    <row r="689" spans="1:35" x14ac:dyDescent="0.3">
      <c r="A689" t="s">
        <v>1518</v>
      </c>
      <c r="B689">
        <v>1.17943</v>
      </c>
      <c r="C689">
        <v>1.1814199999999999</v>
      </c>
      <c r="D689">
        <v>1.17716</v>
      </c>
      <c r="E689">
        <v>1.17719</v>
      </c>
      <c r="F689">
        <v>4.2599999999999296E-3</v>
      </c>
      <c r="G689">
        <v>7.6249999999999903E-3</v>
      </c>
      <c r="H689">
        <v>52.993497731860799</v>
      </c>
      <c r="I689">
        <v>0</v>
      </c>
      <c r="J689" s="1">
        <f t="shared" si="30"/>
        <v>43076</v>
      </c>
      <c r="K689" t="str">
        <f>IFERROR(VLOOKUP(J689,realized!F:I,3,0),"")</f>
        <v/>
      </c>
      <c r="M689" t="s">
        <v>1518</v>
      </c>
      <c r="N689">
        <v>1.33917</v>
      </c>
      <c r="O689">
        <v>1.34846</v>
      </c>
      <c r="P689">
        <v>1.3319399999999999</v>
      </c>
      <c r="Q689">
        <v>1.3473900000000001</v>
      </c>
      <c r="R689">
        <v>1.652E-2</v>
      </c>
      <c r="S689">
        <v>1.06021428571428E-2</v>
      </c>
      <c r="T689">
        <v>50.0566990992005</v>
      </c>
      <c r="U689">
        <v>0</v>
      </c>
      <c r="V689" s="1">
        <f t="shared" si="31"/>
        <v>43076</v>
      </c>
      <c r="W689" t="str">
        <f>IFERROR(VLOOKUP(V689,realized!K:N,3,0),"")</f>
        <v/>
      </c>
      <c r="Y689" t="s">
        <v>1502</v>
      </c>
      <c r="Z689">
        <v>1280.01</v>
      </c>
      <c r="AA689">
        <v>1289.45</v>
      </c>
      <c r="AB689">
        <v>1276.5899999999999</v>
      </c>
      <c r="AC689">
        <v>1278.02</v>
      </c>
      <c r="AD689">
        <v>12.860000000000101</v>
      </c>
      <c r="AE689">
        <v>11.6264285714285</v>
      </c>
      <c r="AF689">
        <v>70.8684535582737</v>
      </c>
      <c r="AG689">
        <v>0</v>
      </c>
      <c r="AH689" s="1">
        <f t="shared" si="32"/>
        <v>43054</v>
      </c>
      <c r="AI689" t="str">
        <f>IFERROR(VLOOKUP(AH689,realized!U:X,3,0),"")</f>
        <v/>
      </c>
    </row>
    <row r="690" spans="1:35" x14ac:dyDescent="0.3">
      <c r="A690" t="s">
        <v>1519</v>
      </c>
      <c r="B690">
        <v>1.1772400000000001</v>
      </c>
      <c r="C690">
        <v>1.17763</v>
      </c>
      <c r="D690">
        <v>1.173</v>
      </c>
      <c r="E690">
        <v>1.17727</v>
      </c>
      <c r="F690">
        <v>4.6299999999999102E-3</v>
      </c>
      <c r="G690">
        <v>7.3392857142857001E-3</v>
      </c>
      <c r="H690">
        <v>53.2732796187221</v>
      </c>
      <c r="I690">
        <v>0</v>
      </c>
      <c r="J690" s="1">
        <f t="shared" si="30"/>
        <v>43077</v>
      </c>
      <c r="K690" t="str">
        <f>IFERROR(VLOOKUP(J690,realized!F:I,3,0),"")</f>
        <v/>
      </c>
      <c r="M690" t="s">
        <v>1519</v>
      </c>
      <c r="N690">
        <v>1.3473200000000001</v>
      </c>
      <c r="O690">
        <v>1.35198</v>
      </c>
      <c r="P690">
        <v>1.33551</v>
      </c>
      <c r="Q690">
        <v>1.33873</v>
      </c>
      <c r="R690">
        <v>1.6469999999999901E-2</v>
      </c>
      <c r="S690">
        <v>1.11107142857143E-2</v>
      </c>
      <c r="T690">
        <v>52.725258825656901</v>
      </c>
      <c r="U690">
        <v>0</v>
      </c>
      <c r="V690" s="1">
        <f t="shared" si="31"/>
        <v>43077</v>
      </c>
      <c r="W690" t="str">
        <f>IFERROR(VLOOKUP(V690,realized!K:N,3,0),"")</f>
        <v/>
      </c>
      <c r="Y690" t="s">
        <v>1503</v>
      </c>
      <c r="Z690">
        <v>1277.8699999999999</v>
      </c>
      <c r="AA690">
        <v>1281.69</v>
      </c>
      <c r="AB690">
        <v>1274.98</v>
      </c>
      <c r="AC690">
        <v>1278.08</v>
      </c>
      <c r="AD690">
        <v>6.7100000000000302</v>
      </c>
      <c r="AE690">
        <v>11.37</v>
      </c>
      <c r="AF690">
        <v>73.322234442973496</v>
      </c>
      <c r="AG690">
        <v>0</v>
      </c>
      <c r="AH690" s="1">
        <f t="shared" si="32"/>
        <v>43055</v>
      </c>
      <c r="AI690" t="str">
        <f>IFERROR(VLOOKUP(AH690,realized!U:X,3,0),"")</f>
        <v/>
      </c>
    </row>
    <row r="691" spans="1:35" x14ac:dyDescent="0.3">
      <c r="A691" t="s">
        <v>1520</v>
      </c>
      <c r="B691">
        <v>1.1763699999999999</v>
      </c>
      <c r="C691">
        <v>1.1811400000000001</v>
      </c>
      <c r="D691">
        <v>1.1762699999999999</v>
      </c>
      <c r="E691">
        <v>1.1767700000000001</v>
      </c>
      <c r="F691">
        <v>4.8700000000001503E-3</v>
      </c>
      <c r="G691">
        <v>7.3664285714285602E-3</v>
      </c>
      <c r="H691">
        <v>56.393576493100802</v>
      </c>
      <c r="I691">
        <v>0</v>
      </c>
      <c r="J691" s="1">
        <f t="shared" si="30"/>
        <v>43080</v>
      </c>
      <c r="K691" t="str">
        <f>IFERROR(VLOOKUP(J691,realized!F:I,3,0),"")</f>
        <v/>
      </c>
      <c r="M691" t="s">
        <v>1520</v>
      </c>
      <c r="N691">
        <v>1.33714</v>
      </c>
      <c r="O691">
        <v>1.34314</v>
      </c>
      <c r="P691">
        <v>1.3330299999999999</v>
      </c>
      <c r="Q691">
        <v>1.33355</v>
      </c>
      <c r="R691">
        <v>1.0109999999999999E-2</v>
      </c>
      <c r="S691">
        <v>1.1417857142857099E-2</v>
      </c>
      <c r="T691">
        <v>53.416230293713298</v>
      </c>
      <c r="U691">
        <v>0</v>
      </c>
      <c r="V691" s="1">
        <f t="shared" si="31"/>
        <v>43080</v>
      </c>
      <c r="W691" t="str">
        <f>IFERROR(VLOOKUP(V691,realized!K:N,3,0),"")</f>
        <v/>
      </c>
      <c r="Y691" t="s">
        <v>1504</v>
      </c>
      <c r="Z691">
        <v>1278.24</v>
      </c>
      <c r="AA691">
        <v>1296.95</v>
      </c>
      <c r="AB691">
        <v>1278.03</v>
      </c>
      <c r="AC691">
        <v>1293.71</v>
      </c>
      <c r="AD691">
        <v>18.920000000000002</v>
      </c>
      <c r="AE691">
        <v>12.0185714285714</v>
      </c>
      <c r="AF691">
        <v>63.090679740213602</v>
      </c>
      <c r="AG691">
        <v>0</v>
      </c>
      <c r="AH691" s="1">
        <f t="shared" si="32"/>
        <v>43056</v>
      </c>
      <c r="AI691" t="str">
        <f>IFERROR(VLOOKUP(AH691,realized!U:X,3,0),"")</f>
        <v/>
      </c>
    </row>
    <row r="692" spans="1:35" x14ac:dyDescent="0.3">
      <c r="A692" t="s">
        <v>1521</v>
      </c>
      <c r="B692">
        <v>1.1768000000000001</v>
      </c>
      <c r="C692">
        <v>1.17923</v>
      </c>
      <c r="D692">
        <v>1.1717200000000001</v>
      </c>
      <c r="E692">
        <v>1.17415</v>
      </c>
      <c r="F692">
        <v>7.5099999999998996E-3</v>
      </c>
      <c r="G692">
        <v>7.2257142857142798E-3</v>
      </c>
      <c r="H692">
        <v>54.543199841199701</v>
      </c>
      <c r="I692">
        <v>0</v>
      </c>
      <c r="J692" s="1">
        <f t="shared" si="30"/>
        <v>43081</v>
      </c>
      <c r="K692" t="str">
        <f>IFERROR(VLOOKUP(J692,realized!F:I,3,0),"")</f>
        <v/>
      </c>
      <c r="M692" t="s">
        <v>1521</v>
      </c>
      <c r="N692">
        <v>1.33358</v>
      </c>
      <c r="O692">
        <v>1.3380000000000001</v>
      </c>
      <c r="P692">
        <v>1.33023</v>
      </c>
      <c r="Q692">
        <v>1.3315900000000001</v>
      </c>
      <c r="R692">
        <v>7.7700000000000503E-3</v>
      </c>
      <c r="S692">
        <v>1.11421428571428E-2</v>
      </c>
      <c r="T692">
        <v>54.765975228485203</v>
      </c>
      <c r="U692">
        <v>0</v>
      </c>
      <c r="V692" s="1">
        <f t="shared" si="31"/>
        <v>43081</v>
      </c>
      <c r="W692" t="str">
        <f>IFERROR(VLOOKUP(V692,realized!K:N,3,0),"")</f>
        <v/>
      </c>
      <c r="Y692" t="s">
        <v>1505</v>
      </c>
      <c r="Z692">
        <v>1292.26</v>
      </c>
      <c r="AA692">
        <v>1294.73</v>
      </c>
      <c r="AB692">
        <v>1274.47</v>
      </c>
      <c r="AC692">
        <v>1276.55</v>
      </c>
      <c r="AD692">
        <v>20.259999999999899</v>
      </c>
      <c r="AE692">
        <v>12.7157142857143</v>
      </c>
      <c r="AF692">
        <v>63.262920419585903</v>
      </c>
      <c r="AG692">
        <v>0</v>
      </c>
      <c r="AH692" s="1">
        <f t="shared" si="32"/>
        <v>43059</v>
      </c>
      <c r="AI692" t="str">
        <f>IFERROR(VLOOKUP(AH692,realized!U:X,3,0),"")</f>
        <v/>
      </c>
    </row>
    <row r="693" spans="1:35" x14ac:dyDescent="0.3">
      <c r="A693" t="s">
        <v>1522</v>
      </c>
      <c r="B693">
        <v>1.17391</v>
      </c>
      <c r="C693">
        <v>1.18313</v>
      </c>
      <c r="D693">
        <v>1.1729099999999999</v>
      </c>
      <c r="E693">
        <v>1.1827000000000001</v>
      </c>
      <c r="F693">
        <v>1.0220000000000101E-2</v>
      </c>
      <c r="G693">
        <v>7.6499999999999901E-3</v>
      </c>
      <c r="H693">
        <v>55.020030099583799</v>
      </c>
      <c r="I693">
        <v>0</v>
      </c>
      <c r="J693" s="1">
        <f t="shared" si="30"/>
        <v>43082</v>
      </c>
      <c r="K693" t="str">
        <f>IFERROR(VLOOKUP(J693,realized!F:I,3,0),"")</f>
        <v/>
      </c>
      <c r="M693" t="s">
        <v>1522</v>
      </c>
      <c r="N693">
        <v>1.3320799999999999</v>
      </c>
      <c r="O693">
        <v>1.34287</v>
      </c>
      <c r="P693">
        <v>1.3308899999999999</v>
      </c>
      <c r="Q693">
        <v>1.34131</v>
      </c>
      <c r="R693">
        <v>1.19800000000001E-2</v>
      </c>
      <c r="S693">
        <v>1.16228571428571E-2</v>
      </c>
      <c r="T693">
        <v>55.440858473450099</v>
      </c>
      <c r="U693">
        <v>0</v>
      </c>
      <c r="V693" s="1">
        <f t="shared" si="31"/>
        <v>43082</v>
      </c>
      <c r="W693" t="str">
        <f>IFERROR(VLOOKUP(V693,realized!K:N,3,0),"")</f>
        <v/>
      </c>
      <c r="Y693" t="s">
        <v>1506</v>
      </c>
      <c r="Z693">
        <v>1277.01</v>
      </c>
      <c r="AA693">
        <v>1284.67</v>
      </c>
      <c r="AB693">
        <v>1276.1400000000001</v>
      </c>
      <c r="AC693">
        <v>1279.94</v>
      </c>
      <c r="AD693">
        <v>8.5299999999999692</v>
      </c>
      <c r="AE693">
        <v>12.404999999999999</v>
      </c>
      <c r="AF693">
        <v>63.284536670064199</v>
      </c>
      <c r="AG693">
        <v>0</v>
      </c>
      <c r="AH693" s="1">
        <f t="shared" si="32"/>
        <v>43060</v>
      </c>
      <c r="AI693" t="str">
        <f>IFERROR(VLOOKUP(AH693,realized!U:X,3,0),"")</f>
        <v/>
      </c>
    </row>
    <row r="694" spans="1:35" x14ac:dyDescent="0.3">
      <c r="A694" t="s">
        <v>1523</v>
      </c>
      <c r="B694">
        <v>1.1825699999999999</v>
      </c>
      <c r="C694">
        <v>1.18621</v>
      </c>
      <c r="D694">
        <v>1.1770400000000001</v>
      </c>
      <c r="E694">
        <v>1.1775500000000001</v>
      </c>
      <c r="F694">
        <v>9.1699999999999005E-3</v>
      </c>
      <c r="G694">
        <v>7.5371428571428404E-3</v>
      </c>
      <c r="H694">
        <v>55.286327959628402</v>
      </c>
      <c r="I694">
        <v>0</v>
      </c>
      <c r="J694" s="1">
        <f t="shared" si="30"/>
        <v>43083</v>
      </c>
      <c r="K694" t="str">
        <f>IFERROR(VLOOKUP(J694,realized!F:I,3,0),"")</f>
        <v/>
      </c>
      <c r="M694" t="s">
        <v>1523</v>
      </c>
      <c r="N694">
        <v>1.3408199999999999</v>
      </c>
      <c r="O694">
        <v>1.3465</v>
      </c>
      <c r="P694">
        <v>1.33897</v>
      </c>
      <c r="Q694">
        <v>1.3430899999999999</v>
      </c>
      <c r="R694">
        <v>7.5300000000000297E-3</v>
      </c>
      <c r="S694">
        <v>1.15807142857143E-2</v>
      </c>
      <c r="T694">
        <v>56.159119383169298</v>
      </c>
      <c r="U694">
        <v>0</v>
      </c>
      <c r="V694" s="1">
        <f t="shared" si="31"/>
        <v>43083</v>
      </c>
      <c r="W694" t="str">
        <f>IFERROR(VLOOKUP(V694,realized!K:N,3,0),"")</f>
        <v/>
      </c>
      <c r="Y694" t="s">
        <v>1507</v>
      </c>
      <c r="Z694">
        <v>1280.72</v>
      </c>
      <c r="AA694">
        <v>1294.58</v>
      </c>
      <c r="AB694">
        <v>1279</v>
      </c>
      <c r="AC694">
        <v>1291.67</v>
      </c>
      <c r="AD694">
        <v>15.579999999999901</v>
      </c>
      <c r="AE694">
        <v>12.74</v>
      </c>
      <c r="AF694">
        <v>63.414136572604598</v>
      </c>
      <c r="AG694">
        <v>0</v>
      </c>
      <c r="AH694" s="1">
        <f t="shared" si="32"/>
        <v>43061</v>
      </c>
      <c r="AI694" t="str">
        <f>IFERROR(VLOOKUP(AH694,realized!U:X,3,0),"")</f>
        <v/>
      </c>
    </row>
    <row r="695" spans="1:35" x14ac:dyDescent="0.3">
      <c r="A695" t="s">
        <v>1524</v>
      </c>
      <c r="B695">
        <v>1.17771</v>
      </c>
      <c r="C695">
        <v>1.1812</v>
      </c>
      <c r="D695">
        <v>1.1748099999999999</v>
      </c>
      <c r="E695">
        <v>1.1749700000000001</v>
      </c>
      <c r="F695">
        <v>6.39000000000011E-3</v>
      </c>
      <c r="G695">
        <v>7.5249999999999996E-3</v>
      </c>
      <c r="H695">
        <v>58.9363579194614</v>
      </c>
      <c r="I695">
        <v>0</v>
      </c>
      <c r="J695" s="1">
        <f t="shared" si="30"/>
        <v>43084</v>
      </c>
      <c r="K695" t="str">
        <f>IFERROR(VLOOKUP(J695,realized!F:I,3,0),"")</f>
        <v/>
      </c>
      <c r="M695" t="s">
        <v>1524</v>
      </c>
      <c r="N695">
        <v>1.3428800000000001</v>
      </c>
      <c r="O695">
        <v>1.3447199999999999</v>
      </c>
      <c r="P695">
        <v>1.33006</v>
      </c>
      <c r="Q695">
        <v>1.33168</v>
      </c>
      <c r="R695">
        <v>1.46599999999998E-2</v>
      </c>
      <c r="S695">
        <v>1.2107857142857101E-2</v>
      </c>
      <c r="T695">
        <v>56.992064899381603</v>
      </c>
      <c r="U695">
        <v>0</v>
      </c>
      <c r="V695" s="1">
        <f t="shared" si="31"/>
        <v>43084</v>
      </c>
      <c r="W695" t="str">
        <f>IFERROR(VLOOKUP(V695,realized!K:N,3,0),"")</f>
        <v/>
      </c>
      <c r="Y695" t="s">
        <v>1508</v>
      </c>
      <c r="Z695">
        <v>1291.53</v>
      </c>
      <c r="AA695">
        <v>1293.5</v>
      </c>
      <c r="AB695">
        <v>1286.9100000000001</v>
      </c>
      <c r="AC695">
        <v>1290.52</v>
      </c>
      <c r="AD695">
        <v>6.5899999999999102</v>
      </c>
      <c r="AE695">
        <v>12.1514285714285</v>
      </c>
      <c r="AF695">
        <v>64.113899791606002</v>
      </c>
      <c r="AG695">
        <v>0</v>
      </c>
      <c r="AH695" s="1">
        <f t="shared" si="32"/>
        <v>43062</v>
      </c>
      <c r="AI695" t="str">
        <f>IFERROR(VLOOKUP(AH695,realized!U:X,3,0),"")</f>
        <v/>
      </c>
    </row>
    <row r="696" spans="1:35" x14ac:dyDescent="0.3">
      <c r="A696" t="s">
        <v>1525</v>
      </c>
      <c r="B696">
        <v>1.1741699999999999</v>
      </c>
      <c r="C696">
        <v>1.1834</v>
      </c>
      <c r="D696">
        <v>1.1737299999999999</v>
      </c>
      <c r="E696">
        <v>1.1781200000000001</v>
      </c>
      <c r="F696">
        <v>9.6700000000000605E-3</v>
      </c>
      <c r="G696">
        <v>7.55142857142857E-3</v>
      </c>
      <c r="H696">
        <v>59.0386397475894</v>
      </c>
      <c r="I696">
        <v>0</v>
      </c>
      <c r="J696" s="1">
        <f t="shared" si="30"/>
        <v>43087</v>
      </c>
      <c r="K696" t="str">
        <f>IFERROR(VLOOKUP(J696,realized!F:I,3,0),"")</f>
        <v/>
      </c>
      <c r="M696" t="s">
        <v>1525</v>
      </c>
      <c r="N696">
        <v>1.33114</v>
      </c>
      <c r="O696">
        <v>1.34182</v>
      </c>
      <c r="P696">
        <v>1.33101</v>
      </c>
      <c r="Q696">
        <v>1.33812</v>
      </c>
      <c r="R696">
        <v>1.08099999999999E-2</v>
      </c>
      <c r="S696">
        <v>1.1690714285714301E-2</v>
      </c>
      <c r="T696">
        <v>68.231373198097501</v>
      </c>
      <c r="U696">
        <v>0</v>
      </c>
      <c r="V696" s="1">
        <f t="shared" si="31"/>
        <v>43087</v>
      </c>
      <c r="W696" t="str">
        <f>IFERROR(VLOOKUP(V696,realized!K:N,3,0),"")</f>
        <v/>
      </c>
      <c r="Y696" t="s">
        <v>1509</v>
      </c>
      <c r="Z696">
        <v>1291.44</v>
      </c>
      <c r="AA696">
        <v>1293.18</v>
      </c>
      <c r="AB696">
        <v>1285.5</v>
      </c>
      <c r="AC696">
        <v>1288</v>
      </c>
      <c r="AD696">
        <v>7.6800000000000601</v>
      </c>
      <c r="AE696">
        <v>11.490714285714301</v>
      </c>
      <c r="AF696">
        <v>69.1863436217063</v>
      </c>
      <c r="AG696">
        <v>0</v>
      </c>
      <c r="AH696" s="1">
        <f t="shared" si="32"/>
        <v>43063</v>
      </c>
      <c r="AI696" t="str">
        <f>IFERROR(VLOOKUP(AH696,realized!U:X,3,0),"")</f>
        <v/>
      </c>
    </row>
    <row r="697" spans="1:35" x14ac:dyDescent="0.3">
      <c r="A697" t="s">
        <v>1526</v>
      </c>
      <c r="B697">
        <v>1.17811</v>
      </c>
      <c r="C697">
        <v>1.1848399999999999</v>
      </c>
      <c r="D697">
        <v>1.17763</v>
      </c>
      <c r="E697">
        <v>1.18384</v>
      </c>
      <c r="F697">
        <v>7.20999999999993E-3</v>
      </c>
      <c r="G697">
        <v>7.5957142857142898E-3</v>
      </c>
      <c r="H697">
        <v>59.164637920233197</v>
      </c>
      <c r="I697">
        <v>0</v>
      </c>
      <c r="J697" s="1">
        <f t="shared" si="30"/>
        <v>43088</v>
      </c>
      <c r="K697" t="str">
        <f>IFERROR(VLOOKUP(J697,realized!F:I,3,0),"")</f>
        <v/>
      </c>
      <c r="M697" t="s">
        <v>1526</v>
      </c>
      <c r="N697">
        <v>1.33823</v>
      </c>
      <c r="O697">
        <v>1.3402000000000001</v>
      </c>
      <c r="P697">
        <v>1.3330200000000001</v>
      </c>
      <c r="Q697">
        <v>1.3381799999999999</v>
      </c>
      <c r="R697">
        <v>7.1799999999999599E-3</v>
      </c>
      <c r="S697">
        <v>1.1428571428571401E-2</v>
      </c>
      <c r="T697">
        <v>68.679416168120397</v>
      </c>
      <c r="U697">
        <v>0</v>
      </c>
      <c r="V697" s="1">
        <f t="shared" si="31"/>
        <v>43088</v>
      </c>
      <c r="W697" t="str">
        <f>IFERROR(VLOOKUP(V697,realized!K:N,3,0),"")</f>
        <v/>
      </c>
      <c r="Y697" t="s">
        <v>1510</v>
      </c>
      <c r="Z697">
        <v>1288.0999999999999</v>
      </c>
      <c r="AA697">
        <v>1299.1400000000001</v>
      </c>
      <c r="AB697">
        <v>1286.6500000000001</v>
      </c>
      <c r="AC697">
        <v>1293.96</v>
      </c>
      <c r="AD697">
        <v>12.49</v>
      </c>
      <c r="AE697">
        <v>11.679285714285699</v>
      </c>
      <c r="AF697">
        <v>66.135067387625597</v>
      </c>
      <c r="AG697">
        <v>0</v>
      </c>
      <c r="AH697" s="1">
        <f t="shared" si="32"/>
        <v>43066</v>
      </c>
      <c r="AI697" t="str">
        <f>IFERROR(VLOOKUP(AH697,realized!U:X,3,0),"")</f>
        <v/>
      </c>
    </row>
    <row r="698" spans="1:35" x14ac:dyDescent="0.3">
      <c r="A698" t="s">
        <v>1527</v>
      </c>
      <c r="B698">
        <v>1.18384</v>
      </c>
      <c r="C698">
        <v>1.19014</v>
      </c>
      <c r="D698">
        <v>1.18286</v>
      </c>
      <c r="E698">
        <v>1.1870700000000001</v>
      </c>
      <c r="F698">
        <v>7.2799999999999497E-3</v>
      </c>
      <c r="G698">
        <v>7.2385714285714197E-3</v>
      </c>
      <c r="H698">
        <v>58.990224874204898</v>
      </c>
      <c r="I698">
        <v>0</v>
      </c>
      <c r="J698" s="1">
        <f t="shared" si="30"/>
        <v>43089</v>
      </c>
      <c r="K698" t="str">
        <f>IFERROR(VLOOKUP(J698,realized!F:I,3,0),"")</f>
        <v/>
      </c>
      <c r="M698" t="s">
        <v>1527</v>
      </c>
      <c r="N698">
        <v>1.3383799999999999</v>
      </c>
      <c r="O698">
        <v>1.34196</v>
      </c>
      <c r="P698">
        <v>1.33707</v>
      </c>
      <c r="Q698">
        <v>1.3372900000000001</v>
      </c>
      <c r="R698">
        <v>4.8900000000000601E-3</v>
      </c>
      <c r="S698">
        <v>1.07578571428571E-2</v>
      </c>
      <c r="T698">
        <v>68.911022220178594</v>
      </c>
      <c r="U698">
        <v>0</v>
      </c>
      <c r="V698" s="1">
        <f t="shared" si="31"/>
        <v>43089</v>
      </c>
      <c r="W698" t="str">
        <f>IFERROR(VLOOKUP(V698,realized!K:N,3,0),"")</f>
        <v/>
      </c>
      <c r="Y698" t="s">
        <v>1511</v>
      </c>
      <c r="Z698">
        <v>1294.19</v>
      </c>
      <c r="AA698">
        <v>1297.3399999999999</v>
      </c>
      <c r="AB698">
        <v>1290.57</v>
      </c>
      <c r="AC698">
        <v>1293.5</v>
      </c>
      <c r="AD698">
        <v>6.76999999999998</v>
      </c>
      <c r="AE698">
        <v>11.283571428571401</v>
      </c>
      <c r="AF698">
        <v>65.972732536381002</v>
      </c>
      <c r="AG698">
        <v>0</v>
      </c>
      <c r="AH698" s="1">
        <f t="shared" si="32"/>
        <v>43067</v>
      </c>
      <c r="AI698" t="str">
        <f>IFERROR(VLOOKUP(AH698,realized!U:X,3,0),"")</f>
        <v/>
      </c>
    </row>
    <row r="699" spans="1:35" x14ac:dyDescent="0.3">
      <c r="A699" t="s">
        <v>1528</v>
      </c>
      <c r="B699">
        <v>1.1870000000000001</v>
      </c>
      <c r="C699">
        <v>1.18892</v>
      </c>
      <c r="D699">
        <v>1.18489</v>
      </c>
      <c r="E699">
        <v>1.1872400000000001</v>
      </c>
      <c r="F699">
        <v>4.0299999999999702E-3</v>
      </c>
      <c r="G699">
        <v>6.8871428571428504E-3</v>
      </c>
      <c r="H699">
        <v>65.729092280799406</v>
      </c>
      <c r="I699">
        <v>0</v>
      </c>
      <c r="J699" s="1">
        <f t="shared" si="30"/>
        <v>43090</v>
      </c>
      <c r="K699" t="str">
        <f>IFERROR(VLOOKUP(J699,realized!F:I,3,0),"")</f>
        <v/>
      </c>
      <c r="M699" t="s">
        <v>1528</v>
      </c>
      <c r="N699">
        <v>1.33734</v>
      </c>
      <c r="O699">
        <v>1.3386800000000001</v>
      </c>
      <c r="P699">
        <v>1.3331</v>
      </c>
      <c r="Q699">
        <v>1.3382700000000001</v>
      </c>
      <c r="R699">
        <v>5.5800000000001404E-3</v>
      </c>
      <c r="S699">
        <v>1.0406428571428599E-2</v>
      </c>
      <c r="T699">
        <v>70.728981452046398</v>
      </c>
      <c r="U699">
        <v>0</v>
      </c>
      <c r="V699" s="1">
        <f t="shared" si="31"/>
        <v>43090</v>
      </c>
      <c r="W699" t="str">
        <f>IFERROR(VLOOKUP(V699,realized!K:N,3,0),"")</f>
        <v/>
      </c>
      <c r="Y699" t="s">
        <v>1512</v>
      </c>
      <c r="Z699">
        <v>1293.0899999999999</v>
      </c>
      <c r="AA699">
        <v>1296.5999999999999</v>
      </c>
      <c r="AB699">
        <v>1281.94</v>
      </c>
      <c r="AC699">
        <v>1283.1600000000001</v>
      </c>
      <c r="AD699">
        <v>14.659999999999799</v>
      </c>
      <c r="AE699">
        <v>11.7171428571428</v>
      </c>
      <c r="AF699">
        <v>65.981507630365002</v>
      </c>
      <c r="AG699">
        <v>0</v>
      </c>
      <c r="AH699" s="1">
        <f t="shared" si="32"/>
        <v>43068</v>
      </c>
      <c r="AI699" t="str">
        <f>IFERROR(VLOOKUP(AH699,realized!U:X,3,0),"")</f>
        <v/>
      </c>
    </row>
    <row r="700" spans="1:35" x14ac:dyDescent="0.3">
      <c r="A700" t="s">
        <v>1529</v>
      </c>
      <c r="B700">
        <v>1.1872199999999999</v>
      </c>
      <c r="C700">
        <v>1.1875</v>
      </c>
      <c r="D700">
        <v>1.1816599999999999</v>
      </c>
      <c r="E700">
        <v>1.18597</v>
      </c>
      <c r="F700">
        <v>5.8400000000000604E-3</v>
      </c>
      <c r="G700">
        <v>6.8157142857142904E-3</v>
      </c>
      <c r="H700">
        <v>65.458200300108501</v>
      </c>
      <c r="I700">
        <v>0</v>
      </c>
      <c r="J700" s="1">
        <f t="shared" si="30"/>
        <v>43091</v>
      </c>
      <c r="K700" t="str">
        <f>IFERROR(VLOOKUP(J700,realized!F:I,3,0),"")</f>
        <v/>
      </c>
      <c r="M700" t="s">
        <v>1529</v>
      </c>
      <c r="N700">
        <v>1.3384</v>
      </c>
      <c r="O700">
        <v>1.3396600000000001</v>
      </c>
      <c r="P700">
        <v>1.33453</v>
      </c>
      <c r="Q700">
        <v>1.3363799999999999</v>
      </c>
      <c r="R700">
        <v>5.1300000000000703E-3</v>
      </c>
      <c r="S700">
        <v>9.8757142857143192E-3</v>
      </c>
      <c r="T700">
        <v>73.823845095315306</v>
      </c>
      <c r="U700">
        <v>0</v>
      </c>
      <c r="V700" s="1">
        <f t="shared" si="31"/>
        <v>43091</v>
      </c>
      <c r="W700" t="str">
        <f>IFERROR(VLOOKUP(V700,realized!K:N,3,0),"")</f>
        <v/>
      </c>
      <c r="Y700" t="s">
        <v>1513</v>
      </c>
      <c r="Z700">
        <v>1283.8599999999999</v>
      </c>
      <c r="AA700">
        <v>1285.21</v>
      </c>
      <c r="AB700">
        <v>1270.26</v>
      </c>
      <c r="AC700">
        <v>1274.46</v>
      </c>
      <c r="AD700">
        <v>14.95</v>
      </c>
      <c r="AE700">
        <v>11.805714285714201</v>
      </c>
      <c r="AF700">
        <v>65.962492357680205</v>
      </c>
      <c r="AG700">
        <v>0</v>
      </c>
      <c r="AH700" s="1">
        <f t="shared" si="32"/>
        <v>43069</v>
      </c>
      <c r="AI700" t="str">
        <f>IFERROR(VLOOKUP(AH700,realized!U:X,3,0),"")</f>
        <v/>
      </c>
    </row>
    <row r="701" spans="1:35" x14ac:dyDescent="0.3">
      <c r="A701" t="s">
        <v>1530</v>
      </c>
      <c r="B701">
        <v>1.18672</v>
      </c>
      <c r="C701">
        <v>1.1878500000000001</v>
      </c>
      <c r="D701">
        <v>1.1846300000000001</v>
      </c>
      <c r="E701">
        <v>1.18577</v>
      </c>
      <c r="F701">
        <v>3.2200000000000002E-3</v>
      </c>
      <c r="G701">
        <v>6.5035714285714297E-3</v>
      </c>
      <c r="H701">
        <v>65.070497341188698</v>
      </c>
      <c r="I701">
        <v>0</v>
      </c>
      <c r="J701" s="1">
        <f t="shared" si="30"/>
        <v>43095</v>
      </c>
      <c r="K701" t="str">
        <f>IFERROR(VLOOKUP(J701,realized!F:I,3,0),"")</f>
        <v/>
      </c>
      <c r="M701" t="s">
        <v>1530</v>
      </c>
      <c r="N701">
        <v>1.33727</v>
      </c>
      <c r="O701">
        <v>1.3388599999999999</v>
      </c>
      <c r="P701">
        <v>1.33466</v>
      </c>
      <c r="Q701">
        <v>1.33718</v>
      </c>
      <c r="R701">
        <v>4.1999999999999798E-3</v>
      </c>
      <c r="S701">
        <v>9.3742857142857395E-3</v>
      </c>
      <c r="T701">
        <v>73.6725514060482</v>
      </c>
      <c r="U701">
        <v>0</v>
      </c>
      <c r="V701" s="1">
        <f t="shared" si="31"/>
        <v>43095</v>
      </c>
      <c r="W701" t="str">
        <f>IFERROR(VLOOKUP(V701,realized!K:N,3,0),"")</f>
        <v/>
      </c>
      <c r="Y701" t="s">
        <v>1514</v>
      </c>
      <c r="Z701">
        <v>1274.42</v>
      </c>
      <c r="AA701">
        <v>1289.19</v>
      </c>
      <c r="AB701">
        <v>1271.49</v>
      </c>
      <c r="AC701">
        <v>1279.96</v>
      </c>
      <c r="AD701">
        <v>17.7</v>
      </c>
      <c r="AE701">
        <v>12.6649999999999</v>
      </c>
      <c r="AF701">
        <v>66.207980623868394</v>
      </c>
      <c r="AG701">
        <v>0</v>
      </c>
      <c r="AH701" s="1">
        <f t="shared" si="32"/>
        <v>43070</v>
      </c>
      <c r="AI701" t="str">
        <f>IFERROR(VLOOKUP(AH701,realized!U:X,3,0),"")</f>
        <v/>
      </c>
    </row>
    <row r="702" spans="1:35" x14ac:dyDescent="0.3">
      <c r="A702" t="s">
        <v>1531</v>
      </c>
      <c r="B702">
        <v>1.18577</v>
      </c>
      <c r="C702">
        <v>1.1910000000000001</v>
      </c>
      <c r="D702">
        <v>1.18547</v>
      </c>
      <c r="E702">
        <v>1.1886399999999999</v>
      </c>
      <c r="F702">
        <v>5.5300000000000297E-3</v>
      </c>
      <c r="G702">
        <v>6.4164285714285703E-3</v>
      </c>
      <c r="H702">
        <v>62.855491613026501</v>
      </c>
      <c r="I702">
        <v>0</v>
      </c>
      <c r="J702" s="1">
        <f t="shared" si="30"/>
        <v>43096</v>
      </c>
      <c r="K702" t="str">
        <f>IFERROR(VLOOKUP(J702,realized!F:I,3,0),"")</f>
        <v/>
      </c>
      <c r="M702" t="s">
        <v>1531</v>
      </c>
      <c r="N702">
        <v>1.33728</v>
      </c>
      <c r="O702">
        <v>1.3429</v>
      </c>
      <c r="P702">
        <v>1.3366800000000001</v>
      </c>
      <c r="Q702">
        <v>1.33934</v>
      </c>
      <c r="R702">
        <v>6.2199999999998897E-3</v>
      </c>
      <c r="S702">
        <v>9.2178571428571596E-3</v>
      </c>
      <c r="T702">
        <v>73.461354861552607</v>
      </c>
      <c r="U702">
        <v>0</v>
      </c>
      <c r="V702" s="1">
        <f t="shared" si="31"/>
        <v>43096</v>
      </c>
      <c r="W702" t="str">
        <f>IFERROR(VLOOKUP(V702,realized!K:N,3,0),"")</f>
        <v/>
      </c>
      <c r="Y702" t="s">
        <v>1515</v>
      </c>
      <c r="Z702">
        <v>1272.3599999999999</v>
      </c>
      <c r="AA702">
        <v>1277.06</v>
      </c>
      <c r="AB702">
        <v>1270.28</v>
      </c>
      <c r="AC702">
        <v>1275.8399999999999</v>
      </c>
      <c r="AD702">
        <v>9.6800000000000601</v>
      </c>
      <c r="AE702">
        <v>12.384285714285699</v>
      </c>
      <c r="AF702">
        <v>66.733269564908895</v>
      </c>
      <c r="AG702">
        <v>0</v>
      </c>
      <c r="AH702" s="1">
        <f t="shared" si="32"/>
        <v>43073</v>
      </c>
      <c r="AI702" t="str">
        <f>IFERROR(VLOOKUP(AH702,realized!U:X,3,0),"")</f>
        <v/>
      </c>
    </row>
    <row r="703" spans="1:35" x14ac:dyDescent="0.3">
      <c r="A703" t="s">
        <v>1532</v>
      </c>
      <c r="B703">
        <v>1.18865</v>
      </c>
      <c r="C703">
        <v>1.1958599999999999</v>
      </c>
      <c r="D703">
        <v>1.18859</v>
      </c>
      <c r="E703">
        <v>1.19418</v>
      </c>
      <c r="F703">
        <v>7.2699999999998799E-3</v>
      </c>
      <c r="G703">
        <v>6.6314285714285702E-3</v>
      </c>
      <c r="H703">
        <v>53.9636504129709</v>
      </c>
      <c r="I703">
        <v>1</v>
      </c>
      <c r="J703" s="1">
        <f t="shared" si="30"/>
        <v>43097</v>
      </c>
      <c r="K703" t="str">
        <f>IFERROR(VLOOKUP(J703,realized!F:I,3,0),"")</f>
        <v/>
      </c>
      <c r="M703" t="s">
        <v>1532</v>
      </c>
      <c r="N703">
        <v>1.3392599999999999</v>
      </c>
      <c r="O703">
        <v>1.34558</v>
      </c>
      <c r="P703">
        <v>1.33914</v>
      </c>
      <c r="Q703">
        <v>1.3439099999999999</v>
      </c>
      <c r="R703">
        <v>6.4400000000000004E-3</v>
      </c>
      <c r="S703">
        <v>8.4978571428571594E-3</v>
      </c>
      <c r="T703">
        <v>72.934281441268396</v>
      </c>
      <c r="U703">
        <v>0</v>
      </c>
      <c r="V703" s="1">
        <f t="shared" si="31"/>
        <v>43097</v>
      </c>
      <c r="W703" t="str">
        <f>IFERROR(VLOOKUP(V703,realized!K:N,3,0),"")</f>
        <v/>
      </c>
      <c r="Y703" t="s">
        <v>1516</v>
      </c>
      <c r="Z703">
        <v>1276.1500000000001</v>
      </c>
      <c r="AA703">
        <v>1276.9100000000001</v>
      </c>
      <c r="AB703">
        <v>1260.8399999999999</v>
      </c>
      <c r="AC703">
        <v>1265.5</v>
      </c>
      <c r="AD703">
        <v>16.0700000000001</v>
      </c>
      <c r="AE703">
        <v>12.613571428571399</v>
      </c>
      <c r="AF703">
        <v>56.258174479962697</v>
      </c>
      <c r="AG703">
        <v>1</v>
      </c>
      <c r="AH703" s="1">
        <f t="shared" si="32"/>
        <v>43074</v>
      </c>
      <c r="AI703" t="str">
        <f>IFERROR(VLOOKUP(AH703,realized!U:X,3,0),"")</f>
        <v/>
      </c>
    </row>
    <row r="704" spans="1:35" x14ac:dyDescent="0.3">
      <c r="A704" t="s">
        <v>1533</v>
      </c>
      <c r="B704">
        <v>1.1941900000000001</v>
      </c>
      <c r="C704">
        <v>1.20252</v>
      </c>
      <c r="D704">
        <v>1.1936</v>
      </c>
      <c r="E704">
        <v>1.1997599999999999</v>
      </c>
      <c r="F704">
        <v>8.9200000000000303E-3</v>
      </c>
      <c r="G704">
        <v>6.9378571428571501E-3</v>
      </c>
      <c r="H704">
        <v>44.579411607175203</v>
      </c>
      <c r="I704">
        <v>1</v>
      </c>
      <c r="J704" s="1">
        <f t="shared" si="30"/>
        <v>43098</v>
      </c>
      <c r="K704" t="str">
        <f>IFERROR(VLOOKUP(J704,realized!F:I,3,0),"")</f>
        <v/>
      </c>
      <c r="M704" t="s">
        <v>1533</v>
      </c>
      <c r="N704">
        <v>1.3436900000000001</v>
      </c>
      <c r="O704">
        <v>1.35436</v>
      </c>
      <c r="P704">
        <v>1.3423700000000001</v>
      </c>
      <c r="Q704">
        <v>1.3507199999999999</v>
      </c>
      <c r="R704">
        <v>1.19899999999999E-2</v>
      </c>
      <c r="S704">
        <v>8.1778571428571499E-3</v>
      </c>
      <c r="T704">
        <v>68.281399364574995</v>
      </c>
      <c r="U704">
        <v>0</v>
      </c>
      <c r="V704" s="1">
        <f t="shared" si="31"/>
        <v>43098</v>
      </c>
      <c r="W704" t="str">
        <f>IFERROR(VLOOKUP(V704,realized!K:N,3,0),"")</f>
        <v/>
      </c>
      <c r="Y704" t="s">
        <v>1517</v>
      </c>
      <c r="Z704">
        <v>1265.9000000000001</v>
      </c>
      <c r="AA704">
        <v>1269.1400000000001</v>
      </c>
      <c r="AB704">
        <v>1262.42</v>
      </c>
      <c r="AC704">
        <v>1262.93</v>
      </c>
      <c r="AD704">
        <v>6.7200000000000202</v>
      </c>
      <c r="AE704">
        <v>12.6142857142857</v>
      </c>
      <c r="AF704">
        <v>56.536074314988802</v>
      </c>
      <c r="AG704">
        <v>1</v>
      </c>
      <c r="AH704" s="1">
        <f t="shared" si="32"/>
        <v>43075</v>
      </c>
      <c r="AI704" t="str">
        <f>IFERROR(VLOOKUP(AH704,realized!U:X,3,0),"")</f>
        <v/>
      </c>
    </row>
    <row r="705" spans="1:35" x14ac:dyDescent="0.3">
      <c r="A705" t="s">
        <v>1534</v>
      </c>
      <c r="B705">
        <v>1.20282</v>
      </c>
      <c r="C705">
        <v>1.20808</v>
      </c>
      <c r="D705">
        <v>1.20234</v>
      </c>
      <c r="E705">
        <v>1.2057500000000001</v>
      </c>
      <c r="F705">
        <v>8.3200000000000999E-3</v>
      </c>
      <c r="G705">
        <v>7.1842857142857203E-3</v>
      </c>
      <c r="H705">
        <v>38.221845214918901</v>
      </c>
      <c r="I705">
        <v>1</v>
      </c>
      <c r="J705" s="1">
        <f t="shared" si="30"/>
        <v>43102</v>
      </c>
      <c r="K705" t="str">
        <f>IFERROR(VLOOKUP(J705,realized!F:I,3,0),"")</f>
        <v/>
      </c>
      <c r="M705" t="s">
        <v>1534</v>
      </c>
      <c r="N705">
        <v>1.3520700000000001</v>
      </c>
      <c r="O705">
        <v>1.35995</v>
      </c>
      <c r="P705">
        <v>1.35199</v>
      </c>
      <c r="Q705">
        <v>1.3585700000000001</v>
      </c>
      <c r="R705">
        <v>9.2300000000000697E-3</v>
      </c>
      <c r="S705">
        <v>8.1150000000000094E-3</v>
      </c>
      <c r="T705">
        <v>59.576559527098901</v>
      </c>
      <c r="U705">
        <v>1</v>
      </c>
      <c r="V705" s="1">
        <f t="shared" si="31"/>
        <v>43102</v>
      </c>
      <c r="W705" t="str">
        <f>IFERROR(VLOOKUP(V705,realized!K:N,3,0),"")</f>
        <v/>
      </c>
      <c r="Y705" t="s">
        <v>1518</v>
      </c>
      <c r="Z705">
        <v>1263.22</v>
      </c>
      <c r="AA705">
        <v>1264.3800000000001</v>
      </c>
      <c r="AB705">
        <v>1243.82</v>
      </c>
      <c r="AC705">
        <v>1246.9100000000001</v>
      </c>
      <c r="AD705">
        <v>20.560000000000102</v>
      </c>
      <c r="AE705">
        <v>12.7314285714285</v>
      </c>
      <c r="AF705">
        <v>42.761948687688196</v>
      </c>
      <c r="AG705">
        <v>1</v>
      </c>
      <c r="AH705" s="1">
        <f t="shared" si="32"/>
        <v>43076</v>
      </c>
      <c r="AI705" t="str">
        <f>IFERROR(VLOOKUP(AH705,realized!U:X,3,0),"")</f>
        <v/>
      </c>
    </row>
    <row r="706" spans="1:35" x14ac:dyDescent="0.3">
      <c r="A706" t="s">
        <v>1535</v>
      </c>
      <c r="B706">
        <v>1.2057199999999999</v>
      </c>
      <c r="C706">
        <v>1.2065900000000001</v>
      </c>
      <c r="D706">
        <v>1.2000900000000001</v>
      </c>
      <c r="E706">
        <v>1.20099</v>
      </c>
      <c r="F706">
        <v>6.4999999999999503E-3</v>
      </c>
      <c r="G706">
        <v>7.1121428571428603E-3</v>
      </c>
      <c r="H706">
        <v>39.439554336973998</v>
      </c>
      <c r="I706">
        <v>1</v>
      </c>
      <c r="J706" s="1">
        <f t="shared" si="30"/>
        <v>43103</v>
      </c>
      <c r="K706" t="str">
        <f>IFERROR(VLOOKUP(J706,realized!F:I,3,0),"")</f>
        <v/>
      </c>
      <c r="M706" t="s">
        <v>1535</v>
      </c>
      <c r="N706">
        <v>1.3587</v>
      </c>
      <c r="O706">
        <v>1.3612200000000001</v>
      </c>
      <c r="P706">
        <v>1.34934</v>
      </c>
      <c r="Q706">
        <v>1.3513200000000001</v>
      </c>
      <c r="R706">
        <v>1.1880000000000101E-2</v>
      </c>
      <c r="S706">
        <v>8.4085714285714406E-3</v>
      </c>
      <c r="T706">
        <v>57.273561112050899</v>
      </c>
      <c r="U706">
        <v>1</v>
      </c>
      <c r="V706" s="1">
        <f t="shared" si="31"/>
        <v>43103</v>
      </c>
      <c r="W706" t="str">
        <f>IFERROR(VLOOKUP(V706,realized!K:N,3,0),"")</f>
        <v/>
      </c>
      <c r="Y706" t="s">
        <v>1519</v>
      </c>
      <c r="Z706">
        <v>1247.01</v>
      </c>
      <c r="AA706">
        <v>1252.3</v>
      </c>
      <c r="AB706">
        <v>1243.3</v>
      </c>
      <c r="AC706">
        <v>1247.8900000000001</v>
      </c>
      <c r="AD706">
        <v>9</v>
      </c>
      <c r="AE706">
        <v>11.927142857142799</v>
      </c>
      <c r="AF706">
        <v>42.2322813843342</v>
      </c>
      <c r="AG706">
        <v>1</v>
      </c>
      <c r="AH706" s="1">
        <f t="shared" si="32"/>
        <v>43077</v>
      </c>
      <c r="AI706" t="str">
        <f>IFERROR(VLOOKUP(AH706,realized!U:X,3,0),"")</f>
        <v/>
      </c>
    </row>
    <row r="707" spans="1:35" x14ac:dyDescent="0.3">
      <c r="A707" t="s">
        <v>1536</v>
      </c>
      <c r="B707">
        <v>1.20137</v>
      </c>
      <c r="C707">
        <v>1.2088699999999999</v>
      </c>
      <c r="D707">
        <v>1.20041</v>
      </c>
      <c r="E707">
        <v>1.20669</v>
      </c>
      <c r="F707">
        <v>8.4599999999999103E-3</v>
      </c>
      <c r="G707">
        <v>6.9864285714285601E-3</v>
      </c>
      <c r="H707">
        <v>39.218558506911798</v>
      </c>
      <c r="I707">
        <v>1</v>
      </c>
      <c r="J707" s="1">
        <f t="shared" si="30"/>
        <v>43104</v>
      </c>
      <c r="K707" t="str">
        <f>IFERROR(VLOOKUP(J707,realized!F:I,3,0),"")</f>
        <v/>
      </c>
      <c r="M707" t="s">
        <v>1536</v>
      </c>
      <c r="N707">
        <v>1.3511200000000001</v>
      </c>
      <c r="O707">
        <v>1.3559099999999999</v>
      </c>
      <c r="P707">
        <v>1.3504799999999999</v>
      </c>
      <c r="Q707">
        <v>1.3546499999999999</v>
      </c>
      <c r="R707">
        <v>5.4300000000000398E-3</v>
      </c>
      <c r="S707">
        <v>7.9407142857142992E-3</v>
      </c>
      <c r="T707">
        <v>56.272758019691203</v>
      </c>
      <c r="U707">
        <v>1</v>
      </c>
      <c r="V707" s="1">
        <f t="shared" si="31"/>
        <v>43104</v>
      </c>
      <c r="W707" t="str">
        <f>IFERROR(VLOOKUP(V707,realized!K:N,3,0),"")</f>
        <v/>
      </c>
      <c r="Y707" t="s">
        <v>1520</v>
      </c>
      <c r="Z707">
        <v>1247.6199999999999</v>
      </c>
      <c r="AA707">
        <v>1251.48</v>
      </c>
      <c r="AB707">
        <v>1240.5999999999999</v>
      </c>
      <c r="AC707">
        <v>1241.6500000000001</v>
      </c>
      <c r="AD707">
        <v>10.8800000000001</v>
      </c>
      <c r="AE707">
        <v>12.095000000000001</v>
      </c>
      <c r="AF707">
        <v>40.373936826401597</v>
      </c>
      <c r="AG707">
        <v>1</v>
      </c>
      <c r="AH707" s="1">
        <f t="shared" si="32"/>
        <v>43080</v>
      </c>
      <c r="AI707" t="str">
        <f>IFERROR(VLOOKUP(AH707,realized!U:X,3,0),"")</f>
        <v/>
      </c>
    </row>
    <row r="708" spans="1:35" x14ac:dyDescent="0.3">
      <c r="A708" t="s">
        <v>1537</v>
      </c>
      <c r="B708">
        <v>1.20669</v>
      </c>
      <c r="C708">
        <v>1.2082599999999999</v>
      </c>
      <c r="D708">
        <v>1.2020299999999999</v>
      </c>
      <c r="E708">
        <v>1.20252</v>
      </c>
      <c r="F708">
        <v>6.22999999999995E-3</v>
      </c>
      <c r="G708">
        <v>6.7764285714285704E-3</v>
      </c>
      <c r="H708">
        <v>38.926041360503</v>
      </c>
      <c r="I708">
        <v>1</v>
      </c>
      <c r="J708" s="1">
        <f t="shared" ref="J708:J771" si="33">DATEVALUE(SUBSTITUTE(A708,".","/"))</f>
        <v>43105</v>
      </c>
      <c r="K708" t="str">
        <f>IFERROR(VLOOKUP(J708,realized!F:I,3,0),"")</f>
        <v/>
      </c>
      <c r="M708" t="s">
        <v>1537</v>
      </c>
      <c r="N708">
        <v>1.35487</v>
      </c>
      <c r="O708">
        <v>1.35816</v>
      </c>
      <c r="P708">
        <v>1.3522700000000001</v>
      </c>
      <c r="Q708">
        <v>1.35619</v>
      </c>
      <c r="R708">
        <v>5.88999999999995E-3</v>
      </c>
      <c r="S708">
        <v>7.8235714285714297E-3</v>
      </c>
      <c r="T708">
        <v>55.223572690565803</v>
      </c>
      <c r="U708">
        <v>1</v>
      </c>
      <c r="V708" s="1">
        <f t="shared" ref="V708:V771" si="34">DATEVALUE(SUBSTITUTE(M708,".","/"))</f>
        <v>43105</v>
      </c>
      <c r="W708" t="str">
        <f>IFERROR(VLOOKUP(V708,realized!K:N,3,0),"")</f>
        <v/>
      </c>
      <c r="Y708" t="s">
        <v>1521</v>
      </c>
      <c r="Z708">
        <v>1241.73</v>
      </c>
      <c r="AA708">
        <v>1246.1600000000001</v>
      </c>
      <c r="AB708">
        <v>1236.4000000000001</v>
      </c>
      <c r="AC708">
        <v>1243.8699999999999</v>
      </c>
      <c r="AD708">
        <v>9.7599999999999891</v>
      </c>
      <c r="AE708">
        <v>11.679285714285699</v>
      </c>
      <c r="AF708">
        <v>37.511107292683398</v>
      </c>
      <c r="AG708">
        <v>1</v>
      </c>
      <c r="AH708" s="1">
        <f t="shared" ref="AH708:AH771" si="35">DATEVALUE(SUBSTITUTE(Y708,".","/"))</f>
        <v>43081</v>
      </c>
      <c r="AI708" t="str">
        <f>IFERROR(VLOOKUP(AH708,realized!U:X,3,0),"")</f>
        <v/>
      </c>
    </row>
    <row r="709" spans="1:35" x14ac:dyDescent="0.3">
      <c r="A709" t="s">
        <v>1538</v>
      </c>
      <c r="B709">
        <v>1.20259</v>
      </c>
      <c r="C709">
        <v>1.20519</v>
      </c>
      <c r="D709">
        <v>1.1955499999999999</v>
      </c>
      <c r="E709">
        <v>1.19658</v>
      </c>
      <c r="F709">
        <v>9.6400000000000895E-3</v>
      </c>
      <c r="G709">
        <v>7.0085714285714196E-3</v>
      </c>
      <c r="H709">
        <v>38.726164589476802</v>
      </c>
      <c r="I709">
        <v>1</v>
      </c>
      <c r="J709" s="1">
        <f t="shared" si="33"/>
        <v>43108</v>
      </c>
      <c r="K709" t="str">
        <f>IFERROR(VLOOKUP(J709,realized!F:I,3,0),"")</f>
        <v/>
      </c>
      <c r="M709" t="s">
        <v>1538</v>
      </c>
      <c r="N709">
        <v>1.3555200000000001</v>
      </c>
      <c r="O709">
        <v>1.3584799999999999</v>
      </c>
      <c r="P709">
        <v>1.35223</v>
      </c>
      <c r="Q709">
        <v>1.3565100000000001</v>
      </c>
      <c r="R709">
        <v>6.2499999999998598E-3</v>
      </c>
      <c r="S709">
        <v>7.2228571428571498E-3</v>
      </c>
      <c r="T709">
        <v>54.9877241784624</v>
      </c>
      <c r="U709">
        <v>1</v>
      </c>
      <c r="V709" s="1">
        <f t="shared" si="34"/>
        <v>43108</v>
      </c>
      <c r="W709" t="str">
        <f>IFERROR(VLOOKUP(V709,realized!K:N,3,0),"")</f>
        <v/>
      </c>
      <c r="Y709" t="s">
        <v>1522</v>
      </c>
      <c r="Z709">
        <v>1243.6099999999999</v>
      </c>
      <c r="AA709">
        <v>1256.97</v>
      </c>
      <c r="AB709">
        <v>1240.17</v>
      </c>
      <c r="AC709">
        <v>1255.25</v>
      </c>
      <c r="AD709">
        <v>16.799999999999901</v>
      </c>
      <c r="AE709">
        <v>12.408571428571401</v>
      </c>
      <c r="AF709">
        <v>37.568774019267501</v>
      </c>
      <c r="AG709">
        <v>1</v>
      </c>
      <c r="AH709" s="1">
        <f t="shared" si="35"/>
        <v>43082</v>
      </c>
      <c r="AI709" t="str">
        <f>IFERROR(VLOOKUP(AH709,realized!U:X,3,0),"")</f>
        <v/>
      </c>
    </row>
    <row r="710" spans="1:35" x14ac:dyDescent="0.3">
      <c r="A710" t="s">
        <v>1539</v>
      </c>
      <c r="B710">
        <v>1.19668</v>
      </c>
      <c r="C710">
        <v>1.1975199999999999</v>
      </c>
      <c r="D710">
        <v>1.19153</v>
      </c>
      <c r="E710">
        <v>1.19353</v>
      </c>
      <c r="F710">
        <v>5.9899999999999398E-3</v>
      </c>
      <c r="G710">
        <v>6.7457142857142698E-3</v>
      </c>
      <c r="H710">
        <v>42.869883666502702</v>
      </c>
      <c r="I710">
        <v>1</v>
      </c>
      <c r="J710" s="1">
        <f t="shared" si="33"/>
        <v>43109</v>
      </c>
      <c r="K710" t="str">
        <f>IFERROR(VLOOKUP(J710,realized!F:I,3,0),"")</f>
        <v/>
      </c>
      <c r="M710" t="s">
        <v>1539</v>
      </c>
      <c r="N710">
        <v>1.3564700000000001</v>
      </c>
      <c r="O710">
        <v>1.35816</v>
      </c>
      <c r="P710">
        <v>1.35042</v>
      </c>
      <c r="Q710">
        <v>1.3539000000000001</v>
      </c>
      <c r="R710">
        <v>7.7400000000000801E-3</v>
      </c>
      <c r="S710">
        <v>7.0035714285714397E-3</v>
      </c>
      <c r="T710">
        <v>56.193528619203299</v>
      </c>
      <c r="U710">
        <v>1</v>
      </c>
      <c r="V710" s="1">
        <f t="shared" si="34"/>
        <v>43109</v>
      </c>
      <c r="W710" t="str">
        <f>IFERROR(VLOOKUP(V710,realized!K:N,3,0),"")</f>
        <v/>
      </c>
      <c r="Y710" t="s">
        <v>1523</v>
      </c>
      <c r="Z710">
        <v>1255.07</v>
      </c>
      <c r="AA710">
        <v>1259.02</v>
      </c>
      <c r="AB710">
        <v>1250.3399999999999</v>
      </c>
      <c r="AC710">
        <v>1252.3900000000001</v>
      </c>
      <c r="AD710">
        <v>8.6800000000000601</v>
      </c>
      <c r="AE710">
        <v>12.48</v>
      </c>
      <c r="AF710">
        <v>37.789816028175203</v>
      </c>
      <c r="AG710">
        <v>1</v>
      </c>
      <c r="AH710" s="1">
        <f t="shared" si="35"/>
        <v>43083</v>
      </c>
      <c r="AI710" t="str">
        <f>IFERROR(VLOOKUP(AH710,realized!U:X,3,0),"")</f>
        <v/>
      </c>
    </row>
    <row r="711" spans="1:35" x14ac:dyDescent="0.3">
      <c r="A711" t="s">
        <v>1540</v>
      </c>
      <c r="B711">
        <v>1.1935800000000001</v>
      </c>
      <c r="C711">
        <v>1.2017800000000001</v>
      </c>
      <c r="D711">
        <v>1.1922999999999999</v>
      </c>
      <c r="E711">
        <v>1.19465</v>
      </c>
      <c r="F711">
        <v>9.4800000000001498E-3</v>
      </c>
      <c r="G711">
        <v>6.9078571428571401E-3</v>
      </c>
      <c r="H711">
        <v>47.833261954225001</v>
      </c>
      <c r="I711">
        <v>1</v>
      </c>
      <c r="J711" s="1">
        <f t="shared" si="33"/>
        <v>43110</v>
      </c>
      <c r="K711" t="str">
        <f>IFERROR(VLOOKUP(J711,realized!F:I,3,0),"")</f>
        <v/>
      </c>
      <c r="M711" t="s">
        <v>1540</v>
      </c>
      <c r="N711">
        <v>1.3539399999999999</v>
      </c>
      <c r="O711">
        <v>1.3561399999999999</v>
      </c>
      <c r="P711">
        <v>1.3481000000000001</v>
      </c>
      <c r="Q711">
        <v>1.3502700000000001</v>
      </c>
      <c r="R711">
        <v>8.0399999999998199E-3</v>
      </c>
      <c r="S711">
        <v>7.0650000000000001E-3</v>
      </c>
      <c r="T711">
        <v>54.946504604175999</v>
      </c>
      <c r="U711">
        <v>1</v>
      </c>
      <c r="V711" s="1">
        <f t="shared" si="34"/>
        <v>43110</v>
      </c>
      <c r="W711" t="str">
        <f>IFERROR(VLOOKUP(V711,realized!K:N,3,0),"")</f>
        <v/>
      </c>
      <c r="Y711" t="s">
        <v>1524</v>
      </c>
      <c r="Z711">
        <v>1252.8800000000001</v>
      </c>
      <c r="AA711">
        <v>1261.71</v>
      </c>
      <c r="AB711">
        <v>1252.3599999999999</v>
      </c>
      <c r="AC711">
        <v>1254.74</v>
      </c>
      <c r="AD711">
        <v>9.3500000000001293</v>
      </c>
      <c r="AE711">
        <v>12.2557142857143</v>
      </c>
      <c r="AF711">
        <v>39.021042605527697</v>
      </c>
      <c r="AG711">
        <v>1</v>
      </c>
      <c r="AH711" s="1">
        <f t="shared" si="35"/>
        <v>43084</v>
      </c>
      <c r="AI711" t="str">
        <f>IFERROR(VLOOKUP(AH711,realized!U:X,3,0),"")</f>
        <v/>
      </c>
    </row>
    <row r="712" spans="1:35" x14ac:dyDescent="0.3">
      <c r="A712" t="s">
        <v>1541</v>
      </c>
      <c r="B712">
        <v>1.19465</v>
      </c>
      <c r="C712">
        <v>1.2058599999999999</v>
      </c>
      <c r="D712">
        <v>1.1928799999999999</v>
      </c>
      <c r="E712">
        <v>1.20306</v>
      </c>
      <c r="F712">
        <v>1.29799999999999E-2</v>
      </c>
      <c r="G712">
        <v>7.3150000000000003E-3</v>
      </c>
      <c r="H712">
        <v>47.863369503299097</v>
      </c>
      <c r="I712">
        <v>1</v>
      </c>
      <c r="J712" s="1">
        <f t="shared" si="33"/>
        <v>43111</v>
      </c>
      <c r="K712" t="str">
        <f>IFERROR(VLOOKUP(J712,realized!F:I,3,0),"")</f>
        <v/>
      </c>
      <c r="M712" t="s">
        <v>1541</v>
      </c>
      <c r="N712">
        <v>1.3503700000000001</v>
      </c>
      <c r="O712">
        <v>1.3553999999999999</v>
      </c>
      <c r="P712">
        <v>1.3457300000000001</v>
      </c>
      <c r="Q712">
        <v>1.35331</v>
      </c>
      <c r="R712">
        <v>9.6699999999998402E-3</v>
      </c>
      <c r="S712">
        <v>7.4064285714285499E-3</v>
      </c>
      <c r="T712">
        <v>53.872142280551202</v>
      </c>
      <c r="U712">
        <v>1</v>
      </c>
      <c r="V712" s="1">
        <f t="shared" si="34"/>
        <v>43111</v>
      </c>
      <c r="W712" t="str">
        <f>IFERROR(VLOOKUP(V712,realized!K:N,3,0),"")</f>
        <v/>
      </c>
      <c r="Y712" t="s">
        <v>1525</v>
      </c>
      <c r="Z712">
        <v>1253.8399999999999</v>
      </c>
      <c r="AA712">
        <v>1263.8900000000001</v>
      </c>
      <c r="AB712">
        <v>1252.6400000000001</v>
      </c>
      <c r="AC712">
        <v>1261.92</v>
      </c>
      <c r="AD712">
        <v>11.25</v>
      </c>
      <c r="AE712">
        <v>12.5757142857143</v>
      </c>
      <c r="AF712">
        <v>39.7698067705266</v>
      </c>
      <c r="AG712">
        <v>1</v>
      </c>
      <c r="AH712" s="1">
        <f t="shared" si="35"/>
        <v>43087</v>
      </c>
      <c r="AI712" t="str">
        <f>IFERROR(VLOOKUP(AH712,realized!U:X,3,0),"")</f>
        <v/>
      </c>
    </row>
    <row r="713" spans="1:35" x14ac:dyDescent="0.3">
      <c r="A713" t="s">
        <v>1542</v>
      </c>
      <c r="B713">
        <v>1.2030799999999999</v>
      </c>
      <c r="C713">
        <v>1.2218</v>
      </c>
      <c r="D713">
        <v>1.20306</v>
      </c>
      <c r="E713">
        <v>1.21963</v>
      </c>
      <c r="F713">
        <v>1.8739999999999899E-2</v>
      </c>
      <c r="G713">
        <v>8.3657142857142906E-3</v>
      </c>
      <c r="H713">
        <v>33.709056378916898</v>
      </c>
      <c r="I713">
        <v>1</v>
      </c>
      <c r="J713" s="1">
        <f t="shared" si="33"/>
        <v>43112</v>
      </c>
      <c r="K713" t="str">
        <f>IFERROR(VLOOKUP(J713,realized!F:I,3,0),"")</f>
        <v/>
      </c>
      <c r="M713" t="s">
        <v>1542</v>
      </c>
      <c r="N713">
        <v>1.35341</v>
      </c>
      <c r="O713">
        <v>1.37436</v>
      </c>
      <c r="P713">
        <v>1.35307</v>
      </c>
      <c r="Q713">
        <v>1.37253</v>
      </c>
      <c r="R713">
        <v>2.129E-2</v>
      </c>
      <c r="S713">
        <v>8.5285714285714097E-3</v>
      </c>
      <c r="T713">
        <v>40.064765909120801</v>
      </c>
      <c r="U713">
        <v>1</v>
      </c>
      <c r="V713" s="1">
        <f t="shared" si="34"/>
        <v>43112</v>
      </c>
      <c r="W713" t="str">
        <f>IFERROR(VLOOKUP(V713,realized!K:N,3,0),"")</f>
        <v/>
      </c>
      <c r="Y713" t="s">
        <v>1526</v>
      </c>
      <c r="Z713">
        <v>1261.45</v>
      </c>
      <c r="AA713">
        <v>1265.23</v>
      </c>
      <c r="AB713">
        <v>1259.1500000000001</v>
      </c>
      <c r="AC713">
        <v>1261.5</v>
      </c>
      <c r="AD713">
        <v>6.0799999999999201</v>
      </c>
      <c r="AE713">
        <v>11.9628571428571</v>
      </c>
      <c r="AF713">
        <v>44.801092566440602</v>
      </c>
      <c r="AG713">
        <v>0</v>
      </c>
      <c r="AH713" s="1">
        <f t="shared" si="35"/>
        <v>43088</v>
      </c>
      <c r="AI713" t="str">
        <f>IFERROR(VLOOKUP(AH713,realized!U:X,3,0),"")</f>
        <v/>
      </c>
    </row>
    <row r="714" spans="1:35" x14ac:dyDescent="0.3">
      <c r="A714" t="s">
        <v>1543</v>
      </c>
      <c r="B714">
        <v>1.21922</v>
      </c>
      <c r="C714">
        <v>1.2296400000000001</v>
      </c>
      <c r="D714">
        <v>1.21872</v>
      </c>
      <c r="E714">
        <v>1.2263200000000001</v>
      </c>
      <c r="F714">
        <v>1.0919999999999999E-2</v>
      </c>
      <c r="G714">
        <v>8.7285714285714293E-3</v>
      </c>
      <c r="H714">
        <v>30.104623019164201</v>
      </c>
      <c r="I714">
        <v>1</v>
      </c>
      <c r="J714" s="1">
        <f t="shared" si="33"/>
        <v>43115</v>
      </c>
      <c r="K714" t="str">
        <f>IFERROR(VLOOKUP(J714,realized!F:I,3,0),"")</f>
        <v/>
      </c>
      <c r="M714" t="s">
        <v>1543</v>
      </c>
      <c r="N714">
        <v>1.37259</v>
      </c>
      <c r="O714">
        <v>1.3818900000000001</v>
      </c>
      <c r="P714">
        <v>1.37216</v>
      </c>
      <c r="Q714">
        <v>1.3789400000000001</v>
      </c>
      <c r="R714">
        <v>9.7300000000000095E-3</v>
      </c>
      <c r="S714">
        <v>8.8571428571428308E-3</v>
      </c>
      <c r="T714">
        <v>33.269454880430999</v>
      </c>
      <c r="U714">
        <v>1</v>
      </c>
      <c r="V714" s="1">
        <f t="shared" si="34"/>
        <v>43115</v>
      </c>
      <c r="W714" t="str">
        <f>IFERROR(VLOOKUP(V714,realized!K:N,3,0),"")</f>
        <v/>
      </c>
      <c r="Y714" t="s">
        <v>1527</v>
      </c>
      <c r="Z714">
        <v>1261.54</v>
      </c>
      <c r="AA714">
        <v>1267.8</v>
      </c>
      <c r="AB714">
        <v>1261.29</v>
      </c>
      <c r="AC714">
        <v>1265.31</v>
      </c>
      <c r="AD714">
        <v>6.50999999999999</v>
      </c>
      <c r="AE714">
        <v>11.36</v>
      </c>
      <c r="AF714">
        <v>44.702885926912003</v>
      </c>
      <c r="AG714">
        <v>0</v>
      </c>
      <c r="AH714" s="1">
        <f t="shared" si="35"/>
        <v>43089</v>
      </c>
      <c r="AI714" t="str">
        <f>IFERROR(VLOOKUP(AH714,realized!U:X,3,0),"")</f>
        <v/>
      </c>
    </row>
    <row r="715" spans="1:35" x14ac:dyDescent="0.3">
      <c r="A715" t="s">
        <v>1544</v>
      </c>
      <c r="B715">
        <v>1.2263200000000001</v>
      </c>
      <c r="C715">
        <v>1.2282900000000001</v>
      </c>
      <c r="D715">
        <v>1.2194700000000001</v>
      </c>
      <c r="E715">
        <v>1.22594</v>
      </c>
      <c r="F715">
        <v>8.82000000000005E-3</v>
      </c>
      <c r="G715">
        <v>9.1285714285714303E-3</v>
      </c>
      <c r="H715">
        <v>31.8040104299555</v>
      </c>
      <c r="I715">
        <v>1</v>
      </c>
      <c r="J715" s="1">
        <f t="shared" si="33"/>
        <v>43116</v>
      </c>
      <c r="K715" t="str">
        <f>IFERROR(VLOOKUP(J715,realized!F:I,3,0),"")</f>
        <v/>
      </c>
      <c r="M715" t="s">
        <v>1544</v>
      </c>
      <c r="N715">
        <v>1.3789400000000001</v>
      </c>
      <c r="O715">
        <v>1.38049</v>
      </c>
      <c r="P715">
        <v>1.37415</v>
      </c>
      <c r="Q715">
        <v>1.3788100000000001</v>
      </c>
      <c r="R715">
        <v>6.3400000000000097E-3</v>
      </c>
      <c r="S715">
        <v>9.0099999999999694E-3</v>
      </c>
      <c r="T715">
        <v>34.804101409217701</v>
      </c>
      <c r="U715">
        <v>1</v>
      </c>
      <c r="V715" s="1">
        <f t="shared" si="34"/>
        <v>43116</v>
      </c>
      <c r="W715" t="str">
        <f>IFERROR(VLOOKUP(V715,realized!K:N,3,0),"")</f>
        <v/>
      </c>
      <c r="Y715" t="s">
        <v>1528</v>
      </c>
      <c r="Z715">
        <v>1265.32</v>
      </c>
      <c r="AA715">
        <v>1268.8699999999999</v>
      </c>
      <c r="AB715">
        <v>1262.7</v>
      </c>
      <c r="AC715">
        <v>1266.1500000000001</v>
      </c>
      <c r="AD715">
        <v>6.1699999999998401</v>
      </c>
      <c r="AE715">
        <v>10.536428571428599</v>
      </c>
      <c r="AF715">
        <v>54.1231553762657</v>
      </c>
      <c r="AG715">
        <v>0</v>
      </c>
      <c r="AH715" s="1">
        <f t="shared" si="35"/>
        <v>43090</v>
      </c>
      <c r="AI715" t="str">
        <f>IFERROR(VLOOKUP(AH715,realized!U:X,3,0),"")</f>
        <v/>
      </c>
    </row>
    <row r="716" spans="1:35" x14ac:dyDescent="0.3">
      <c r="A716" t="s">
        <v>1545</v>
      </c>
      <c r="B716">
        <v>1.2259100000000001</v>
      </c>
      <c r="C716">
        <v>1.2322599999999999</v>
      </c>
      <c r="D716">
        <v>1.21766</v>
      </c>
      <c r="E716">
        <v>1.21841</v>
      </c>
      <c r="F716">
        <v>1.45999999999999E-2</v>
      </c>
      <c r="G716">
        <v>9.7764285714285696E-3</v>
      </c>
      <c r="H716">
        <v>33.460597510679101</v>
      </c>
      <c r="I716">
        <v>1</v>
      </c>
      <c r="J716" s="1">
        <f t="shared" si="33"/>
        <v>43117</v>
      </c>
      <c r="K716" t="str">
        <f>IFERROR(VLOOKUP(J716,realized!F:I,3,0),"")</f>
        <v/>
      </c>
      <c r="M716" t="s">
        <v>1545</v>
      </c>
      <c r="N716">
        <v>1.37914</v>
      </c>
      <c r="O716">
        <v>1.3941600000000001</v>
      </c>
      <c r="P716">
        <v>1.37561</v>
      </c>
      <c r="Q716">
        <v>1.38263</v>
      </c>
      <c r="R716">
        <v>1.8550000000000001E-2</v>
      </c>
      <c r="S716">
        <v>9.8907142857142701E-3</v>
      </c>
      <c r="T716">
        <v>27.587282269619699</v>
      </c>
      <c r="U716">
        <v>1</v>
      </c>
      <c r="V716" s="1">
        <f t="shared" si="34"/>
        <v>43117</v>
      </c>
      <c r="W716" t="str">
        <f>IFERROR(VLOOKUP(V716,realized!K:N,3,0),"")</f>
        <v/>
      </c>
      <c r="Y716" t="s">
        <v>1529</v>
      </c>
      <c r="Z716">
        <v>1266.3699999999999</v>
      </c>
      <c r="AA716">
        <v>1276.1099999999999</v>
      </c>
      <c r="AB716">
        <v>1264.8599999999999</v>
      </c>
      <c r="AC716">
        <v>1274.4100000000001</v>
      </c>
      <c r="AD716">
        <v>11.25</v>
      </c>
      <c r="AE716">
        <v>10.648571428571399</v>
      </c>
      <c r="AF716">
        <v>53.8734653798548</v>
      </c>
      <c r="AG716">
        <v>0</v>
      </c>
      <c r="AH716" s="1">
        <f t="shared" si="35"/>
        <v>43091</v>
      </c>
      <c r="AI716" t="str">
        <f>IFERROR(VLOOKUP(AH716,realized!U:X,3,0),"")</f>
        <v/>
      </c>
    </row>
    <row r="717" spans="1:35" x14ac:dyDescent="0.3">
      <c r="A717" t="s">
        <v>1546</v>
      </c>
      <c r="B717">
        <v>1.2184200000000001</v>
      </c>
      <c r="C717">
        <v>1.22645</v>
      </c>
      <c r="D717">
        <v>1.21641</v>
      </c>
      <c r="E717">
        <v>1.22363</v>
      </c>
      <c r="F717">
        <v>1.004E-2</v>
      </c>
      <c r="G717">
        <v>9.9742857142857203E-3</v>
      </c>
      <c r="H717">
        <v>37.2824212734456</v>
      </c>
      <c r="I717">
        <v>1</v>
      </c>
      <c r="J717" s="1">
        <f t="shared" si="33"/>
        <v>43118</v>
      </c>
      <c r="K717" t="str">
        <f>IFERROR(VLOOKUP(J717,realized!F:I,3,0),"")</f>
        <v/>
      </c>
      <c r="M717" t="s">
        <v>1546</v>
      </c>
      <c r="N717">
        <v>1.3825499999999999</v>
      </c>
      <c r="O717">
        <v>1.3912599999999999</v>
      </c>
      <c r="P717">
        <v>1.38039</v>
      </c>
      <c r="Q717">
        <v>1.3888100000000001</v>
      </c>
      <c r="R717">
        <v>1.0869999999999901E-2</v>
      </c>
      <c r="S717">
        <v>1.02071428571428E-2</v>
      </c>
      <c r="T717">
        <v>30.443941479635001</v>
      </c>
      <c r="U717">
        <v>1</v>
      </c>
      <c r="V717" s="1">
        <f t="shared" si="34"/>
        <v>43118</v>
      </c>
      <c r="W717" t="str">
        <f>IFERROR(VLOOKUP(V717,realized!K:N,3,0),"")</f>
        <v/>
      </c>
      <c r="Y717" t="s">
        <v>1530</v>
      </c>
      <c r="Z717">
        <v>1278.27</v>
      </c>
      <c r="AA717">
        <v>1283.68</v>
      </c>
      <c r="AB717">
        <v>1276.96</v>
      </c>
      <c r="AC717">
        <v>1282.76</v>
      </c>
      <c r="AD717">
        <v>9.26999999999998</v>
      </c>
      <c r="AE717">
        <v>10.162857142857099</v>
      </c>
      <c r="AF717">
        <v>47.460441711885103</v>
      </c>
      <c r="AG717">
        <v>0</v>
      </c>
      <c r="AH717" s="1">
        <f t="shared" si="35"/>
        <v>43095</v>
      </c>
      <c r="AI717" t="str">
        <f>IFERROR(VLOOKUP(AH717,realized!U:X,3,0),"")</f>
        <v/>
      </c>
    </row>
    <row r="718" spans="1:35" x14ac:dyDescent="0.3">
      <c r="A718" t="s">
        <v>1547</v>
      </c>
      <c r="B718">
        <v>1.2236400000000001</v>
      </c>
      <c r="C718">
        <v>1.22949</v>
      </c>
      <c r="D718">
        <v>1.22143</v>
      </c>
      <c r="E718">
        <v>1.2214400000000001</v>
      </c>
      <c r="F718">
        <v>8.0599999999999491E-3</v>
      </c>
      <c r="G718">
        <v>9.9128571428571503E-3</v>
      </c>
      <c r="H718">
        <v>38.3032579651125</v>
      </c>
      <c r="I718">
        <v>1</v>
      </c>
      <c r="J718" s="1">
        <f t="shared" si="33"/>
        <v>43119</v>
      </c>
      <c r="K718" t="str">
        <f>IFERROR(VLOOKUP(J718,realized!F:I,3,0),"")</f>
        <v/>
      </c>
      <c r="M718" t="s">
        <v>1547</v>
      </c>
      <c r="N718">
        <v>1.38913</v>
      </c>
      <c r="O718">
        <v>1.39445</v>
      </c>
      <c r="P718">
        <v>1.3837900000000001</v>
      </c>
      <c r="Q718">
        <v>1.3845000000000001</v>
      </c>
      <c r="R718">
        <v>1.06599999999998E-2</v>
      </c>
      <c r="S718">
        <v>1.01121428571428E-2</v>
      </c>
      <c r="T718">
        <v>33.387926560793296</v>
      </c>
      <c r="U718">
        <v>1</v>
      </c>
      <c r="V718" s="1">
        <f t="shared" si="34"/>
        <v>43119</v>
      </c>
      <c r="W718" t="str">
        <f>IFERROR(VLOOKUP(V718,realized!K:N,3,0),"")</f>
        <v/>
      </c>
      <c r="Y718" t="s">
        <v>1531</v>
      </c>
      <c r="Z718">
        <v>1282.48</v>
      </c>
      <c r="AA718">
        <v>1288.8699999999999</v>
      </c>
      <c r="AB718">
        <v>1281.24</v>
      </c>
      <c r="AC718">
        <v>1286.68</v>
      </c>
      <c r="AD718">
        <v>7.62999999999988</v>
      </c>
      <c r="AE718">
        <v>10.227857142857101</v>
      </c>
      <c r="AF718">
        <v>42.963223016376404</v>
      </c>
      <c r="AG718">
        <v>0</v>
      </c>
      <c r="AH718" s="1">
        <f t="shared" si="35"/>
        <v>43096</v>
      </c>
      <c r="AI718" t="str">
        <f>IFERROR(VLOOKUP(AH718,realized!U:X,3,0),"")</f>
        <v/>
      </c>
    </row>
    <row r="719" spans="1:35" x14ac:dyDescent="0.3">
      <c r="A719" t="s">
        <v>1548</v>
      </c>
      <c r="B719">
        <v>1.22692</v>
      </c>
      <c r="C719">
        <v>1.2271399999999999</v>
      </c>
      <c r="D719">
        <v>1.22132</v>
      </c>
      <c r="E719">
        <v>1.2260500000000001</v>
      </c>
      <c r="F719">
        <v>5.8199999999999303E-3</v>
      </c>
      <c r="G719">
        <v>9.7342857142857092E-3</v>
      </c>
      <c r="H719">
        <v>39.156891595895203</v>
      </c>
      <c r="I719">
        <v>1</v>
      </c>
      <c r="J719" s="1">
        <f t="shared" si="33"/>
        <v>43122</v>
      </c>
      <c r="K719" t="str">
        <f>IFERROR(VLOOKUP(J719,realized!F:I,3,0),"")</f>
        <v/>
      </c>
      <c r="M719" t="s">
        <v>1548</v>
      </c>
      <c r="N719">
        <v>1.3888</v>
      </c>
      <c r="O719">
        <v>1.3990100000000001</v>
      </c>
      <c r="P719">
        <v>1.38565</v>
      </c>
      <c r="Q719">
        <v>1.3981600000000001</v>
      </c>
      <c r="R719">
        <v>1.451E-2</v>
      </c>
      <c r="S719">
        <v>1.04892857142856E-2</v>
      </c>
      <c r="T719">
        <v>30.7551091191498</v>
      </c>
      <c r="U719">
        <v>1</v>
      </c>
      <c r="V719" s="1">
        <f t="shared" si="34"/>
        <v>43122</v>
      </c>
      <c r="W719" t="str">
        <f>IFERROR(VLOOKUP(V719,realized!K:N,3,0),"")</f>
        <v/>
      </c>
      <c r="Y719" t="s">
        <v>1532</v>
      </c>
      <c r="Z719">
        <v>1287.02</v>
      </c>
      <c r="AA719">
        <v>1295.1500000000001</v>
      </c>
      <c r="AB719">
        <v>1286.74</v>
      </c>
      <c r="AC719">
        <v>1294.53</v>
      </c>
      <c r="AD719">
        <v>8.4700000000000202</v>
      </c>
      <c r="AE719">
        <v>9.3642857142856997</v>
      </c>
      <c r="AF719">
        <v>37.888813075446201</v>
      </c>
      <c r="AG719">
        <v>0</v>
      </c>
      <c r="AH719" s="1">
        <f t="shared" si="35"/>
        <v>43097</v>
      </c>
      <c r="AI719" t="str">
        <f>IFERROR(VLOOKUP(AH719,realized!U:X,3,0),"")</f>
        <v/>
      </c>
    </row>
    <row r="720" spans="1:35" x14ac:dyDescent="0.3">
      <c r="A720" t="s">
        <v>1549</v>
      </c>
      <c r="B720">
        <v>1.22607</v>
      </c>
      <c r="C720">
        <v>1.2305600000000001</v>
      </c>
      <c r="D720">
        <v>1.2222599999999999</v>
      </c>
      <c r="E720">
        <v>1.22973</v>
      </c>
      <c r="F720">
        <v>8.3000000000001892E-3</v>
      </c>
      <c r="G720">
        <v>9.8628571428571506E-3</v>
      </c>
      <c r="H720">
        <v>40.056653745324297</v>
      </c>
      <c r="I720">
        <v>0</v>
      </c>
      <c r="J720" s="1">
        <f t="shared" si="33"/>
        <v>43123</v>
      </c>
      <c r="K720" t="str">
        <f>IFERROR(VLOOKUP(J720,realized!F:I,3,0),"")</f>
        <v/>
      </c>
      <c r="M720" t="s">
        <v>1549</v>
      </c>
      <c r="N720">
        <v>1.39829</v>
      </c>
      <c r="O720">
        <v>1.40266</v>
      </c>
      <c r="P720">
        <v>1.3915200000000001</v>
      </c>
      <c r="Q720">
        <v>1.3993800000000001</v>
      </c>
      <c r="R720">
        <v>1.11399999999999E-2</v>
      </c>
      <c r="S720">
        <v>1.0436428571428499E-2</v>
      </c>
      <c r="T720">
        <v>28.879475205815599</v>
      </c>
      <c r="U720">
        <v>1</v>
      </c>
      <c r="V720" s="1">
        <f t="shared" si="34"/>
        <v>43123</v>
      </c>
      <c r="W720" t="str">
        <f>IFERROR(VLOOKUP(V720,realized!K:N,3,0),"")</f>
        <v/>
      </c>
      <c r="Y720" t="s">
        <v>1533</v>
      </c>
      <c r="Z720">
        <v>1293.98</v>
      </c>
      <c r="AA720">
        <v>1307.49</v>
      </c>
      <c r="AB720">
        <v>1293.8399999999999</v>
      </c>
      <c r="AC720">
        <v>1302.32</v>
      </c>
      <c r="AD720">
        <v>13.65</v>
      </c>
      <c r="AE720">
        <v>9.6964285714285694</v>
      </c>
      <c r="AF720">
        <v>30.131363247126298</v>
      </c>
      <c r="AG720">
        <v>0</v>
      </c>
      <c r="AH720" s="1">
        <f t="shared" si="35"/>
        <v>43098</v>
      </c>
      <c r="AI720" t="str">
        <f>IFERROR(VLOOKUP(AH720,realized!U:X,3,0),"")</f>
        <v/>
      </c>
    </row>
    <row r="721" spans="1:35" x14ac:dyDescent="0.3">
      <c r="A721" t="s">
        <v>1550</v>
      </c>
      <c r="B721">
        <v>1.2297899999999999</v>
      </c>
      <c r="C721">
        <v>1.2414400000000001</v>
      </c>
      <c r="D721">
        <v>1.2290099999999999</v>
      </c>
      <c r="E721">
        <v>1.24065</v>
      </c>
      <c r="F721">
        <v>1.2430000000000101E-2</v>
      </c>
      <c r="G721">
        <v>1.01464285714286E-2</v>
      </c>
      <c r="H721">
        <v>33.362734498936099</v>
      </c>
      <c r="I721">
        <v>0</v>
      </c>
      <c r="J721" s="1">
        <f t="shared" si="33"/>
        <v>43124</v>
      </c>
      <c r="K721" t="str">
        <f>IFERROR(VLOOKUP(J721,realized!F:I,3,0),"")</f>
        <v/>
      </c>
      <c r="M721" t="s">
        <v>1550</v>
      </c>
      <c r="N721">
        <v>1.39961</v>
      </c>
      <c r="O721">
        <v>1.4261600000000001</v>
      </c>
      <c r="P721">
        <v>1.3996</v>
      </c>
      <c r="Q721">
        <v>1.42377</v>
      </c>
      <c r="R721">
        <v>2.6780000000000002E-2</v>
      </c>
      <c r="S721">
        <v>1.19614285714285E-2</v>
      </c>
      <c r="T721">
        <v>17.0139554474509</v>
      </c>
      <c r="U721">
        <v>1</v>
      </c>
      <c r="V721" s="1">
        <f t="shared" si="34"/>
        <v>43124</v>
      </c>
      <c r="W721" t="str">
        <f>IFERROR(VLOOKUP(V721,realized!K:N,3,0),"")</f>
        <v/>
      </c>
      <c r="Y721" t="s">
        <v>1534</v>
      </c>
      <c r="Z721">
        <v>1309.9000000000001</v>
      </c>
      <c r="AA721">
        <v>1318.82</v>
      </c>
      <c r="AB721">
        <v>1308.44</v>
      </c>
      <c r="AC721">
        <v>1317.12</v>
      </c>
      <c r="AD721">
        <v>16.5</v>
      </c>
      <c r="AE721">
        <v>10.0978571428571</v>
      </c>
      <c r="AF721">
        <v>24.0440916993714</v>
      </c>
      <c r="AG721">
        <v>0</v>
      </c>
      <c r="AH721" s="1">
        <f t="shared" si="35"/>
        <v>43102</v>
      </c>
      <c r="AI721" t="str">
        <f>IFERROR(VLOOKUP(AH721,realized!U:X,3,0),"")</f>
        <v/>
      </c>
    </row>
    <row r="722" spans="1:35" x14ac:dyDescent="0.3">
      <c r="A722" t="s">
        <v>1551</v>
      </c>
      <c r="B722">
        <v>1.2406699999999999</v>
      </c>
      <c r="C722">
        <v>1.2537199999999999</v>
      </c>
      <c r="D722">
        <v>1.23634</v>
      </c>
      <c r="E722">
        <v>1.23912</v>
      </c>
      <c r="F722">
        <v>1.7379999999999899E-2</v>
      </c>
      <c r="G722">
        <v>1.09428571428571E-2</v>
      </c>
      <c r="H722">
        <v>26.316708576150699</v>
      </c>
      <c r="I722">
        <v>0</v>
      </c>
      <c r="J722" s="1">
        <f t="shared" si="33"/>
        <v>43125</v>
      </c>
      <c r="K722" t="str">
        <f>IFERROR(VLOOKUP(J722,realized!F:I,3,0),"")</f>
        <v/>
      </c>
      <c r="M722" t="s">
        <v>1551</v>
      </c>
      <c r="N722">
        <v>1.4236899999999999</v>
      </c>
      <c r="O722">
        <v>1.4344699999999999</v>
      </c>
      <c r="P722">
        <v>1.40821</v>
      </c>
      <c r="Q722">
        <v>1.41347</v>
      </c>
      <c r="R722">
        <v>2.6259999999999901E-2</v>
      </c>
      <c r="S722">
        <v>1.3416428571428499E-2</v>
      </c>
      <c r="T722">
        <v>14.9337622974233</v>
      </c>
      <c r="U722">
        <v>1</v>
      </c>
      <c r="V722" s="1">
        <f t="shared" si="34"/>
        <v>43125</v>
      </c>
      <c r="W722" t="str">
        <f>IFERROR(VLOOKUP(V722,realized!K:N,3,0),"")</f>
        <v/>
      </c>
      <c r="Y722" t="s">
        <v>1535</v>
      </c>
      <c r="Z722">
        <v>1317.49</v>
      </c>
      <c r="AA722">
        <v>1321.33</v>
      </c>
      <c r="AB722">
        <v>1307.42</v>
      </c>
      <c r="AC722">
        <v>1312.72</v>
      </c>
      <c r="AD722">
        <v>13.909999999999799</v>
      </c>
      <c r="AE722">
        <v>10.3942857142856</v>
      </c>
      <c r="AF722">
        <v>24.313327099042802</v>
      </c>
      <c r="AG722">
        <v>0</v>
      </c>
      <c r="AH722" s="1">
        <f t="shared" si="35"/>
        <v>43103</v>
      </c>
      <c r="AI722" t="str">
        <f>IFERROR(VLOOKUP(AH722,realized!U:X,3,0),"")</f>
        <v/>
      </c>
    </row>
    <row r="723" spans="1:35" x14ac:dyDescent="0.3">
      <c r="A723" t="s">
        <v>1552</v>
      </c>
      <c r="B723">
        <v>1.23929</v>
      </c>
      <c r="C723">
        <v>1.24932</v>
      </c>
      <c r="D723">
        <v>1.2369699999999999</v>
      </c>
      <c r="E723">
        <v>1.2428600000000001</v>
      </c>
      <c r="F723">
        <v>1.235E-2</v>
      </c>
      <c r="G723">
        <v>1.1136428571428599E-2</v>
      </c>
      <c r="H723">
        <v>27.5521803316758</v>
      </c>
      <c r="I723">
        <v>0</v>
      </c>
      <c r="J723" s="1">
        <f t="shared" si="33"/>
        <v>43126</v>
      </c>
      <c r="K723" t="str">
        <f>IFERROR(VLOOKUP(J723,realized!F:I,3,0),"")</f>
        <v/>
      </c>
      <c r="M723" t="s">
        <v>1552</v>
      </c>
      <c r="N723">
        <v>1.41354</v>
      </c>
      <c r="O723">
        <v>1.42859</v>
      </c>
      <c r="P723">
        <v>1.41082</v>
      </c>
      <c r="Q723">
        <v>1.4165300000000001</v>
      </c>
      <c r="R723">
        <v>1.7770000000000001E-2</v>
      </c>
      <c r="S723">
        <v>1.42392857142856E-2</v>
      </c>
      <c r="T723">
        <v>16.901921355279899</v>
      </c>
      <c r="U723">
        <v>1</v>
      </c>
      <c r="V723" s="1">
        <f t="shared" si="34"/>
        <v>43126</v>
      </c>
      <c r="W723" t="str">
        <f>IFERROR(VLOOKUP(V723,realized!K:N,3,0),"")</f>
        <v/>
      </c>
      <c r="Y723" t="s">
        <v>1536</v>
      </c>
      <c r="Z723">
        <v>1312.82</v>
      </c>
      <c r="AA723">
        <v>1325.9</v>
      </c>
      <c r="AB723">
        <v>1305.82</v>
      </c>
      <c r="AC723">
        <v>1322.52</v>
      </c>
      <c r="AD723">
        <v>20.080000000000101</v>
      </c>
      <c r="AE723">
        <v>10.6285714285714</v>
      </c>
      <c r="AF723">
        <v>26.582421995742902</v>
      </c>
      <c r="AG723">
        <v>0</v>
      </c>
      <c r="AH723" s="1">
        <f t="shared" si="35"/>
        <v>43104</v>
      </c>
      <c r="AI723" t="str">
        <f>IFERROR(VLOOKUP(AH723,realized!U:X,3,0),"")</f>
        <v/>
      </c>
    </row>
    <row r="724" spans="1:35" x14ac:dyDescent="0.3">
      <c r="A724" t="s">
        <v>1553</v>
      </c>
      <c r="B724">
        <v>1.24237</v>
      </c>
      <c r="C724">
        <v>1.24319</v>
      </c>
      <c r="D724">
        <v>1.2336499999999999</v>
      </c>
      <c r="E724">
        <v>1.2380599999999999</v>
      </c>
      <c r="F724">
        <v>9.5400000000001005E-3</v>
      </c>
      <c r="G724">
        <v>1.1390000000000001E-2</v>
      </c>
      <c r="H724">
        <v>29.3677898784623</v>
      </c>
      <c r="I724">
        <v>0</v>
      </c>
      <c r="J724" s="1">
        <f t="shared" si="33"/>
        <v>43129</v>
      </c>
      <c r="K724" t="str">
        <f>IFERROR(VLOOKUP(J724,realized!F:I,3,0),"")</f>
        <v/>
      </c>
      <c r="M724" t="s">
        <v>1553</v>
      </c>
      <c r="N724">
        <v>1.4132899999999999</v>
      </c>
      <c r="O724">
        <v>1.4157900000000001</v>
      </c>
      <c r="P724">
        <v>1.4025099999999999</v>
      </c>
      <c r="Q724">
        <v>1.4075599999999999</v>
      </c>
      <c r="R724">
        <v>1.40200000000001E-2</v>
      </c>
      <c r="S724">
        <v>1.46878571428571E-2</v>
      </c>
      <c r="T724">
        <v>18.946244960844101</v>
      </c>
      <c r="U724">
        <v>1</v>
      </c>
      <c r="V724" s="1">
        <f t="shared" si="34"/>
        <v>43129</v>
      </c>
      <c r="W724" t="str">
        <f>IFERROR(VLOOKUP(V724,realized!K:N,3,0),"")</f>
        <v/>
      </c>
      <c r="Y724" t="s">
        <v>1537</v>
      </c>
      <c r="Z724">
        <v>1322.35</v>
      </c>
      <c r="AA724">
        <v>1323.34</v>
      </c>
      <c r="AB724">
        <v>1313.58</v>
      </c>
      <c r="AC724">
        <v>1318.9</v>
      </c>
      <c r="AD724">
        <v>9.7599999999999891</v>
      </c>
      <c r="AE724">
        <v>10.705714285714199</v>
      </c>
      <c r="AF724">
        <v>27.1654448488889</v>
      </c>
      <c r="AG724">
        <v>0</v>
      </c>
      <c r="AH724" s="1">
        <f t="shared" si="35"/>
        <v>43105</v>
      </c>
      <c r="AI724" t="str">
        <f>IFERROR(VLOOKUP(AH724,realized!U:X,3,0),"")</f>
        <v/>
      </c>
    </row>
    <row r="725" spans="1:35" x14ac:dyDescent="0.3">
      <c r="A725" t="s">
        <v>1554</v>
      </c>
      <c r="B725">
        <v>1.23811</v>
      </c>
      <c r="C725">
        <v>1.24535</v>
      </c>
      <c r="D725">
        <v>1.2334400000000001</v>
      </c>
      <c r="E725">
        <v>1.2401899999999999</v>
      </c>
      <c r="F725">
        <v>1.1909999999999799E-2</v>
      </c>
      <c r="G725">
        <v>1.1563571428571401E-2</v>
      </c>
      <c r="H725">
        <v>31.0279636677915</v>
      </c>
      <c r="I725">
        <v>0</v>
      </c>
      <c r="J725" s="1">
        <f t="shared" si="33"/>
        <v>43130</v>
      </c>
      <c r="K725" t="str">
        <f>IFERROR(VLOOKUP(J725,realized!F:I,3,0),"")</f>
        <v/>
      </c>
      <c r="M725" t="s">
        <v>1554</v>
      </c>
      <c r="N725">
        <v>1.4072899999999999</v>
      </c>
      <c r="O725">
        <v>1.41662</v>
      </c>
      <c r="P725">
        <v>1.3979600000000001</v>
      </c>
      <c r="Q725">
        <v>1.4147400000000001</v>
      </c>
      <c r="R725">
        <v>1.8659999999999899E-2</v>
      </c>
      <c r="S725">
        <v>1.54464285714285E-2</v>
      </c>
      <c r="T725">
        <v>21.057054900666799</v>
      </c>
      <c r="U725">
        <v>1</v>
      </c>
      <c r="V725" s="1">
        <f t="shared" si="34"/>
        <v>43130</v>
      </c>
      <c r="W725" t="str">
        <f>IFERROR(VLOOKUP(V725,realized!K:N,3,0),"")</f>
        <v/>
      </c>
      <c r="Y725" t="s">
        <v>1538</v>
      </c>
      <c r="Z725">
        <v>1320.57</v>
      </c>
      <c r="AA725">
        <v>1322.03</v>
      </c>
      <c r="AB725">
        <v>1314.72</v>
      </c>
      <c r="AC725">
        <v>1320.06</v>
      </c>
      <c r="AD725">
        <v>7.3099999999999401</v>
      </c>
      <c r="AE725">
        <v>10.559999999999899</v>
      </c>
      <c r="AF725">
        <v>26.880965279731399</v>
      </c>
      <c r="AG725">
        <v>0</v>
      </c>
      <c r="AH725" s="1">
        <f t="shared" si="35"/>
        <v>43108</v>
      </c>
      <c r="AI725" t="str">
        <f>IFERROR(VLOOKUP(AH725,realized!U:X,3,0),"")</f>
        <v/>
      </c>
    </row>
    <row r="726" spans="1:35" x14ac:dyDescent="0.3">
      <c r="A726" t="s">
        <v>1555</v>
      </c>
      <c r="B726">
        <v>1.2401800000000001</v>
      </c>
      <c r="C726">
        <v>1.2474499999999999</v>
      </c>
      <c r="D726">
        <v>1.2386699999999999</v>
      </c>
      <c r="E726">
        <v>1.2413000000000001</v>
      </c>
      <c r="F726">
        <v>8.78000000000001E-3</v>
      </c>
      <c r="G726">
        <v>1.1263571428571401E-2</v>
      </c>
      <c r="H726">
        <v>39.035611638696103</v>
      </c>
      <c r="I726">
        <v>0</v>
      </c>
      <c r="J726" s="1">
        <f t="shared" si="33"/>
        <v>43131</v>
      </c>
      <c r="K726" t="str">
        <f>IFERROR(VLOOKUP(J726,realized!F:I,3,0),"")</f>
        <v/>
      </c>
      <c r="M726" t="s">
        <v>1555</v>
      </c>
      <c r="N726">
        <v>1.4147099999999999</v>
      </c>
      <c r="O726">
        <v>1.4232400000000001</v>
      </c>
      <c r="P726">
        <v>1.41214</v>
      </c>
      <c r="Q726">
        <v>1.41919</v>
      </c>
      <c r="R726">
        <v>1.1100000000000099E-2</v>
      </c>
      <c r="S726">
        <v>1.5548571428571399E-2</v>
      </c>
      <c r="T726">
        <v>26.272267917055199</v>
      </c>
      <c r="U726">
        <v>1</v>
      </c>
      <c r="V726" s="1">
        <f t="shared" si="34"/>
        <v>43131</v>
      </c>
      <c r="W726" t="str">
        <f>IFERROR(VLOOKUP(V726,realized!K:N,3,0),"")</f>
        <v/>
      </c>
      <c r="Y726" t="s">
        <v>1539</v>
      </c>
      <c r="Z726">
        <v>1320.26</v>
      </c>
      <c r="AA726">
        <v>1320.26</v>
      </c>
      <c r="AB726">
        <v>1308.78</v>
      </c>
      <c r="AC726">
        <v>1312.4</v>
      </c>
      <c r="AD726">
        <v>11.48</v>
      </c>
      <c r="AE726">
        <v>10.576428571428499</v>
      </c>
      <c r="AF726">
        <v>29.8950879129541</v>
      </c>
      <c r="AG726">
        <v>0</v>
      </c>
      <c r="AH726" s="1">
        <f t="shared" si="35"/>
        <v>43109</v>
      </c>
      <c r="AI726" t="str">
        <f>IFERROR(VLOOKUP(AH726,realized!U:X,3,0),"")</f>
        <v/>
      </c>
    </row>
    <row r="727" spans="1:35" x14ac:dyDescent="0.3">
      <c r="A727" t="s">
        <v>1556</v>
      </c>
      <c r="B727">
        <v>1.24081</v>
      </c>
      <c r="C727">
        <v>1.25227</v>
      </c>
      <c r="D727">
        <v>1.23848</v>
      </c>
      <c r="E727">
        <v>1.2504900000000001</v>
      </c>
      <c r="F727">
        <v>1.37899999999999E-2</v>
      </c>
      <c r="G727">
        <v>1.091E-2</v>
      </c>
      <c r="H727">
        <v>51.2992050336996</v>
      </c>
      <c r="I727">
        <v>0</v>
      </c>
      <c r="J727" s="1">
        <f t="shared" si="33"/>
        <v>43132</v>
      </c>
      <c r="K727" t="str">
        <f>IFERROR(VLOOKUP(J727,realized!F:I,3,0),"")</f>
        <v/>
      </c>
      <c r="M727" t="s">
        <v>1556</v>
      </c>
      <c r="N727">
        <v>1.4187399999999999</v>
      </c>
      <c r="O727">
        <v>1.42778</v>
      </c>
      <c r="P727">
        <v>1.41581</v>
      </c>
      <c r="Q727">
        <v>1.4262699999999999</v>
      </c>
      <c r="R727">
        <v>1.197E-2</v>
      </c>
      <c r="S727">
        <v>1.48828571428571E-2</v>
      </c>
      <c r="T727">
        <v>37.849692574190101</v>
      </c>
      <c r="U727">
        <v>1</v>
      </c>
      <c r="V727" s="1">
        <f t="shared" si="34"/>
        <v>43132</v>
      </c>
      <c r="W727" t="str">
        <f>IFERROR(VLOOKUP(V727,realized!K:N,3,0),"")</f>
        <v/>
      </c>
      <c r="Y727" t="s">
        <v>1540</v>
      </c>
      <c r="Z727">
        <v>1311.3</v>
      </c>
      <c r="AA727">
        <v>1327.68</v>
      </c>
      <c r="AB727">
        <v>1308.1199999999999</v>
      </c>
      <c r="AC727">
        <v>1316.26</v>
      </c>
      <c r="AD727">
        <v>19.560000000000102</v>
      </c>
      <c r="AE727">
        <v>11.5392857142857</v>
      </c>
      <c r="AF727">
        <v>29.990604048495001</v>
      </c>
      <c r="AG727">
        <v>0</v>
      </c>
      <c r="AH727" s="1">
        <f t="shared" si="35"/>
        <v>43110</v>
      </c>
      <c r="AI727" t="str">
        <f>IFERROR(VLOOKUP(AH727,realized!U:X,3,0),"")</f>
        <v/>
      </c>
    </row>
    <row r="728" spans="1:35" x14ac:dyDescent="0.3">
      <c r="A728" t="s">
        <v>1557</v>
      </c>
      <c r="B728">
        <v>1.25118</v>
      </c>
      <c r="C728">
        <v>1.25179</v>
      </c>
      <c r="D728">
        <v>1.24089</v>
      </c>
      <c r="E728">
        <v>1.2454400000000001</v>
      </c>
      <c r="F728">
        <v>1.0899999999999899E-2</v>
      </c>
      <c r="G728">
        <v>1.0908571428571399E-2</v>
      </c>
      <c r="H728">
        <v>51.8667125378986</v>
      </c>
      <c r="I728">
        <v>0</v>
      </c>
      <c r="J728" s="1">
        <f t="shared" si="33"/>
        <v>43133</v>
      </c>
      <c r="K728" t="str">
        <f>IFERROR(VLOOKUP(J728,realized!F:I,3,0),"")</f>
        <v/>
      </c>
      <c r="M728" t="s">
        <v>1557</v>
      </c>
      <c r="N728">
        <v>1.4265699999999999</v>
      </c>
      <c r="O728">
        <v>1.42777</v>
      </c>
      <c r="P728">
        <v>1.41012</v>
      </c>
      <c r="Q728">
        <v>1.4115</v>
      </c>
      <c r="R728">
        <v>1.7649999999999898E-2</v>
      </c>
      <c r="S728">
        <v>1.54485714285714E-2</v>
      </c>
      <c r="T728">
        <v>40.527851487666901</v>
      </c>
      <c r="U728">
        <v>1</v>
      </c>
      <c r="V728" s="1">
        <f t="shared" si="34"/>
        <v>43133</v>
      </c>
      <c r="W728" t="str">
        <f>IFERROR(VLOOKUP(V728,realized!K:N,3,0),"")</f>
        <v/>
      </c>
      <c r="Y728" t="s">
        <v>1541</v>
      </c>
      <c r="Z728">
        <v>1316.16</v>
      </c>
      <c r="AA728">
        <v>1323.93</v>
      </c>
      <c r="AB728">
        <v>1315.64</v>
      </c>
      <c r="AC728">
        <v>1321.93</v>
      </c>
      <c r="AD728">
        <v>8.2899999999999601</v>
      </c>
      <c r="AE728">
        <v>11.666428571428501</v>
      </c>
      <c r="AF728">
        <v>30.883211067785201</v>
      </c>
      <c r="AG728">
        <v>0</v>
      </c>
      <c r="AH728" s="1">
        <f t="shared" si="35"/>
        <v>43111</v>
      </c>
      <c r="AI728" t="str">
        <f>IFERROR(VLOOKUP(AH728,realized!U:X,3,0),"")</f>
        <v/>
      </c>
    </row>
    <row r="729" spans="1:35" x14ac:dyDescent="0.3">
      <c r="A729" t="s">
        <v>1558</v>
      </c>
      <c r="B729">
        <v>1.24356</v>
      </c>
      <c r="C729">
        <v>1.24746</v>
      </c>
      <c r="D729">
        <v>1.2361800000000001</v>
      </c>
      <c r="E729">
        <v>1.23654</v>
      </c>
      <c r="F729">
        <v>1.1279999999999899E-2</v>
      </c>
      <c r="G729">
        <v>1.1084285714285699E-2</v>
      </c>
      <c r="H729">
        <v>52.368699592733599</v>
      </c>
      <c r="I729">
        <v>0</v>
      </c>
      <c r="J729" s="1">
        <f t="shared" si="33"/>
        <v>43136</v>
      </c>
      <c r="K729" t="str">
        <f>IFERROR(VLOOKUP(J729,realized!F:I,3,0),"")</f>
        <v/>
      </c>
      <c r="M729" t="s">
        <v>1558</v>
      </c>
      <c r="N729">
        <v>1.40987</v>
      </c>
      <c r="O729">
        <v>1.4150400000000001</v>
      </c>
      <c r="P729">
        <v>1.39537</v>
      </c>
      <c r="Q729">
        <v>1.39537</v>
      </c>
      <c r="R729">
        <v>1.967E-2</v>
      </c>
      <c r="S729">
        <v>1.6400714285714199E-2</v>
      </c>
      <c r="T729">
        <v>43.016922331493099</v>
      </c>
      <c r="U729">
        <v>1</v>
      </c>
      <c r="V729" s="1">
        <f t="shared" si="34"/>
        <v>43136</v>
      </c>
      <c r="W729" t="str">
        <f>IFERROR(VLOOKUP(V729,realized!K:N,3,0),"")</f>
        <v/>
      </c>
      <c r="Y729" t="s">
        <v>1542</v>
      </c>
      <c r="Z729">
        <v>1321.98</v>
      </c>
      <c r="AA729">
        <v>1339.31</v>
      </c>
      <c r="AB729">
        <v>1321.4</v>
      </c>
      <c r="AC729">
        <v>1337.16</v>
      </c>
      <c r="AD729">
        <v>17.909999999999801</v>
      </c>
      <c r="AE729">
        <v>12.5049999999999</v>
      </c>
      <c r="AF729">
        <v>26.232766085002201</v>
      </c>
      <c r="AG729">
        <v>0</v>
      </c>
      <c r="AH729" s="1">
        <f t="shared" si="35"/>
        <v>43112</v>
      </c>
      <c r="AI729" t="str">
        <f>IFERROR(VLOOKUP(AH729,realized!U:X,3,0),"")</f>
        <v/>
      </c>
    </row>
    <row r="730" spans="1:35" x14ac:dyDescent="0.3">
      <c r="A730" t="s">
        <v>1559</v>
      </c>
      <c r="B730">
        <v>1.2365600000000001</v>
      </c>
      <c r="C730">
        <v>1.2434099999999999</v>
      </c>
      <c r="D730">
        <v>1.23133</v>
      </c>
      <c r="E730">
        <v>1.23749</v>
      </c>
      <c r="F730">
        <v>1.2079999999999799E-2</v>
      </c>
      <c r="G730">
        <v>1.09042857142857E-2</v>
      </c>
      <c r="H730">
        <v>52.655199713278002</v>
      </c>
      <c r="I730">
        <v>0</v>
      </c>
      <c r="J730" s="1">
        <f t="shared" si="33"/>
        <v>43137</v>
      </c>
      <c r="K730" t="str">
        <f>IFERROR(VLOOKUP(J730,realized!F:I,3,0),"")</f>
        <v/>
      </c>
      <c r="M730" t="s">
        <v>1559</v>
      </c>
      <c r="N730">
        <v>1.3955299999999999</v>
      </c>
      <c r="O730">
        <v>1.3998699999999999</v>
      </c>
      <c r="P730">
        <v>1.38357</v>
      </c>
      <c r="Q730">
        <v>1.3946400000000001</v>
      </c>
      <c r="R730">
        <v>1.6299999999999901E-2</v>
      </c>
      <c r="S730">
        <v>1.6240000000000001E-2</v>
      </c>
      <c r="T730">
        <v>47.517537351304497</v>
      </c>
      <c r="U730">
        <v>0</v>
      </c>
      <c r="V730" s="1">
        <f t="shared" si="34"/>
        <v>43137</v>
      </c>
      <c r="W730" t="str">
        <f>IFERROR(VLOOKUP(V730,realized!K:N,3,0),"")</f>
        <v/>
      </c>
      <c r="Y730" t="s">
        <v>1543</v>
      </c>
      <c r="Z730">
        <v>1336.44</v>
      </c>
      <c r="AA730">
        <v>1344.65</v>
      </c>
      <c r="AB730">
        <v>1335.88</v>
      </c>
      <c r="AC730">
        <v>1339.58</v>
      </c>
      <c r="AD730">
        <v>8.76999999999998</v>
      </c>
      <c r="AE730">
        <v>12.3278571428571</v>
      </c>
      <c r="AF730">
        <v>30.2650240318487</v>
      </c>
      <c r="AG730">
        <v>0</v>
      </c>
      <c r="AH730" s="1">
        <f t="shared" si="35"/>
        <v>43115</v>
      </c>
      <c r="AI730" t="str">
        <f>IFERROR(VLOOKUP(AH730,realized!U:X,3,0),"")</f>
        <v/>
      </c>
    </row>
    <row r="731" spans="1:35" x14ac:dyDescent="0.3">
      <c r="A731" t="s">
        <v>1560</v>
      </c>
      <c r="B731">
        <v>1.23752</v>
      </c>
      <c r="C731">
        <v>1.2405600000000001</v>
      </c>
      <c r="D731">
        <v>1.2244999999999999</v>
      </c>
      <c r="E731">
        <v>1.2262</v>
      </c>
      <c r="F731">
        <v>1.6060000000000099E-2</v>
      </c>
      <c r="G731">
        <v>1.13342857142857E-2</v>
      </c>
      <c r="H731">
        <v>58.344531230134102</v>
      </c>
      <c r="I731">
        <v>0</v>
      </c>
      <c r="J731" s="1">
        <f t="shared" si="33"/>
        <v>43138</v>
      </c>
      <c r="K731" t="str">
        <f>IFERROR(VLOOKUP(J731,realized!F:I,3,0),"")</f>
        <v/>
      </c>
      <c r="M731" t="s">
        <v>1560</v>
      </c>
      <c r="N731">
        <v>1.3943399999999999</v>
      </c>
      <c r="O731">
        <v>1.3992899999999999</v>
      </c>
      <c r="P731">
        <v>1.3847799999999999</v>
      </c>
      <c r="Q731">
        <v>1.3877900000000001</v>
      </c>
      <c r="R731">
        <v>1.451E-2</v>
      </c>
      <c r="S731">
        <v>1.6500000000000001E-2</v>
      </c>
      <c r="T731">
        <v>51.051633575356</v>
      </c>
      <c r="U731">
        <v>0</v>
      </c>
      <c r="V731" s="1">
        <f t="shared" si="34"/>
        <v>43138</v>
      </c>
      <c r="W731" t="str">
        <f>IFERROR(VLOOKUP(V731,realized!K:N,3,0),"")</f>
        <v/>
      </c>
      <c r="Y731" t="s">
        <v>1544</v>
      </c>
      <c r="Z731">
        <v>1339.74</v>
      </c>
      <c r="AA731">
        <v>1342.24</v>
      </c>
      <c r="AB731">
        <v>1331.81</v>
      </c>
      <c r="AC731">
        <v>1337.99</v>
      </c>
      <c r="AD731">
        <v>10.43</v>
      </c>
      <c r="AE731">
        <v>12.410714285714199</v>
      </c>
      <c r="AF731">
        <v>33.301978791642298</v>
      </c>
      <c r="AG731">
        <v>0</v>
      </c>
      <c r="AH731" s="1">
        <f t="shared" si="35"/>
        <v>43116</v>
      </c>
      <c r="AI731" t="str">
        <f>IFERROR(VLOOKUP(AH731,realized!U:X,3,0),"")</f>
        <v/>
      </c>
    </row>
    <row r="732" spans="1:35" x14ac:dyDescent="0.3">
      <c r="A732" t="s">
        <v>1561</v>
      </c>
      <c r="B732">
        <v>1.2262</v>
      </c>
      <c r="C732">
        <v>1.2294400000000001</v>
      </c>
      <c r="D732">
        <v>1.22116</v>
      </c>
      <c r="E732">
        <v>1.2245900000000001</v>
      </c>
      <c r="F732">
        <v>8.2800000000000599E-3</v>
      </c>
      <c r="G732">
        <v>1.1350000000000001E-2</v>
      </c>
      <c r="H732">
        <v>58.516581104277201</v>
      </c>
      <c r="I732">
        <v>0</v>
      </c>
      <c r="J732" s="1">
        <f t="shared" si="33"/>
        <v>43139</v>
      </c>
      <c r="K732" t="str">
        <f>IFERROR(VLOOKUP(J732,realized!F:I,3,0),"")</f>
        <v/>
      </c>
      <c r="M732" t="s">
        <v>1561</v>
      </c>
      <c r="N732">
        <v>1.38731</v>
      </c>
      <c r="O732">
        <v>1.4066700000000001</v>
      </c>
      <c r="P732">
        <v>1.3845000000000001</v>
      </c>
      <c r="Q732">
        <v>1.3907799999999999</v>
      </c>
      <c r="R732">
        <v>2.2169999999999999E-2</v>
      </c>
      <c r="S732">
        <v>1.73221428571428E-2</v>
      </c>
      <c r="T732">
        <v>52.4218082447453</v>
      </c>
      <c r="U732">
        <v>0</v>
      </c>
      <c r="V732" s="1">
        <f t="shared" si="34"/>
        <v>43139</v>
      </c>
      <c r="W732" t="str">
        <f>IFERROR(VLOOKUP(V732,realized!K:N,3,0),"")</f>
        <v/>
      </c>
      <c r="Y732" t="s">
        <v>1545</v>
      </c>
      <c r="Z732">
        <v>1338.35</v>
      </c>
      <c r="AA732">
        <v>1343.89</v>
      </c>
      <c r="AB732">
        <v>1325.65</v>
      </c>
      <c r="AC732">
        <v>1325.74</v>
      </c>
      <c r="AD732">
        <v>18.239999999999998</v>
      </c>
      <c r="AE732">
        <v>13.168571428571401</v>
      </c>
      <c r="AF732">
        <v>37.462799099988203</v>
      </c>
      <c r="AG732">
        <v>0</v>
      </c>
      <c r="AH732" s="1">
        <f t="shared" si="35"/>
        <v>43117</v>
      </c>
      <c r="AI732" t="str">
        <f>IFERROR(VLOOKUP(AH732,realized!U:X,3,0),"")</f>
        <v/>
      </c>
    </row>
    <row r="733" spans="1:35" x14ac:dyDescent="0.3">
      <c r="A733" t="s">
        <v>1562</v>
      </c>
      <c r="B733">
        <v>1.22455</v>
      </c>
      <c r="C733">
        <v>1.2286699999999999</v>
      </c>
      <c r="D733">
        <v>1.2204900000000001</v>
      </c>
      <c r="E733">
        <v>1.2247399999999999</v>
      </c>
      <c r="F733">
        <v>8.1799999999998506E-3</v>
      </c>
      <c r="G733">
        <v>1.1518571428571401E-2</v>
      </c>
      <c r="H733">
        <v>58.185454973154798</v>
      </c>
      <c r="I733">
        <v>0</v>
      </c>
      <c r="J733" s="1">
        <f t="shared" si="33"/>
        <v>43140</v>
      </c>
      <c r="K733" t="str">
        <f>IFERROR(VLOOKUP(J733,realized!F:I,3,0),"")</f>
        <v/>
      </c>
      <c r="M733" t="s">
        <v>1562</v>
      </c>
      <c r="N733">
        <v>1.39106</v>
      </c>
      <c r="O733">
        <v>1.3986700000000001</v>
      </c>
      <c r="P733">
        <v>1.3763700000000001</v>
      </c>
      <c r="Q733">
        <v>1.3826000000000001</v>
      </c>
      <c r="R733">
        <v>2.22999999999999E-2</v>
      </c>
      <c r="S733">
        <v>1.78785714285714E-2</v>
      </c>
      <c r="T733">
        <v>48.763205528485997</v>
      </c>
      <c r="U733">
        <v>0</v>
      </c>
      <c r="V733" s="1">
        <f t="shared" si="34"/>
        <v>43140</v>
      </c>
      <c r="W733" t="str">
        <f>IFERROR(VLOOKUP(V733,realized!K:N,3,0),"")</f>
        <v/>
      </c>
      <c r="Y733" t="s">
        <v>1546</v>
      </c>
      <c r="Z733">
        <v>1327.26</v>
      </c>
      <c r="AA733">
        <v>1333.07</v>
      </c>
      <c r="AB733">
        <v>1324.22</v>
      </c>
      <c r="AC733">
        <v>1326.41</v>
      </c>
      <c r="AD733">
        <v>8.8499999999999002</v>
      </c>
      <c r="AE733">
        <v>13.1957142857142</v>
      </c>
      <c r="AF733">
        <v>43.340496420807902</v>
      </c>
      <c r="AG733">
        <v>0</v>
      </c>
      <c r="AH733" s="1">
        <f t="shared" si="35"/>
        <v>43118</v>
      </c>
      <c r="AI733" t="str">
        <f>IFERROR(VLOOKUP(AH733,realized!U:X,3,0),"")</f>
        <v/>
      </c>
    </row>
    <row r="734" spans="1:35" x14ac:dyDescent="0.3">
      <c r="A734" t="s">
        <v>1563</v>
      </c>
      <c r="B734">
        <v>1.2247699999999999</v>
      </c>
      <c r="C734">
        <v>1.22967</v>
      </c>
      <c r="D734">
        <v>1.22346</v>
      </c>
      <c r="E734">
        <v>1.2290399999999999</v>
      </c>
      <c r="F734">
        <v>6.2100000000000401E-3</v>
      </c>
      <c r="G734">
        <v>1.13692857142857E-2</v>
      </c>
      <c r="H734">
        <v>58.5535655945191</v>
      </c>
      <c r="I734">
        <v>0</v>
      </c>
      <c r="J734" s="1">
        <f t="shared" si="33"/>
        <v>43143</v>
      </c>
      <c r="K734" t="str">
        <f>IFERROR(VLOOKUP(J734,realized!F:I,3,0),"")</f>
        <v/>
      </c>
      <c r="M734" t="s">
        <v>1563</v>
      </c>
      <c r="N734">
        <v>1.3807700000000001</v>
      </c>
      <c r="O734">
        <v>1.38751</v>
      </c>
      <c r="P734">
        <v>1.37951</v>
      </c>
      <c r="Q734">
        <v>1.3833</v>
      </c>
      <c r="R734">
        <v>8.0000000000000002E-3</v>
      </c>
      <c r="S734">
        <v>1.7654285714285699E-2</v>
      </c>
      <c r="T734">
        <v>50.041261548961899</v>
      </c>
      <c r="U734">
        <v>0</v>
      </c>
      <c r="V734" s="1">
        <f t="shared" si="34"/>
        <v>43143</v>
      </c>
      <c r="W734" t="str">
        <f>IFERROR(VLOOKUP(V734,realized!K:N,3,0),"")</f>
        <v/>
      </c>
      <c r="Y734" t="s">
        <v>1547</v>
      </c>
      <c r="Z734">
        <v>1325.88</v>
      </c>
      <c r="AA734">
        <v>1337.96</v>
      </c>
      <c r="AB734">
        <v>1325.88</v>
      </c>
      <c r="AC734">
        <v>1331.34</v>
      </c>
      <c r="AD734">
        <v>12.079999999999901</v>
      </c>
      <c r="AE734">
        <v>13.0835714285714</v>
      </c>
      <c r="AF734">
        <v>54.326132903843302</v>
      </c>
      <c r="AG734">
        <v>0</v>
      </c>
      <c r="AH734" s="1">
        <f t="shared" si="35"/>
        <v>43119</v>
      </c>
      <c r="AI734" t="str">
        <f>IFERROR(VLOOKUP(AH734,realized!U:X,3,0),"")</f>
        <v/>
      </c>
    </row>
    <row r="735" spans="1:35" x14ac:dyDescent="0.3">
      <c r="A735" t="s">
        <v>1564</v>
      </c>
      <c r="B735">
        <v>1.2289699999999999</v>
      </c>
      <c r="C735">
        <v>1.23705</v>
      </c>
      <c r="D735">
        <v>1.2283900000000001</v>
      </c>
      <c r="E735">
        <v>1.2349699999999999</v>
      </c>
      <c r="F735">
        <v>8.65999999999989E-3</v>
      </c>
      <c r="G735">
        <v>1.10999999999999E-2</v>
      </c>
      <c r="H735">
        <v>58.784745324133802</v>
      </c>
      <c r="I735">
        <v>0</v>
      </c>
      <c r="J735" s="1">
        <f t="shared" si="33"/>
        <v>43144</v>
      </c>
      <c r="K735" t="str">
        <f>IFERROR(VLOOKUP(J735,realized!F:I,3,0),"")</f>
        <v/>
      </c>
      <c r="M735" t="s">
        <v>1564</v>
      </c>
      <c r="N735">
        <v>1.3833500000000001</v>
      </c>
      <c r="O735">
        <v>1.39236</v>
      </c>
      <c r="P735">
        <v>1.3831599999999999</v>
      </c>
      <c r="Q735">
        <v>1.3886400000000001</v>
      </c>
      <c r="R735">
        <v>9.2000000000000901E-3</v>
      </c>
      <c r="S735">
        <v>1.6398571428571401E-2</v>
      </c>
      <c r="T735">
        <v>50.8060676188733</v>
      </c>
      <c r="U735">
        <v>0</v>
      </c>
      <c r="V735" s="1">
        <f t="shared" si="34"/>
        <v>43144</v>
      </c>
      <c r="W735" t="str">
        <f>IFERROR(VLOOKUP(V735,realized!K:N,3,0),"")</f>
        <v/>
      </c>
      <c r="Y735" t="s">
        <v>1548</v>
      </c>
      <c r="Z735">
        <v>1334.68</v>
      </c>
      <c r="AA735">
        <v>1335.55</v>
      </c>
      <c r="AB735">
        <v>1328.36</v>
      </c>
      <c r="AC735">
        <v>1333.53</v>
      </c>
      <c r="AD735">
        <v>7.1900000000000501</v>
      </c>
      <c r="AE735">
        <v>12.418571428571401</v>
      </c>
      <c r="AF735">
        <v>54.862278006201699</v>
      </c>
      <c r="AG735">
        <v>0</v>
      </c>
      <c r="AH735" s="1">
        <f t="shared" si="35"/>
        <v>43122</v>
      </c>
      <c r="AI735" t="str">
        <f>IFERROR(VLOOKUP(AH735,realized!U:X,3,0),"")</f>
        <v/>
      </c>
    </row>
    <row r="736" spans="1:35" x14ac:dyDescent="0.3">
      <c r="A736" t="s">
        <v>1565</v>
      </c>
      <c r="B736">
        <v>1.23498</v>
      </c>
      <c r="C736">
        <v>1.2464500000000001</v>
      </c>
      <c r="D736">
        <v>1.22753</v>
      </c>
      <c r="E736">
        <v>1.2448600000000001</v>
      </c>
      <c r="F736">
        <v>1.8919999999999999E-2</v>
      </c>
      <c r="G736">
        <v>1.1209999999999901E-2</v>
      </c>
      <c r="H736">
        <v>60.539858853837799</v>
      </c>
      <c r="I736">
        <v>0</v>
      </c>
      <c r="J736" s="1">
        <f t="shared" si="33"/>
        <v>43145</v>
      </c>
      <c r="K736" t="str">
        <f>IFERROR(VLOOKUP(J736,realized!F:I,3,0),"")</f>
        <v/>
      </c>
      <c r="M736" t="s">
        <v>1565</v>
      </c>
      <c r="N736">
        <v>1.38907</v>
      </c>
      <c r="O736">
        <v>1.4015899999999999</v>
      </c>
      <c r="P736">
        <v>1.3798900000000001</v>
      </c>
      <c r="Q736">
        <v>1.3993599999999999</v>
      </c>
      <c r="R736">
        <v>2.1699999999999799E-2</v>
      </c>
      <c r="S736">
        <v>1.6072857142857101E-2</v>
      </c>
      <c r="T736">
        <v>55.299776238337003</v>
      </c>
      <c r="U736">
        <v>0</v>
      </c>
      <c r="V736" s="1">
        <f t="shared" si="34"/>
        <v>43145</v>
      </c>
      <c r="W736" t="str">
        <f>IFERROR(VLOOKUP(V736,realized!K:N,3,0),"")</f>
        <v/>
      </c>
      <c r="Y736" t="s">
        <v>1549</v>
      </c>
      <c r="Z736">
        <v>1333.22</v>
      </c>
      <c r="AA736">
        <v>1341.75</v>
      </c>
      <c r="AB736">
        <v>1331.26</v>
      </c>
      <c r="AC736">
        <v>1340.91</v>
      </c>
      <c r="AD736">
        <v>10.49</v>
      </c>
      <c r="AE736">
        <v>12.1742857142857</v>
      </c>
      <c r="AF736">
        <v>55.268424101023001</v>
      </c>
      <c r="AG736">
        <v>0</v>
      </c>
      <c r="AH736" s="1">
        <f t="shared" si="35"/>
        <v>43123</v>
      </c>
      <c r="AI736" t="str">
        <f>IFERROR(VLOOKUP(AH736,realized!U:X,3,0),"")</f>
        <v/>
      </c>
    </row>
    <row r="737" spans="1:35" x14ac:dyDescent="0.3">
      <c r="A737" t="s">
        <v>1566</v>
      </c>
      <c r="B737">
        <v>1.2448900000000001</v>
      </c>
      <c r="C737">
        <v>1.2509699999999999</v>
      </c>
      <c r="D737">
        <v>1.24474</v>
      </c>
      <c r="E737">
        <v>1.2505200000000001</v>
      </c>
      <c r="F737">
        <v>6.22999999999995E-3</v>
      </c>
      <c r="G737">
        <v>1.07728571428571E-2</v>
      </c>
      <c r="H737">
        <v>60.452032280357002</v>
      </c>
      <c r="I737">
        <v>0</v>
      </c>
      <c r="J737" s="1">
        <f t="shared" si="33"/>
        <v>43146</v>
      </c>
      <c r="K737" t="str">
        <f>IFERROR(VLOOKUP(J737,realized!F:I,3,0),"")</f>
        <v/>
      </c>
      <c r="M737" t="s">
        <v>1566</v>
      </c>
      <c r="N737">
        <v>1.3992199999999999</v>
      </c>
      <c r="O737">
        <v>1.4103300000000001</v>
      </c>
      <c r="P737">
        <v>1.3991499999999999</v>
      </c>
      <c r="Q737">
        <v>1.40967</v>
      </c>
      <c r="R737">
        <v>1.11800000000001E-2</v>
      </c>
      <c r="S737">
        <v>1.5602142857142801E-2</v>
      </c>
      <c r="T737">
        <v>56.121251831589298</v>
      </c>
      <c r="U737">
        <v>0</v>
      </c>
      <c r="V737" s="1">
        <f t="shared" si="34"/>
        <v>43146</v>
      </c>
      <c r="W737" t="str">
        <f>IFERROR(VLOOKUP(V737,realized!K:N,3,0),"")</f>
        <v/>
      </c>
      <c r="Y737" t="s">
        <v>1550</v>
      </c>
      <c r="Z737">
        <v>1340.81</v>
      </c>
      <c r="AA737">
        <v>1362.02</v>
      </c>
      <c r="AB737">
        <v>1339.41</v>
      </c>
      <c r="AC737">
        <v>1357.98</v>
      </c>
      <c r="AD737">
        <v>22.6099999999999</v>
      </c>
      <c r="AE737">
        <v>12.354999999999899</v>
      </c>
      <c r="AF737">
        <v>43.231925387581398</v>
      </c>
      <c r="AG737">
        <v>0</v>
      </c>
      <c r="AH737" s="1">
        <f t="shared" si="35"/>
        <v>43124</v>
      </c>
      <c r="AI737" t="str">
        <f>IFERROR(VLOOKUP(AH737,realized!U:X,3,0),"")</f>
        <v/>
      </c>
    </row>
    <row r="738" spans="1:35" x14ac:dyDescent="0.3">
      <c r="A738" t="s">
        <v>1567</v>
      </c>
      <c r="B738">
        <v>1.25051</v>
      </c>
      <c r="C738">
        <v>1.2555400000000001</v>
      </c>
      <c r="D738">
        <v>1.2392700000000001</v>
      </c>
      <c r="E738">
        <v>1.24034</v>
      </c>
      <c r="F738">
        <v>1.627E-2</v>
      </c>
      <c r="G738">
        <v>1.1253571428571399E-2</v>
      </c>
      <c r="H738">
        <v>56.707908152437902</v>
      </c>
      <c r="I738">
        <v>0</v>
      </c>
      <c r="J738" s="1">
        <f t="shared" si="33"/>
        <v>43147</v>
      </c>
      <c r="K738" t="str">
        <f>IFERROR(VLOOKUP(J738,realized!F:I,3,0),"")</f>
        <v/>
      </c>
      <c r="M738" t="s">
        <v>1567</v>
      </c>
      <c r="N738">
        <v>1.4097200000000001</v>
      </c>
      <c r="O738">
        <v>1.4144300000000001</v>
      </c>
      <c r="P738">
        <v>1.3996</v>
      </c>
      <c r="Q738">
        <v>1.4027499999999999</v>
      </c>
      <c r="R738">
        <v>1.48300000000001E-2</v>
      </c>
      <c r="S738">
        <v>1.566E-2</v>
      </c>
      <c r="T738">
        <v>56.283836732630299</v>
      </c>
      <c r="U738">
        <v>0</v>
      </c>
      <c r="V738" s="1">
        <f t="shared" si="34"/>
        <v>43147</v>
      </c>
      <c r="W738" t="str">
        <f>IFERROR(VLOOKUP(V738,realized!K:N,3,0),"")</f>
        <v/>
      </c>
      <c r="Y738" t="s">
        <v>1551</v>
      </c>
      <c r="Z738">
        <v>1357.52</v>
      </c>
      <c r="AA738">
        <v>1365.98</v>
      </c>
      <c r="AB738">
        <v>1342.4</v>
      </c>
      <c r="AC738">
        <v>1347.86</v>
      </c>
      <c r="AD738">
        <v>23.579999999999899</v>
      </c>
      <c r="AE738">
        <v>13.3421428571428</v>
      </c>
      <c r="AF738">
        <v>41.133160971394503</v>
      </c>
      <c r="AG738">
        <v>0</v>
      </c>
      <c r="AH738" s="1">
        <f t="shared" si="35"/>
        <v>43125</v>
      </c>
      <c r="AI738" t="str">
        <f>IFERROR(VLOOKUP(AH738,realized!U:X,3,0),"")</f>
        <v/>
      </c>
    </row>
    <row r="739" spans="1:35" x14ac:dyDescent="0.3">
      <c r="A739" t="s">
        <v>1568</v>
      </c>
      <c r="B739">
        <v>1.23997</v>
      </c>
      <c r="C739">
        <v>1.2434499999999999</v>
      </c>
      <c r="D739">
        <v>1.2368399999999999</v>
      </c>
      <c r="E739">
        <v>1.2405299999999999</v>
      </c>
      <c r="F739">
        <v>6.6100000000000004E-3</v>
      </c>
      <c r="G739">
        <v>1.08749999999999E-2</v>
      </c>
      <c r="H739">
        <v>56.540866868586797</v>
      </c>
      <c r="I739">
        <v>0</v>
      </c>
      <c r="J739" s="1">
        <f t="shared" si="33"/>
        <v>43150</v>
      </c>
      <c r="K739" t="str">
        <f>IFERROR(VLOOKUP(J739,realized!F:I,3,0),"")</f>
        <v/>
      </c>
      <c r="M739" t="s">
        <v>1568</v>
      </c>
      <c r="N739">
        <v>1.4009799999999999</v>
      </c>
      <c r="O739">
        <v>1.4048700000000001</v>
      </c>
      <c r="P739">
        <v>1.39581</v>
      </c>
      <c r="Q739">
        <v>1.39941</v>
      </c>
      <c r="R739">
        <v>9.0600000000000593E-3</v>
      </c>
      <c r="S739">
        <v>1.49742857142857E-2</v>
      </c>
      <c r="T739">
        <v>56.2049608751487</v>
      </c>
      <c r="U739">
        <v>0</v>
      </c>
      <c r="V739" s="1">
        <f t="shared" si="34"/>
        <v>43150</v>
      </c>
      <c r="W739" t="str">
        <f>IFERROR(VLOOKUP(V739,realized!K:N,3,0),"")</f>
        <v/>
      </c>
      <c r="Y739" t="s">
        <v>1552</v>
      </c>
      <c r="Z739">
        <v>1347.14</v>
      </c>
      <c r="AA739">
        <v>1357.04</v>
      </c>
      <c r="AB739">
        <v>1344.48</v>
      </c>
      <c r="AC739">
        <v>1349.8</v>
      </c>
      <c r="AD739">
        <v>12.559999999999899</v>
      </c>
      <c r="AE739">
        <v>13.7171428571428</v>
      </c>
      <c r="AF739">
        <v>41.825082909244699</v>
      </c>
      <c r="AG739">
        <v>0</v>
      </c>
      <c r="AH739" s="1">
        <f t="shared" si="35"/>
        <v>43126</v>
      </c>
      <c r="AI739" t="str">
        <f>IFERROR(VLOOKUP(AH739,realized!U:X,3,0),"")</f>
        <v/>
      </c>
    </row>
    <row r="740" spans="1:35" x14ac:dyDescent="0.3">
      <c r="A740" t="s">
        <v>1569</v>
      </c>
      <c r="B740">
        <v>1.2406699999999999</v>
      </c>
      <c r="C740">
        <v>1.2411700000000001</v>
      </c>
      <c r="D740">
        <v>1.2319199999999999</v>
      </c>
      <c r="E740">
        <v>1.23363</v>
      </c>
      <c r="F740">
        <v>9.2500000000002008E-3</v>
      </c>
      <c r="G740">
        <v>1.0908571428571399E-2</v>
      </c>
      <c r="H740">
        <v>56.454458489087799</v>
      </c>
      <c r="I740">
        <v>0</v>
      </c>
      <c r="J740" s="1">
        <f t="shared" si="33"/>
        <v>43151</v>
      </c>
      <c r="K740" t="str">
        <f>IFERROR(VLOOKUP(J740,realized!F:I,3,0),"")</f>
        <v/>
      </c>
      <c r="M740" t="s">
        <v>1569</v>
      </c>
      <c r="N740">
        <v>1.3996500000000001</v>
      </c>
      <c r="O740">
        <v>1.40238</v>
      </c>
      <c r="P740">
        <v>1.39306</v>
      </c>
      <c r="Q740">
        <v>1.3991</v>
      </c>
      <c r="R740">
        <v>9.3199999999999898E-3</v>
      </c>
      <c r="S740">
        <v>1.48471428571428E-2</v>
      </c>
      <c r="T740">
        <v>56.087476720863002</v>
      </c>
      <c r="U740">
        <v>0</v>
      </c>
      <c r="V740" s="1">
        <f t="shared" si="34"/>
        <v>43151</v>
      </c>
      <c r="W740" t="str">
        <f>IFERROR(VLOOKUP(V740,realized!K:N,3,0),"")</f>
        <v/>
      </c>
      <c r="Y740" t="s">
        <v>1553</v>
      </c>
      <c r="Z740">
        <v>1349.55</v>
      </c>
      <c r="AA740">
        <v>1352.3</v>
      </c>
      <c r="AB740">
        <v>1337.57</v>
      </c>
      <c r="AC740">
        <v>1340.16</v>
      </c>
      <c r="AD740">
        <v>14.73</v>
      </c>
      <c r="AE740">
        <v>13.949285714285599</v>
      </c>
      <c r="AF740">
        <v>42.550583012014897</v>
      </c>
      <c r="AG740">
        <v>0</v>
      </c>
      <c r="AH740" s="1">
        <f t="shared" si="35"/>
        <v>43129</v>
      </c>
      <c r="AI740" t="str">
        <f>IFERROR(VLOOKUP(AH740,realized!U:X,3,0),"")</f>
        <v/>
      </c>
    </row>
    <row r="741" spans="1:35" x14ac:dyDescent="0.3">
      <c r="A741" t="s">
        <v>1570</v>
      </c>
      <c r="B741">
        <v>1.2336499999999999</v>
      </c>
      <c r="C741">
        <v>1.2359500000000001</v>
      </c>
      <c r="D741">
        <v>1.2280500000000001</v>
      </c>
      <c r="E741">
        <v>1.22818</v>
      </c>
      <c r="F741">
        <v>7.9000000000000094E-3</v>
      </c>
      <c r="G741">
        <v>1.0487857142857099E-2</v>
      </c>
      <c r="H741">
        <v>56.3514501482423</v>
      </c>
      <c r="I741">
        <v>0</v>
      </c>
      <c r="J741" s="1">
        <f t="shared" si="33"/>
        <v>43152</v>
      </c>
      <c r="K741" t="str">
        <f>IFERROR(VLOOKUP(J741,realized!F:I,3,0),"")</f>
        <v/>
      </c>
      <c r="M741" t="s">
        <v>1570</v>
      </c>
      <c r="N741">
        <v>1.39958</v>
      </c>
      <c r="O741">
        <v>1.4007700000000001</v>
      </c>
      <c r="P741">
        <v>1.3903799999999999</v>
      </c>
      <c r="Q741">
        <v>1.3916500000000001</v>
      </c>
      <c r="R741">
        <v>1.0390000000000101E-2</v>
      </c>
      <c r="S741">
        <v>1.47342857142857E-2</v>
      </c>
      <c r="T741">
        <v>56.069916605723499</v>
      </c>
      <c r="U741">
        <v>0</v>
      </c>
      <c r="V741" s="1">
        <f t="shared" si="34"/>
        <v>43152</v>
      </c>
      <c r="W741" t="str">
        <f>IFERROR(VLOOKUP(V741,realized!K:N,3,0),"")</f>
        <v/>
      </c>
      <c r="Y741" t="s">
        <v>1554</v>
      </c>
      <c r="Z741">
        <v>1340.84</v>
      </c>
      <c r="AA741">
        <v>1348.86</v>
      </c>
      <c r="AB741">
        <v>1334.36</v>
      </c>
      <c r="AC741">
        <v>1338.06</v>
      </c>
      <c r="AD741">
        <v>14.5</v>
      </c>
      <c r="AE741">
        <v>13.5878571428571</v>
      </c>
      <c r="AF741">
        <v>48.260151390625197</v>
      </c>
      <c r="AG741">
        <v>0</v>
      </c>
      <c r="AH741" s="1">
        <f t="shared" si="35"/>
        <v>43130</v>
      </c>
      <c r="AI741" t="str">
        <f>IFERROR(VLOOKUP(AH741,realized!U:X,3,0),"")</f>
        <v/>
      </c>
    </row>
    <row r="742" spans="1:35" x14ac:dyDescent="0.3">
      <c r="A742" t="s">
        <v>1571</v>
      </c>
      <c r="B742">
        <v>1.22817</v>
      </c>
      <c r="C742">
        <v>1.23515</v>
      </c>
      <c r="D742">
        <v>1.2259199999999999</v>
      </c>
      <c r="E742">
        <v>1.23281</v>
      </c>
      <c r="F742">
        <v>9.2300000000000697E-3</v>
      </c>
      <c r="G742">
        <v>1.0368571428571401E-2</v>
      </c>
      <c r="H742">
        <v>56.219273607927001</v>
      </c>
      <c r="I742">
        <v>0</v>
      </c>
      <c r="J742" s="1">
        <f t="shared" si="33"/>
        <v>43153</v>
      </c>
      <c r="K742" t="str">
        <f>IFERROR(VLOOKUP(J742,realized!F:I,3,0),"")</f>
        <v/>
      </c>
      <c r="M742" t="s">
        <v>1571</v>
      </c>
      <c r="N742">
        <v>1.3915500000000001</v>
      </c>
      <c r="O742">
        <v>1.39879</v>
      </c>
      <c r="P742">
        <v>1.3856200000000001</v>
      </c>
      <c r="Q742">
        <v>1.39496</v>
      </c>
      <c r="R742">
        <v>1.3169999999999901E-2</v>
      </c>
      <c r="S742">
        <v>1.4414285714285701E-2</v>
      </c>
      <c r="T742">
        <v>66.679070400563702</v>
      </c>
      <c r="U742">
        <v>0</v>
      </c>
      <c r="V742" s="1">
        <f t="shared" si="34"/>
        <v>43153</v>
      </c>
      <c r="W742" t="str">
        <f>IFERROR(VLOOKUP(V742,realized!K:N,3,0),"")</f>
        <v/>
      </c>
      <c r="Y742" t="s">
        <v>1555</v>
      </c>
      <c r="Z742">
        <v>1337.95</v>
      </c>
      <c r="AA742">
        <v>1347.48</v>
      </c>
      <c r="AB742">
        <v>1332.56</v>
      </c>
      <c r="AC742">
        <v>1344.69</v>
      </c>
      <c r="AD742">
        <v>14.92</v>
      </c>
      <c r="AE742">
        <v>14.0614285714285</v>
      </c>
      <c r="AF742">
        <v>53.365747876969301</v>
      </c>
      <c r="AG742">
        <v>0</v>
      </c>
      <c r="AH742" s="1">
        <f t="shared" si="35"/>
        <v>43131</v>
      </c>
      <c r="AI742" t="str">
        <f>IFERROR(VLOOKUP(AH742,realized!U:X,3,0),"")</f>
        <v/>
      </c>
    </row>
    <row r="743" spans="1:35" x14ac:dyDescent="0.3">
      <c r="A743" t="s">
        <v>1572</v>
      </c>
      <c r="B743">
        <v>1.23288</v>
      </c>
      <c r="C743">
        <v>1.2336499999999999</v>
      </c>
      <c r="D743">
        <v>1.22793</v>
      </c>
      <c r="E743">
        <v>1.22925</v>
      </c>
      <c r="F743">
        <v>5.7199999999999404E-3</v>
      </c>
      <c r="G743">
        <v>9.9714285714285807E-3</v>
      </c>
      <c r="H743">
        <v>55.945415153111298</v>
      </c>
      <c r="I743">
        <v>0</v>
      </c>
      <c r="J743" s="1">
        <f t="shared" si="33"/>
        <v>43154</v>
      </c>
      <c r="K743" t="str">
        <f>IFERROR(VLOOKUP(J743,realized!F:I,3,0),"")</f>
        <v/>
      </c>
      <c r="M743" t="s">
        <v>1572</v>
      </c>
      <c r="N743">
        <v>1.39551</v>
      </c>
      <c r="O743">
        <v>1.40046</v>
      </c>
      <c r="P743">
        <v>1.3903700000000001</v>
      </c>
      <c r="Q743">
        <v>1.3963099999999999</v>
      </c>
      <c r="R743">
        <v>1.0089999999999899E-2</v>
      </c>
      <c r="S743">
        <v>1.3729999999999999E-2</v>
      </c>
      <c r="T743">
        <v>66.828491827759706</v>
      </c>
      <c r="U743">
        <v>0</v>
      </c>
      <c r="V743" s="1">
        <f t="shared" si="34"/>
        <v>43154</v>
      </c>
      <c r="W743" t="str">
        <f>IFERROR(VLOOKUP(V743,realized!K:N,3,0),"")</f>
        <v/>
      </c>
      <c r="Y743" t="s">
        <v>1556</v>
      </c>
      <c r="Z743">
        <v>1343.9</v>
      </c>
      <c r="AA743">
        <v>1350.94</v>
      </c>
      <c r="AB743">
        <v>1337.17</v>
      </c>
      <c r="AC743">
        <v>1348.31</v>
      </c>
      <c r="AD743">
        <v>13.7699999999999</v>
      </c>
      <c r="AE743">
        <v>13.7657142857142</v>
      </c>
      <c r="AF743">
        <v>56.103024189377102</v>
      </c>
      <c r="AG743">
        <v>0</v>
      </c>
      <c r="AH743" s="1">
        <f t="shared" si="35"/>
        <v>43132</v>
      </c>
      <c r="AI743" t="str">
        <f>IFERROR(VLOOKUP(AH743,realized!U:X,3,0),"")</f>
        <v/>
      </c>
    </row>
    <row r="744" spans="1:35" x14ac:dyDescent="0.3">
      <c r="A744" t="s">
        <v>1573</v>
      </c>
      <c r="B744">
        <v>1.2291399999999999</v>
      </c>
      <c r="C744">
        <v>1.23543</v>
      </c>
      <c r="D744">
        <v>1.2277100000000001</v>
      </c>
      <c r="E744">
        <v>1.2315499999999999</v>
      </c>
      <c r="F744">
        <v>7.7199999999999396E-3</v>
      </c>
      <c r="G744">
        <v>9.6600000000000106E-3</v>
      </c>
      <c r="H744">
        <v>55.636851870960797</v>
      </c>
      <c r="I744">
        <v>0</v>
      </c>
      <c r="J744" s="1">
        <f t="shared" si="33"/>
        <v>43157</v>
      </c>
      <c r="K744" t="str">
        <f>IFERROR(VLOOKUP(J744,realized!F:I,3,0),"")</f>
        <v/>
      </c>
      <c r="M744" t="s">
        <v>1573</v>
      </c>
      <c r="N744">
        <v>1.39863</v>
      </c>
      <c r="O744">
        <v>1.40693</v>
      </c>
      <c r="P744">
        <v>1.39273</v>
      </c>
      <c r="Q744">
        <v>1.39642</v>
      </c>
      <c r="R744">
        <v>1.41999999999999E-2</v>
      </c>
      <c r="S744">
        <v>1.358E-2</v>
      </c>
      <c r="T744">
        <v>66.371783903186795</v>
      </c>
      <c r="U744">
        <v>0</v>
      </c>
      <c r="V744" s="1">
        <f t="shared" si="34"/>
        <v>43157</v>
      </c>
      <c r="W744" t="str">
        <f>IFERROR(VLOOKUP(V744,realized!K:N,3,0),"")</f>
        <v/>
      </c>
      <c r="Y744" t="s">
        <v>1557</v>
      </c>
      <c r="Z744">
        <v>1347.95</v>
      </c>
      <c r="AA744">
        <v>1350.03</v>
      </c>
      <c r="AB744">
        <v>1327.36</v>
      </c>
      <c r="AC744">
        <v>1332.46</v>
      </c>
      <c r="AD744">
        <v>22.67</v>
      </c>
      <c r="AE744">
        <v>14.7585714285714</v>
      </c>
      <c r="AF744">
        <v>56.601509469156497</v>
      </c>
      <c r="AG744">
        <v>0</v>
      </c>
      <c r="AH744" s="1">
        <f t="shared" si="35"/>
        <v>43133</v>
      </c>
      <c r="AI744" t="str">
        <f>IFERROR(VLOOKUP(AH744,realized!U:X,3,0),"")</f>
        <v/>
      </c>
    </row>
    <row r="745" spans="1:35" x14ac:dyDescent="0.3">
      <c r="A745" t="s">
        <v>1574</v>
      </c>
      <c r="B745">
        <v>1.2315199999999999</v>
      </c>
      <c r="C745">
        <v>1.2345900000000001</v>
      </c>
      <c r="D745">
        <v>1.2220899999999999</v>
      </c>
      <c r="E745">
        <v>1.22319</v>
      </c>
      <c r="F745">
        <v>1.25000000000001E-2</v>
      </c>
      <c r="G745">
        <v>9.4057142857143002E-3</v>
      </c>
      <c r="H745">
        <v>55.153575161803403</v>
      </c>
      <c r="I745">
        <v>0</v>
      </c>
      <c r="J745" s="1">
        <f t="shared" si="33"/>
        <v>43158</v>
      </c>
      <c r="K745" t="str">
        <f>IFERROR(VLOOKUP(J745,realized!F:I,3,0),"")</f>
        <v/>
      </c>
      <c r="M745" t="s">
        <v>1574</v>
      </c>
      <c r="N745">
        <v>1.3967700000000001</v>
      </c>
      <c r="O745">
        <v>1.39958</v>
      </c>
      <c r="P745">
        <v>1.38568</v>
      </c>
      <c r="Q745">
        <v>1.3902099999999999</v>
      </c>
      <c r="R745">
        <v>1.3899999999999999E-2</v>
      </c>
      <c r="S745">
        <v>1.35364285714285E-2</v>
      </c>
      <c r="T745">
        <v>65.856386320005399</v>
      </c>
      <c r="U745">
        <v>0</v>
      </c>
      <c r="V745" s="1">
        <f t="shared" si="34"/>
        <v>43158</v>
      </c>
      <c r="W745" t="str">
        <f>IFERROR(VLOOKUP(V745,realized!K:N,3,0),"")</f>
        <v/>
      </c>
      <c r="Y745" t="s">
        <v>1558</v>
      </c>
      <c r="Z745">
        <v>1332.04</v>
      </c>
      <c r="AA745">
        <v>1341.51</v>
      </c>
      <c r="AB745">
        <v>1328.89</v>
      </c>
      <c r="AC745">
        <v>1339.15</v>
      </c>
      <c r="AD745">
        <v>12.6199999999998</v>
      </c>
      <c r="AE745">
        <v>14.9149999999999</v>
      </c>
      <c r="AF745">
        <v>57.108314872193198</v>
      </c>
      <c r="AG745">
        <v>0</v>
      </c>
      <c r="AH745" s="1">
        <f t="shared" si="35"/>
        <v>43136</v>
      </c>
      <c r="AI745" t="str">
        <f>IFERROR(VLOOKUP(AH745,realized!U:X,3,0),"")</f>
        <v/>
      </c>
    </row>
    <row r="746" spans="1:35" x14ac:dyDescent="0.3">
      <c r="A746" t="s">
        <v>1575</v>
      </c>
      <c r="B746">
        <v>1.2231399999999999</v>
      </c>
      <c r="C746">
        <v>1.2240899999999999</v>
      </c>
      <c r="D746">
        <v>1.21875</v>
      </c>
      <c r="E746">
        <v>1.21898</v>
      </c>
      <c r="F746">
        <v>5.3399999999999004E-3</v>
      </c>
      <c r="G746">
        <v>9.1957142857142897E-3</v>
      </c>
      <c r="H746">
        <v>52.770447400239803</v>
      </c>
      <c r="I746">
        <v>0</v>
      </c>
      <c r="J746" s="1">
        <f t="shared" si="33"/>
        <v>43159</v>
      </c>
      <c r="K746" t="str">
        <f>IFERROR(VLOOKUP(J746,realized!F:I,3,0),"")</f>
        <v/>
      </c>
      <c r="M746" t="s">
        <v>1575</v>
      </c>
      <c r="N746">
        <v>1.3905700000000001</v>
      </c>
      <c r="O746">
        <v>1.39151</v>
      </c>
      <c r="P746">
        <v>1.37538</v>
      </c>
      <c r="Q746">
        <v>1.37538</v>
      </c>
      <c r="R746">
        <v>1.6129999999999901E-2</v>
      </c>
      <c r="S746">
        <v>1.3105E-2</v>
      </c>
      <c r="T746">
        <v>64.137641331958207</v>
      </c>
      <c r="U746">
        <v>0</v>
      </c>
      <c r="V746" s="1">
        <f t="shared" si="34"/>
        <v>43159</v>
      </c>
      <c r="W746" t="str">
        <f>IFERROR(VLOOKUP(V746,realized!K:N,3,0),"")</f>
        <v/>
      </c>
      <c r="Y746" t="s">
        <v>1559</v>
      </c>
      <c r="Z746">
        <v>1338.24</v>
      </c>
      <c r="AA746">
        <v>1346.01</v>
      </c>
      <c r="AB746">
        <v>1320.1</v>
      </c>
      <c r="AC746">
        <v>1323.88</v>
      </c>
      <c r="AD746">
        <v>25.91</v>
      </c>
      <c r="AE746">
        <v>15.4628571428571</v>
      </c>
      <c r="AF746">
        <v>54.001444494786099</v>
      </c>
      <c r="AG746">
        <v>0</v>
      </c>
      <c r="AH746" s="1">
        <f t="shared" si="35"/>
        <v>43137</v>
      </c>
      <c r="AI746" t="str">
        <f>IFERROR(VLOOKUP(AH746,realized!U:X,3,0),"")</f>
        <v/>
      </c>
    </row>
    <row r="747" spans="1:35" x14ac:dyDescent="0.3">
      <c r="A747" t="s">
        <v>1576</v>
      </c>
      <c r="B747">
        <v>1.2194</v>
      </c>
      <c r="C747">
        <v>1.2272700000000001</v>
      </c>
      <c r="D747">
        <v>1.21543</v>
      </c>
      <c r="E747">
        <v>1.22637</v>
      </c>
      <c r="F747">
        <v>1.184E-2</v>
      </c>
      <c r="G747">
        <v>9.4571428571428705E-3</v>
      </c>
      <c r="H747">
        <v>48.965420944298501</v>
      </c>
      <c r="I747">
        <v>0</v>
      </c>
      <c r="J747" s="1">
        <f t="shared" si="33"/>
        <v>43160</v>
      </c>
      <c r="K747" t="str">
        <f>IFERROR(VLOOKUP(J747,realized!F:I,3,0),"")</f>
        <v/>
      </c>
      <c r="M747" t="s">
        <v>1576</v>
      </c>
      <c r="N747">
        <v>1.3755900000000001</v>
      </c>
      <c r="O747">
        <v>1.37846</v>
      </c>
      <c r="P747">
        <v>1.3710899999999999</v>
      </c>
      <c r="Q747">
        <v>1.37693</v>
      </c>
      <c r="R747">
        <v>7.37000000000009E-3</v>
      </c>
      <c r="S747">
        <v>1.20385714285714E-2</v>
      </c>
      <c r="T747">
        <v>59.130484129668801</v>
      </c>
      <c r="U747">
        <v>0</v>
      </c>
      <c r="V747" s="1">
        <f t="shared" si="34"/>
        <v>43160</v>
      </c>
      <c r="W747" t="str">
        <f>IFERROR(VLOOKUP(V747,realized!K:N,3,0),"")</f>
        <v/>
      </c>
      <c r="Y747" t="s">
        <v>1560</v>
      </c>
      <c r="Z747">
        <v>1324.7</v>
      </c>
      <c r="AA747">
        <v>1332.23</v>
      </c>
      <c r="AB747">
        <v>1311.36</v>
      </c>
      <c r="AC747">
        <v>1318.4</v>
      </c>
      <c r="AD747">
        <v>20.8700000000001</v>
      </c>
      <c r="AE747">
        <v>16.321428571428498</v>
      </c>
      <c r="AF747">
        <v>48.009898758097997</v>
      </c>
      <c r="AG747">
        <v>0</v>
      </c>
      <c r="AH747" s="1">
        <f t="shared" si="35"/>
        <v>43138</v>
      </c>
      <c r="AI747" t="str">
        <f>IFERROR(VLOOKUP(AH747,realized!U:X,3,0),"")</f>
        <v/>
      </c>
    </row>
    <row r="748" spans="1:35" x14ac:dyDescent="0.3">
      <c r="A748" t="s">
        <v>1577</v>
      </c>
      <c r="B748">
        <v>1.2268699999999999</v>
      </c>
      <c r="C748">
        <v>1.2335400000000001</v>
      </c>
      <c r="D748">
        <v>1.2251000000000001</v>
      </c>
      <c r="E748">
        <v>1.2317499999999999</v>
      </c>
      <c r="F748">
        <v>8.4399999999999996E-3</v>
      </c>
      <c r="G748">
        <v>9.61642857142859E-3</v>
      </c>
      <c r="H748">
        <v>48.507850301546803</v>
      </c>
      <c r="I748">
        <v>0</v>
      </c>
      <c r="J748" s="1">
        <f t="shared" si="33"/>
        <v>43161</v>
      </c>
      <c r="K748" t="str">
        <f>IFERROR(VLOOKUP(J748,realized!F:I,3,0),"")</f>
        <v/>
      </c>
      <c r="M748" t="s">
        <v>1577</v>
      </c>
      <c r="N748">
        <v>1.37723</v>
      </c>
      <c r="O748">
        <v>1.3816200000000001</v>
      </c>
      <c r="P748">
        <v>1.3754900000000001</v>
      </c>
      <c r="Q748">
        <v>1.3792</v>
      </c>
      <c r="R748">
        <v>6.1299999999999601E-3</v>
      </c>
      <c r="S748">
        <v>1.1905000000000001E-2</v>
      </c>
      <c r="T748">
        <v>58.059737494409703</v>
      </c>
      <c r="U748">
        <v>0</v>
      </c>
      <c r="V748" s="1">
        <f t="shared" si="34"/>
        <v>43161</v>
      </c>
      <c r="W748" t="str">
        <f>IFERROR(VLOOKUP(V748,realized!K:N,3,0),"")</f>
        <v/>
      </c>
      <c r="Y748" t="s">
        <v>1561</v>
      </c>
      <c r="Z748">
        <v>1318</v>
      </c>
      <c r="AA748">
        <v>1322.11</v>
      </c>
      <c r="AB748">
        <v>1306.94</v>
      </c>
      <c r="AC748">
        <v>1318.52</v>
      </c>
      <c r="AD748">
        <v>15.169999999999799</v>
      </c>
      <c r="AE748">
        <v>16.5421428571428</v>
      </c>
      <c r="AF748">
        <v>45.7311852964135</v>
      </c>
      <c r="AG748">
        <v>0</v>
      </c>
      <c r="AH748" s="1">
        <f t="shared" si="35"/>
        <v>43139</v>
      </c>
      <c r="AI748" t="str">
        <f>IFERROR(VLOOKUP(AH748,realized!U:X,3,0),"")</f>
        <v/>
      </c>
    </row>
    <row r="749" spans="1:35" x14ac:dyDescent="0.3">
      <c r="A749" t="s">
        <v>1578</v>
      </c>
      <c r="B749">
        <v>1.23306</v>
      </c>
      <c r="C749">
        <v>1.2363599999999999</v>
      </c>
      <c r="D749">
        <v>1.2268300000000001</v>
      </c>
      <c r="E749">
        <v>1.2334400000000001</v>
      </c>
      <c r="F749">
        <v>9.5299999999998095E-3</v>
      </c>
      <c r="G749">
        <v>9.6785714285714392E-3</v>
      </c>
      <c r="H749">
        <v>48.132696301828901</v>
      </c>
      <c r="I749">
        <v>0</v>
      </c>
      <c r="J749" s="1">
        <f t="shared" si="33"/>
        <v>43164</v>
      </c>
      <c r="K749" t="str">
        <f>IFERROR(VLOOKUP(J749,realized!F:I,3,0),"")</f>
        <v/>
      </c>
      <c r="M749" t="s">
        <v>1578</v>
      </c>
      <c r="N749">
        <v>1.3787799999999999</v>
      </c>
      <c r="O749">
        <v>1.3876999999999999</v>
      </c>
      <c r="P749">
        <v>1.3765799999999999</v>
      </c>
      <c r="Q749">
        <v>1.3847400000000001</v>
      </c>
      <c r="R749">
        <v>1.112E-2</v>
      </c>
      <c r="S749">
        <v>1.20421428571428E-2</v>
      </c>
      <c r="T749">
        <v>57.227757290755001</v>
      </c>
      <c r="U749">
        <v>0</v>
      </c>
      <c r="V749" s="1">
        <f t="shared" si="34"/>
        <v>43164</v>
      </c>
      <c r="W749" t="str">
        <f>IFERROR(VLOOKUP(V749,realized!K:N,3,0),"")</f>
        <v/>
      </c>
      <c r="Y749" t="s">
        <v>1562</v>
      </c>
      <c r="Z749">
        <v>1319.07</v>
      </c>
      <c r="AA749">
        <v>1322.66</v>
      </c>
      <c r="AB749">
        <v>1311.08</v>
      </c>
      <c r="AC749">
        <v>1315.57</v>
      </c>
      <c r="AD749">
        <v>11.5800000000001</v>
      </c>
      <c r="AE749">
        <v>16.8557142857142</v>
      </c>
      <c r="AF749">
        <v>46.573615048123301</v>
      </c>
      <c r="AG749">
        <v>0</v>
      </c>
      <c r="AH749" s="1">
        <f t="shared" si="35"/>
        <v>43140</v>
      </c>
      <c r="AI749" t="str">
        <f>IFERROR(VLOOKUP(AH749,realized!U:X,3,0),"")</f>
        <v/>
      </c>
    </row>
    <row r="750" spans="1:35" x14ac:dyDescent="0.3">
      <c r="A750" t="s">
        <v>1579</v>
      </c>
      <c r="B750">
        <v>1.23359</v>
      </c>
      <c r="C750">
        <v>1.2419800000000001</v>
      </c>
      <c r="D750">
        <v>1.23275</v>
      </c>
      <c r="E750">
        <v>1.2403</v>
      </c>
      <c r="F750">
        <v>9.2300000000000697E-3</v>
      </c>
      <c r="G750">
        <v>8.9864285714285792E-3</v>
      </c>
      <c r="H750">
        <v>47.538282078612902</v>
      </c>
      <c r="I750">
        <v>0</v>
      </c>
      <c r="J750" s="1">
        <f t="shared" si="33"/>
        <v>43165</v>
      </c>
      <c r="K750" t="str">
        <f>IFERROR(VLOOKUP(J750,realized!F:I,3,0),"")</f>
        <v/>
      </c>
      <c r="M750" t="s">
        <v>1579</v>
      </c>
      <c r="N750">
        <v>1.3846099999999999</v>
      </c>
      <c r="O750">
        <v>1.3928799999999999</v>
      </c>
      <c r="P750">
        <v>1.3815900000000001</v>
      </c>
      <c r="Q750">
        <v>1.38846</v>
      </c>
      <c r="R750">
        <v>1.12899999999998E-2</v>
      </c>
      <c r="S750">
        <v>1.1298571428571399E-2</v>
      </c>
      <c r="T750">
        <v>56.294493262223803</v>
      </c>
      <c r="U750">
        <v>0</v>
      </c>
      <c r="V750" s="1">
        <f t="shared" si="34"/>
        <v>43165</v>
      </c>
      <c r="W750" t="str">
        <f>IFERROR(VLOOKUP(V750,realized!K:N,3,0),"")</f>
        <v/>
      </c>
      <c r="Y750" t="s">
        <v>1563</v>
      </c>
      <c r="Z750">
        <v>1314.31</v>
      </c>
      <c r="AA750">
        <v>1326.67</v>
      </c>
      <c r="AB750">
        <v>1314.01</v>
      </c>
      <c r="AC750">
        <v>1322.07</v>
      </c>
      <c r="AD750">
        <v>12.66</v>
      </c>
      <c r="AE750">
        <v>17.010714285714201</v>
      </c>
      <c r="AF750">
        <v>47.471009849407501</v>
      </c>
      <c r="AG750">
        <v>0</v>
      </c>
      <c r="AH750" s="1">
        <f t="shared" si="35"/>
        <v>43143</v>
      </c>
      <c r="AI750" t="str">
        <f>IFERROR(VLOOKUP(AH750,realized!U:X,3,0),"")</f>
        <v/>
      </c>
    </row>
    <row r="751" spans="1:35" x14ac:dyDescent="0.3">
      <c r="A751" t="s">
        <v>1580</v>
      </c>
      <c r="B751">
        <v>1.2406299999999999</v>
      </c>
      <c r="C751">
        <v>1.24447</v>
      </c>
      <c r="D751">
        <v>1.2384200000000001</v>
      </c>
      <c r="E751">
        <v>1.24102</v>
      </c>
      <c r="F751">
        <v>6.0499999999998801E-3</v>
      </c>
      <c r="G751">
        <v>8.9735714285714297E-3</v>
      </c>
      <c r="H751">
        <v>47.050369383357697</v>
      </c>
      <c r="I751">
        <v>0</v>
      </c>
      <c r="J751" s="1">
        <f t="shared" si="33"/>
        <v>43166</v>
      </c>
      <c r="K751" t="str">
        <f>IFERROR(VLOOKUP(J751,realized!F:I,3,0),"")</f>
        <v/>
      </c>
      <c r="M751" t="s">
        <v>1580</v>
      </c>
      <c r="N751">
        <v>1.38852</v>
      </c>
      <c r="O751">
        <v>1.3912500000000001</v>
      </c>
      <c r="P751">
        <v>1.3845499999999999</v>
      </c>
      <c r="Q751">
        <v>1.3895599999999999</v>
      </c>
      <c r="R751">
        <v>6.7000000000001503E-3</v>
      </c>
      <c r="S751">
        <v>1.09785714285714E-2</v>
      </c>
      <c r="T751">
        <v>55.368239285648897</v>
      </c>
      <c r="U751">
        <v>0</v>
      </c>
      <c r="V751" s="1">
        <f t="shared" si="34"/>
        <v>43166</v>
      </c>
      <c r="W751" t="str">
        <f>IFERROR(VLOOKUP(V751,realized!K:N,3,0),"")</f>
        <v/>
      </c>
      <c r="Y751" t="s">
        <v>1564</v>
      </c>
      <c r="Z751">
        <v>1322.59</v>
      </c>
      <c r="AA751">
        <v>1330.92</v>
      </c>
      <c r="AB751">
        <v>1321.51</v>
      </c>
      <c r="AC751">
        <v>1328.91</v>
      </c>
      <c r="AD751">
        <v>9.4100000000000801</v>
      </c>
      <c r="AE751">
        <v>16.0678571428571</v>
      </c>
      <c r="AF751">
        <v>48.145789312709603</v>
      </c>
      <c r="AG751">
        <v>0</v>
      </c>
      <c r="AH751" s="1">
        <f t="shared" si="35"/>
        <v>43144</v>
      </c>
      <c r="AI751" t="str">
        <f>IFERROR(VLOOKUP(AH751,realized!U:X,3,0),"")</f>
        <v/>
      </c>
    </row>
    <row r="752" spans="1:35" x14ac:dyDescent="0.3">
      <c r="A752" t="s">
        <v>1581</v>
      </c>
      <c r="B752">
        <v>1.24098</v>
      </c>
      <c r="C752">
        <v>1.24454</v>
      </c>
      <c r="D752">
        <v>1.22976</v>
      </c>
      <c r="E752">
        <v>1.2310000000000001</v>
      </c>
      <c r="F752">
        <v>1.478E-2</v>
      </c>
      <c r="G752">
        <v>8.8671428571428599E-3</v>
      </c>
      <c r="H752">
        <v>58.539546537185799</v>
      </c>
      <c r="I752">
        <v>0</v>
      </c>
      <c r="J752" s="1">
        <f t="shared" si="33"/>
        <v>43167</v>
      </c>
      <c r="K752" t="str">
        <f>IFERROR(VLOOKUP(J752,realized!F:I,3,0),"")</f>
        <v/>
      </c>
      <c r="M752" t="s">
        <v>1581</v>
      </c>
      <c r="N752">
        <v>1.3895999999999999</v>
      </c>
      <c r="O752">
        <v>1.3909100000000001</v>
      </c>
      <c r="P752">
        <v>1.3781000000000001</v>
      </c>
      <c r="Q752">
        <v>1.38045</v>
      </c>
      <c r="R752">
        <v>1.28099999999999E-2</v>
      </c>
      <c r="S752">
        <v>1.0834285714285701E-2</v>
      </c>
      <c r="T752">
        <v>61.5766893861867</v>
      </c>
      <c r="U752">
        <v>0</v>
      </c>
      <c r="V752" s="1">
        <f t="shared" si="34"/>
        <v>43167</v>
      </c>
      <c r="W752" t="str">
        <f>IFERROR(VLOOKUP(V752,realized!K:N,3,0),"")</f>
        <v/>
      </c>
      <c r="Y752" t="s">
        <v>1565</v>
      </c>
      <c r="Z752">
        <v>1329.39</v>
      </c>
      <c r="AA752">
        <v>1355.43</v>
      </c>
      <c r="AB752">
        <v>1317.22</v>
      </c>
      <c r="AC752">
        <v>1349.93</v>
      </c>
      <c r="AD752">
        <v>38.21</v>
      </c>
      <c r="AE752">
        <v>17.112857142857099</v>
      </c>
      <c r="AF752">
        <v>55.0406999988205</v>
      </c>
      <c r="AG752">
        <v>0</v>
      </c>
      <c r="AH752" s="1">
        <f t="shared" si="35"/>
        <v>43145</v>
      </c>
      <c r="AI752" t="str">
        <f>IFERROR(VLOOKUP(AH752,realized!U:X,3,0),"")</f>
        <v/>
      </c>
    </row>
    <row r="753" spans="1:35" x14ac:dyDescent="0.3">
      <c r="A753" t="s">
        <v>1582</v>
      </c>
      <c r="B753">
        <v>1.2310000000000001</v>
      </c>
      <c r="C753">
        <v>1.23336</v>
      </c>
      <c r="D753">
        <v>1.22726</v>
      </c>
      <c r="E753">
        <v>1.2303599999999999</v>
      </c>
      <c r="F753">
        <v>6.09999999999999E-3</v>
      </c>
      <c r="G753">
        <v>8.8307142857142907E-3</v>
      </c>
      <c r="H753">
        <v>57.967559565298501</v>
      </c>
      <c r="I753">
        <v>0</v>
      </c>
      <c r="J753" s="1">
        <f t="shared" si="33"/>
        <v>43168</v>
      </c>
      <c r="K753" t="str">
        <f>IFERROR(VLOOKUP(J753,realized!F:I,3,0),"")</f>
        <v/>
      </c>
      <c r="M753" t="s">
        <v>1582</v>
      </c>
      <c r="N753">
        <v>1.3806799999999999</v>
      </c>
      <c r="O753">
        <v>1.3888199999999999</v>
      </c>
      <c r="P753">
        <v>1.3787400000000001</v>
      </c>
      <c r="Q753">
        <v>1.3845000000000001</v>
      </c>
      <c r="R753">
        <v>1.0079999999999799E-2</v>
      </c>
      <c r="S753">
        <v>1.0907142857142799E-2</v>
      </c>
      <c r="T753">
        <v>60.720395641730299</v>
      </c>
      <c r="U753">
        <v>0</v>
      </c>
      <c r="V753" s="1">
        <f t="shared" si="34"/>
        <v>43168</v>
      </c>
      <c r="W753" t="str">
        <f>IFERROR(VLOOKUP(V753,realized!K:N,3,0),"")</f>
        <v/>
      </c>
      <c r="Y753" t="s">
        <v>1566</v>
      </c>
      <c r="Z753">
        <v>1349.87</v>
      </c>
      <c r="AA753">
        <v>1357.04</v>
      </c>
      <c r="AB753">
        <v>1348.47</v>
      </c>
      <c r="AC753">
        <v>1352.89</v>
      </c>
      <c r="AD753">
        <v>8.5699999999999292</v>
      </c>
      <c r="AE753">
        <v>16.827857142857098</v>
      </c>
      <c r="AF753">
        <v>55.587213684423901</v>
      </c>
      <c r="AG753">
        <v>0</v>
      </c>
      <c r="AH753" s="1">
        <f t="shared" si="35"/>
        <v>43146</v>
      </c>
      <c r="AI753" t="str">
        <f>IFERROR(VLOOKUP(AH753,realized!U:X,3,0),"")</f>
        <v/>
      </c>
    </row>
    <row r="754" spans="1:35" x14ac:dyDescent="0.3">
      <c r="A754" t="s">
        <v>1583</v>
      </c>
      <c r="B754">
        <v>1.2311700000000001</v>
      </c>
      <c r="C754">
        <v>1.23451</v>
      </c>
      <c r="D754">
        <v>1.22899</v>
      </c>
      <c r="E754">
        <v>1.23339</v>
      </c>
      <c r="F754">
        <v>5.5199999999999598E-3</v>
      </c>
      <c r="G754">
        <v>8.5642857142856996E-3</v>
      </c>
      <c r="H754">
        <v>57.300826081258698</v>
      </c>
      <c r="I754">
        <v>0</v>
      </c>
      <c r="J754" s="1">
        <f t="shared" si="33"/>
        <v>43171</v>
      </c>
      <c r="K754" t="str">
        <f>IFERROR(VLOOKUP(J754,realized!F:I,3,0),"")</f>
        <v/>
      </c>
      <c r="M754" t="s">
        <v>1583</v>
      </c>
      <c r="N754">
        <v>1.3850800000000001</v>
      </c>
      <c r="O754">
        <v>1.39167</v>
      </c>
      <c r="P754">
        <v>1.3840399999999999</v>
      </c>
      <c r="Q754">
        <v>1.3903399999999999</v>
      </c>
      <c r="R754">
        <v>7.6300000000000196E-3</v>
      </c>
      <c r="S754">
        <v>1.0786428571428501E-2</v>
      </c>
      <c r="T754">
        <v>59.845703889888</v>
      </c>
      <c r="U754">
        <v>0</v>
      </c>
      <c r="V754" s="1">
        <f t="shared" si="34"/>
        <v>43171</v>
      </c>
      <c r="W754" t="str">
        <f>IFERROR(VLOOKUP(V754,realized!K:N,3,0),"")</f>
        <v/>
      </c>
      <c r="Y754" t="s">
        <v>1567</v>
      </c>
      <c r="Z754">
        <v>1353.81</v>
      </c>
      <c r="AA754">
        <v>1361.66</v>
      </c>
      <c r="AB754">
        <v>1344.62</v>
      </c>
      <c r="AC754">
        <v>1346.73</v>
      </c>
      <c r="AD754">
        <v>17.040000000000099</v>
      </c>
      <c r="AE754">
        <v>16.992857142857101</v>
      </c>
      <c r="AF754">
        <v>52.771993464195603</v>
      </c>
      <c r="AG754">
        <v>0</v>
      </c>
      <c r="AH754" s="1">
        <f t="shared" si="35"/>
        <v>43147</v>
      </c>
      <c r="AI754" t="str">
        <f>IFERROR(VLOOKUP(AH754,realized!U:X,3,0),"")</f>
        <v/>
      </c>
    </row>
    <row r="755" spans="1:35" x14ac:dyDescent="0.3">
      <c r="A755" t="s">
        <v>1584</v>
      </c>
      <c r="B755">
        <v>1.2333700000000001</v>
      </c>
      <c r="C755">
        <v>1.24068</v>
      </c>
      <c r="D755">
        <v>1.23139</v>
      </c>
      <c r="E755">
        <v>1.23912</v>
      </c>
      <c r="F755">
        <v>9.2900000000000205E-3</v>
      </c>
      <c r="G755">
        <v>8.6635714285714198E-3</v>
      </c>
      <c r="H755">
        <v>56.773744294505597</v>
      </c>
      <c r="I755">
        <v>0</v>
      </c>
      <c r="J755" s="1">
        <f t="shared" si="33"/>
        <v>43172</v>
      </c>
      <c r="K755" t="str">
        <f>IFERROR(VLOOKUP(J755,realized!F:I,3,0),"")</f>
        <v/>
      </c>
      <c r="M755" t="s">
        <v>1584</v>
      </c>
      <c r="N755">
        <v>1.39035</v>
      </c>
      <c r="O755">
        <v>1.3993599999999999</v>
      </c>
      <c r="P755">
        <v>1.3873899999999999</v>
      </c>
      <c r="Q755">
        <v>1.3962399999999999</v>
      </c>
      <c r="R755">
        <v>1.197E-2</v>
      </c>
      <c r="S755">
        <v>1.0899285714285599E-2</v>
      </c>
      <c r="T755">
        <v>59.000670764922802</v>
      </c>
      <c r="U755">
        <v>0</v>
      </c>
      <c r="V755" s="1">
        <f t="shared" si="34"/>
        <v>43172</v>
      </c>
      <c r="W755" t="str">
        <f>IFERROR(VLOOKUP(V755,realized!K:N,3,0),"")</f>
        <v/>
      </c>
      <c r="Y755" t="s">
        <v>1568</v>
      </c>
      <c r="Z755">
        <v>1347.47</v>
      </c>
      <c r="AA755">
        <v>1351.29</v>
      </c>
      <c r="AB755">
        <v>1345.7</v>
      </c>
      <c r="AC755">
        <v>1346.55</v>
      </c>
      <c r="AD755">
        <v>5.5899999999999102</v>
      </c>
      <c r="AE755">
        <v>16.356428571428602</v>
      </c>
      <c r="AF755">
        <v>53.245265920698799</v>
      </c>
      <c r="AG755">
        <v>0</v>
      </c>
      <c r="AH755" s="1">
        <f t="shared" si="35"/>
        <v>43150</v>
      </c>
      <c r="AI755" t="str">
        <f>IFERROR(VLOOKUP(AH755,realized!U:X,3,0),"")</f>
        <v/>
      </c>
    </row>
    <row r="756" spans="1:35" x14ac:dyDescent="0.3">
      <c r="A756" t="s">
        <v>1585</v>
      </c>
      <c r="B756">
        <v>1.23912</v>
      </c>
      <c r="C756">
        <v>1.2412099999999999</v>
      </c>
      <c r="D756">
        <v>1.2346600000000001</v>
      </c>
      <c r="E756">
        <v>1.23671</v>
      </c>
      <c r="F756">
        <v>6.5499999999998303E-3</v>
      </c>
      <c r="G756">
        <v>8.4721428571428292E-3</v>
      </c>
      <c r="H756">
        <v>56.217933576595797</v>
      </c>
      <c r="I756">
        <v>0</v>
      </c>
      <c r="J756" s="1">
        <f t="shared" si="33"/>
        <v>43173</v>
      </c>
      <c r="K756" t="str">
        <f>IFERROR(VLOOKUP(J756,realized!F:I,3,0),"")</f>
        <v/>
      </c>
      <c r="M756" t="s">
        <v>1585</v>
      </c>
      <c r="N756">
        <v>1.3962600000000001</v>
      </c>
      <c r="O756">
        <v>1.3995200000000001</v>
      </c>
      <c r="P756">
        <v>1.39246</v>
      </c>
      <c r="Q756">
        <v>1.39632</v>
      </c>
      <c r="R756">
        <v>7.0600000000000602E-3</v>
      </c>
      <c r="S756">
        <v>1.04628571428571E-2</v>
      </c>
      <c r="T756">
        <v>58.109811142897001</v>
      </c>
      <c r="U756">
        <v>0</v>
      </c>
      <c r="V756" s="1">
        <f t="shared" si="34"/>
        <v>43173</v>
      </c>
      <c r="W756" t="str">
        <f>IFERROR(VLOOKUP(V756,realized!K:N,3,0),"")</f>
        <v/>
      </c>
      <c r="Y756" t="s">
        <v>1569</v>
      </c>
      <c r="Z756">
        <v>1346.77</v>
      </c>
      <c r="AA756">
        <v>1348.09</v>
      </c>
      <c r="AB756">
        <v>1328.4</v>
      </c>
      <c r="AC756">
        <v>1329.36</v>
      </c>
      <c r="AD756">
        <v>19.689999999999799</v>
      </c>
      <c r="AE756">
        <v>16.697142857142801</v>
      </c>
      <c r="AF756">
        <v>53.690400256004402</v>
      </c>
      <c r="AG756">
        <v>0</v>
      </c>
      <c r="AH756" s="1">
        <f t="shared" si="35"/>
        <v>43151</v>
      </c>
      <c r="AI756" t="str">
        <f>IFERROR(VLOOKUP(AH756,realized!U:X,3,0),"")</f>
        <v/>
      </c>
    </row>
    <row r="757" spans="1:35" x14ac:dyDescent="0.3">
      <c r="A757" t="s">
        <v>1586</v>
      </c>
      <c r="B757">
        <v>1.23672</v>
      </c>
      <c r="C757">
        <v>1.23831</v>
      </c>
      <c r="D757">
        <v>1.2299599999999999</v>
      </c>
      <c r="E757">
        <v>1.23041</v>
      </c>
      <c r="F757">
        <v>8.3500000000000796E-3</v>
      </c>
      <c r="G757">
        <v>8.6599999999999802E-3</v>
      </c>
      <c r="H757">
        <v>55.828751828093303</v>
      </c>
      <c r="I757">
        <v>0</v>
      </c>
      <c r="J757" s="1">
        <f t="shared" si="33"/>
        <v>43174</v>
      </c>
      <c r="K757" t="str">
        <f>IFERROR(VLOOKUP(J757,realized!F:I,3,0),"")</f>
        <v/>
      </c>
      <c r="M757" t="s">
        <v>1586</v>
      </c>
      <c r="N757">
        <v>1.3963300000000001</v>
      </c>
      <c r="O757">
        <v>1.3987799999999999</v>
      </c>
      <c r="P757">
        <v>1.39209</v>
      </c>
      <c r="Q757">
        <v>1.3936900000000001</v>
      </c>
      <c r="R757">
        <v>6.6899999999998601E-3</v>
      </c>
      <c r="S757">
        <v>1.0219999999999899E-2</v>
      </c>
      <c r="T757">
        <v>57.300515915708601</v>
      </c>
      <c r="U757">
        <v>0</v>
      </c>
      <c r="V757" s="1">
        <f t="shared" si="34"/>
        <v>43174</v>
      </c>
      <c r="W757" t="str">
        <f>IFERROR(VLOOKUP(V757,realized!K:N,3,0),"")</f>
        <v/>
      </c>
      <c r="Y757" t="s">
        <v>1570</v>
      </c>
      <c r="Z757">
        <v>1329.08</v>
      </c>
      <c r="AA757">
        <v>1336.1</v>
      </c>
      <c r="AB757">
        <v>1322.28</v>
      </c>
      <c r="AC757">
        <v>1324.08</v>
      </c>
      <c r="AD757">
        <v>13.819999999999901</v>
      </c>
      <c r="AE757">
        <v>16.700714285714199</v>
      </c>
      <c r="AF757">
        <v>54.180002844276899</v>
      </c>
      <c r="AG757">
        <v>0</v>
      </c>
      <c r="AH757" s="1">
        <f t="shared" si="35"/>
        <v>43152</v>
      </c>
      <c r="AI757" t="str">
        <f>IFERROR(VLOOKUP(AH757,realized!U:X,3,0),"")</f>
        <v/>
      </c>
    </row>
    <row r="758" spans="1:35" x14ac:dyDescent="0.3">
      <c r="A758" t="s">
        <v>1587</v>
      </c>
      <c r="B758">
        <v>1.2304200000000001</v>
      </c>
      <c r="C758">
        <v>1.23356</v>
      </c>
      <c r="D758">
        <v>1.2259599999999999</v>
      </c>
      <c r="E758">
        <v>1.22875</v>
      </c>
      <c r="F758">
        <v>7.6000000000000503E-3</v>
      </c>
      <c r="G758">
        <v>8.6514285714285599E-3</v>
      </c>
      <c r="H758">
        <v>55.526703501026702</v>
      </c>
      <c r="I758">
        <v>0</v>
      </c>
      <c r="J758" s="1">
        <f t="shared" si="33"/>
        <v>43175</v>
      </c>
      <c r="K758" t="str">
        <f>IFERROR(VLOOKUP(J758,realized!F:I,3,0),"")</f>
        <v/>
      </c>
      <c r="M758" t="s">
        <v>1587</v>
      </c>
      <c r="N758">
        <v>1.39368</v>
      </c>
      <c r="O758">
        <v>1.3979900000000001</v>
      </c>
      <c r="P758">
        <v>1.38879</v>
      </c>
      <c r="Q758">
        <v>1.39374</v>
      </c>
      <c r="R758">
        <v>9.2000000000000901E-3</v>
      </c>
      <c r="S758">
        <v>9.8628571428571402E-3</v>
      </c>
      <c r="T758">
        <v>65.120906973698297</v>
      </c>
      <c r="U758">
        <v>0</v>
      </c>
      <c r="V758" s="1">
        <f t="shared" si="34"/>
        <v>43175</v>
      </c>
      <c r="W758" t="str">
        <f>IFERROR(VLOOKUP(V758,realized!K:N,3,0),"")</f>
        <v/>
      </c>
      <c r="Y758" t="s">
        <v>1571</v>
      </c>
      <c r="Z758">
        <v>1324.72</v>
      </c>
      <c r="AA758">
        <v>1332.05</v>
      </c>
      <c r="AB758">
        <v>1320.87</v>
      </c>
      <c r="AC758">
        <v>1331.62</v>
      </c>
      <c r="AD758">
        <v>11.18</v>
      </c>
      <c r="AE758">
        <v>15.88</v>
      </c>
      <c r="AF758">
        <v>54.365416419915697</v>
      </c>
      <c r="AG758">
        <v>0</v>
      </c>
      <c r="AH758" s="1">
        <f t="shared" si="35"/>
        <v>43153</v>
      </c>
      <c r="AI758" t="str">
        <f>IFERROR(VLOOKUP(AH758,realized!U:X,3,0),"")</f>
        <v/>
      </c>
    </row>
    <row r="759" spans="1:35" x14ac:dyDescent="0.3">
      <c r="A759" t="s">
        <v>1588</v>
      </c>
      <c r="B759">
        <v>1.2287699999999999</v>
      </c>
      <c r="C759">
        <v>1.2358100000000001</v>
      </c>
      <c r="D759">
        <v>1.2257400000000001</v>
      </c>
      <c r="E759">
        <v>1.2334000000000001</v>
      </c>
      <c r="F759">
        <v>1.0070000000000001E-2</v>
      </c>
      <c r="G759">
        <v>8.4778571428571203E-3</v>
      </c>
      <c r="H759">
        <v>55.246685038993398</v>
      </c>
      <c r="I759">
        <v>0</v>
      </c>
      <c r="J759" s="1">
        <f t="shared" si="33"/>
        <v>43178</v>
      </c>
      <c r="K759" t="str">
        <f>IFERROR(VLOOKUP(J759,realized!F:I,3,0),"")</f>
        <v/>
      </c>
      <c r="M759" t="s">
        <v>1588</v>
      </c>
      <c r="N759">
        <v>1.3941300000000001</v>
      </c>
      <c r="O759">
        <v>1.40876</v>
      </c>
      <c r="P759">
        <v>1.39127</v>
      </c>
      <c r="Q759">
        <v>1.4024799999999999</v>
      </c>
      <c r="R759">
        <v>1.7489999999999999E-2</v>
      </c>
      <c r="S759">
        <v>1.01192857142857E-2</v>
      </c>
      <c r="T759">
        <v>53.7132871723093</v>
      </c>
      <c r="U759">
        <v>0</v>
      </c>
      <c r="V759" s="1">
        <f t="shared" si="34"/>
        <v>43178</v>
      </c>
      <c r="W759" t="str">
        <f>IFERROR(VLOOKUP(V759,realized!K:N,3,0),"")</f>
        <v/>
      </c>
      <c r="Y759" t="s">
        <v>1572</v>
      </c>
      <c r="Z759">
        <v>1331.21</v>
      </c>
      <c r="AA759">
        <v>1332.07</v>
      </c>
      <c r="AB759">
        <v>1325.74</v>
      </c>
      <c r="AC759">
        <v>1328.29</v>
      </c>
      <c r="AD759">
        <v>6.3299999999999201</v>
      </c>
      <c r="AE759">
        <v>15.4307142857143</v>
      </c>
      <c r="AF759">
        <v>54.450379448655099</v>
      </c>
      <c r="AG759">
        <v>0</v>
      </c>
      <c r="AH759" s="1">
        <f t="shared" si="35"/>
        <v>43154</v>
      </c>
      <c r="AI759" t="str">
        <f>IFERROR(VLOOKUP(AH759,realized!U:X,3,0),"")</f>
        <v/>
      </c>
    </row>
    <row r="760" spans="1:35" x14ac:dyDescent="0.3">
      <c r="A760" t="s">
        <v>1589</v>
      </c>
      <c r="B760">
        <v>1.2334000000000001</v>
      </c>
      <c r="C760">
        <v>1.2354099999999999</v>
      </c>
      <c r="D760">
        <v>1.2238899999999999</v>
      </c>
      <c r="E760">
        <v>1.2242999999999999</v>
      </c>
      <c r="F760">
        <v>1.15199999999999E-2</v>
      </c>
      <c r="G760">
        <v>8.9192857142857008E-3</v>
      </c>
      <c r="H760">
        <v>55.162859870224999</v>
      </c>
      <c r="I760">
        <v>0</v>
      </c>
      <c r="J760" s="1">
        <f t="shared" si="33"/>
        <v>43179</v>
      </c>
      <c r="K760" t="str">
        <f>IFERROR(VLOOKUP(J760,realized!F:I,3,0),"")</f>
        <v/>
      </c>
      <c r="M760" t="s">
        <v>1589</v>
      </c>
      <c r="N760">
        <v>1.4024399999999999</v>
      </c>
      <c r="O760">
        <v>1.4065799999999999</v>
      </c>
      <c r="P760">
        <v>1.39819</v>
      </c>
      <c r="Q760">
        <v>1.4</v>
      </c>
      <c r="R760">
        <v>8.3899999999998906E-3</v>
      </c>
      <c r="S760">
        <v>9.5664285714285608E-3</v>
      </c>
      <c r="T760">
        <v>52.840816777731298</v>
      </c>
      <c r="U760">
        <v>0</v>
      </c>
      <c r="V760" s="1">
        <f t="shared" si="34"/>
        <v>43179</v>
      </c>
      <c r="W760" t="str">
        <f>IFERROR(VLOOKUP(V760,realized!K:N,3,0),"")</f>
        <v/>
      </c>
      <c r="Y760" t="s">
        <v>1573</v>
      </c>
      <c r="Z760">
        <v>1327.79</v>
      </c>
      <c r="AA760">
        <v>1341.03</v>
      </c>
      <c r="AB760">
        <v>1326.57</v>
      </c>
      <c r="AC760">
        <v>1332.9</v>
      </c>
      <c r="AD760">
        <v>14.46</v>
      </c>
      <c r="AE760">
        <v>14.6128571428571</v>
      </c>
      <c r="AF760">
        <v>54.310241492063</v>
      </c>
      <c r="AG760">
        <v>0</v>
      </c>
      <c r="AH760" s="1">
        <f t="shared" si="35"/>
        <v>43157</v>
      </c>
      <c r="AI760" t="str">
        <f>IFERROR(VLOOKUP(AH760,realized!U:X,3,0),"")</f>
        <v/>
      </c>
    </row>
    <row r="761" spans="1:35" x14ac:dyDescent="0.3">
      <c r="A761" t="s">
        <v>1590</v>
      </c>
      <c r="B761">
        <v>1.2242999999999999</v>
      </c>
      <c r="C761">
        <v>1.23491</v>
      </c>
      <c r="D761">
        <v>1.2241299999999999</v>
      </c>
      <c r="E761">
        <v>1.2338100000000001</v>
      </c>
      <c r="F761">
        <v>1.078E-2</v>
      </c>
      <c r="G761">
        <v>8.8435714285714107E-3</v>
      </c>
      <c r="H761">
        <v>67.987083372400406</v>
      </c>
      <c r="I761">
        <v>0</v>
      </c>
      <c r="J761" s="1">
        <f t="shared" si="33"/>
        <v>43180</v>
      </c>
      <c r="K761" t="str">
        <f>IFERROR(VLOOKUP(J761,realized!F:I,3,0),"")</f>
        <v/>
      </c>
      <c r="M761" t="s">
        <v>1590</v>
      </c>
      <c r="N761">
        <v>1.3999699999999999</v>
      </c>
      <c r="O761">
        <v>1.4149799999999999</v>
      </c>
      <c r="P761">
        <v>1.3997599999999999</v>
      </c>
      <c r="Q761">
        <v>1.4137200000000001</v>
      </c>
      <c r="R761">
        <v>1.5219999999999999E-2</v>
      </c>
      <c r="S761">
        <v>1.01271428571428E-2</v>
      </c>
      <c r="T761">
        <v>50.573152324690902</v>
      </c>
      <c r="U761">
        <v>0</v>
      </c>
      <c r="V761" s="1">
        <f t="shared" si="34"/>
        <v>43180</v>
      </c>
      <c r="W761" t="str">
        <f>IFERROR(VLOOKUP(V761,realized!K:N,3,0),"")</f>
        <v/>
      </c>
      <c r="Y761" t="s">
        <v>1574</v>
      </c>
      <c r="Z761">
        <v>1332.47</v>
      </c>
      <c r="AA761">
        <v>1336.62</v>
      </c>
      <c r="AB761">
        <v>1313.34</v>
      </c>
      <c r="AC761">
        <v>1318.11</v>
      </c>
      <c r="AD761">
        <v>23.279999999999902</v>
      </c>
      <c r="AE761">
        <v>14.785</v>
      </c>
      <c r="AF761">
        <v>54.055610690221002</v>
      </c>
      <c r="AG761">
        <v>0</v>
      </c>
      <c r="AH761" s="1">
        <f t="shared" si="35"/>
        <v>43158</v>
      </c>
      <c r="AI761" t="str">
        <f>IFERROR(VLOOKUP(AH761,realized!U:X,3,0),"")</f>
        <v/>
      </c>
    </row>
    <row r="762" spans="1:35" x14ac:dyDescent="0.3">
      <c r="A762" t="s">
        <v>1591</v>
      </c>
      <c r="B762">
        <v>1.2338100000000001</v>
      </c>
      <c r="C762">
        <v>1.2387900000000001</v>
      </c>
      <c r="D762">
        <v>1.2284600000000001</v>
      </c>
      <c r="E762">
        <v>1.2305200000000001</v>
      </c>
      <c r="F762">
        <v>1.03299999999999E-2</v>
      </c>
      <c r="G762">
        <v>8.9785714285714E-3</v>
      </c>
      <c r="H762">
        <v>67.791985255886104</v>
      </c>
      <c r="I762">
        <v>0</v>
      </c>
      <c r="J762" s="1">
        <f t="shared" si="33"/>
        <v>43181</v>
      </c>
      <c r="K762" t="str">
        <f>IFERROR(VLOOKUP(J762,realized!F:I,3,0),"")</f>
        <v/>
      </c>
      <c r="M762" t="s">
        <v>1591</v>
      </c>
      <c r="N762">
        <v>1.4135899999999999</v>
      </c>
      <c r="O762">
        <v>1.4217500000000001</v>
      </c>
      <c r="P762">
        <v>1.4075200000000001</v>
      </c>
      <c r="Q762">
        <v>1.40988</v>
      </c>
      <c r="R762">
        <v>1.4229999999999901E-2</v>
      </c>
      <c r="S762">
        <v>1.07057142857142E-2</v>
      </c>
      <c r="T762">
        <v>45.1768122416035</v>
      </c>
      <c r="U762">
        <v>0</v>
      </c>
      <c r="V762" s="1">
        <f t="shared" si="34"/>
        <v>43181</v>
      </c>
      <c r="W762" t="str">
        <f>IFERROR(VLOOKUP(V762,realized!K:N,3,0),"")</f>
        <v/>
      </c>
      <c r="Y762" t="s">
        <v>1575</v>
      </c>
      <c r="Z762">
        <v>1317.29</v>
      </c>
      <c r="AA762">
        <v>1322.49</v>
      </c>
      <c r="AB762">
        <v>1315.55</v>
      </c>
      <c r="AC762">
        <v>1317.64</v>
      </c>
      <c r="AD762">
        <v>6.9400000000000501</v>
      </c>
      <c r="AE762">
        <v>14.197142857142801</v>
      </c>
      <c r="AF762">
        <v>56.64475069553</v>
      </c>
      <c r="AG762">
        <v>0</v>
      </c>
      <c r="AH762" s="1">
        <f t="shared" si="35"/>
        <v>43159</v>
      </c>
      <c r="AI762" t="str">
        <f>IFERROR(VLOOKUP(AH762,realized!U:X,3,0),"")</f>
        <v/>
      </c>
    </row>
    <row r="763" spans="1:35" x14ac:dyDescent="0.3">
      <c r="A763" t="s">
        <v>1592</v>
      </c>
      <c r="B763">
        <v>1.2305200000000001</v>
      </c>
      <c r="C763">
        <v>1.2372799999999999</v>
      </c>
      <c r="D763">
        <v>1.2305200000000001</v>
      </c>
      <c r="E763">
        <v>1.2350000000000001</v>
      </c>
      <c r="F763">
        <v>6.7599999999998703E-3</v>
      </c>
      <c r="G763">
        <v>8.7807142857142598E-3</v>
      </c>
      <c r="H763">
        <v>67.515648894875795</v>
      </c>
      <c r="I763">
        <v>0</v>
      </c>
      <c r="J763" s="1">
        <f t="shared" si="33"/>
        <v>43182</v>
      </c>
      <c r="K763" t="str">
        <f>IFERROR(VLOOKUP(J763,realized!F:I,3,0),"")</f>
        <v/>
      </c>
      <c r="M763" t="s">
        <v>1592</v>
      </c>
      <c r="N763">
        <v>1.4098999999999999</v>
      </c>
      <c r="O763">
        <v>1.4171199999999999</v>
      </c>
      <c r="P763">
        <v>1.4084399999999999</v>
      </c>
      <c r="Q763">
        <v>1.4128099999999999</v>
      </c>
      <c r="R763">
        <v>8.6800000000000193E-3</v>
      </c>
      <c r="S763">
        <v>1.0531428571428501E-2</v>
      </c>
      <c r="T763">
        <v>46.087215595285699</v>
      </c>
      <c r="U763">
        <v>0</v>
      </c>
      <c r="V763" s="1">
        <f t="shared" si="34"/>
        <v>43182</v>
      </c>
      <c r="W763" t="str">
        <f>IFERROR(VLOOKUP(V763,realized!K:N,3,0),"")</f>
        <v/>
      </c>
      <c r="Y763" t="s">
        <v>1576</v>
      </c>
      <c r="Z763">
        <v>1319</v>
      </c>
      <c r="AA763">
        <v>1321.01</v>
      </c>
      <c r="AB763">
        <v>1302.69</v>
      </c>
      <c r="AC763">
        <v>1316.52</v>
      </c>
      <c r="AD763">
        <v>18.319999999999901</v>
      </c>
      <c r="AE763">
        <v>14.6785714285714</v>
      </c>
      <c r="AF763">
        <v>50.461745976178896</v>
      </c>
      <c r="AG763">
        <v>0</v>
      </c>
      <c r="AH763" s="1">
        <f t="shared" si="35"/>
        <v>43160</v>
      </c>
      <c r="AI763" t="str">
        <f>IFERROR(VLOOKUP(AH763,realized!U:X,3,0),"")</f>
        <v/>
      </c>
    </row>
    <row r="764" spans="1:35" x14ac:dyDescent="0.3">
      <c r="A764" t="s">
        <v>1593</v>
      </c>
      <c r="B764">
        <v>1.2357499999999999</v>
      </c>
      <c r="C764">
        <v>1.2461100000000001</v>
      </c>
      <c r="D764">
        <v>1.23512</v>
      </c>
      <c r="E764">
        <v>1.24481</v>
      </c>
      <c r="F764">
        <v>1.1109999999999899E-2</v>
      </c>
      <c r="G764">
        <v>8.9149999999999698E-3</v>
      </c>
      <c r="H764">
        <v>64.7169253023999</v>
      </c>
      <c r="I764">
        <v>0</v>
      </c>
      <c r="J764" s="1">
        <f t="shared" si="33"/>
        <v>43185</v>
      </c>
      <c r="K764" t="str">
        <f>IFERROR(VLOOKUP(J764,realized!F:I,3,0),"")</f>
        <v/>
      </c>
      <c r="M764" t="s">
        <v>1593</v>
      </c>
      <c r="N764">
        <v>1.41476</v>
      </c>
      <c r="O764">
        <v>1.4243699999999999</v>
      </c>
      <c r="P764">
        <v>1.4144699999999999</v>
      </c>
      <c r="Q764">
        <v>1.42292</v>
      </c>
      <c r="R764">
        <v>1.1560000000000001E-2</v>
      </c>
      <c r="S764">
        <v>1.05507142857142E-2</v>
      </c>
      <c r="T764">
        <v>43.685579438319202</v>
      </c>
      <c r="U764">
        <v>0</v>
      </c>
      <c r="V764" s="1">
        <f t="shared" si="34"/>
        <v>43185</v>
      </c>
      <c r="W764" t="str">
        <f>IFERROR(VLOOKUP(V764,realized!K:N,3,0),"")</f>
        <v/>
      </c>
      <c r="Y764" t="s">
        <v>1577</v>
      </c>
      <c r="Z764">
        <v>1316.79</v>
      </c>
      <c r="AA764">
        <v>1325.39</v>
      </c>
      <c r="AB764">
        <v>1315.12</v>
      </c>
      <c r="AC764">
        <v>1322.05</v>
      </c>
      <c r="AD764">
        <v>10.2700000000002</v>
      </c>
      <c r="AE764">
        <v>14.5078571428571</v>
      </c>
      <c r="AF764">
        <v>50.034729461667098</v>
      </c>
      <c r="AG764">
        <v>0</v>
      </c>
      <c r="AH764" s="1">
        <f t="shared" si="35"/>
        <v>43161</v>
      </c>
      <c r="AI764" t="str">
        <f>IFERROR(VLOOKUP(AH764,realized!U:X,3,0),"")</f>
        <v/>
      </c>
    </row>
    <row r="765" spans="1:35" x14ac:dyDescent="0.3">
      <c r="A765" t="s">
        <v>1594</v>
      </c>
      <c r="B765">
        <v>1.2446999999999999</v>
      </c>
      <c r="C765">
        <v>1.2476100000000001</v>
      </c>
      <c r="D765">
        <v>1.23716</v>
      </c>
      <c r="E765">
        <v>1.2401500000000001</v>
      </c>
      <c r="F765">
        <v>1.0449999999999999E-2</v>
      </c>
      <c r="G765">
        <v>9.2292857142857003E-3</v>
      </c>
      <c r="H765">
        <v>62.320533071272898</v>
      </c>
      <c r="I765">
        <v>0</v>
      </c>
      <c r="J765" s="1">
        <f t="shared" si="33"/>
        <v>43186</v>
      </c>
      <c r="K765" t="str">
        <f>IFERROR(VLOOKUP(J765,realized!F:I,3,0),"")</f>
        <v/>
      </c>
      <c r="M765" t="s">
        <v>1594</v>
      </c>
      <c r="N765">
        <v>1.4227099999999999</v>
      </c>
      <c r="O765">
        <v>1.42435</v>
      </c>
      <c r="P765">
        <v>1.40652</v>
      </c>
      <c r="Q765">
        <v>1.4156599999999999</v>
      </c>
      <c r="R765">
        <v>1.7829999999999999E-2</v>
      </c>
      <c r="S765">
        <v>1.13457142857142E-2</v>
      </c>
      <c r="T765">
        <v>43.780388676014503</v>
      </c>
      <c r="U765">
        <v>0</v>
      </c>
      <c r="V765" s="1">
        <f t="shared" si="34"/>
        <v>43186</v>
      </c>
      <c r="W765" t="str">
        <f>IFERROR(VLOOKUP(V765,realized!K:N,3,0),"")</f>
        <v/>
      </c>
      <c r="Y765" t="s">
        <v>1578</v>
      </c>
      <c r="Z765">
        <v>1323.48</v>
      </c>
      <c r="AA765">
        <v>1327.77</v>
      </c>
      <c r="AB765">
        <v>1317.41</v>
      </c>
      <c r="AC765">
        <v>1319.95</v>
      </c>
      <c r="AD765">
        <v>10.3599999999999</v>
      </c>
      <c r="AE765">
        <v>14.5757142857142</v>
      </c>
      <c r="AF765">
        <v>49.777843910909901</v>
      </c>
      <c r="AG765">
        <v>0</v>
      </c>
      <c r="AH765" s="1">
        <f t="shared" si="35"/>
        <v>43164</v>
      </c>
      <c r="AI765" t="str">
        <f>IFERROR(VLOOKUP(AH765,realized!U:X,3,0),"")</f>
        <v/>
      </c>
    </row>
    <row r="766" spans="1:35" x14ac:dyDescent="0.3">
      <c r="A766" t="s">
        <v>1595</v>
      </c>
      <c r="B766">
        <v>1.2401899999999999</v>
      </c>
      <c r="C766">
        <v>1.2421199999999999</v>
      </c>
      <c r="D766">
        <v>1.2299599999999999</v>
      </c>
      <c r="E766">
        <v>1.2307300000000001</v>
      </c>
      <c r="F766">
        <v>1.21599999999999E-2</v>
      </c>
      <c r="G766">
        <v>9.0421428571428406E-3</v>
      </c>
      <c r="H766">
        <v>62.3744707563947</v>
      </c>
      <c r="I766">
        <v>0</v>
      </c>
      <c r="J766" s="1">
        <f t="shared" si="33"/>
        <v>43187</v>
      </c>
      <c r="K766" t="str">
        <f>IFERROR(VLOOKUP(J766,realized!F:I,3,0),"")</f>
        <v/>
      </c>
      <c r="M766" t="s">
        <v>1595</v>
      </c>
      <c r="N766">
        <v>1.4151100000000001</v>
      </c>
      <c r="O766">
        <v>1.41995</v>
      </c>
      <c r="P766">
        <v>1.40699</v>
      </c>
      <c r="Q766">
        <v>1.40754</v>
      </c>
      <c r="R766">
        <v>1.2959999999999999E-2</v>
      </c>
      <c r="S766">
        <v>1.13564285714285E-2</v>
      </c>
      <c r="T766">
        <v>44.442596770631297</v>
      </c>
      <c r="U766">
        <v>0</v>
      </c>
      <c r="V766" s="1">
        <f t="shared" si="34"/>
        <v>43187</v>
      </c>
      <c r="W766" t="str">
        <f>IFERROR(VLOOKUP(V766,realized!K:N,3,0),"")</f>
        <v/>
      </c>
      <c r="Y766" t="s">
        <v>1579</v>
      </c>
      <c r="Z766">
        <v>1319.8</v>
      </c>
      <c r="AA766">
        <v>1338.39</v>
      </c>
      <c r="AB766">
        <v>1319.65</v>
      </c>
      <c r="AC766">
        <v>1334.15</v>
      </c>
      <c r="AD766">
        <v>18.739999999999998</v>
      </c>
      <c r="AE766">
        <v>13.184999999999899</v>
      </c>
      <c r="AF766">
        <v>49.093182982640698</v>
      </c>
      <c r="AG766">
        <v>0</v>
      </c>
      <c r="AH766" s="1">
        <f t="shared" si="35"/>
        <v>43165</v>
      </c>
      <c r="AI766" t="str">
        <f>IFERROR(VLOOKUP(AH766,realized!U:X,3,0),"")</f>
        <v/>
      </c>
    </row>
    <row r="767" spans="1:35" x14ac:dyDescent="0.3">
      <c r="A767" t="s">
        <v>1596</v>
      </c>
      <c r="B767">
        <v>1.23075</v>
      </c>
      <c r="C767">
        <v>1.2335100000000001</v>
      </c>
      <c r="D767">
        <v>1.22834</v>
      </c>
      <c r="E767">
        <v>1.2299599999999999</v>
      </c>
      <c r="F767">
        <v>5.1700000000001103E-3</v>
      </c>
      <c r="G767">
        <v>8.9757142857142692E-3</v>
      </c>
      <c r="H767">
        <v>62.419103891638699</v>
      </c>
      <c r="I767">
        <v>0</v>
      </c>
      <c r="J767" s="1">
        <f t="shared" si="33"/>
        <v>43188</v>
      </c>
      <c r="K767" t="str">
        <f>IFERROR(VLOOKUP(J767,realized!F:I,3,0),"")</f>
        <v/>
      </c>
      <c r="M767" t="s">
        <v>1596</v>
      </c>
      <c r="N767">
        <v>1.4073899999999999</v>
      </c>
      <c r="O767">
        <v>1.4095500000000001</v>
      </c>
      <c r="P767">
        <v>1.401</v>
      </c>
      <c r="Q767">
        <v>1.4019600000000001</v>
      </c>
      <c r="R767">
        <v>8.5500000000000506E-3</v>
      </c>
      <c r="S767">
        <v>1.1247142857142799E-2</v>
      </c>
      <c r="T767">
        <v>49.208432296435298</v>
      </c>
      <c r="U767">
        <v>0</v>
      </c>
      <c r="V767" s="1">
        <f t="shared" si="34"/>
        <v>43188</v>
      </c>
      <c r="W767" t="str">
        <f>IFERROR(VLOOKUP(V767,realized!K:N,3,0),"")</f>
        <v/>
      </c>
      <c r="Y767" t="s">
        <v>1580</v>
      </c>
      <c r="Z767">
        <v>1338.72</v>
      </c>
      <c r="AA767">
        <v>1340.44</v>
      </c>
      <c r="AB767">
        <v>1322.1</v>
      </c>
      <c r="AC767">
        <v>1325.08</v>
      </c>
      <c r="AD767">
        <v>18.340000000000099</v>
      </c>
      <c r="AE767">
        <v>13.8828571428571</v>
      </c>
      <c r="AF767">
        <v>48.571603899785003</v>
      </c>
      <c r="AG767">
        <v>0</v>
      </c>
      <c r="AH767" s="1">
        <f t="shared" si="35"/>
        <v>43166</v>
      </c>
      <c r="AI767" t="str">
        <f>IFERROR(VLOOKUP(AH767,realized!U:X,3,0),"")</f>
        <v/>
      </c>
    </row>
    <row r="768" spans="1:35" x14ac:dyDescent="0.3">
      <c r="A768" t="s">
        <v>1597</v>
      </c>
      <c r="B768">
        <v>1.2299500000000001</v>
      </c>
      <c r="C768">
        <v>1.23302</v>
      </c>
      <c r="D768">
        <v>1.22895</v>
      </c>
      <c r="E768">
        <v>1.2314499999999999</v>
      </c>
      <c r="F768">
        <v>4.0700000000000102E-3</v>
      </c>
      <c r="G768">
        <v>8.8721428571428493E-3</v>
      </c>
      <c r="H768">
        <v>62.513692907594702</v>
      </c>
      <c r="I768">
        <v>0</v>
      </c>
      <c r="J768" s="1">
        <f t="shared" si="33"/>
        <v>43189</v>
      </c>
      <c r="K768" t="str">
        <f>IFERROR(VLOOKUP(J768,realized!F:I,3,0),"")</f>
        <v/>
      </c>
      <c r="M768" t="s">
        <v>1597</v>
      </c>
      <c r="N768">
        <v>1.4017200000000001</v>
      </c>
      <c r="O768">
        <v>1.40587</v>
      </c>
      <c r="P768">
        <v>1.40103</v>
      </c>
      <c r="Q768">
        <v>1.4016900000000001</v>
      </c>
      <c r="R768">
        <v>4.8399999999999502E-3</v>
      </c>
      <c r="S768">
        <v>1.1047857142857101E-2</v>
      </c>
      <c r="T768">
        <v>52.561365969950401</v>
      </c>
      <c r="U768">
        <v>0</v>
      </c>
      <c r="V768" s="1">
        <f t="shared" si="34"/>
        <v>43189</v>
      </c>
      <c r="W768" t="str">
        <f>IFERROR(VLOOKUP(V768,realized!K:N,3,0),"")</f>
        <v/>
      </c>
      <c r="Y768" t="s">
        <v>1581</v>
      </c>
      <c r="Z768">
        <v>1324.85</v>
      </c>
      <c r="AA768">
        <v>1328.93</v>
      </c>
      <c r="AB768">
        <v>1318.96</v>
      </c>
      <c r="AC768">
        <v>1321.48</v>
      </c>
      <c r="AD768">
        <v>9.9700000000000202</v>
      </c>
      <c r="AE768">
        <v>13.377857142857099</v>
      </c>
      <c r="AF768">
        <v>55.249965290991099</v>
      </c>
      <c r="AG768">
        <v>0</v>
      </c>
      <c r="AH768" s="1">
        <f t="shared" si="35"/>
        <v>43167</v>
      </c>
      <c r="AI768" t="str">
        <f>IFERROR(VLOOKUP(AH768,realized!U:X,3,0),"")</f>
        <v/>
      </c>
    </row>
    <row r="769" spans="1:35" x14ac:dyDescent="0.3">
      <c r="A769" t="s">
        <v>1598</v>
      </c>
      <c r="B769">
        <v>1.2319599999999999</v>
      </c>
      <c r="C769">
        <v>1.23445</v>
      </c>
      <c r="D769">
        <v>1.22814</v>
      </c>
      <c r="E769">
        <v>1.23011</v>
      </c>
      <c r="F769">
        <v>6.31000000000003E-3</v>
      </c>
      <c r="G769">
        <v>8.6592857142857096E-3</v>
      </c>
      <c r="H769">
        <v>62.512377742477099</v>
      </c>
      <c r="I769">
        <v>0</v>
      </c>
      <c r="J769" s="1">
        <f t="shared" si="33"/>
        <v>43192</v>
      </c>
      <c r="K769" t="str">
        <f>IFERROR(VLOOKUP(J769,realized!F:I,3,0),"")</f>
        <v/>
      </c>
      <c r="M769" t="s">
        <v>1598</v>
      </c>
      <c r="N769">
        <v>1.4019699999999999</v>
      </c>
      <c r="O769">
        <v>1.4077200000000001</v>
      </c>
      <c r="P769">
        <v>1.40178</v>
      </c>
      <c r="Q769">
        <v>1.4041399999999999</v>
      </c>
      <c r="R769">
        <v>6.0299999999999798E-3</v>
      </c>
      <c r="S769">
        <v>1.0623571428571401E-2</v>
      </c>
      <c r="T769">
        <v>53.953128545012099</v>
      </c>
      <c r="U769">
        <v>0</v>
      </c>
      <c r="V769" s="1">
        <f t="shared" si="34"/>
        <v>43192</v>
      </c>
      <c r="W769" t="str">
        <f>IFERROR(VLOOKUP(V769,realized!K:N,3,0),"")</f>
        <v/>
      </c>
      <c r="Y769" t="s">
        <v>1582</v>
      </c>
      <c r="Z769">
        <v>1321.55</v>
      </c>
      <c r="AA769">
        <v>1325.1</v>
      </c>
      <c r="AB769">
        <v>1312.68</v>
      </c>
      <c r="AC769">
        <v>1322.92</v>
      </c>
      <c r="AD769">
        <v>12.419999999999799</v>
      </c>
      <c r="AE769">
        <v>13.8657142857142</v>
      </c>
      <c r="AF769">
        <v>57.376289763182498</v>
      </c>
      <c r="AG769">
        <v>0</v>
      </c>
      <c r="AH769" s="1">
        <f t="shared" si="35"/>
        <v>43168</v>
      </c>
      <c r="AI769" t="str">
        <f>IFERROR(VLOOKUP(AH769,realized!U:X,3,0),"")</f>
        <v/>
      </c>
    </row>
    <row r="770" spans="1:35" x14ac:dyDescent="0.3">
      <c r="A770" t="s">
        <v>1599</v>
      </c>
      <c r="B770">
        <v>1.2299800000000001</v>
      </c>
      <c r="C770">
        <v>1.23353</v>
      </c>
      <c r="D770">
        <v>1.2253000000000001</v>
      </c>
      <c r="E770">
        <v>1.22685</v>
      </c>
      <c r="F770">
        <v>8.2299999999999596E-3</v>
      </c>
      <c r="G770">
        <v>8.7792857142857204E-3</v>
      </c>
      <c r="H770">
        <v>62.606515844966196</v>
      </c>
      <c r="I770">
        <v>0</v>
      </c>
      <c r="J770" s="1">
        <f t="shared" si="33"/>
        <v>43193</v>
      </c>
      <c r="K770" t="str">
        <f>IFERROR(VLOOKUP(J770,realized!F:I,3,0),"")</f>
        <v/>
      </c>
      <c r="M770" t="s">
        <v>1599</v>
      </c>
      <c r="N770">
        <v>1.40401</v>
      </c>
      <c r="O770">
        <v>1.40882</v>
      </c>
      <c r="P770">
        <v>1.4020300000000001</v>
      </c>
      <c r="Q770">
        <v>1.4058600000000001</v>
      </c>
      <c r="R770">
        <v>6.78999999999985E-3</v>
      </c>
      <c r="S770">
        <v>1.06042857142857E-2</v>
      </c>
      <c r="T770">
        <v>53.989378102054097</v>
      </c>
      <c r="U770">
        <v>0</v>
      </c>
      <c r="V770" s="1">
        <f t="shared" si="34"/>
        <v>43193</v>
      </c>
      <c r="W770" t="str">
        <f>IFERROR(VLOOKUP(V770,realized!K:N,3,0),"")</f>
        <v/>
      </c>
      <c r="Y770" t="s">
        <v>1583</v>
      </c>
      <c r="Z770">
        <v>1323.37</v>
      </c>
      <c r="AA770">
        <v>1324.19</v>
      </c>
      <c r="AB770">
        <v>1314.98</v>
      </c>
      <c r="AC770">
        <v>1322.57</v>
      </c>
      <c r="AD770">
        <v>9.2100000000000293</v>
      </c>
      <c r="AE770">
        <v>13.117142857142801</v>
      </c>
      <c r="AF770">
        <v>63.117705963875402</v>
      </c>
      <c r="AG770">
        <v>0</v>
      </c>
      <c r="AH770" s="1">
        <f t="shared" si="35"/>
        <v>43171</v>
      </c>
      <c r="AI770" t="str">
        <f>IFERROR(VLOOKUP(AH770,realized!U:X,3,0),"")</f>
        <v/>
      </c>
    </row>
    <row r="771" spans="1:35" x14ac:dyDescent="0.3">
      <c r="A771" t="s">
        <v>1600</v>
      </c>
      <c r="B771">
        <v>1.2269099999999999</v>
      </c>
      <c r="C771">
        <v>1.2314000000000001</v>
      </c>
      <c r="D771">
        <v>1.2256400000000001</v>
      </c>
      <c r="E771">
        <v>1.22776</v>
      </c>
      <c r="F771">
        <v>5.7599999999999804E-3</v>
      </c>
      <c r="G771">
        <v>8.5942857142857106E-3</v>
      </c>
      <c r="H771">
        <v>62.586394326291298</v>
      </c>
      <c r="I771">
        <v>0</v>
      </c>
      <c r="J771" s="1">
        <f t="shared" si="33"/>
        <v>43194</v>
      </c>
      <c r="K771" t="str">
        <f>IFERROR(VLOOKUP(J771,realized!F:I,3,0),"")</f>
        <v/>
      </c>
      <c r="M771" t="s">
        <v>1600</v>
      </c>
      <c r="N771">
        <v>1.40523</v>
      </c>
      <c r="O771">
        <v>1.4095800000000001</v>
      </c>
      <c r="P771">
        <v>1.40144</v>
      </c>
      <c r="Q771">
        <v>1.40787</v>
      </c>
      <c r="R771">
        <v>8.1400000000000292E-3</v>
      </c>
      <c r="S771">
        <v>1.0707857142857101E-2</v>
      </c>
      <c r="T771">
        <v>54.1141553065059</v>
      </c>
      <c r="U771">
        <v>0</v>
      </c>
      <c r="V771" s="1">
        <f t="shared" si="34"/>
        <v>43194</v>
      </c>
      <c r="W771" t="str">
        <f>IFERROR(VLOOKUP(V771,realized!K:N,3,0),"")</f>
        <v/>
      </c>
      <c r="Y771" t="s">
        <v>1584</v>
      </c>
      <c r="Z771">
        <v>1322.95</v>
      </c>
      <c r="AA771">
        <v>1328.22</v>
      </c>
      <c r="AB771">
        <v>1313.69</v>
      </c>
      <c r="AC771">
        <v>1325.92</v>
      </c>
      <c r="AD771">
        <v>14.5299999999999</v>
      </c>
      <c r="AE771">
        <v>13.1678571428571</v>
      </c>
      <c r="AF771">
        <v>62.451779899748601</v>
      </c>
      <c r="AG771">
        <v>0</v>
      </c>
      <c r="AH771" s="1">
        <f t="shared" si="35"/>
        <v>43172</v>
      </c>
      <c r="AI771" t="str">
        <f>IFERROR(VLOOKUP(AH771,realized!U:X,3,0),"")</f>
        <v/>
      </c>
    </row>
    <row r="772" spans="1:35" x14ac:dyDescent="0.3">
      <c r="A772" t="s">
        <v>1601</v>
      </c>
      <c r="B772">
        <v>1.22794</v>
      </c>
      <c r="C772">
        <v>1.2289699999999999</v>
      </c>
      <c r="D772">
        <v>1.22177</v>
      </c>
      <c r="E772">
        <v>1.2238199999999999</v>
      </c>
      <c r="F772">
        <v>7.1999999999998697E-3</v>
      </c>
      <c r="G772">
        <v>8.5657142857142703E-3</v>
      </c>
      <c r="H772">
        <v>59.316356931844503</v>
      </c>
      <c r="I772">
        <v>0</v>
      </c>
      <c r="J772" s="1">
        <f t="shared" ref="J772:J835" si="36">DATEVALUE(SUBSTITUTE(A772,".","/"))</f>
        <v>43195</v>
      </c>
      <c r="K772" t="str">
        <f>IFERROR(VLOOKUP(J772,realized!F:I,3,0),"")</f>
        <v/>
      </c>
      <c r="M772" t="s">
        <v>1601</v>
      </c>
      <c r="N772">
        <v>1.4079999999999999</v>
      </c>
      <c r="O772">
        <v>1.4096299999999999</v>
      </c>
      <c r="P772">
        <v>1.39646</v>
      </c>
      <c r="Q772">
        <v>1.40032</v>
      </c>
      <c r="R772">
        <v>1.3169999999999901E-2</v>
      </c>
      <c r="S772">
        <v>1.0991428571428499E-2</v>
      </c>
      <c r="T772">
        <v>57.138975482864602</v>
      </c>
      <c r="U772">
        <v>0</v>
      </c>
      <c r="V772" s="1">
        <f t="shared" ref="V772:V835" si="37">DATEVALUE(SUBSTITUTE(M772,".","/"))</f>
        <v>43195</v>
      </c>
      <c r="W772" t="str">
        <f>IFERROR(VLOOKUP(V772,realized!K:N,3,0),"")</f>
        <v/>
      </c>
      <c r="Y772" t="s">
        <v>1585</v>
      </c>
      <c r="Z772">
        <v>1326.33</v>
      </c>
      <c r="AA772">
        <v>1329.96</v>
      </c>
      <c r="AB772">
        <v>1321.35</v>
      </c>
      <c r="AC772">
        <v>1324.5</v>
      </c>
      <c r="AD772">
        <v>8.6100000000001202</v>
      </c>
      <c r="AE772">
        <v>12.984285714285701</v>
      </c>
      <c r="AF772">
        <v>61.897087414156701</v>
      </c>
      <c r="AG772">
        <v>0</v>
      </c>
      <c r="AH772" s="1">
        <f t="shared" ref="AH772:AH835" si="38">DATEVALUE(SUBSTITUTE(Y772,".","/"))</f>
        <v>43173</v>
      </c>
      <c r="AI772" t="str">
        <f>IFERROR(VLOOKUP(AH772,realized!U:X,3,0),"")</f>
        <v/>
      </c>
    </row>
    <row r="773" spans="1:35" x14ac:dyDescent="0.3">
      <c r="A773" t="s">
        <v>1602</v>
      </c>
      <c r="B773">
        <v>1.22312</v>
      </c>
      <c r="C773">
        <v>1.2290099999999999</v>
      </c>
      <c r="D773">
        <v>1.22146</v>
      </c>
      <c r="E773">
        <v>1.228</v>
      </c>
      <c r="F773">
        <v>7.5499999999999396E-3</v>
      </c>
      <c r="G773">
        <v>8.3857142857142603E-3</v>
      </c>
      <c r="H773">
        <v>58.8362201962398</v>
      </c>
      <c r="I773">
        <v>0</v>
      </c>
      <c r="J773" s="1">
        <f t="shared" si="36"/>
        <v>43196</v>
      </c>
      <c r="K773" t="str">
        <f>IFERROR(VLOOKUP(J773,realized!F:I,3,0),"")</f>
        <v/>
      </c>
      <c r="M773" t="s">
        <v>1602</v>
      </c>
      <c r="N773">
        <v>1.3997299999999999</v>
      </c>
      <c r="O773">
        <v>1.41046</v>
      </c>
      <c r="P773">
        <v>1.3982300000000001</v>
      </c>
      <c r="Q773">
        <v>1.40852</v>
      </c>
      <c r="R773">
        <v>1.2229999999999901E-2</v>
      </c>
      <c r="S773">
        <v>1.0615714285714201E-2</v>
      </c>
      <c r="T773">
        <v>63.727038992857302</v>
      </c>
      <c r="U773">
        <v>0</v>
      </c>
      <c r="V773" s="1">
        <f t="shared" si="37"/>
        <v>43196</v>
      </c>
      <c r="W773" t="str">
        <f>IFERROR(VLOOKUP(V773,realized!K:N,3,0),"")</f>
        <v/>
      </c>
      <c r="Y773" t="s">
        <v>1586</v>
      </c>
      <c r="Z773">
        <v>1324.19</v>
      </c>
      <c r="AA773">
        <v>1327.86</v>
      </c>
      <c r="AB773">
        <v>1314.77</v>
      </c>
      <c r="AC773">
        <v>1315.74</v>
      </c>
      <c r="AD773">
        <v>13.0899999999999</v>
      </c>
      <c r="AE773">
        <v>13.4671428571428</v>
      </c>
      <c r="AF773">
        <v>61.516279166219199</v>
      </c>
      <c r="AG773">
        <v>0</v>
      </c>
      <c r="AH773" s="1">
        <f t="shared" si="38"/>
        <v>43174</v>
      </c>
      <c r="AI773" t="str">
        <f>IFERROR(VLOOKUP(AH773,realized!U:X,3,0),"")</f>
        <v/>
      </c>
    </row>
    <row r="774" spans="1:35" x14ac:dyDescent="0.3">
      <c r="A774" t="s">
        <v>1603</v>
      </c>
      <c r="B774">
        <v>1.2280899999999999</v>
      </c>
      <c r="C774">
        <v>1.23299</v>
      </c>
      <c r="D774">
        <v>1.2259500000000001</v>
      </c>
      <c r="E774">
        <v>1.2319800000000001</v>
      </c>
      <c r="F774">
        <v>7.03999999999993E-3</v>
      </c>
      <c r="G774">
        <v>8.0657142857142594E-3</v>
      </c>
      <c r="H774">
        <v>58.573504757873998</v>
      </c>
      <c r="I774">
        <v>0</v>
      </c>
      <c r="J774" s="1">
        <f t="shared" si="36"/>
        <v>43199</v>
      </c>
      <c r="K774" t="str">
        <f>IFERROR(VLOOKUP(J774,realized!F:I,3,0),"")</f>
        <v/>
      </c>
      <c r="M774" t="s">
        <v>1603</v>
      </c>
      <c r="N774">
        <v>1.4085300000000001</v>
      </c>
      <c r="O774">
        <v>1.41631</v>
      </c>
      <c r="P774">
        <v>1.4077500000000001</v>
      </c>
      <c r="Q774">
        <v>1.4130499999999999</v>
      </c>
      <c r="R774">
        <v>8.5599999999998993E-3</v>
      </c>
      <c r="S774">
        <v>1.06278571428571E-2</v>
      </c>
      <c r="T774">
        <v>63.994189994348503</v>
      </c>
      <c r="U774">
        <v>0</v>
      </c>
      <c r="V774" s="1">
        <f t="shared" si="37"/>
        <v>43199</v>
      </c>
      <c r="W774" t="str">
        <f>IFERROR(VLOOKUP(V774,realized!K:N,3,0),"")</f>
        <v/>
      </c>
      <c r="Y774" t="s">
        <v>1587</v>
      </c>
      <c r="Z774">
        <v>1316.36</v>
      </c>
      <c r="AA774">
        <v>1321.66</v>
      </c>
      <c r="AB774">
        <v>1309.58</v>
      </c>
      <c r="AC774">
        <v>1313.35</v>
      </c>
      <c r="AD774">
        <v>12.0800000000001</v>
      </c>
      <c r="AE774">
        <v>13.2971428571428</v>
      </c>
      <c r="AF774">
        <v>61.846599852126097</v>
      </c>
      <c r="AG774">
        <v>0</v>
      </c>
      <c r="AH774" s="1">
        <f t="shared" si="38"/>
        <v>43175</v>
      </c>
      <c r="AI774" t="str">
        <f>IFERROR(VLOOKUP(AH774,realized!U:X,3,0),"")</f>
        <v/>
      </c>
    </row>
    <row r="775" spans="1:35" x14ac:dyDescent="0.3">
      <c r="A775" t="s">
        <v>1604</v>
      </c>
      <c r="B775">
        <v>1.2319599999999999</v>
      </c>
      <c r="C775">
        <v>1.23769</v>
      </c>
      <c r="D775">
        <v>1.23021</v>
      </c>
      <c r="E775">
        <v>1.23546</v>
      </c>
      <c r="F775">
        <v>7.4799999999999303E-3</v>
      </c>
      <c r="G775">
        <v>7.8299999999999707E-3</v>
      </c>
      <c r="H775">
        <v>58.259159700975403</v>
      </c>
      <c r="I775">
        <v>0</v>
      </c>
      <c r="J775" s="1">
        <f t="shared" si="36"/>
        <v>43200</v>
      </c>
      <c r="K775" t="str">
        <f>IFERROR(VLOOKUP(J775,realized!F:I,3,0),"")</f>
        <v/>
      </c>
      <c r="M775" t="s">
        <v>1604</v>
      </c>
      <c r="N775">
        <v>1.41276</v>
      </c>
      <c r="O775">
        <v>1.4187000000000001</v>
      </c>
      <c r="P775">
        <v>1.4119200000000001</v>
      </c>
      <c r="Q775">
        <v>1.41743</v>
      </c>
      <c r="R775">
        <v>6.7799999999999996E-3</v>
      </c>
      <c r="S775">
        <v>1.00249999999999E-2</v>
      </c>
      <c r="T775">
        <v>63.968563403424199</v>
      </c>
      <c r="U775">
        <v>0</v>
      </c>
      <c r="V775" s="1">
        <f t="shared" si="37"/>
        <v>43200</v>
      </c>
      <c r="W775" t="str">
        <f>IFERROR(VLOOKUP(V775,realized!K:N,3,0),"")</f>
        <v/>
      </c>
      <c r="Y775" t="s">
        <v>1588</v>
      </c>
      <c r="Z775">
        <v>1313.73</v>
      </c>
      <c r="AA775">
        <v>1319.59</v>
      </c>
      <c r="AB775">
        <v>1307.73</v>
      </c>
      <c r="AC775">
        <v>1316.79</v>
      </c>
      <c r="AD775">
        <v>11.8599999999999</v>
      </c>
      <c r="AE775">
        <v>12.4814285714285</v>
      </c>
      <c r="AF775">
        <v>61.391823118744703</v>
      </c>
      <c r="AG775">
        <v>0</v>
      </c>
      <c r="AH775" s="1">
        <f t="shared" si="38"/>
        <v>43178</v>
      </c>
      <c r="AI775" t="str">
        <f>IFERROR(VLOOKUP(AH775,realized!U:X,3,0),"")</f>
        <v/>
      </c>
    </row>
    <row r="776" spans="1:35" x14ac:dyDescent="0.3">
      <c r="A776" t="s">
        <v>1605</v>
      </c>
      <c r="B776">
        <v>1.2354499999999999</v>
      </c>
      <c r="C776">
        <v>1.2395499999999999</v>
      </c>
      <c r="D776">
        <v>1.2346200000000001</v>
      </c>
      <c r="E776">
        <v>1.23665</v>
      </c>
      <c r="F776">
        <v>4.9299999999998702E-3</v>
      </c>
      <c r="G776">
        <v>7.4442857142856802E-3</v>
      </c>
      <c r="H776">
        <v>57.778305015870899</v>
      </c>
      <c r="I776">
        <v>0</v>
      </c>
      <c r="J776" s="1">
        <f t="shared" si="36"/>
        <v>43201</v>
      </c>
      <c r="K776" t="str">
        <f>IFERROR(VLOOKUP(J776,realized!F:I,3,0),"")</f>
        <v/>
      </c>
      <c r="M776" t="s">
        <v>1605</v>
      </c>
      <c r="N776">
        <v>1.41723</v>
      </c>
      <c r="O776">
        <v>1.42221</v>
      </c>
      <c r="P776">
        <v>1.41597</v>
      </c>
      <c r="Q776">
        <v>1.4177500000000001</v>
      </c>
      <c r="R776">
        <v>6.2400000000000198E-3</v>
      </c>
      <c r="S776">
        <v>9.4542857142856998E-3</v>
      </c>
      <c r="T776">
        <v>63.653177793726599</v>
      </c>
      <c r="U776">
        <v>0</v>
      </c>
      <c r="V776" s="1">
        <f t="shared" si="37"/>
        <v>43201</v>
      </c>
      <c r="W776" t="str">
        <f>IFERROR(VLOOKUP(V776,realized!K:N,3,0),"")</f>
        <v/>
      </c>
      <c r="Y776" t="s">
        <v>1589</v>
      </c>
      <c r="Z776">
        <v>1316.7</v>
      </c>
      <c r="AA776">
        <v>1318.17</v>
      </c>
      <c r="AB776">
        <v>1307.04</v>
      </c>
      <c r="AC776">
        <v>1310.55</v>
      </c>
      <c r="AD776">
        <v>11.1300000000001</v>
      </c>
      <c r="AE776">
        <v>12.7807142857143</v>
      </c>
      <c r="AF776">
        <v>61.109454030028203</v>
      </c>
      <c r="AG776">
        <v>0</v>
      </c>
      <c r="AH776" s="1">
        <f t="shared" si="38"/>
        <v>43179</v>
      </c>
      <c r="AI776" t="str">
        <f>IFERROR(VLOOKUP(AH776,realized!U:X,3,0),"")</f>
        <v/>
      </c>
    </row>
    <row r="777" spans="1:35" x14ac:dyDescent="0.3">
      <c r="A777" t="s">
        <v>1606</v>
      </c>
      <c r="B777">
        <v>1.2364599999999999</v>
      </c>
      <c r="C777">
        <v>1.2378899999999999</v>
      </c>
      <c r="D777">
        <v>1.2298500000000001</v>
      </c>
      <c r="E777">
        <v>1.23251</v>
      </c>
      <c r="F777">
        <v>8.0399999999998199E-3</v>
      </c>
      <c r="G777">
        <v>7.5357142857142402E-3</v>
      </c>
      <c r="H777">
        <v>57.3835791834723</v>
      </c>
      <c r="I777">
        <v>0</v>
      </c>
      <c r="J777" s="1">
        <f t="shared" si="36"/>
        <v>43202</v>
      </c>
      <c r="K777" t="str">
        <f>IFERROR(VLOOKUP(J777,realized!F:I,3,0),"")</f>
        <v/>
      </c>
      <c r="M777" t="s">
        <v>1606</v>
      </c>
      <c r="N777">
        <v>1.4174</v>
      </c>
      <c r="O777">
        <v>1.42458</v>
      </c>
      <c r="P777">
        <v>1.4144099999999999</v>
      </c>
      <c r="Q777">
        <v>1.4224600000000001</v>
      </c>
      <c r="R777">
        <v>1.017E-2</v>
      </c>
      <c r="S777">
        <v>9.5607142857142696E-3</v>
      </c>
      <c r="T777">
        <v>63.122675668254999</v>
      </c>
      <c r="U777">
        <v>0</v>
      </c>
      <c r="V777" s="1">
        <f t="shared" si="37"/>
        <v>43202</v>
      </c>
      <c r="W777" t="str">
        <f>IFERROR(VLOOKUP(V777,realized!K:N,3,0),"")</f>
        <v/>
      </c>
      <c r="Y777" t="s">
        <v>1590</v>
      </c>
      <c r="Z777">
        <v>1310.54</v>
      </c>
      <c r="AA777">
        <v>1336.59</v>
      </c>
      <c r="AB777">
        <v>1309.72</v>
      </c>
      <c r="AC777">
        <v>1331.7</v>
      </c>
      <c r="AD777">
        <v>26.869999999999798</v>
      </c>
      <c r="AE777">
        <v>13.3914285714285</v>
      </c>
      <c r="AF777">
        <v>65.490161131296404</v>
      </c>
      <c r="AG777">
        <v>0</v>
      </c>
      <c r="AH777" s="1">
        <f t="shared" si="38"/>
        <v>43180</v>
      </c>
      <c r="AI777" t="str">
        <f>IFERROR(VLOOKUP(AH777,realized!U:X,3,0),"")</f>
        <v/>
      </c>
    </row>
    <row r="778" spans="1:35" x14ac:dyDescent="0.3">
      <c r="A778" t="s">
        <v>1607</v>
      </c>
      <c r="B778">
        <v>1.23251</v>
      </c>
      <c r="C778">
        <v>1.2345299999999999</v>
      </c>
      <c r="D778">
        <v>1.23065</v>
      </c>
      <c r="E778">
        <v>1.23281</v>
      </c>
      <c r="F778">
        <v>3.8799999999998801E-3</v>
      </c>
      <c r="G778">
        <v>7.0192857142856698E-3</v>
      </c>
      <c r="H778">
        <v>56.774535262502198</v>
      </c>
      <c r="I778">
        <v>0</v>
      </c>
      <c r="J778" s="1">
        <f t="shared" si="36"/>
        <v>43203</v>
      </c>
      <c r="K778" t="str">
        <f>IFERROR(VLOOKUP(J778,realized!F:I,3,0),"")</f>
        <v/>
      </c>
      <c r="M778" t="s">
        <v>1607</v>
      </c>
      <c r="N778">
        <v>1.4224600000000001</v>
      </c>
      <c r="O778">
        <v>1.42957</v>
      </c>
      <c r="P778">
        <v>1.42198</v>
      </c>
      <c r="Q778">
        <v>1.42354</v>
      </c>
      <c r="R778">
        <v>7.5899999999999796E-3</v>
      </c>
      <c r="S778">
        <v>9.2771428571428397E-3</v>
      </c>
      <c r="T778">
        <v>56.606997785530297</v>
      </c>
      <c r="U778">
        <v>1</v>
      </c>
      <c r="V778" s="1">
        <f t="shared" si="37"/>
        <v>43203</v>
      </c>
      <c r="W778" t="str">
        <f>IFERROR(VLOOKUP(V778,realized!K:N,3,0),"")</f>
        <v/>
      </c>
      <c r="Y778" t="s">
        <v>1591</v>
      </c>
      <c r="Z778">
        <v>1331.88</v>
      </c>
      <c r="AA778">
        <v>1334.79</v>
      </c>
      <c r="AB778">
        <v>1324.71</v>
      </c>
      <c r="AC778">
        <v>1328.48</v>
      </c>
      <c r="AD778">
        <v>10.079999999999901</v>
      </c>
      <c r="AE778">
        <v>13.377857142857099</v>
      </c>
      <c r="AF778">
        <v>65.261816946573404</v>
      </c>
      <c r="AG778">
        <v>0</v>
      </c>
      <c r="AH778" s="1">
        <f t="shared" si="38"/>
        <v>43181</v>
      </c>
      <c r="AI778" t="str">
        <f>IFERROR(VLOOKUP(AH778,realized!U:X,3,0),"")</f>
        <v/>
      </c>
    </row>
    <row r="779" spans="1:35" x14ac:dyDescent="0.3">
      <c r="A779" t="s">
        <v>1608</v>
      </c>
      <c r="B779">
        <v>1.2325699999999999</v>
      </c>
      <c r="C779">
        <v>1.2394099999999999</v>
      </c>
      <c r="D779">
        <v>1.2323500000000001</v>
      </c>
      <c r="E779">
        <v>1.2378499999999999</v>
      </c>
      <c r="F779">
        <v>7.0599999999998398E-3</v>
      </c>
      <c r="G779">
        <v>6.7771428571427898E-3</v>
      </c>
      <c r="H779">
        <v>64.901233770111801</v>
      </c>
      <c r="I779">
        <v>0</v>
      </c>
      <c r="J779" s="1">
        <f t="shared" si="36"/>
        <v>43206</v>
      </c>
      <c r="K779" t="str">
        <f>IFERROR(VLOOKUP(J779,realized!F:I,3,0),"")</f>
        <v/>
      </c>
      <c r="M779" t="s">
        <v>1608</v>
      </c>
      <c r="N779">
        <v>1.4233100000000001</v>
      </c>
      <c r="O779">
        <v>1.43435</v>
      </c>
      <c r="P779">
        <v>1.42306</v>
      </c>
      <c r="Q779">
        <v>1.4336899999999999</v>
      </c>
      <c r="R779">
        <v>1.129E-2</v>
      </c>
      <c r="S779">
        <v>8.8099999999999793E-3</v>
      </c>
      <c r="T779">
        <v>50.839998338080697</v>
      </c>
      <c r="U779">
        <v>1</v>
      </c>
      <c r="V779" s="1">
        <f t="shared" si="37"/>
        <v>43206</v>
      </c>
      <c r="W779" t="str">
        <f>IFERROR(VLOOKUP(V779,realized!K:N,3,0),"")</f>
        <v/>
      </c>
      <c r="Y779" t="s">
        <v>1592</v>
      </c>
      <c r="Z779">
        <v>1329.11</v>
      </c>
      <c r="AA779">
        <v>1350.16</v>
      </c>
      <c r="AB779">
        <v>1329.11</v>
      </c>
      <c r="AC779">
        <v>1346.66</v>
      </c>
      <c r="AD779">
        <v>21.68</v>
      </c>
      <c r="AE779">
        <v>14.1864285714285</v>
      </c>
      <c r="AF779">
        <v>55.503958738610002</v>
      </c>
      <c r="AG779">
        <v>0</v>
      </c>
      <c r="AH779" s="1">
        <f t="shared" si="38"/>
        <v>43182</v>
      </c>
      <c r="AI779" t="str">
        <f>IFERROR(VLOOKUP(AH779,realized!U:X,3,0),"")</f>
        <v/>
      </c>
    </row>
    <row r="780" spans="1:35" x14ac:dyDescent="0.3">
      <c r="A780" t="s">
        <v>1609</v>
      </c>
      <c r="B780">
        <v>1.2379199999999999</v>
      </c>
      <c r="C780">
        <v>1.24132</v>
      </c>
      <c r="D780">
        <v>1.23356</v>
      </c>
      <c r="E780">
        <v>1.2368699999999999</v>
      </c>
      <c r="F780">
        <v>7.7599999999999796E-3</v>
      </c>
      <c r="G780">
        <v>6.4628571428570801E-3</v>
      </c>
      <c r="H780">
        <v>65.534680996969698</v>
      </c>
      <c r="I780">
        <v>0</v>
      </c>
      <c r="J780" s="1">
        <f t="shared" si="36"/>
        <v>43207</v>
      </c>
      <c r="K780" t="str">
        <f>IFERROR(VLOOKUP(J780,realized!F:I,3,0),"")</f>
        <v/>
      </c>
      <c r="M780" t="s">
        <v>1609</v>
      </c>
      <c r="N780">
        <v>1.4333400000000001</v>
      </c>
      <c r="O780">
        <v>1.4375800000000001</v>
      </c>
      <c r="P780">
        <v>1.42815</v>
      </c>
      <c r="Q780">
        <v>1.4289799999999999</v>
      </c>
      <c r="R780">
        <v>9.4300000000000495E-3</v>
      </c>
      <c r="S780">
        <v>8.5578571428571205E-3</v>
      </c>
      <c r="T780">
        <v>47.0013753733583</v>
      </c>
      <c r="U780">
        <v>1</v>
      </c>
      <c r="V780" s="1">
        <f t="shared" si="37"/>
        <v>43207</v>
      </c>
      <c r="W780" t="str">
        <f>IFERROR(VLOOKUP(V780,realized!K:N,3,0),"")</f>
        <v/>
      </c>
      <c r="Y780" t="s">
        <v>1593</v>
      </c>
      <c r="Z780">
        <v>1347.56</v>
      </c>
      <c r="AA780">
        <v>1355.87</v>
      </c>
      <c r="AB780">
        <v>1343.38</v>
      </c>
      <c r="AC780">
        <v>1353.01</v>
      </c>
      <c r="AD780">
        <v>12.4899999999997</v>
      </c>
      <c r="AE780">
        <v>13.739999999999901</v>
      </c>
      <c r="AF780">
        <v>50.904305006222202</v>
      </c>
      <c r="AG780">
        <v>0</v>
      </c>
      <c r="AH780" s="1">
        <f t="shared" si="38"/>
        <v>43185</v>
      </c>
      <c r="AI780" t="str">
        <f>IFERROR(VLOOKUP(AH780,realized!U:X,3,0),"")</f>
        <v/>
      </c>
    </row>
    <row r="781" spans="1:35" x14ac:dyDescent="0.3">
      <c r="A781" t="s">
        <v>1610</v>
      </c>
      <c r="B781">
        <v>1.23702</v>
      </c>
      <c r="C781">
        <v>1.23967</v>
      </c>
      <c r="D781">
        <v>1.2340899999999999</v>
      </c>
      <c r="E781">
        <v>1.2374499999999999</v>
      </c>
      <c r="F781">
        <v>5.5800000000001404E-3</v>
      </c>
      <c r="G781">
        <v>6.4921428571427997E-3</v>
      </c>
      <c r="H781">
        <v>64.6847200934657</v>
      </c>
      <c r="I781">
        <v>0</v>
      </c>
      <c r="J781" s="1">
        <f t="shared" si="36"/>
        <v>43208</v>
      </c>
      <c r="K781" t="str">
        <f>IFERROR(VLOOKUP(J781,realized!F:I,3,0),"")</f>
        <v/>
      </c>
      <c r="M781" t="s">
        <v>1610</v>
      </c>
      <c r="N781">
        <v>1.4286000000000001</v>
      </c>
      <c r="O781">
        <v>1.4314100000000001</v>
      </c>
      <c r="P781">
        <v>1.4172400000000001</v>
      </c>
      <c r="Q781">
        <v>1.42025</v>
      </c>
      <c r="R781">
        <v>1.417E-2</v>
      </c>
      <c r="S781">
        <v>8.9592857142856905E-3</v>
      </c>
      <c r="T781">
        <v>46.386553098885202</v>
      </c>
      <c r="U781">
        <v>1</v>
      </c>
      <c r="V781" s="1">
        <f t="shared" si="37"/>
        <v>43208</v>
      </c>
      <c r="W781" t="str">
        <f>IFERROR(VLOOKUP(V781,realized!K:N,3,0),"")</f>
        <v/>
      </c>
      <c r="Y781" t="s">
        <v>1594</v>
      </c>
      <c r="Z781">
        <v>1352.08</v>
      </c>
      <c r="AA781">
        <v>1356.77</v>
      </c>
      <c r="AB781">
        <v>1339.79</v>
      </c>
      <c r="AC781">
        <v>1344.52</v>
      </c>
      <c r="AD781">
        <v>16.98</v>
      </c>
      <c r="AE781">
        <v>13.6428571428571</v>
      </c>
      <c r="AF781">
        <v>50.163626439793703</v>
      </c>
      <c r="AG781">
        <v>0</v>
      </c>
      <c r="AH781" s="1">
        <f t="shared" si="38"/>
        <v>43186</v>
      </c>
      <c r="AI781" t="str">
        <f>IFERROR(VLOOKUP(AH781,realized!U:X,3,0),"")</f>
        <v/>
      </c>
    </row>
    <row r="782" spans="1:35" x14ac:dyDescent="0.3">
      <c r="A782" t="s">
        <v>1611</v>
      </c>
      <c r="B782">
        <v>1.23759</v>
      </c>
      <c r="C782">
        <v>1.23997</v>
      </c>
      <c r="D782">
        <v>1.23285</v>
      </c>
      <c r="E782">
        <v>1.23444</v>
      </c>
      <c r="F782">
        <v>7.12000000000001E-3</v>
      </c>
      <c r="G782">
        <v>6.70999999999994E-3</v>
      </c>
      <c r="H782">
        <v>63.928913526976501</v>
      </c>
      <c r="I782">
        <v>0</v>
      </c>
      <c r="J782" s="1">
        <f t="shared" si="36"/>
        <v>43209</v>
      </c>
      <c r="K782" t="str">
        <f>IFERROR(VLOOKUP(J782,realized!F:I,3,0),"")</f>
        <v/>
      </c>
      <c r="M782" t="s">
        <v>1611</v>
      </c>
      <c r="N782">
        <v>1.4200600000000001</v>
      </c>
      <c r="O782">
        <v>1.4245099999999999</v>
      </c>
      <c r="P782">
        <v>1.40682</v>
      </c>
      <c r="Q782">
        <v>1.4079699999999999</v>
      </c>
      <c r="R782">
        <v>1.76899999999999E-2</v>
      </c>
      <c r="S782">
        <v>9.8771428571428291E-3</v>
      </c>
      <c r="T782">
        <v>46.068042647487303</v>
      </c>
      <c r="U782">
        <v>1</v>
      </c>
      <c r="V782" s="1">
        <f t="shared" si="37"/>
        <v>43209</v>
      </c>
      <c r="W782" t="str">
        <f>IFERROR(VLOOKUP(V782,realized!K:N,3,0),"")</f>
        <v/>
      </c>
      <c r="Y782" t="s">
        <v>1595</v>
      </c>
      <c r="Z782">
        <v>1345.53</v>
      </c>
      <c r="AA782">
        <v>1346.95</v>
      </c>
      <c r="AB782">
        <v>1323.35</v>
      </c>
      <c r="AC782">
        <v>1324.42</v>
      </c>
      <c r="AD782">
        <v>23.600000000000101</v>
      </c>
      <c r="AE782">
        <v>14.6164285714285</v>
      </c>
      <c r="AF782">
        <v>50.413936991715403</v>
      </c>
      <c r="AG782">
        <v>0</v>
      </c>
      <c r="AH782" s="1">
        <f t="shared" si="38"/>
        <v>43187</v>
      </c>
      <c r="AI782" t="str">
        <f>IFERROR(VLOOKUP(AH782,realized!U:X,3,0),"")</f>
        <v/>
      </c>
    </row>
    <row r="783" spans="1:35" x14ac:dyDescent="0.3">
      <c r="A783" t="s">
        <v>1612</v>
      </c>
      <c r="B783">
        <v>1.2344200000000001</v>
      </c>
      <c r="C783">
        <v>1.2352700000000001</v>
      </c>
      <c r="D783">
        <v>1.2249300000000001</v>
      </c>
      <c r="E783">
        <v>1.2286999999999999</v>
      </c>
      <c r="F783">
        <v>1.034E-2</v>
      </c>
      <c r="G783">
        <v>6.99785714285708E-3</v>
      </c>
      <c r="H783">
        <v>63.337719660786</v>
      </c>
      <c r="I783">
        <v>0</v>
      </c>
      <c r="J783" s="1">
        <f t="shared" si="36"/>
        <v>43210</v>
      </c>
      <c r="K783" t="str">
        <f>IFERROR(VLOOKUP(J783,realized!F:I,3,0),"")</f>
        <v/>
      </c>
      <c r="M783" t="s">
        <v>1612</v>
      </c>
      <c r="N783">
        <v>1.40784</v>
      </c>
      <c r="O783">
        <v>1.40903</v>
      </c>
      <c r="P783">
        <v>1.3999299999999999</v>
      </c>
      <c r="Q783">
        <v>1.3999299999999999</v>
      </c>
      <c r="R783">
        <v>9.1000000000000993E-3</v>
      </c>
      <c r="S783">
        <v>1.0096428571428499E-2</v>
      </c>
      <c r="T783">
        <v>45.9237466485081</v>
      </c>
      <c r="U783">
        <v>1</v>
      </c>
      <c r="V783" s="1">
        <f t="shared" si="37"/>
        <v>43210</v>
      </c>
      <c r="W783" t="str">
        <f>IFERROR(VLOOKUP(V783,realized!K:N,3,0),"")</f>
        <v/>
      </c>
      <c r="Y783" t="s">
        <v>1596</v>
      </c>
      <c r="Z783">
        <v>1324.36</v>
      </c>
      <c r="AA783">
        <v>1328.22</v>
      </c>
      <c r="AB783">
        <v>1321.15</v>
      </c>
      <c r="AC783">
        <v>1324.77</v>
      </c>
      <c r="AD783">
        <v>7.0699999999999301</v>
      </c>
      <c r="AE783">
        <v>14.234285714285701</v>
      </c>
      <c r="AF783">
        <v>50.488105750720599</v>
      </c>
      <c r="AG783">
        <v>0</v>
      </c>
      <c r="AH783" s="1">
        <f t="shared" si="38"/>
        <v>43188</v>
      </c>
      <c r="AI783" t="str">
        <f>IFERROR(VLOOKUP(AH783,realized!U:X,3,0),"")</f>
        <v/>
      </c>
    </row>
    <row r="784" spans="1:35" x14ac:dyDescent="0.3">
      <c r="A784" t="s">
        <v>1613</v>
      </c>
      <c r="B784">
        <v>1.22787</v>
      </c>
      <c r="C784">
        <v>1.2289000000000001</v>
      </c>
      <c r="D784">
        <v>1.2197</v>
      </c>
      <c r="E784">
        <v>1.22068</v>
      </c>
      <c r="F784">
        <v>9.2000000000000901E-3</v>
      </c>
      <c r="G784">
        <v>7.0671428571428101E-3</v>
      </c>
      <c r="H784">
        <v>59.501192715774501</v>
      </c>
      <c r="I784">
        <v>1</v>
      </c>
      <c r="J784" s="1">
        <f t="shared" si="36"/>
        <v>43213</v>
      </c>
      <c r="K784" t="str">
        <f>IFERROR(VLOOKUP(J784,realized!F:I,3,0),"")</f>
        <v/>
      </c>
      <c r="M784" t="s">
        <v>1613</v>
      </c>
      <c r="N784">
        <v>1.3992199999999999</v>
      </c>
      <c r="O784">
        <v>1.40303</v>
      </c>
      <c r="P784">
        <v>1.39253</v>
      </c>
      <c r="Q784">
        <v>1.39384</v>
      </c>
      <c r="R784">
        <v>1.04999999999999E-2</v>
      </c>
      <c r="S784">
        <v>1.0361428571428501E-2</v>
      </c>
      <c r="T784">
        <v>42.398334706154401</v>
      </c>
      <c r="U784">
        <v>1</v>
      </c>
      <c r="V784" s="1">
        <f t="shared" si="37"/>
        <v>43213</v>
      </c>
      <c r="W784" t="str">
        <f>IFERROR(VLOOKUP(V784,realized!K:N,3,0),"")</f>
        <v/>
      </c>
      <c r="Y784" t="s">
        <v>1598</v>
      </c>
      <c r="Z784">
        <v>1325.9</v>
      </c>
      <c r="AA784">
        <v>1344.87</v>
      </c>
      <c r="AB784">
        <v>1324.78</v>
      </c>
      <c r="AC784">
        <v>1340.86</v>
      </c>
      <c r="AD784">
        <v>20.099999999999898</v>
      </c>
      <c r="AE784">
        <v>15.0121428571428</v>
      </c>
      <c r="AF784">
        <v>50.867167114259601</v>
      </c>
      <c r="AG784">
        <v>0</v>
      </c>
      <c r="AH784" s="1">
        <f t="shared" si="38"/>
        <v>43192</v>
      </c>
      <c r="AI784" t="str">
        <f>IFERROR(VLOOKUP(AH784,realized!U:X,3,0),"")</f>
        <v/>
      </c>
    </row>
    <row r="785" spans="1:35" x14ac:dyDescent="0.3">
      <c r="A785" t="s">
        <v>1614</v>
      </c>
      <c r="B785">
        <v>1.22068</v>
      </c>
      <c r="C785">
        <v>1.2244299999999999</v>
      </c>
      <c r="D785">
        <v>1.2181299999999999</v>
      </c>
      <c r="E785">
        <v>1.22323</v>
      </c>
      <c r="F785">
        <v>6.2999999999999697E-3</v>
      </c>
      <c r="G785">
        <v>7.10571428571423E-3</v>
      </c>
      <c r="H785">
        <v>56.298297849947197</v>
      </c>
      <c r="I785">
        <v>1</v>
      </c>
      <c r="J785" s="1">
        <f t="shared" si="36"/>
        <v>43214</v>
      </c>
      <c r="K785" t="str">
        <f>IFERROR(VLOOKUP(J785,realized!F:I,3,0),"")</f>
        <v/>
      </c>
      <c r="M785" t="s">
        <v>1614</v>
      </c>
      <c r="N785">
        <v>1.39354</v>
      </c>
      <c r="O785">
        <v>1.39863</v>
      </c>
      <c r="P785">
        <v>1.39174</v>
      </c>
      <c r="Q785">
        <v>1.3976999999999999</v>
      </c>
      <c r="R785">
        <v>6.8900000000000601E-3</v>
      </c>
      <c r="S785">
        <v>1.0272142857142799E-2</v>
      </c>
      <c r="T785">
        <v>41.619714971871097</v>
      </c>
      <c r="U785">
        <v>1</v>
      </c>
      <c r="V785" s="1">
        <f t="shared" si="37"/>
        <v>43214</v>
      </c>
      <c r="W785" t="str">
        <f>IFERROR(VLOOKUP(V785,realized!K:N,3,0),"")</f>
        <v/>
      </c>
      <c r="Y785" t="s">
        <v>1599</v>
      </c>
      <c r="Z785">
        <v>1341.16</v>
      </c>
      <c r="AA785">
        <v>1342.43</v>
      </c>
      <c r="AB785">
        <v>1328.82</v>
      </c>
      <c r="AC785">
        <v>1332.35</v>
      </c>
      <c r="AD785">
        <v>13.610000000000101</v>
      </c>
      <c r="AE785">
        <v>14.9464285714285</v>
      </c>
      <c r="AF785">
        <v>51.219522066748603</v>
      </c>
      <c r="AG785">
        <v>0</v>
      </c>
      <c r="AH785" s="1">
        <f t="shared" si="38"/>
        <v>43193</v>
      </c>
      <c r="AI785" t="str">
        <f>IFERROR(VLOOKUP(AH785,realized!U:X,3,0),"")</f>
        <v/>
      </c>
    </row>
    <row r="786" spans="1:35" x14ac:dyDescent="0.3">
      <c r="A786" t="s">
        <v>1615</v>
      </c>
      <c r="B786">
        <v>1.22316</v>
      </c>
      <c r="C786">
        <v>1.2238100000000001</v>
      </c>
      <c r="D786">
        <v>1.2160200000000001</v>
      </c>
      <c r="E786">
        <v>1.2160299999999999</v>
      </c>
      <c r="F786">
        <v>7.7899999999999602E-3</v>
      </c>
      <c r="G786">
        <v>7.1478571428570999E-3</v>
      </c>
      <c r="H786">
        <v>52.470486538569403</v>
      </c>
      <c r="I786">
        <v>1</v>
      </c>
      <c r="J786" s="1">
        <f t="shared" si="36"/>
        <v>43215</v>
      </c>
      <c r="K786" t="str">
        <f>IFERROR(VLOOKUP(J786,realized!F:I,3,0),"")</f>
        <v/>
      </c>
      <c r="M786" t="s">
        <v>1615</v>
      </c>
      <c r="N786">
        <v>1.39785</v>
      </c>
      <c r="O786">
        <v>1.39961</v>
      </c>
      <c r="P786">
        <v>1.3922600000000001</v>
      </c>
      <c r="Q786">
        <v>1.3929100000000001</v>
      </c>
      <c r="R786">
        <v>7.3499999999999599E-3</v>
      </c>
      <c r="S786">
        <v>9.8564285714285698E-3</v>
      </c>
      <c r="T786">
        <v>41.305601884266103</v>
      </c>
      <c r="U786">
        <v>1</v>
      </c>
      <c r="V786" s="1">
        <f t="shared" si="37"/>
        <v>43215</v>
      </c>
      <c r="W786" t="str">
        <f>IFERROR(VLOOKUP(V786,realized!K:N,3,0),"")</f>
        <v/>
      </c>
      <c r="Y786" t="s">
        <v>1600</v>
      </c>
      <c r="Z786">
        <v>1332.33</v>
      </c>
      <c r="AA786">
        <v>1348.17</v>
      </c>
      <c r="AB786">
        <v>1331.43</v>
      </c>
      <c r="AC786">
        <v>1332.89</v>
      </c>
      <c r="AD786">
        <v>16.739999999999998</v>
      </c>
      <c r="AE786">
        <v>15.527142857142801</v>
      </c>
      <c r="AF786">
        <v>51.717666820032299</v>
      </c>
      <c r="AG786">
        <v>0</v>
      </c>
      <c r="AH786" s="1">
        <f t="shared" si="38"/>
        <v>43194</v>
      </c>
      <c r="AI786" t="str">
        <f>IFERROR(VLOOKUP(AH786,realized!U:X,3,0),"")</f>
        <v/>
      </c>
    </row>
    <row r="787" spans="1:35" x14ac:dyDescent="0.3">
      <c r="A787" t="s">
        <v>1616</v>
      </c>
      <c r="B787">
        <v>1.21614</v>
      </c>
      <c r="C787">
        <v>1.22095</v>
      </c>
      <c r="D787">
        <v>1.2095800000000001</v>
      </c>
      <c r="E787">
        <v>1.2102299999999999</v>
      </c>
      <c r="F787">
        <v>1.13699999999998E-2</v>
      </c>
      <c r="G787">
        <v>7.4207142857142397E-3</v>
      </c>
      <c r="H787">
        <v>43.513888531323801</v>
      </c>
      <c r="I787">
        <v>1</v>
      </c>
      <c r="J787" s="1">
        <f t="shared" si="36"/>
        <v>43216</v>
      </c>
      <c r="K787" t="str">
        <f>IFERROR(VLOOKUP(J787,realized!F:I,3,0),"")</f>
        <v/>
      </c>
      <c r="M787" t="s">
        <v>1616</v>
      </c>
      <c r="N787">
        <v>1.3920600000000001</v>
      </c>
      <c r="O787">
        <v>1.3997299999999999</v>
      </c>
      <c r="P787">
        <v>1.3894200000000001</v>
      </c>
      <c r="Q787">
        <v>1.3910800000000001</v>
      </c>
      <c r="R787">
        <v>1.03099999999998E-2</v>
      </c>
      <c r="S787">
        <v>9.7192857142856994E-3</v>
      </c>
      <c r="T787">
        <v>39.1848509403316</v>
      </c>
      <c r="U787">
        <v>1</v>
      </c>
      <c r="V787" s="1">
        <f t="shared" si="37"/>
        <v>43216</v>
      </c>
      <c r="W787" t="str">
        <f>IFERROR(VLOOKUP(V787,realized!K:N,3,0),"")</f>
        <v/>
      </c>
      <c r="Y787" t="s">
        <v>1601</v>
      </c>
      <c r="Z787">
        <v>1332.79</v>
      </c>
      <c r="AA787">
        <v>1334.8</v>
      </c>
      <c r="AB787">
        <v>1322.64</v>
      </c>
      <c r="AC787">
        <v>1326.12</v>
      </c>
      <c r="AD787">
        <v>12.159999999999799</v>
      </c>
      <c r="AE787">
        <v>15.4607142857142</v>
      </c>
      <c r="AF787">
        <v>52.1036779873711</v>
      </c>
      <c r="AG787">
        <v>0</v>
      </c>
      <c r="AH787" s="1">
        <f t="shared" si="38"/>
        <v>43195</v>
      </c>
      <c r="AI787" t="str">
        <f>IFERROR(VLOOKUP(AH787,realized!U:X,3,0),"")</f>
        <v/>
      </c>
    </row>
    <row r="788" spans="1:35" x14ac:dyDescent="0.3">
      <c r="A788" t="s">
        <v>1617</v>
      </c>
      <c r="B788">
        <v>1.21034</v>
      </c>
      <c r="C788">
        <v>1.21323</v>
      </c>
      <c r="D788">
        <v>1.20549</v>
      </c>
      <c r="E788">
        <v>1.2130099999999999</v>
      </c>
      <c r="F788">
        <v>7.7400000000000801E-3</v>
      </c>
      <c r="G788">
        <v>7.4707142857142498E-3</v>
      </c>
      <c r="H788">
        <v>38.695083901508298</v>
      </c>
      <c r="I788">
        <v>1</v>
      </c>
      <c r="J788" s="1">
        <f t="shared" si="36"/>
        <v>43217</v>
      </c>
      <c r="K788" t="str">
        <f>IFERROR(VLOOKUP(J788,realized!F:I,3,0),"")</f>
        <v/>
      </c>
      <c r="M788" t="s">
        <v>1617</v>
      </c>
      <c r="N788">
        <v>1.39093</v>
      </c>
      <c r="O788">
        <v>1.3933899999999999</v>
      </c>
      <c r="P788">
        <v>1.37466</v>
      </c>
      <c r="Q788">
        <v>1.37775</v>
      </c>
      <c r="R788">
        <v>1.87299999999999E-2</v>
      </c>
      <c r="S788">
        <v>1.0445714285714201E-2</v>
      </c>
      <c r="T788">
        <v>29.003910444687399</v>
      </c>
      <c r="U788">
        <v>1</v>
      </c>
      <c r="V788" s="1">
        <f t="shared" si="37"/>
        <v>43217</v>
      </c>
      <c r="W788" t="str">
        <f>IFERROR(VLOOKUP(V788,realized!K:N,3,0),"")</f>
        <v/>
      </c>
      <c r="Y788" t="s">
        <v>1602</v>
      </c>
      <c r="Z788">
        <v>1327.03</v>
      </c>
      <c r="AA788">
        <v>1335.35</v>
      </c>
      <c r="AB788">
        <v>1319.32</v>
      </c>
      <c r="AC788">
        <v>1332.76</v>
      </c>
      <c r="AD788">
        <v>16.029999999999902</v>
      </c>
      <c r="AE788">
        <v>15.742857142857099</v>
      </c>
      <c r="AF788">
        <v>52.571927616334001</v>
      </c>
      <c r="AG788">
        <v>0</v>
      </c>
      <c r="AH788" s="1">
        <f t="shared" si="38"/>
        <v>43196</v>
      </c>
      <c r="AI788" t="str">
        <f>IFERROR(VLOOKUP(AH788,realized!U:X,3,0),"")</f>
        <v/>
      </c>
    </row>
    <row r="789" spans="1:35" x14ac:dyDescent="0.3">
      <c r="A789" t="s">
        <v>1618</v>
      </c>
      <c r="B789">
        <v>1.2122900000000001</v>
      </c>
      <c r="C789">
        <v>1.21383</v>
      </c>
      <c r="D789">
        <v>1.20638</v>
      </c>
      <c r="E789">
        <v>1.2079800000000001</v>
      </c>
      <c r="F789">
        <v>7.4499999999999497E-3</v>
      </c>
      <c r="G789">
        <v>7.4685714285713904E-3</v>
      </c>
      <c r="H789">
        <v>38.557165643398903</v>
      </c>
      <c r="I789">
        <v>1</v>
      </c>
      <c r="J789" s="1">
        <f t="shared" si="36"/>
        <v>43220</v>
      </c>
      <c r="K789" t="str">
        <f>IFERROR(VLOOKUP(J789,realized!F:I,3,0),"")</f>
        <v/>
      </c>
      <c r="M789" t="s">
        <v>1618</v>
      </c>
      <c r="N789">
        <v>1.37737</v>
      </c>
      <c r="O789">
        <v>1.3791599999999999</v>
      </c>
      <c r="P789">
        <v>1.3711800000000001</v>
      </c>
      <c r="Q789">
        <v>1.37636</v>
      </c>
      <c r="R789">
        <v>7.9799999999998691E-3</v>
      </c>
      <c r="S789">
        <v>1.0531428571428501E-2</v>
      </c>
      <c r="T789">
        <v>27.105648814037298</v>
      </c>
      <c r="U789">
        <v>1</v>
      </c>
      <c r="V789" s="1">
        <f t="shared" si="37"/>
        <v>43220</v>
      </c>
      <c r="W789" t="str">
        <f>IFERROR(VLOOKUP(V789,realized!K:N,3,0),"")</f>
        <v/>
      </c>
      <c r="Y789" t="s">
        <v>1603</v>
      </c>
      <c r="Z789">
        <v>1333.64</v>
      </c>
      <c r="AA789">
        <v>1337.85</v>
      </c>
      <c r="AB789">
        <v>1326.73</v>
      </c>
      <c r="AC789">
        <v>1335.83</v>
      </c>
      <c r="AD789">
        <v>11.1199999999998</v>
      </c>
      <c r="AE789">
        <v>15.6899999999999</v>
      </c>
      <c r="AF789">
        <v>53.1775855298282</v>
      </c>
      <c r="AG789">
        <v>0</v>
      </c>
      <c r="AH789" s="1">
        <f t="shared" si="38"/>
        <v>43199</v>
      </c>
      <c r="AI789" t="str">
        <f>IFERROR(VLOOKUP(AH789,realized!U:X,3,0),"")</f>
        <v/>
      </c>
    </row>
    <row r="790" spans="1:35" x14ac:dyDescent="0.3">
      <c r="A790" t="s">
        <v>1619</v>
      </c>
      <c r="B790">
        <v>1.2075800000000001</v>
      </c>
      <c r="C790">
        <v>1.2083600000000001</v>
      </c>
      <c r="D790">
        <v>1.1980500000000001</v>
      </c>
      <c r="E790">
        <v>1.19916</v>
      </c>
      <c r="F790">
        <v>1.031E-2</v>
      </c>
      <c r="G790">
        <v>7.8528571428571198E-3</v>
      </c>
      <c r="H790">
        <v>31.5637401808698</v>
      </c>
      <c r="I790">
        <v>1</v>
      </c>
      <c r="J790" s="1">
        <f t="shared" si="36"/>
        <v>43221</v>
      </c>
      <c r="K790" t="str">
        <f>IFERROR(VLOOKUP(J790,realized!F:I,3,0),"")</f>
        <v/>
      </c>
      <c r="M790" t="s">
        <v>1619</v>
      </c>
      <c r="N790">
        <v>1.37622</v>
      </c>
      <c r="O790">
        <v>1.3772200000000001</v>
      </c>
      <c r="P790">
        <v>1.3587400000000001</v>
      </c>
      <c r="Q790">
        <v>1.36134</v>
      </c>
      <c r="R790">
        <v>1.848E-2</v>
      </c>
      <c r="S790">
        <v>1.14057142857142E-2</v>
      </c>
      <c r="T790">
        <v>21.139364594357499</v>
      </c>
      <c r="U790">
        <v>1</v>
      </c>
      <c r="V790" s="1">
        <f t="shared" si="37"/>
        <v>43221</v>
      </c>
      <c r="W790" t="str">
        <f>IFERROR(VLOOKUP(V790,realized!K:N,3,0),"")</f>
        <v/>
      </c>
      <c r="Y790" t="s">
        <v>1604</v>
      </c>
      <c r="Z790">
        <v>1336.06</v>
      </c>
      <c r="AA790">
        <v>1342.48</v>
      </c>
      <c r="AB790">
        <v>1330.99</v>
      </c>
      <c r="AC790">
        <v>1339.16</v>
      </c>
      <c r="AD790">
        <v>11.49</v>
      </c>
      <c r="AE790">
        <v>15.715714285714199</v>
      </c>
      <c r="AF790">
        <v>55.822391408247299</v>
      </c>
      <c r="AG790">
        <v>0</v>
      </c>
      <c r="AH790" s="1">
        <f t="shared" si="38"/>
        <v>43200</v>
      </c>
      <c r="AI790" t="str">
        <f>IFERROR(VLOOKUP(AH790,realized!U:X,3,0),"")</f>
        <v/>
      </c>
    </row>
    <row r="791" spans="1:35" x14ac:dyDescent="0.3">
      <c r="A791" t="s">
        <v>1620</v>
      </c>
      <c r="B791">
        <v>1.1992</v>
      </c>
      <c r="C791">
        <v>1.20312</v>
      </c>
      <c r="D791">
        <v>1.19373</v>
      </c>
      <c r="E791">
        <v>1.1949399999999999</v>
      </c>
      <c r="F791">
        <v>9.3900000000000095E-3</v>
      </c>
      <c r="G791">
        <v>7.9492857142857004E-3</v>
      </c>
      <c r="H791">
        <v>28.1149175375295</v>
      </c>
      <c r="I791">
        <v>1</v>
      </c>
      <c r="J791" s="1">
        <f t="shared" si="36"/>
        <v>43222</v>
      </c>
      <c r="K791" t="str">
        <f>IFERROR(VLOOKUP(J791,realized!F:I,3,0),"")</f>
        <v/>
      </c>
      <c r="M791" t="s">
        <v>1620</v>
      </c>
      <c r="N791">
        <v>1.3611800000000001</v>
      </c>
      <c r="O791">
        <v>1.3665</v>
      </c>
      <c r="P791">
        <v>1.3554200000000001</v>
      </c>
      <c r="Q791">
        <v>1.3569599999999999</v>
      </c>
      <c r="R791">
        <v>1.1079999999999901E-2</v>
      </c>
      <c r="S791">
        <v>1.14707142857142E-2</v>
      </c>
      <c r="T791">
        <v>20.098245909456899</v>
      </c>
      <c r="U791">
        <v>1</v>
      </c>
      <c r="V791" s="1">
        <f t="shared" si="37"/>
        <v>43222</v>
      </c>
      <c r="W791" t="str">
        <f>IFERROR(VLOOKUP(V791,realized!K:N,3,0),"")</f>
        <v/>
      </c>
      <c r="Y791" t="s">
        <v>1605</v>
      </c>
      <c r="Z791">
        <v>1338.53</v>
      </c>
      <c r="AA791">
        <v>1365.15</v>
      </c>
      <c r="AB791">
        <v>1338.51</v>
      </c>
      <c r="AC791">
        <v>1352.78</v>
      </c>
      <c r="AD791">
        <v>26.6400000000001</v>
      </c>
      <c r="AE791">
        <v>15.699285714285599</v>
      </c>
      <c r="AF791">
        <v>57.241515278705499</v>
      </c>
      <c r="AG791">
        <v>0</v>
      </c>
      <c r="AH791" s="1">
        <f t="shared" si="38"/>
        <v>43201</v>
      </c>
      <c r="AI791" t="str">
        <f>IFERROR(VLOOKUP(AH791,realized!U:X,3,0),"")</f>
        <v/>
      </c>
    </row>
    <row r="792" spans="1:35" x14ac:dyDescent="0.3">
      <c r="A792" t="s">
        <v>1621</v>
      </c>
      <c r="B792">
        <v>1.1950000000000001</v>
      </c>
      <c r="C792">
        <v>1.2008300000000001</v>
      </c>
      <c r="D792">
        <v>1.19472</v>
      </c>
      <c r="E792">
        <v>1.19876</v>
      </c>
      <c r="F792">
        <v>6.1100000000000598E-3</v>
      </c>
      <c r="G792">
        <v>8.1085714285714303E-3</v>
      </c>
      <c r="H792">
        <v>28.525677666424301</v>
      </c>
      <c r="I792">
        <v>1</v>
      </c>
      <c r="J792" s="1">
        <f t="shared" si="36"/>
        <v>43223</v>
      </c>
      <c r="K792" t="str">
        <f>IFERROR(VLOOKUP(J792,realized!F:I,3,0),"")</f>
        <v/>
      </c>
      <c r="M792" t="s">
        <v>1621</v>
      </c>
      <c r="N792">
        <v>1.3570199999999999</v>
      </c>
      <c r="O792">
        <v>1.3629100000000001</v>
      </c>
      <c r="P792">
        <v>1.3536999999999999</v>
      </c>
      <c r="Q792">
        <v>1.35747</v>
      </c>
      <c r="R792">
        <v>9.2100000000001608E-3</v>
      </c>
      <c r="S792">
        <v>1.1586428571428499E-2</v>
      </c>
      <c r="T792">
        <v>19.9346816373236</v>
      </c>
      <c r="U792">
        <v>1</v>
      </c>
      <c r="V792" s="1">
        <f t="shared" si="37"/>
        <v>43223</v>
      </c>
      <c r="W792" t="str">
        <f>IFERROR(VLOOKUP(V792,realized!K:N,3,0),"")</f>
        <v/>
      </c>
      <c r="Y792" t="s">
        <v>1606</v>
      </c>
      <c r="Z792">
        <v>1352.33</v>
      </c>
      <c r="AA792">
        <v>1353.1</v>
      </c>
      <c r="AB792">
        <v>1333.66</v>
      </c>
      <c r="AC792">
        <v>1334.87</v>
      </c>
      <c r="AD792">
        <v>19.439999999999799</v>
      </c>
      <c r="AE792">
        <v>16.367857142857101</v>
      </c>
      <c r="AF792">
        <v>57.783394423442502</v>
      </c>
      <c r="AG792">
        <v>0</v>
      </c>
      <c r="AH792" s="1">
        <f t="shared" si="38"/>
        <v>43202</v>
      </c>
      <c r="AI792" t="str">
        <f>IFERROR(VLOOKUP(AH792,realized!U:X,3,0),"")</f>
        <v/>
      </c>
    </row>
    <row r="793" spans="1:35" x14ac:dyDescent="0.3">
      <c r="A793" t="s">
        <v>1622</v>
      </c>
      <c r="B793">
        <v>1.1987099999999999</v>
      </c>
      <c r="C793">
        <v>1.1994899999999999</v>
      </c>
      <c r="D793">
        <v>1.19102</v>
      </c>
      <c r="E793">
        <v>1.19598</v>
      </c>
      <c r="F793">
        <v>8.4699999999999706E-3</v>
      </c>
      <c r="G793">
        <v>8.2092857142857193E-3</v>
      </c>
      <c r="H793">
        <v>26.960469923168802</v>
      </c>
      <c r="I793">
        <v>1</v>
      </c>
      <c r="J793" s="1">
        <f t="shared" si="36"/>
        <v>43224</v>
      </c>
      <c r="K793" t="str">
        <f>IFERROR(VLOOKUP(J793,realized!F:I,3,0),"")</f>
        <v/>
      </c>
      <c r="M793" t="s">
        <v>1622</v>
      </c>
      <c r="N793">
        <v>1.35693</v>
      </c>
      <c r="O793">
        <v>1.35853</v>
      </c>
      <c r="P793">
        <v>1.34856</v>
      </c>
      <c r="Q793">
        <v>1.35253</v>
      </c>
      <c r="R793">
        <v>9.9700000000000292E-3</v>
      </c>
      <c r="S793">
        <v>1.14921428571428E-2</v>
      </c>
      <c r="T793">
        <v>18.390373868487799</v>
      </c>
      <c r="U793">
        <v>1</v>
      </c>
      <c r="V793" s="1">
        <f t="shared" si="37"/>
        <v>43224</v>
      </c>
      <c r="W793" t="str">
        <f>IFERROR(VLOOKUP(V793,realized!K:N,3,0),"")</f>
        <v/>
      </c>
      <c r="Y793" t="s">
        <v>1607</v>
      </c>
      <c r="Z793">
        <v>1335.53</v>
      </c>
      <c r="AA793">
        <v>1347.09</v>
      </c>
      <c r="AB793">
        <v>1332.91</v>
      </c>
      <c r="AC793">
        <v>1344.88</v>
      </c>
      <c r="AD793">
        <v>14.179999999999801</v>
      </c>
      <c r="AE793">
        <v>15.8321428571428</v>
      </c>
      <c r="AF793">
        <v>58.078374410927303</v>
      </c>
      <c r="AG793">
        <v>0</v>
      </c>
      <c r="AH793" s="1">
        <f t="shared" si="38"/>
        <v>43203</v>
      </c>
      <c r="AI793" t="str">
        <f>IFERROR(VLOOKUP(AH793,realized!U:X,3,0),"")</f>
        <v/>
      </c>
    </row>
    <row r="794" spans="1:35" x14ac:dyDescent="0.3">
      <c r="A794" t="s">
        <v>1623</v>
      </c>
      <c r="B794">
        <v>1.19553</v>
      </c>
      <c r="C794">
        <v>1.1977500000000001</v>
      </c>
      <c r="D794">
        <v>1.1896899999999999</v>
      </c>
      <c r="E794">
        <v>1.19224</v>
      </c>
      <c r="F794">
        <v>8.0600000000001695E-3</v>
      </c>
      <c r="G794">
        <v>8.2307142857143099E-3</v>
      </c>
      <c r="H794">
        <v>27.623739344610101</v>
      </c>
      <c r="I794">
        <v>1</v>
      </c>
      <c r="J794" s="1">
        <f t="shared" si="36"/>
        <v>43227</v>
      </c>
      <c r="K794" t="str">
        <f>IFERROR(VLOOKUP(J794,realized!F:I,3,0),"")</f>
        <v/>
      </c>
      <c r="M794" t="s">
        <v>1623</v>
      </c>
      <c r="N794">
        <v>1.35317</v>
      </c>
      <c r="O794">
        <v>1.3574600000000001</v>
      </c>
      <c r="P794">
        <v>1.3514600000000001</v>
      </c>
      <c r="Q794">
        <v>1.3555999999999999</v>
      </c>
      <c r="R794">
        <v>6.0000000000000001E-3</v>
      </c>
      <c r="S794">
        <v>1.1247142857142799E-2</v>
      </c>
      <c r="T794">
        <v>21.810251647883501</v>
      </c>
      <c r="U794">
        <v>1</v>
      </c>
      <c r="V794" s="1">
        <f t="shared" si="37"/>
        <v>43227</v>
      </c>
      <c r="W794" t="str">
        <f>IFERROR(VLOOKUP(V794,realized!K:N,3,0),"")</f>
        <v/>
      </c>
      <c r="Y794" t="s">
        <v>1608</v>
      </c>
      <c r="Z794">
        <v>1343.63</v>
      </c>
      <c r="AA794">
        <v>1350.4</v>
      </c>
      <c r="AB794">
        <v>1340.12</v>
      </c>
      <c r="AC794">
        <v>1345.41</v>
      </c>
      <c r="AD794">
        <v>10.2800000000002</v>
      </c>
      <c r="AE794">
        <v>15.6742857142857</v>
      </c>
      <c r="AF794">
        <v>58.4221679919278</v>
      </c>
      <c r="AG794">
        <v>0</v>
      </c>
      <c r="AH794" s="1">
        <f t="shared" si="38"/>
        <v>43206</v>
      </c>
      <c r="AI794" t="str">
        <f>IFERROR(VLOOKUP(AH794,realized!U:X,3,0),"")</f>
        <v/>
      </c>
    </row>
    <row r="795" spans="1:35" x14ac:dyDescent="0.3">
      <c r="A795" t="s">
        <v>1624</v>
      </c>
      <c r="B795">
        <v>1.1922699999999999</v>
      </c>
      <c r="C795">
        <v>1.1938299999999999</v>
      </c>
      <c r="D795">
        <v>1.1837599999999999</v>
      </c>
      <c r="E795">
        <v>1.18628</v>
      </c>
      <c r="F795">
        <v>1.0070000000000001E-2</v>
      </c>
      <c r="G795">
        <v>8.55142857142859E-3</v>
      </c>
      <c r="H795">
        <v>24.140561234451599</v>
      </c>
      <c r="I795">
        <v>1</v>
      </c>
      <c r="J795" s="1">
        <f t="shared" si="36"/>
        <v>43228</v>
      </c>
      <c r="K795" t="str">
        <f>IFERROR(VLOOKUP(J795,realized!F:I,3,0),"")</f>
        <v/>
      </c>
      <c r="M795" t="s">
        <v>1624</v>
      </c>
      <c r="N795">
        <v>1.3552999999999999</v>
      </c>
      <c r="O795">
        <v>1.3592200000000001</v>
      </c>
      <c r="P795">
        <v>1.3483700000000001</v>
      </c>
      <c r="Q795">
        <v>1.35467</v>
      </c>
      <c r="R795">
        <v>1.085E-2</v>
      </c>
      <c r="S795">
        <v>1.10099999999999E-2</v>
      </c>
      <c r="T795">
        <v>25.534384443650499</v>
      </c>
      <c r="U795">
        <v>1</v>
      </c>
      <c r="V795" s="1">
        <f t="shared" si="37"/>
        <v>43228</v>
      </c>
      <c r="W795" t="str">
        <f>IFERROR(VLOOKUP(V795,realized!K:N,3,0),"")</f>
        <v/>
      </c>
      <c r="Y795" t="s">
        <v>1609</v>
      </c>
      <c r="Z795">
        <v>1345.72</v>
      </c>
      <c r="AA795">
        <v>1349.29</v>
      </c>
      <c r="AB795">
        <v>1337.54</v>
      </c>
      <c r="AC795">
        <v>1346.78</v>
      </c>
      <c r="AD795">
        <v>11.75</v>
      </c>
      <c r="AE795">
        <v>15.3007142857142</v>
      </c>
      <c r="AF795">
        <v>58.714367854996397</v>
      </c>
      <c r="AG795">
        <v>0</v>
      </c>
      <c r="AH795" s="1">
        <f t="shared" si="38"/>
        <v>43207</v>
      </c>
      <c r="AI795" t="str">
        <f>IFERROR(VLOOKUP(AH795,realized!U:X,3,0),"")</f>
        <v/>
      </c>
    </row>
    <row r="796" spans="1:35" x14ac:dyDescent="0.3">
      <c r="A796" t="s">
        <v>1625</v>
      </c>
      <c r="B796">
        <v>1.18611</v>
      </c>
      <c r="C796">
        <v>1.1896500000000001</v>
      </c>
      <c r="D796">
        <v>1.18222</v>
      </c>
      <c r="E796">
        <v>1.18506</v>
      </c>
      <c r="F796">
        <v>7.4300000000000399E-3</v>
      </c>
      <c r="G796">
        <v>8.5735714285714495E-3</v>
      </c>
      <c r="H796">
        <v>26.991604390771499</v>
      </c>
      <c r="I796">
        <v>1</v>
      </c>
      <c r="J796" s="1">
        <f t="shared" si="36"/>
        <v>43229</v>
      </c>
      <c r="K796" t="str">
        <f>IFERROR(VLOOKUP(J796,realized!F:I,3,0),"")</f>
        <v/>
      </c>
      <c r="M796" t="s">
        <v>1625</v>
      </c>
      <c r="N796">
        <v>1.35416</v>
      </c>
      <c r="O796">
        <v>1.3606199999999999</v>
      </c>
      <c r="P796">
        <v>1.34982</v>
      </c>
      <c r="Q796">
        <v>1.35443</v>
      </c>
      <c r="R796">
        <v>1.07999999999999E-2</v>
      </c>
      <c r="S796">
        <v>1.05178571428571E-2</v>
      </c>
      <c r="T796">
        <v>34.3090880325922</v>
      </c>
      <c r="U796">
        <v>1</v>
      </c>
      <c r="V796" s="1">
        <f t="shared" si="37"/>
        <v>43229</v>
      </c>
      <c r="W796" t="str">
        <f>IFERROR(VLOOKUP(V796,realized!K:N,3,0),"")</f>
        <v/>
      </c>
      <c r="Y796" t="s">
        <v>1610</v>
      </c>
      <c r="Z796">
        <v>1347.21</v>
      </c>
      <c r="AA796">
        <v>1355.63</v>
      </c>
      <c r="AB796">
        <v>1342.17</v>
      </c>
      <c r="AC796">
        <v>1348.91</v>
      </c>
      <c r="AD796">
        <v>13.46</v>
      </c>
      <c r="AE796">
        <v>14.576428571428499</v>
      </c>
      <c r="AF796">
        <v>58.707344255686401</v>
      </c>
      <c r="AG796">
        <v>0</v>
      </c>
      <c r="AH796" s="1">
        <f t="shared" si="38"/>
        <v>43208</v>
      </c>
      <c r="AI796" t="str">
        <f>IFERROR(VLOOKUP(AH796,realized!U:X,3,0),"")</f>
        <v/>
      </c>
    </row>
    <row r="797" spans="1:35" x14ac:dyDescent="0.3">
      <c r="A797" t="s">
        <v>1626</v>
      </c>
      <c r="B797">
        <v>1.18452</v>
      </c>
      <c r="C797">
        <v>1.19459</v>
      </c>
      <c r="D797">
        <v>1.18425</v>
      </c>
      <c r="E797">
        <v>1.1914800000000001</v>
      </c>
      <c r="F797">
        <v>1.034E-2</v>
      </c>
      <c r="G797">
        <v>8.5735714285714495E-3</v>
      </c>
      <c r="H797">
        <v>32.386829417948</v>
      </c>
      <c r="I797">
        <v>1</v>
      </c>
      <c r="J797" s="1">
        <f t="shared" si="36"/>
        <v>43230</v>
      </c>
      <c r="K797" t="str">
        <f>IFERROR(VLOOKUP(J797,realized!F:I,3,0),"")</f>
        <v/>
      </c>
      <c r="M797" t="s">
        <v>1626</v>
      </c>
      <c r="N797">
        <v>1.3542400000000001</v>
      </c>
      <c r="O797">
        <v>1.3616900000000001</v>
      </c>
      <c r="P797">
        <v>1.3459300000000001</v>
      </c>
      <c r="Q797">
        <v>1.35154</v>
      </c>
      <c r="R797">
        <v>1.5759999999999899E-2</v>
      </c>
      <c r="S797">
        <v>1.0993571428571399E-2</v>
      </c>
      <c r="T797">
        <v>36.826767841007197</v>
      </c>
      <c r="U797">
        <v>1</v>
      </c>
      <c r="V797" s="1">
        <f t="shared" si="37"/>
        <v>43230</v>
      </c>
      <c r="W797" t="str">
        <f>IFERROR(VLOOKUP(V797,realized!K:N,3,0),"")</f>
        <v/>
      </c>
      <c r="Y797" t="s">
        <v>1611</v>
      </c>
      <c r="Z797">
        <v>1349.23</v>
      </c>
      <c r="AA797">
        <v>1354.6</v>
      </c>
      <c r="AB797">
        <v>1340.82</v>
      </c>
      <c r="AC797">
        <v>1345.05</v>
      </c>
      <c r="AD797">
        <v>13.7799999999999</v>
      </c>
      <c r="AE797">
        <v>15.055714285714201</v>
      </c>
      <c r="AF797">
        <v>58.851318386724301</v>
      </c>
      <c r="AG797">
        <v>0</v>
      </c>
      <c r="AH797" s="1">
        <f t="shared" si="38"/>
        <v>43209</v>
      </c>
      <c r="AI797" t="str">
        <f>IFERROR(VLOOKUP(AH797,realized!U:X,3,0),"")</f>
        <v/>
      </c>
    </row>
    <row r="798" spans="1:35" x14ac:dyDescent="0.3">
      <c r="A798" t="s">
        <v>1627</v>
      </c>
      <c r="B798">
        <v>1.1913199999999999</v>
      </c>
      <c r="C798">
        <v>1.1967399999999999</v>
      </c>
      <c r="D798">
        <v>1.1890700000000001</v>
      </c>
      <c r="E798">
        <v>1.1938899999999999</v>
      </c>
      <c r="F798">
        <v>7.6699999999998401E-3</v>
      </c>
      <c r="G798">
        <v>8.4642857142857107E-3</v>
      </c>
      <c r="H798">
        <v>36.680439120992503</v>
      </c>
      <c r="I798">
        <v>1</v>
      </c>
      <c r="J798" s="1">
        <f t="shared" si="36"/>
        <v>43231</v>
      </c>
      <c r="K798" t="str">
        <f>IFERROR(VLOOKUP(J798,realized!F:I,3,0),"")</f>
        <v/>
      </c>
      <c r="M798" t="s">
        <v>1627</v>
      </c>
      <c r="N798">
        <v>1.3510200000000001</v>
      </c>
      <c r="O798">
        <v>1.35948</v>
      </c>
      <c r="P798">
        <v>1.3501300000000001</v>
      </c>
      <c r="Q798">
        <v>1.35379</v>
      </c>
      <c r="R798">
        <v>9.3499999999999694E-3</v>
      </c>
      <c r="S798">
        <v>1.0911428571428501E-2</v>
      </c>
      <c r="T798">
        <v>39.220371793470498</v>
      </c>
      <c r="U798">
        <v>1</v>
      </c>
      <c r="V798" s="1">
        <f t="shared" si="37"/>
        <v>43231</v>
      </c>
      <c r="W798" t="str">
        <f>IFERROR(VLOOKUP(V798,realized!K:N,3,0),"")</f>
        <v/>
      </c>
      <c r="Y798" t="s">
        <v>1612</v>
      </c>
      <c r="Z798">
        <v>1345.42</v>
      </c>
      <c r="AA798">
        <v>1346.1</v>
      </c>
      <c r="AB798">
        <v>1334.87</v>
      </c>
      <c r="AC798">
        <v>1335.17</v>
      </c>
      <c r="AD798">
        <v>11.23</v>
      </c>
      <c r="AE798">
        <v>14.4221428571428</v>
      </c>
      <c r="AF798">
        <v>58.7479627826947</v>
      </c>
      <c r="AG798">
        <v>0</v>
      </c>
      <c r="AH798" s="1">
        <f t="shared" si="38"/>
        <v>43210</v>
      </c>
      <c r="AI798" t="str">
        <f>IFERROR(VLOOKUP(AH798,realized!U:X,3,0),"")</f>
        <v/>
      </c>
    </row>
    <row r="799" spans="1:35" x14ac:dyDescent="0.3">
      <c r="A799" t="s">
        <v>1628</v>
      </c>
      <c r="B799">
        <v>1.1938200000000001</v>
      </c>
      <c r="C799">
        <v>1.19956</v>
      </c>
      <c r="D799">
        <v>1.19258</v>
      </c>
      <c r="E799">
        <v>1.1926099999999999</v>
      </c>
      <c r="F799">
        <v>6.9799999999999801E-3</v>
      </c>
      <c r="G799">
        <v>8.5128571428571397E-3</v>
      </c>
      <c r="H799">
        <v>37.717944668866103</v>
      </c>
      <c r="I799">
        <v>1</v>
      </c>
      <c r="J799" s="1">
        <f t="shared" si="36"/>
        <v>43234</v>
      </c>
      <c r="K799" t="str">
        <f>IFERROR(VLOOKUP(J799,realized!F:I,3,0),"")</f>
        <v/>
      </c>
      <c r="M799" t="s">
        <v>1628</v>
      </c>
      <c r="N799">
        <v>1.35412</v>
      </c>
      <c r="O799">
        <v>1.3607199999999999</v>
      </c>
      <c r="P799">
        <v>1.3537399999999999</v>
      </c>
      <c r="Q799">
        <v>1.3554600000000001</v>
      </c>
      <c r="R799">
        <v>6.9799999999999801E-3</v>
      </c>
      <c r="S799">
        <v>1.0917857142857101E-2</v>
      </c>
      <c r="T799">
        <v>39.381573450382703</v>
      </c>
      <c r="U799">
        <v>1</v>
      </c>
      <c r="V799" s="1">
        <f t="shared" si="37"/>
        <v>43234</v>
      </c>
      <c r="W799" t="str">
        <f>IFERROR(VLOOKUP(V799,realized!K:N,3,0),"")</f>
        <v/>
      </c>
      <c r="Y799" t="s">
        <v>1613</v>
      </c>
      <c r="Z799">
        <v>1334.84</v>
      </c>
      <c r="AA799">
        <v>1335.32</v>
      </c>
      <c r="AB799">
        <v>1321.98</v>
      </c>
      <c r="AC799">
        <v>1324.31</v>
      </c>
      <c r="AD799">
        <v>13.3399999999999</v>
      </c>
      <c r="AE799">
        <v>14.4028571428571</v>
      </c>
      <c r="AF799">
        <v>58.652490332001101</v>
      </c>
      <c r="AG799">
        <v>0</v>
      </c>
      <c r="AH799" s="1">
        <f t="shared" si="38"/>
        <v>43213</v>
      </c>
      <c r="AI799" t="str">
        <f>IFERROR(VLOOKUP(AH799,realized!U:X,3,0),"")</f>
        <v/>
      </c>
    </row>
    <row r="800" spans="1:35" x14ac:dyDescent="0.3">
      <c r="A800" t="s">
        <v>1629</v>
      </c>
      <c r="B800">
        <v>1.1922299999999999</v>
      </c>
      <c r="C800">
        <v>1.1937800000000001</v>
      </c>
      <c r="D800">
        <v>1.1819599999999999</v>
      </c>
      <c r="E800">
        <v>1.1836800000000001</v>
      </c>
      <c r="F800">
        <v>1.18200000000001E-2</v>
      </c>
      <c r="G800">
        <v>8.8007142857143006E-3</v>
      </c>
      <c r="H800">
        <v>40.716565396009102</v>
      </c>
      <c r="I800">
        <v>1</v>
      </c>
      <c r="J800" s="1">
        <f t="shared" si="36"/>
        <v>43235</v>
      </c>
      <c r="K800" t="str">
        <f>IFERROR(VLOOKUP(J800,realized!F:I,3,0),"")</f>
        <v/>
      </c>
      <c r="M800" t="s">
        <v>1629</v>
      </c>
      <c r="N800">
        <v>1.35534</v>
      </c>
      <c r="O800">
        <v>1.3571200000000001</v>
      </c>
      <c r="P800">
        <v>1.3450599999999999</v>
      </c>
      <c r="Q800">
        <v>1.35063</v>
      </c>
      <c r="R800">
        <v>1.20600000000001E-2</v>
      </c>
      <c r="S800">
        <v>1.1254285714285699E-2</v>
      </c>
      <c r="T800">
        <v>39.120359717074997</v>
      </c>
      <c r="U800">
        <v>0</v>
      </c>
      <c r="V800" s="1">
        <f t="shared" si="37"/>
        <v>43235</v>
      </c>
      <c r="W800" t="str">
        <f>IFERROR(VLOOKUP(V800,realized!K:N,3,0),"")</f>
        <v/>
      </c>
      <c r="Y800" t="s">
        <v>1614</v>
      </c>
      <c r="Z800">
        <v>1324.39</v>
      </c>
      <c r="AA800">
        <v>1332.57</v>
      </c>
      <c r="AB800">
        <v>1321.94</v>
      </c>
      <c r="AC800">
        <v>1329.98</v>
      </c>
      <c r="AD800">
        <v>10.6299999999998</v>
      </c>
      <c r="AE800">
        <v>13.9664285714285</v>
      </c>
      <c r="AF800">
        <v>58.377023233364199</v>
      </c>
      <c r="AG800">
        <v>0</v>
      </c>
      <c r="AH800" s="1">
        <f t="shared" si="38"/>
        <v>43214</v>
      </c>
      <c r="AI800" t="str">
        <f>IFERROR(VLOOKUP(AH800,realized!U:X,3,0),"")</f>
        <v/>
      </c>
    </row>
    <row r="801" spans="1:35" x14ac:dyDescent="0.3">
      <c r="A801" t="s">
        <v>1630</v>
      </c>
      <c r="B801">
        <v>1.18397</v>
      </c>
      <c r="C801">
        <v>1.18537</v>
      </c>
      <c r="D801">
        <v>1.1762600000000001</v>
      </c>
      <c r="E801">
        <v>1.18072</v>
      </c>
      <c r="F801">
        <v>9.1099999999999497E-3</v>
      </c>
      <c r="G801">
        <v>8.6392857142857295E-3</v>
      </c>
      <c r="H801">
        <v>42.524578677228902</v>
      </c>
      <c r="I801">
        <v>1</v>
      </c>
      <c r="J801" s="1">
        <f t="shared" si="36"/>
        <v>43236</v>
      </c>
      <c r="K801" t="str">
        <f>IFERROR(VLOOKUP(J801,realized!F:I,3,0),"")</f>
        <v/>
      </c>
      <c r="M801" t="s">
        <v>1630</v>
      </c>
      <c r="N801">
        <v>1.3504700000000001</v>
      </c>
      <c r="O801">
        <v>1.3520099999999999</v>
      </c>
      <c r="P801">
        <v>1.3454900000000001</v>
      </c>
      <c r="Q801">
        <v>1.34887</v>
      </c>
      <c r="R801">
        <v>6.5199999999998497E-3</v>
      </c>
      <c r="S801">
        <v>1.09835714285714E-2</v>
      </c>
      <c r="T801">
        <v>44.101876813410499</v>
      </c>
      <c r="U801">
        <v>0</v>
      </c>
      <c r="V801" s="1">
        <f t="shared" si="37"/>
        <v>43236</v>
      </c>
      <c r="W801" t="str">
        <f>IFERROR(VLOOKUP(V801,realized!K:N,3,0),"")</f>
        <v/>
      </c>
      <c r="Y801" t="s">
        <v>1615</v>
      </c>
      <c r="Z801">
        <v>1329.8</v>
      </c>
      <c r="AA801">
        <v>1331.93</v>
      </c>
      <c r="AB801">
        <v>1318.63</v>
      </c>
      <c r="AC801">
        <v>1322.81</v>
      </c>
      <c r="AD801">
        <v>13.299999999999899</v>
      </c>
      <c r="AE801">
        <v>14.047857142857101</v>
      </c>
      <c r="AF801">
        <v>57.559673014666799</v>
      </c>
      <c r="AG801">
        <v>0</v>
      </c>
      <c r="AH801" s="1">
        <f t="shared" si="38"/>
        <v>43215</v>
      </c>
      <c r="AI801" t="str">
        <f>IFERROR(VLOOKUP(AH801,realized!U:X,3,0),"")</f>
        <v/>
      </c>
    </row>
    <row r="802" spans="1:35" x14ac:dyDescent="0.3">
      <c r="A802" t="s">
        <v>1631</v>
      </c>
      <c r="B802">
        <v>1.18065</v>
      </c>
      <c r="C802">
        <v>1.1837</v>
      </c>
      <c r="D802">
        <v>1.1775899999999999</v>
      </c>
      <c r="E802">
        <v>1.17943</v>
      </c>
      <c r="F802">
        <v>6.1100000000000598E-3</v>
      </c>
      <c r="G802">
        <v>8.5228571428571601E-3</v>
      </c>
      <c r="H802">
        <v>42.868474057652698</v>
      </c>
      <c r="I802">
        <v>0</v>
      </c>
      <c r="J802" s="1">
        <f t="shared" si="36"/>
        <v>43237</v>
      </c>
      <c r="K802" t="str">
        <f>IFERROR(VLOOKUP(J802,realized!F:I,3,0),"")</f>
        <v/>
      </c>
      <c r="M802" t="s">
        <v>1631</v>
      </c>
      <c r="N802">
        <v>1.3486800000000001</v>
      </c>
      <c r="O802">
        <v>1.3568499999999999</v>
      </c>
      <c r="P802">
        <v>1.3473599999999999</v>
      </c>
      <c r="Q802">
        <v>1.3513500000000001</v>
      </c>
      <c r="R802">
        <v>9.4899999999999898E-3</v>
      </c>
      <c r="S802">
        <v>1.0323571428571401E-2</v>
      </c>
      <c r="T802">
        <v>57.287099645242201</v>
      </c>
      <c r="U802">
        <v>0</v>
      </c>
      <c r="V802" s="1">
        <f t="shared" si="37"/>
        <v>43237</v>
      </c>
      <c r="W802" t="str">
        <f>IFERROR(VLOOKUP(V802,realized!K:N,3,0),"")</f>
        <v/>
      </c>
      <c r="Y802" t="s">
        <v>1616</v>
      </c>
      <c r="Z802">
        <v>1322.31</v>
      </c>
      <c r="AA802">
        <v>1326.47</v>
      </c>
      <c r="AB802">
        <v>1315.14</v>
      </c>
      <c r="AC802">
        <v>1316.52</v>
      </c>
      <c r="AD802">
        <v>11.329999999999901</v>
      </c>
      <c r="AE802">
        <v>13.712142857142799</v>
      </c>
      <c r="AF802">
        <v>54.454656185075201</v>
      </c>
      <c r="AG802">
        <v>0</v>
      </c>
      <c r="AH802" s="1">
        <f t="shared" si="38"/>
        <v>43216</v>
      </c>
      <c r="AI802" t="str">
        <f>IFERROR(VLOOKUP(AH802,realized!U:X,3,0),"")</f>
        <v/>
      </c>
    </row>
    <row r="803" spans="1:35" x14ac:dyDescent="0.3">
      <c r="A803" t="s">
        <v>1632</v>
      </c>
      <c r="B803">
        <v>1.17927</v>
      </c>
      <c r="C803">
        <v>1.1821600000000001</v>
      </c>
      <c r="D803">
        <v>1.17493</v>
      </c>
      <c r="E803">
        <v>1.1769499999999999</v>
      </c>
      <c r="F803">
        <v>7.2300000000000697E-3</v>
      </c>
      <c r="G803">
        <v>8.5071428571428798E-3</v>
      </c>
      <c r="H803">
        <v>47.628909893243303</v>
      </c>
      <c r="I803">
        <v>0</v>
      </c>
      <c r="J803" s="1">
        <f t="shared" si="36"/>
        <v>43238</v>
      </c>
      <c r="K803" t="str">
        <f>IFERROR(VLOOKUP(J803,realized!F:I,3,0),"")</f>
        <v/>
      </c>
      <c r="M803" t="s">
        <v>1632</v>
      </c>
      <c r="N803">
        <v>1.3513599999999999</v>
      </c>
      <c r="O803">
        <v>1.3527199999999999</v>
      </c>
      <c r="P803">
        <v>1.34541</v>
      </c>
      <c r="Q803">
        <v>1.3465499999999999</v>
      </c>
      <c r="R803">
        <v>7.3099999999999199E-3</v>
      </c>
      <c r="S803">
        <v>1.0275714285714201E-2</v>
      </c>
      <c r="T803">
        <v>59.4438933454988</v>
      </c>
      <c r="U803">
        <v>0</v>
      </c>
      <c r="V803" s="1">
        <f t="shared" si="37"/>
        <v>43238</v>
      </c>
      <c r="W803" t="str">
        <f>IFERROR(VLOOKUP(V803,realized!K:N,3,0),"")</f>
        <v/>
      </c>
      <c r="Y803" t="s">
        <v>1617</v>
      </c>
      <c r="Z803">
        <v>1316.75</v>
      </c>
      <c r="AA803">
        <v>1325.16</v>
      </c>
      <c r="AB803">
        <v>1315.17</v>
      </c>
      <c r="AC803">
        <v>1322.92</v>
      </c>
      <c r="AD803">
        <v>9.99</v>
      </c>
      <c r="AE803">
        <v>13.631428571428501</v>
      </c>
      <c r="AF803">
        <v>54.082202022156103</v>
      </c>
      <c r="AG803">
        <v>0</v>
      </c>
      <c r="AH803" s="1">
        <f t="shared" si="38"/>
        <v>43217</v>
      </c>
      <c r="AI803" t="str">
        <f>IFERROR(VLOOKUP(AH803,realized!U:X,3,0),"")</f>
        <v/>
      </c>
    </row>
    <row r="804" spans="1:35" x14ac:dyDescent="0.3">
      <c r="A804" t="s">
        <v>1633</v>
      </c>
      <c r="B804">
        <v>1.17702</v>
      </c>
      <c r="C804">
        <v>1.1794899999999999</v>
      </c>
      <c r="D804">
        <v>1.17161</v>
      </c>
      <c r="E804">
        <v>1.17902</v>
      </c>
      <c r="F804">
        <v>7.8799999999998802E-3</v>
      </c>
      <c r="G804">
        <v>8.3335714285714402E-3</v>
      </c>
      <c r="H804">
        <v>50.0249058827876</v>
      </c>
      <c r="I804">
        <v>0</v>
      </c>
      <c r="J804" s="1">
        <f t="shared" si="36"/>
        <v>43241</v>
      </c>
      <c r="K804" t="str">
        <f>IFERROR(VLOOKUP(J804,realized!F:I,3,0),"")</f>
        <v/>
      </c>
      <c r="M804" t="s">
        <v>1633</v>
      </c>
      <c r="N804">
        <v>1.3460799999999999</v>
      </c>
      <c r="O804">
        <v>1.34823</v>
      </c>
      <c r="P804">
        <v>1.33901</v>
      </c>
      <c r="Q804">
        <v>1.3427800000000001</v>
      </c>
      <c r="R804">
        <v>9.2200000000000008E-3</v>
      </c>
      <c r="S804">
        <v>9.6142857142857106E-3</v>
      </c>
      <c r="T804">
        <v>64.946995878125804</v>
      </c>
      <c r="U804">
        <v>0</v>
      </c>
      <c r="V804" s="1">
        <f t="shared" si="37"/>
        <v>43241</v>
      </c>
      <c r="W804" t="str">
        <f>IFERROR(VLOOKUP(V804,realized!K:N,3,0),"")</f>
        <v/>
      </c>
      <c r="Y804" t="s">
        <v>1618</v>
      </c>
      <c r="Z804">
        <v>1322.67</v>
      </c>
      <c r="AA804">
        <v>1324.84</v>
      </c>
      <c r="AB804">
        <v>1310.04</v>
      </c>
      <c r="AC804">
        <v>1314.89</v>
      </c>
      <c r="AD804">
        <v>14.799999999999899</v>
      </c>
      <c r="AE804">
        <v>13.867857142857099</v>
      </c>
      <c r="AF804">
        <v>50.065070290694997</v>
      </c>
      <c r="AG804">
        <v>0</v>
      </c>
      <c r="AH804" s="1">
        <f t="shared" si="38"/>
        <v>43220</v>
      </c>
      <c r="AI804" t="str">
        <f>IFERROR(VLOOKUP(AH804,realized!U:X,3,0),"")</f>
        <v/>
      </c>
    </row>
    <row r="805" spans="1:35" x14ac:dyDescent="0.3">
      <c r="A805" t="s">
        <v>1634</v>
      </c>
      <c r="B805">
        <v>1.17883</v>
      </c>
      <c r="C805">
        <v>1.18293</v>
      </c>
      <c r="D805">
        <v>1.17561</v>
      </c>
      <c r="E805">
        <v>1.1777200000000001</v>
      </c>
      <c r="F805">
        <v>7.3199999999999897E-3</v>
      </c>
      <c r="G805">
        <v>8.1857142857142996E-3</v>
      </c>
      <c r="H805">
        <v>52.959800981768801</v>
      </c>
      <c r="I805">
        <v>0</v>
      </c>
      <c r="J805" s="1">
        <f t="shared" si="36"/>
        <v>43242</v>
      </c>
      <c r="K805" t="str">
        <f>IFERROR(VLOOKUP(J805,realized!F:I,3,0),"")</f>
        <v/>
      </c>
      <c r="M805" t="s">
        <v>1634</v>
      </c>
      <c r="N805">
        <v>1.34206</v>
      </c>
      <c r="O805">
        <v>1.3490599999999999</v>
      </c>
      <c r="P805">
        <v>1.34118</v>
      </c>
      <c r="Q805">
        <v>1.3430899999999999</v>
      </c>
      <c r="R805">
        <v>7.8799999999998802E-3</v>
      </c>
      <c r="S805">
        <v>9.3857142857142802E-3</v>
      </c>
      <c r="T805">
        <v>69.728488886571</v>
      </c>
      <c r="U805">
        <v>0</v>
      </c>
      <c r="V805" s="1">
        <f t="shared" si="37"/>
        <v>43242</v>
      </c>
      <c r="W805" t="str">
        <f>IFERROR(VLOOKUP(V805,realized!K:N,3,0),"")</f>
        <v/>
      </c>
      <c r="Y805" t="s">
        <v>1619</v>
      </c>
      <c r="Z805">
        <v>1315.37</v>
      </c>
      <c r="AA805">
        <v>1316.19</v>
      </c>
      <c r="AB805">
        <v>1301.5999999999999</v>
      </c>
      <c r="AC805">
        <v>1303.47</v>
      </c>
      <c r="AD805">
        <v>14.590000000000099</v>
      </c>
      <c r="AE805">
        <v>13.007142857142799</v>
      </c>
      <c r="AF805">
        <v>50.317912662133502</v>
      </c>
      <c r="AG805">
        <v>0</v>
      </c>
      <c r="AH805" s="1">
        <f t="shared" si="38"/>
        <v>43221</v>
      </c>
      <c r="AI805" t="str">
        <f>IFERROR(VLOOKUP(AH805,realized!U:X,3,0),"")</f>
        <v/>
      </c>
    </row>
    <row r="806" spans="1:35" x14ac:dyDescent="0.3">
      <c r="A806" t="s">
        <v>1635</v>
      </c>
      <c r="B806">
        <v>1.17781</v>
      </c>
      <c r="C806">
        <v>1.1789099999999999</v>
      </c>
      <c r="D806">
        <v>1.1675</v>
      </c>
      <c r="E806">
        <v>1.1695800000000001</v>
      </c>
      <c r="F806">
        <v>1.1409999999999899E-2</v>
      </c>
      <c r="G806">
        <v>8.5642857142857205E-3</v>
      </c>
      <c r="H806">
        <v>49.5908652949105</v>
      </c>
      <c r="I806">
        <v>0</v>
      </c>
      <c r="J806" s="1">
        <f t="shared" si="36"/>
        <v>43243</v>
      </c>
      <c r="K806" t="str">
        <f>IFERROR(VLOOKUP(J806,realized!F:I,3,0),"")</f>
        <v/>
      </c>
      <c r="M806" t="s">
        <v>1635</v>
      </c>
      <c r="N806">
        <v>1.3431</v>
      </c>
      <c r="O806">
        <v>1.3441399999999999</v>
      </c>
      <c r="P806">
        <v>1.33046</v>
      </c>
      <c r="Q806">
        <v>1.33473</v>
      </c>
      <c r="R806">
        <v>1.3679999999999901E-2</v>
      </c>
      <c r="S806">
        <v>9.7049999999999793E-3</v>
      </c>
      <c r="T806">
        <v>59.115625289673702</v>
      </c>
      <c r="U806">
        <v>0</v>
      </c>
      <c r="V806" s="1">
        <f t="shared" si="37"/>
        <v>43243</v>
      </c>
      <c r="W806" t="str">
        <f>IFERROR(VLOOKUP(V806,realized!K:N,3,0),"")</f>
        <v/>
      </c>
      <c r="Y806" t="s">
        <v>1620</v>
      </c>
      <c r="Z806">
        <v>1304.3800000000001</v>
      </c>
      <c r="AA806">
        <v>1313.47</v>
      </c>
      <c r="AB806">
        <v>1303.77</v>
      </c>
      <c r="AC806">
        <v>1304.32</v>
      </c>
      <c r="AD806">
        <v>10</v>
      </c>
      <c r="AE806">
        <v>12.332857142857099</v>
      </c>
      <c r="AF806">
        <v>49.560407140829199</v>
      </c>
      <c r="AG806">
        <v>0</v>
      </c>
      <c r="AH806" s="1">
        <f t="shared" si="38"/>
        <v>43222</v>
      </c>
      <c r="AI806" t="str">
        <f>IFERROR(VLOOKUP(AH806,realized!U:X,3,0),"")</f>
        <v/>
      </c>
    </row>
    <row r="807" spans="1:35" x14ac:dyDescent="0.3">
      <c r="A807" t="s">
        <v>1636</v>
      </c>
      <c r="B807">
        <v>1.1697500000000001</v>
      </c>
      <c r="C807">
        <v>1.1750100000000001</v>
      </c>
      <c r="D807">
        <v>1.16903</v>
      </c>
      <c r="E807">
        <v>1.17191</v>
      </c>
      <c r="F807">
        <v>5.9800000000000903E-3</v>
      </c>
      <c r="G807">
        <v>8.3864285714285794E-3</v>
      </c>
      <c r="H807">
        <v>49.647386647773203</v>
      </c>
      <c r="I807">
        <v>0</v>
      </c>
      <c r="J807" s="1">
        <f t="shared" si="36"/>
        <v>43244</v>
      </c>
      <c r="K807" t="str">
        <f>IFERROR(VLOOKUP(J807,realized!F:I,3,0),"")</f>
        <v/>
      </c>
      <c r="M807" t="s">
        <v>1636</v>
      </c>
      <c r="N807">
        <v>1.33447</v>
      </c>
      <c r="O807">
        <v>1.34209</v>
      </c>
      <c r="P807">
        <v>1.3343499999999999</v>
      </c>
      <c r="Q807">
        <v>1.3380000000000001</v>
      </c>
      <c r="R807">
        <v>7.7400000000000801E-3</v>
      </c>
      <c r="S807">
        <v>9.5457142857142598E-3</v>
      </c>
      <c r="T807">
        <v>58.616124450475702</v>
      </c>
      <c r="U807">
        <v>0</v>
      </c>
      <c r="V807" s="1">
        <f t="shared" si="37"/>
        <v>43244</v>
      </c>
      <c r="W807" t="str">
        <f>IFERROR(VLOOKUP(V807,realized!K:N,3,0),"")</f>
        <v/>
      </c>
      <c r="Y807" t="s">
        <v>1621</v>
      </c>
      <c r="Z807">
        <v>1305.1400000000001</v>
      </c>
      <c r="AA807">
        <v>1318.01</v>
      </c>
      <c r="AB807">
        <v>1305.1400000000001</v>
      </c>
      <c r="AC807">
        <v>1311.71</v>
      </c>
      <c r="AD807">
        <v>13.69</v>
      </c>
      <c r="AE807">
        <v>12.297857142857101</v>
      </c>
      <c r="AF807">
        <v>48.884228706923103</v>
      </c>
      <c r="AG807">
        <v>0</v>
      </c>
      <c r="AH807" s="1">
        <f t="shared" si="38"/>
        <v>43223</v>
      </c>
      <c r="AI807" t="str">
        <f>IFERROR(VLOOKUP(AH807,realized!U:X,3,0),"")</f>
        <v/>
      </c>
    </row>
    <row r="808" spans="1:35" x14ac:dyDescent="0.3">
      <c r="A808" t="s">
        <v>1637</v>
      </c>
      <c r="B808">
        <v>1.1720299999999999</v>
      </c>
      <c r="C808">
        <v>1.1733</v>
      </c>
      <c r="D808">
        <v>1.1645099999999999</v>
      </c>
      <c r="E808">
        <v>1.16475</v>
      </c>
      <c r="F808">
        <v>8.7900000000000703E-3</v>
      </c>
      <c r="G808">
        <v>8.4385714285714307E-3</v>
      </c>
      <c r="H808">
        <v>46.334876638037997</v>
      </c>
      <c r="I808">
        <v>0</v>
      </c>
      <c r="J808" s="1">
        <f t="shared" si="36"/>
        <v>43245</v>
      </c>
      <c r="K808" t="str">
        <f>IFERROR(VLOOKUP(J808,realized!F:I,3,0),"")</f>
        <v/>
      </c>
      <c r="M808" t="s">
        <v>1637</v>
      </c>
      <c r="N808">
        <v>1.33778</v>
      </c>
      <c r="O808">
        <v>1.33866</v>
      </c>
      <c r="P808">
        <v>1.3292299999999999</v>
      </c>
      <c r="Q808">
        <v>1.3293299999999999</v>
      </c>
      <c r="R808">
        <v>9.4300000000000495E-3</v>
      </c>
      <c r="S808">
        <v>9.7907142857142707E-3</v>
      </c>
      <c r="T808">
        <v>56.774257815485903</v>
      </c>
      <c r="U808">
        <v>0</v>
      </c>
      <c r="V808" s="1">
        <f t="shared" si="37"/>
        <v>43245</v>
      </c>
      <c r="W808" t="str">
        <f>IFERROR(VLOOKUP(V808,realized!K:N,3,0),"")</f>
        <v/>
      </c>
      <c r="Y808" t="s">
        <v>1622</v>
      </c>
      <c r="Z808">
        <v>1312.01</v>
      </c>
      <c r="AA808">
        <v>1315.42</v>
      </c>
      <c r="AB808">
        <v>1307.83</v>
      </c>
      <c r="AC808">
        <v>1314.5</v>
      </c>
      <c r="AD808">
        <v>7.5900000000001402</v>
      </c>
      <c r="AE808">
        <v>12.1057142857142</v>
      </c>
      <c r="AF808">
        <v>48.189024121822897</v>
      </c>
      <c r="AG808">
        <v>0</v>
      </c>
      <c r="AH808" s="1">
        <f t="shared" si="38"/>
        <v>43224</v>
      </c>
      <c r="AI808" t="str">
        <f>IFERROR(VLOOKUP(AH808,realized!U:X,3,0),"")</f>
        <v/>
      </c>
    </row>
    <row r="809" spans="1:35" x14ac:dyDescent="0.3">
      <c r="A809" t="s">
        <v>1638</v>
      </c>
      <c r="B809">
        <v>1.1679200000000001</v>
      </c>
      <c r="C809">
        <v>1.1727799999999999</v>
      </c>
      <c r="D809">
        <v>1.16069</v>
      </c>
      <c r="E809">
        <v>1.1623399999999999</v>
      </c>
      <c r="F809">
        <v>1.2089999999999899E-2</v>
      </c>
      <c r="G809">
        <v>8.5828571428571403E-3</v>
      </c>
      <c r="H809">
        <v>42.425026713720001</v>
      </c>
      <c r="I809">
        <v>0</v>
      </c>
      <c r="J809" s="1">
        <f t="shared" si="36"/>
        <v>43248</v>
      </c>
      <c r="K809" t="str">
        <f>IFERROR(VLOOKUP(J809,realized!F:I,3,0),"")</f>
        <v/>
      </c>
      <c r="M809" t="s">
        <v>1638</v>
      </c>
      <c r="N809">
        <v>1.33107</v>
      </c>
      <c r="O809">
        <v>1.3340399999999999</v>
      </c>
      <c r="P809">
        <v>1.3295600000000001</v>
      </c>
      <c r="Q809">
        <v>1.3307599999999999</v>
      </c>
      <c r="R809">
        <v>4.7099999999999902E-3</v>
      </c>
      <c r="S809">
        <v>9.3521428571428401E-3</v>
      </c>
      <c r="T809">
        <v>56.339212212876397</v>
      </c>
      <c r="U809">
        <v>0</v>
      </c>
      <c r="V809" s="1">
        <f t="shared" si="37"/>
        <v>43248</v>
      </c>
      <c r="W809" t="str">
        <f>IFERROR(VLOOKUP(V809,realized!K:N,3,0),"")</f>
        <v/>
      </c>
      <c r="Y809" t="s">
        <v>1623</v>
      </c>
      <c r="Z809">
        <v>1314</v>
      </c>
      <c r="AA809">
        <v>1318.84</v>
      </c>
      <c r="AB809">
        <v>1310.0899999999999</v>
      </c>
      <c r="AC809">
        <v>1313.79</v>
      </c>
      <c r="AD809">
        <v>8.75</v>
      </c>
      <c r="AE809">
        <v>11.8914285714285</v>
      </c>
      <c r="AF809">
        <v>47.512720710628699</v>
      </c>
      <c r="AG809">
        <v>0</v>
      </c>
      <c r="AH809" s="1">
        <f t="shared" si="38"/>
        <v>43227</v>
      </c>
      <c r="AI809" t="str">
        <f>IFERROR(VLOOKUP(AH809,realized!U:X,3,0),"")</f>
        <v/>
      </c>
    </row>
    <row r="810" spans="1:35" x14ac:dyDescent="0.3">
      <c r="A810" t="s">
        <v>1639</v>
      </c>
      <c r="B810">
        <v>1.16235</v>
      </c>
      <c r="C810">
        <v>1.16391</v>
      </c>
      <c r="D810">
        <v>1.1509499999999999</v>
      </c>
      <c r="E810">
        <v>1.1537299999999999</v>
      </c>
      <c r="F810">
        <v>1.2959999999999999E-2</v>
      </c>
      <c r="G810">
        <v>8.9778571428571399E-3</v>
      </c>
      <c r="H810">
        <v>34.0804803560452</v>
      </c>
      <c r="I810">
        <v>0</v>
      </c>
      <c r="J810" s="1">
        <f t="shared" si="36"/>
        <v>43249</v>
      </c>
      <c r="K810" t="str">
        <f>IFERROR(VLOOKUP(J810,realized!F:I,3,0),"")</f>
        <v/>
      </c>
      <c r="M810" t="s">
        <v>1639</v>
      </c>
      <c r="N810">
        <v>1.3304800000000001</v>
      </c>
      <c r="O810">
        <v>1.33243</v>
      </c>
      <c r="P810">
        <v>1.32036</v>
      </c>
      <c r="Q810">
        <v>1.3250900000000001</v>
      </c>
      <c r="R810">
        <v>1.2070000000000001E-2</v>
      </c>
      <c r="S810">
        <v>9.4428571428571296E-3</v>
      </c>
      <c r="T810">
        <v>46.900394861629998</v>
      </c>
      <c r="U810">
        <v>0</v>
      </c>
      <c r="V810" s="1">
        <f t="shared" si="37"/>
        <v>43249</v>
      </c>
      <c r="W810" t="str">
        <f>IFERROR(VLOOKUP(V810,realized!K:N,3,0),"")</f>
        <v/>
      </c>
      <c r="Y810" t="s">
        <v>1624</v>
      </c>
      <c r="Z810">
        <v>1313.93</v>
      </c>
      <c r="AA810">
        <v>1317.71</v>
      </c>
      <c r="AB810">
        <v>1305.94</v>
      </c>
      <c r="AC810">
        <v>1313.95</v>
      </c>
      <c r="AD810">
        <v>11.7699999999999</v>
      </c>
      <c r="AE810">
        <v>11.770714285714201</v>
      </c>
      <c r="AF810">
        <v>47.676282680423903</v>
      </c>
      <c r="AG810">
        <v>0</v>
      </c>
      <c r="AH810" s="1">
        <f t="shared" si="38"/>
        <v>43228</v>
      </c>
      <c r="AI810" t="str">
        <f>IFERROR(VLOOKUP(AH810,realized!U:X,3,0),"")</f>
        <v/>
      </c>
    </row>
    <row r="811" spans="1:35" x14ac:dyDescent="0.3">
      <c r="A811" t="s">
        <v>1640</v>
      </c>
      <c r="B811">
        <v>1.1529799999999999</v>
      </c>
      <c r="C811">
        <v>1.16757</v>
      </c>
      <c r="D811">
        <v>1.15181</v>
      </c>
      <c r="E811">
        <v>1.1663300000000001</v>
      </c>
      <c r="F811">
        <v>1.5759999999999899E-2</v>
      </c>
      <c r="G811">
        <v>9.3650000000000001E-3</v>
      </c>
      <c r="H811">
        <v>34.330628360139002</v>
      </c>
      <c r="I811">
        <v>0</v>
      </c>
      <c r="J811" s="1">
        <f t="shared" si="36"/>
        <v>43250</v>
      </c>
      <c r="K811" t="str">
        <f>IFERROR(VLOOKUP(J811,realized!F:I,3,0),"")</f>
        <v/>
      </c>
      <c r="M811" t="s">
        <v>1640</v>
      </c>
      <c r="N811">
        <v>1.3251200000000001</v>
      </c>
      <c r="O811">
        <v>1.3306500000000001</v>
      </c>
      <c r="P811">
        <v>1.32413</v>
      </c>
      <c r="Q811">
        <v>1.32813</v>
      </c>
      <c r="R811">
        <v>6.5200000000000804E-3</v>
      </c>
      <c r="S811">
        <v>8.7828571428571305E-3</v>
      </c>
      <c r="T811">
        <v>47.207840081116103</v>
      </c>
      <c r="U811">
        <v>0</v>
      </c>
      <c r="V811" s="1">
        <f t="shared" si="37"/>
        <v>43250</v>
      </c>
      <c r="W811" t="str">
        <f>IFERROR(VLOOKUP(V811,realized!K:N,3,0),"")</f>
        <v/>
      </c>
      <c r="Y811" t="s">
        <v>1625</v>
      </c>
      <c r="Z811">
        <v>1313.96</v>
      </c>
      <c r="AA811">
        <v>1317.33</v>
      </c>
      <c r="AB811">
        <v>1304.1300000000001</v>
      </c>
      <c r="AC811">
        <v>1312.27</v>
      </c>
      <c r="AD811">
        <v>13.1999999999998</v>
      </c>
      <c r="AE811">
        <v>11.7292857142857</v>
      </c>
      <c r="AF811">
        <v>53.618057681371099</v>
      </c>
      <c r="AG811">
        <v>0</v>
      </c>
      <c r="AH811" s="1">
        <f t="shared" si="38"/>
        <v>43229</v>
      </c>
      <c r="AI811" t="str">
        <f>IFERROR(VLOOKUP(AH811,realized!U:X,3,0),"")</f>
        <v/>
      </c>
    </row>
    <row r="812" spans="1:35" x14ac:dyDescent="0.3">
      <c r="A812" t="s">
        <v>1641</v>
      </c>
      <c r="B812">
        <v>1.16642</v>
      </c>
      <c r="C812">
        <v>1.17239</v>
      </c>
      <c r="D812">
        <v>1.16405</v>
      </c>
      <c r="E812">
        <v>1.1692</v>
      </c>
      <c r="F812">
        <v>8.3400000000000106E-3</v>
      </c>
      <c r="G812">
        <v>9.4128571428571499E-3</v>
      </c>
      <c r="H812">
        <v>34.628285124611402</v>
      </c>
      <c r="I812">
        <v>0</v>
      </c>
      <c r="J812" s="1">
        <f t="shared" si="36"/>
        <v>43251</v>
      </c>
      <c r="K812" t="str">
        <f>IFERROR(VLOOKUP(J812,realized!F:I,3,0),"")</f>
        <v/>
      </c>
      <c r="M812" t="s">
        <v>1641</v>
      </c>
      <c r="N812">
        <v>1.3280799999999999</v>
      </c>
      <c r="O812">
        <v>1.33474</v>
      </c>
      <c r="P812">
        <v>1.32755</v>
      </c>
      <c r="Q812">
        <v>1.3292299999999999</v>
      </c>
      <c r="R812">
        <v>7.1900000000000297E-3</v>
      </c>
      <c r="S812">
        <v>8.6285714285714299E-3</v>
      </c>
      <c r="T812">
        <v>46.586149516140097</v>
      </c>
      <c r="U812">
        <v>0</v>
      </c>
      <c r="V812" s="1">
        <f t="shared" si="37"/>
        <v>43251</v>
      </c>
      <c r="W812" t="str">
        <f>IFERROR(VLOOKUP(V812,realized!K:N,3,0),"")</f>
        <v/>
      </c>
      <c r="Y812" t="s">
        <v>1626</v>
      </c>
      <c r="Z812">
        <v>1311.53</v>
      </c>
      <c r="AA812">
        <v>1322.78</v>
      </c>
      <c r="AB812">
        <v>1310.6199999999999</v>
      </c>
      <c r="AC812">
        <v>1320.88</v>
      </c>
      <c r="AD812">
        <v>12.16</v>
      </c>
      <c r="AE812">
        <v>11.795714285714199</v>
      </c>
      <c r="AF812">
        <v>63.582098978723003</v>
      </c>
      <c r="AG812">
        <v>0</v>
      </c>
      <c r="AH812" s="1">
        <f t="shared" si="38"/>
        <v>43230</v>
      </c>
      <c r="AI812" t="str">
        <f>IFERROR(VLOOKUP(AH812,realized!U:X,3,0),"")</f>
        <v/>
      </c>
    </row>
    <row r="813" spans="1:35" x14ac:dyDescent="0.3">
      <c r="A813" t="s">
        <v>1642</v>
      </c>
      <c r="B813">
        <v>1.16906</v>
      </c>
      <c r="C813">
        <v>1.1717500000000001</v>
      </c>
      <c r="D813">
        <v>1.1616299999999999</v>
      </c>
      <c r="E813">
        <v>1.1658500000000001</v>
      </c>
      <c r="F813">
        <v>1.0120000000000099E-2</v>
      </c>
      <c r="G813">
        <v>9.6371428571428806E-3</v>
      </c>
      <c r="H813">
        <v>39.774885304045497</v>
      </c>
      <c r="I813">
        <v>0</v>
      </c>
      <c r="J813" s="1">
        <f t="shared" si="36"/>
        <v>43252</v>
      </c>
      <c r="K813" t="str">
        <f>IFERROR(VLOOKUP(J813,realized!F:I,3,0),"")</f>
        <v/>
      </c>
      <c r="M813" t="s">
        <v>1642</v>
      </c>
      <c r="N813">
        <v>1.3287899999999999</v>
      </c>
      <c r="O813">
        <v>1.33612</v>
      </c>
      <c r="P813">
        <v>1.3252900000000001</v>
      </c>
      <c r="Q813">
        <v>1.33467</v>
      </c>
      <c r="R813">
        <v>1.08299999999998E-2</v>
      </c>
      <c r="S813">
        <v>8.9035714285714204E-3</v>
      </c>
      <c r="T813">
        <v>49.569235818564302</v>
      </c>
      <c r="U813">
        <v>0</v>
      </c>
      <c r="V813" s="1">
        <f t="shared" si="37"/>
        <v>43252</v>
      </c>
      <c r="W813" t="str">
        <f>IFERROR(VLOOKUP(V813,realized!K:N,3,0),"")</f>
        <v/>
      </c>
      <c r="Y813" t="s">
        <v>1627</v>
      </c>
      <c r="Z813">
        <v>1320.94</v>
      </c>
      <c r="AA813">
        <v>1325.84</v>
      </c>
      <c r="AB813">
        <v>1317.15</v>
      </c>
      <c r="AC813">
        <v>1317.62</v>
      </c>
      <c r="AD813">
        <v>8.6899999999998201</v>
      </c>
      <c r="AE813">
        <v>11.463571428571401</v>
      </c>
      <c r="AF813">
        <v>66.1837627869903</v>
      </c>
      <c r="AG813">
        <v>0</v>
      </c>
      <c r="AH813" s="1">
        <f t="shared" si="38"/>
        <v>43231</v>
      </c>
      <c r="AI813" t="str">
        <f>IFERROR(VLOOKUP(AH813,realized!U:X,3,0),"")</f>
        <v/>
      </c>
    </row>
    <row r="814" spans="1:35" x14ac:dyDescent="0.3">
      <c r="A814" t="s">
        <v>1643</v>
      </c>
      <c r="B814">
        <v>1.1656200000000001</v>
      </c>
      <c r="C814">
        <v>1.17441</v>
      </c>
      <c r="D814">
        <v>1.1656200000000001</v>
      </c>
      <c r="E814">
        <v>1.1695199999999999</v>
      </c>
      <c r="F814">
        <v>8.78999999999985E-3</v>
      </c>
      <c r="G814">
        <v>9.4207142857142892E-3</v>
      </c>
      <c r="H814">
        <v>48.2497090612761</v>
      </c>
      <c r="I814">
        <v>0</v>
      </c>
      <c r="J814" s="1">
        <f t="shared" si="36"/>
        <v>43255</v>
      </c>
      <c r="K814" t="str">
        <f>IFERROR(VLOOKUP(J814,realized!F:I,3,0),"")</f>
        <v/>
      </c>
      <c r="M814" t="s">
        <v>1643</v>
      </c>
      <c r="N814">
        <v>1.33409</v>
      </c>
      <c r="O814">
        <v>1.33979</v>
      </c>
      <c r="P814">
        <v>1.32942</v>
      </c>
      <c r="Q814">
        <v>1.33104</v>
      </c>
      <c r="R814">
        <v>1.03699999999999E-2</v>
      </c>
      <c r="S814">
        <v>8.78285714285712E-3</v>
      </c>
      <c r="T814">
        <v>49.153597972500798</v>
      </c>
      <c r="U814">
        <v>0</v>
      </c>
      <c r="V814" s="1">
        <f t="shared" si="37"/>
        <v>43255</v>
      </c>
      <c r="W814" t="str">
        <f>IFERROR(VLOOKUP(V814,realized!K:N,3,0),"")</f>
        <v/>
      </c>
      <c r="Y814" t="s">
        <v>1628</v>
      </c>
      <c r="Z814">
        <v>1317.96</v>
      </c>
      <c r="AA814">
        <v>1322.26</v>
      </c>
      <c r="AB814">
        <v>1312.75</v>
      </c>
      <c r="AC814">
        <v>1312.89</v>
      </c>
      <c r="AD814">
        <v>9.5099999999999891</v>
      </c>
      <c r="AE814">
        <v>11.3835714285714</v>
      </c>
      <c r="AF814">
        <v>66.419961966334398</v>
      </c>
      <c r="AG814">
        <v>0</v>
      </c>
      <c r="AH814" s="1">
        <f t="shared" si="38"/>
        <v>43234</v>
      </c>
      <c r="AI814" t="str">
        <f>IFERROR(VLOOKUP(AH814,realized!U:X,3,0),"")</f>
        <v/>
      </c>
    </row>
    <row r="815" spans="1:35" x14ac:dyDescent="0.3">
      <c r="A815" t="s">
        <v>1644</v>
      </c>
      <c r="B815">
        <v>1.16944</v>
      </c>
      <c r="C815">
        <v>1.17316</v>
      </c>
      <c r="D815">
        <v>1.1652</v>
      </c>
      <c r="E815">
        <v>1.1717</v>
      </c>
      <c r="F815">
        <v>7.9599999999999602E-3</v>
      </c>
      <c r="G815">
        <v>9.3385714285714305E-3</v>
      </c>
      <c r="H815">
        <v>50.349139029403098</v>
      </c>
      <c r="I815">
        <v>0</v>
      </c>
      <c r="J815" s="1">
        <f t="shared" si="36"/>
        <v>43256</v>
      </c>
      <c r="K815" t="str">
        <f>IFERROR(VLOOKUP(J815,realized!F:I,3,0),"")</f>
        <v/>
      </c>
      <c r="M815" t="s">
        <v>1644</v>
      </c>
      <c r="N815">
        <v>1.33148</v>
      </c>
      <c r="O815">
        <v>1.3407899999999999</v>
      </c>
      <c r="P815">
        <v>1.3301499999999999</v>
      </c>
      <c r="Q815">
        <v>1.3395900000000001</v>
      </c>
      <c r="R815">
        <v>1.06399999999999E-2</v>
      </c>
      <c r="S815">
        <v>9.0771428571428392E-3</v>
      </c>
      <c r="T815">
        <v>48.608651516515302</v>
      </c>
      <c r="U815">
        <v>0</v>
      </c>
      <c r="V815" s="1">
        <f t="shared" si="37"/>
        <v>43256</v>
      </c>
      <c r="W815" t="str">
        <f>IFERROR(VLOOKUP(V815,realized!K:N,3,0),"")</f>
        <v/>
      </c>
      <c r="Y815" t="s">
        <v>1629</v>
      </c>
      <c r="Z815">
        <v>1313.43</v>
      </c>
      <c r="AA815">
        <v>1314.73</v>
      </c>
      <c r="AB815">
        <v>1288.56</v>
      </c>
      <c r="AC815">
        <v>1290.21</v>
      </c>
      <c r="AD815">
        <v>26.17</v>
      </c>
      <c r="AE815">
        <v>12.3028571428571</v>
      </c>
      <c r="AF815">
        <v>57.587378293059203</v>
      </c>
      <c r="AG815">
        <v>0</v>
      </c>
      <c r="AH815" s="1">
        <f t="shared" si="38"/>
        <v>43235</v>
      </c>
      <c r="AI815" t="str">
        <f>IFERROR(VLOOKUP(AH815,realized!U:X,3,0),"")</f>
        <v/>
      </c>
    </row>
    <row r="816" spans="1:35" x14ac:dyDescent="0.3">
      <c r="A816" t="s">
        <v>1645</v>
      </c>
      <c r="B816">
        <v>1.1712</v>
      </c>
      <c r="C816">
        <v>1.1795199999999999</v>
      </c>
      <c r="D816">
        <v>1.17119</v>
      </c>
      <c r="E816">
        <v>1.1774100000000001</v>
      </c>
      <c r="F816">
        <v>8.3299999999999399E-3</v>
      </c>
      <c r="G816">
        <v>9.4971428571428498E-3</v>
      </c>
      <c r="H816">
        <v>51.548024219026502</v>
      </c>
      <c r="I816">
        <v>0</v>
      </c>
      <c r="J816" s="1">
        <f t="shared" si="36"/>
        <v>43257</v>
      </c>
      <c r="K816" t="str">
        <f>IFERROR(VLOOKUP(J816,realized!F:I,3,0),"")</f>
        <v/>
      </c>
      <c r="M816" t="s">
        <v>1645</v>
      </c>
      <c r="N816">
        <v>1.339</v>
      </c>
      <c r="O816">
        <v>1.3442400000000001</v>
      </c>
      <c r="P816">
        <v>1.33843</v>
      </c>
      <c r="Q816">
        <v>1.3411500000000001</v>
      </c>
      <c r="R816">
        <v>5.8100000000000903E-3</v>
      </c>
      <c r="S816">
        <v>8.8142857142857103E-3</v>
      </c>
      <c r="T816">
        <v>52.723040845616303</v>
      </c>
      <c r="U816">
        <v>0</v>
      </c>
      <c r="V816" s="1">
        <f t="shared" si="37"/>
        <v>43257</v>
      </c>
      <c r="W816" t="str">
        <f>IFERROR(VLOOKUP(V816,realized!K:N,3,0),"")</f>
        <v/>
      </c>
      <c r="Y816" t="s">
        <v>1630</v>
      </c>
      <c r="Z816">
        <v>1290.1099999999999</v>
      </c>
      <c r="AA816">
        <v>1296.81</v>
      </c>
      <c r="AB816">
        <v>1286.25</v>
      </c>
      <c r="AC816">
        <v>1290.26</v>
      </c>
      <c r="AD816">
        <v>10.559999999999899</v>
      </c>
      <c r="AE816">
        <v>12.2478571428571</v>
      </c>
      <c r="AF816">
        <v>55.622762245157801</v>
      </c>
      <c r="AG816">
        <v>0</v>
      </c>
      <c r="AH816" s="1">
        <f t="shared" si="38"/>
        <v>43236</v>
      </c>
      <c r="AI816" t="str">
        <f>IFERROR(VLOOKUP(AH816,realized!U:X,3,0),"")</f>
        <v/>
      </c>
    </row>
    <row r="817" spans="1:35" x14ac:dyDescent="0.3">
      <c r="A817" t="s">
        <v>1646</v>
      </c>
      <c r="B817">
        <v>1.17744</v>
      </c>
      <c r="C817">
        <v>1.1839500000000001</v>
      </c>
      <c r="D817">
        <v>1.1772100000000001</v>
      </c>
      <c r="E817">
        <v>1.17974</v>
      </c>
      <c r="F817">
        <v>6.7399999999999604E-3</v>
      </c>
      <c r="G817">
        <v>9.4621428571428409E-3</v>
      </c>
      <c r="H817">
        <v>50.647533316619104</v>
      </c>
      <c r="I817">
        <v>0</v>
      </c>
      <c r="J817" s="1">
        <f t="shared" si="36"/>
        <v>43258</v>
      </c>
      <c r="K817" t="str">
        <f>IFERROR(VLOOKUP(J817,realized!F:I,3,0),"")</f>
        <v/>
      </c>
      <c r="M817" t="s">
        <v>1646</v>
      </c>
      <c r="N817">
        <v>1.3406800000000001</v>
      </c>
      <c r="O817">
        <v>1.3471500000000001</v>
      </c>
      <c r="P817">
        <v>1.33694</v>
      </c>
      <c r="Q817">
        <v>1.3420300000000001</v>
      </c>
      <c r="R817">
        <v>1.021E-2</v>
      </c>
      <c r="S817">
        <v>9.0214285714285709E-3</v>
      </c>
      <c r="T817">
        <v>56.904017319233901</v>
      </c>
      <c r="U817">
        <v>0</v>
      </c>
      <c r="V817" s="1">
        <f t="shared" si="37"/>
        <v>43258</v>
      </c>
      <c r="W817" t="str">
        <f>IFERROR(VLOOKUP(V817,realized!K:N,3,0),"")</f>
        <v/>
      </c>
      <c r="Y817" t="s">
        <v>1631</v>
      </c>
      <c r="Z817">
        <v>1290.57</v>
      </c>
      <c r="AA817">
        <v>1294.26</v>
      </c>
      <c r="AB817">
        <v>1284.99</v>
      </c>
      <c r="AC817">
        <v>1290.4000000000001</v>
      </c>
      <c r="AD817">
        <v>9.26999999999998</v>
      </c>
      <c r="AE817">
        <v>12.1964285714285</v>
      </c>
      <c r="AF817">
        <v>54.117804035848899</v>
      </c>
      <c r="AG817">
        <v>0</v>
      </c>
      <c r="AH817" s="1">
        <f t="shared" si="38"/>
        <v>43237</v>
      </c>
      <c r="AI817" t="str">
        <f>IFERROR(VLOOKUP(AH817,realized!U:X,3,0),"")</f>
        <v/>
      </c>
    </row>
    <row r="818" spans="1:35" x14ac:dyDescent="0.3">
      <c r="A818" t="s">
        <v>1647</v>
      </c>
      <c r="B818">
        <v>1.1798900000000001</v>
      </c>
      <c r="C818">
        <v>1.1809799999999999</v>
      </c>
      <c r="D818">
        <v>1.17266</v>
      </c>
      <c r="E818">
        <v>1.1766799999999999</v>
      </c>
      <c r="F818">
        <v>8.3199999999998796E-3</v>
      </c>
      <c r="G818">
        <v>9.4935714285714103E-3</v>
      </c>
      <c r="H818">
        <v>50.995880149414397</v>
      </c>
      <c r="I818">
        <v>0</v>
      </c>
      <c r="J818" s="1">
        <f t="shared" si="36"/>
        <v>43259</v>
      </c>
      <c r="K818" t="str">
        <f>IFERROR(VLOOKUP(J818,realized!F:I,3,0),"")</f>
        <v/>
      </c>
      <c r="M818" t="s">
        <v>1647</v>
      </c>
      <c r="N818">
        <v>1.3409199999999999</v>
      </c>
      <c r="O818">
        <v>1.3438399999999999</v>
      </c>
      <c r="P818">
        <v>1.3353900000000001</v>
      </c>
      <c r="Q818">
        <v>1.3407800000000001</v>
      </c>
      <c r="R818">
        <v>8.4499999999998396E-3</v>
      </c>
      <c r="S818">
        <v>8.9664285714285592E-3</v>
      </c>
      <c r="T818">
        <v>56.713010106234897</v>
      </c>
      <c r="U818">
        <v>0</v>
      </c>
      <c r="V818" s="1">
        <f t="shared" si="37"/>
        <v>43259</v>
      </c>
      <c r="W818" t="str">
        <f>IFERROR(VLOOKUP(V818,realized!K:N,3,0),"")</f>
        <v/>
      </c>
      <c r="Y818" t="s">
        <v>1632</v>
      </c>
      <c r="Z818">
        <v>1290.42</v>
      </c>
      <c r="AA818">
        <v>1294.1300000000001</v>
      </c>
      <c r="AB818">
        <v>1285.97</v>
      </c>
      <c r="AC818">
        <v>1292.6199999999999</v>
      </c>
      <c r="AD818">
        <v>8.1600000000000801</v>
      </c>
      <c r="AE818">
        <v>11.722142857142799</v>
      </c>
      <c r="AF818">
        <v>53.637605733575398</v>
      </c>
      <c r="AG818">
        <v>0</v>
      </c>
      <c r="AH818" s="1">
        <f t="shared" si="38"/>
        <v>43238</v>
      </c>
      <c r="AI818" t="str">
        <f>IFERROR(VLOOKUP(AH818,realized!U:X,3,0),"")</f>
        <v/>
      </c>
    </row>
    <row r="819" spans="1:35" x14ac:dyDescent="0.3">
      <c r="A819" t="s">
        <v>1648</v>
      </c>
      <c r="B819">
        <v>1.17726</v>
      </c>
      <c r="C819">
        <v>1.18201</v>
      </c>
      <c r="D819">
        <v>1.17706</v>
      </c>
      <c r="E819">
        <v>1.1784600000000001</v>
      </c>
      <c r="F819">
        <v>5.33000000000005E-3</v>
      </c>
      <c r="G819">
        <v>9.3514285714285592E-3</v>
      </c>
      <c r="H819">
        <v>51.342746357711903</v>
      </c>
      <c r="I819">
        <v>0</v>
      </c>
      <c r="J819" s="1">
        <f t="shared" si="36"/>
        <v>43262</v>
      </c>
      <c r="K819" t="str">
        <f>IFERROR(VLOOKUP(J819,realized!F:I,3,0),"")</f>
        <v/>
      </c>
      <c r="M819" t="s">
        <v>1648</v>
      </c>
      <c r="N819">
        <v>1.3406800000000001</v>
      </c>
      <c r="O819">
        <v>1.34405</v>
      </c>
      <c r="P819">
        <v>1.3344100000000001</v>
      </c>
      <c r="Q819">
        <v>1.33813</v>
      </c>
      <c r="R819">
        <v>9.6399999999998692E-3</v>
      </c>
      <c r="S819">
        <v>9.0921428571428507E-3</v>
      </c>
      <c r="T819">
        <v>59.235723462657802</v>
      </c>
      <c r="U819">
        <v>0</v>
      </c>
      <c r="V819" s="1">
        <f t="shared" si="37"/>
        <v>43262</v>
      </c>
      <c r="W819" t="str">
        <f>IFERROR(VLOOKUP(V819,realized!K:N,3,0),"")</f>
        <v/>
      </c>
      <c r="Y819" t="s">
        <v>1633</v>
      </c>
      <c r="Z819">
        <v>1291.02</v>
      </c>
      <c r="AA819">
        <v>1293.03</v>
      </c>
      <c r="AB819">
        <v>1281.98</v>
      </c>
      <c r="AC819">
        <v>1292.1600000000001</v>
      </c>
      <c r="AD819">
        <v>11.049999999999899</v>
      </c>
      <c r="AE819">
        <v>11.4692857142857</v>
      </c>
      <c r="AF819">
        <v>50.5956704076373</v>
      </c>
      <c r="AG819">
        <v>0</v>
      </c>
      <c r="AH819" s="1">
        <f t="shared" si="38"/>
        <v>43241</v>
      </c>
      <c r="AI819" t="str">
        <f>IFERROR(VLOOKUP(AH819,realized!U:X,3,0),"")</f>
        <v/>
      </c>
    </row>
    <row r="820" spans="1:35" x14ac:dyDescent="0.3">
      <c r="A820" t="s">
        <v>1649</v>
      </c>
      <c r="B820">
        <v>1.1782999999999999</v>
      </c>
      <c r="C820">
        <v>1.18085</v>
      </c>
      <c r="D820">
        <v>1.17327</v>
      </c>
      <c r="E820">
        <v>1.17439</v>
      </c>
      <c r="F820">
        <v>7.5799999999999201E-3</v>
      </c>
      <c r="G820">
        <v>9.0778571428571306E-3</v>
      </c>
      <c r="H820">
        <v>51.494561186168497</v>
      </c>
      <c r="I820">
        <v>0</v>
      </c>
      <c r="J820" s="1">
        <f t="shared" si="36"/>
        <v>43263</v>
      </c>
      <c r="K820" t="str">
        <f>IFERROR(VLOOKUP(J820,realized!F:I,3,0),"")</f>
        <v/>
      </c>
      <c r="M820" t="s">
        <v>1649</v>
      </c>
      <c r="N820">
        <v>1.33799</v>
      </c>
      <c r="O820">
        <v>1.34239</v>
      </c>
      <c r="P820">
        <v>1.3341400000000001</v>
      </c>
      <c r="Q820">
        <v>1.3370200000000001</v>
      </c>
      <c r="R820">
        <v>8.2499999999998599E-3</v>
      </c>
      <c r="S820">
        <v>8.7042857142856991E-3</v>
      </c>
      <c r="T820">
        <v>58.938094070037003</v>
      </c>
      <c r="U820">
        <v>0</v>
      </c>
      <c r="V820" s="1">
        <f t="shared" si="37"/>
        <v>43263</v>
      </c>
      <c r="W820" t="str">
        <f>IFERROR(VLOOKUP(V820,realized!K:N,3,0),"")</f>
        <v/>
      </c>
      <c r="Y820" t="s">
        <v>1634</v>
      </c>
      <c r="Z820">
        <v>1292.8900000000001</v>
      </c>
      <c r="AA820">
        <v>1296.0899999999999</v>
      </c>
      <c r="AB820">
        <v>1287.8699999999999</v>
      </c>
      <c r="AC820">
        <v>1290.92</v>
      </c>
      <c r="AD820">
        <v>8.2200000000000202</v>
      </c>
      <c r="AE820">
        <v>11.3421428571428</v>
      </c>
      <c r="AF820">
        <v>50.369813450914997</v>
      </c>
      <c r="AG820">
        <v>0</v>
      </c>
      <c r="AH820" s="1">
        <f t="shared" si="38"/>
        <v>43242</v>
      </c>
      <c r="AI820" t="str">
        <f>IFERROR(VLOOKUP(AH820,realized!U:X,3,0),"")</f>
        <v/>
      </c>
    </row>
    <row r="821" spans="1:35" x14ac:dyDescent="0.3">
      <c r="A821" t="s">
        <v>1650</v>
      </c>
      <c r="B821">
        <v>1.17442</v>
      </c>
      <c r="C821">
        <v>1.18004</v>
      </c>
      <c r="D821">
        <v>1.17245</v>
      </c>
      <c r="E821">
        <v>1.1791499999999999</v>
      </c>
      <c r="F821">
        <v>7.5899999999999796E-3</v>
      </c>
      <c r="G821">
        <v>9.1928571428571294E-3</v>
      </c>
      <c r="H821">
        <v>51.7317257099145</v>
      </c>
      <c r="I821">
        <v>0</v>
      </c>
      <c r="J821" s="1">
        <f t="shared" si="36"/>
        <v>43264</v>
      </c>
      <c r="K821" t="str">
        <f>IFERROR(VLOOKUP(J821,realized!F:I,3,0),"")</f>
        <v/>
      </c>
      <c r="M821" t="s">
        <v>1650</v>
      </c>
      <c r="N821">
        <v>1.3367500000000001</v>
      </c>
      <c r="O821">
        <v>1.33887</v>
      </c>
      <c r="P821">
        <v>1.3307500000000001</v>
      </c>
      <c r="Q821">
        <v>1.3374900000000001</v>
      </c>
      <c r="R821">
        <v>8.1199999999998999E-3</v>
      </c>
      <c r="S821">
        <v>8.7314285714285393E-3</v>
      </c>
      <c r="T821">
        <v>58.694174681922497</v>
      </c>
      <c r="U821">
        <v>0</v>
      </c>
      <c r="V821" s="1">
        <f t="shared" si="37"/>
        <v>43264</v>
      </c>
      <c r="W821" t="str">
        <f>IFERROR(VLOOKUP(V821,realized!K:N,3,0),"")</f>
        <v/>
      </c>
      <c r="Y821" t="s">
        <v>1635</v>
      </c>
      <c r="Z821">
        <v>1291.01</v>
      </c>
      <c r="AA821">
        <v>1298.46</v>
      </c>
      <c r="AB821">
        <v>1287.77</v>
      </c>
      <c r="AC821">
        <v>1292.9000000000001</v>
      </c>
      <c r="AD821">
        <v>10.69</v>
      </c>
      <c r="AE821">
        <v>11.127857142857099</v>
      </c>
      <c r="AF821">
        <v>50.101338680228601</v>
      </c>
      <c r="AG821">
        <v>0</v>
      </c>
      <c r="AH821" s="1">
        <f t="shared" si="38"/>
        <v>43243</v>
      </c>
      <c r="AI821" t="str">
        <f>IFERROR(VLOOKUP(AH821,realized!U:X,3,0),"")</f>
        <v/>
      </c>
    </row>
    <row r="822" spans="1:35" x14ac:dyDescent="0.3">
      <c r="A822" t="s">
        <v>1651</v>
      </c>
      <c r="B822">
        <v>1.17849</v>
      </c>
      <c r="C822">
        <v>1.1851100000000001</v>
      </c>
      <c r="D822">
        <v>1.1562300000000001</v>
      </c>
      <c r="E822">
        <v>1.1565399999999999</v>
      </c>
      <c r="F822">
        <v>2.8879999999999999E-2</v>
      </c>
      <c r="G822">
        <v>1.06278571428571E-2</v>
      </c>
      <c r="H822">
        <v>51.059095481719197</v>
      </c>
      <c r="I822">
        <v>0</v>
      </c>
      <c r="J822" s="1">
        <f t="shared" si="36"/>
        <v>43265</v>
      </c>
      <c r="K822" t="str">
        <f>IFERROR(VLOOKUP(J822,realized!F:I,3,0),"")</f>
        <v/>
      </c>
      <c r="M822" t="s">
        <v>1651</v>
      </c>
      <c r="N822">
        <v>1.33691</v>
      </c>
      <c r="O822">
        <v>1.3445800000000001</v>
      </c>
      <c r="P822">
        <v>1.3254999999999999</v>
      </c>
      <c r="Q822">
        <v>1.3257699999999999</v>
      </c>
      <c r="R822">
        <v>1.9080000000000201E-2</v>
      </c>
      <c r="S822">
        <v>9.4207142857142701E-3</v>
      </c>
      <c r="T822">
        <v>58.582820182311998</v>
      </c>
      <c r="U822">
        <v>0</v>
      </c>
      <c r="V822" s="1">
        <f t="shared" si="37"/>
        <v>43265</v>
      </c>
      <c r="W822" t="str">
        <f>IFERROR(VLOOKUP(V822,realized!K:N,3,0),"")</f>
        <v/>
      </c>
      <c r="Y822" t="s">
        <v>1636</v>
      </c>
      <c r="Z822">
        <v>1293.77</v>
      </c>
      <c r="AA822">
        <v>1306.53</v>
      </c>
      <c r="AB822">
        <v>1292.6099999999999</v>
      </c>
      <c r="AC822">
        <v>1304.28</v>
      </c>
      <c r="AD822">
        <v>13.92</v>
      </c>
      <c r="AE822">
        <v>11.579999999999901</v>
      </c>
      <c r="AF822">
        <v>49.980083158616402</v>
      </c>
      <c r="AG822">
        <v>0</v>
      </c>
      <c r="AH822" s="1">
        <f t="shared" si="38"/>
        <v>43244</v>
      </c>
      <c r="AI822" t="str">
        <f>IFERROR(VLOOKUP(AH822,realized!U:X,3,0),"")</f>
        <v/>
      </c>
    </row>
    <row r="823" spans="1:35" x14ac:dyDescent="0.3">
      <c r="A823" t="s">
        <v>1652</v>
      </c>
      <c r="B823">
        <v>1.1567799999999999</v>
      </c>
      <c r="C823">
        <v>1.16266</v>
      </c>
      <c r="D823">
        <v>1.1542699999999999</v>
      </c>
      <c r="E823">
        <v>1.16052</v>
      </c>
      <c r="F823">
        <v>8.3900000000001196E-3</v>
      </c>
      <c r="G823">
        <v>1.0363571428571401E-2</v>
      </c>
      <c r="H823">
        <v>51.569012515729</v>
      </c>
      <c r="I823">
        <v>0</v>
      </c>
      <c r="J823" s="1">
        <f t="shared" si="36"/>
        <v>43266</v>
      </c>
      <c r="K823" t="str">
        <f>IFERROR(VLOOKUP(J823,realized!F:I,3,0),"")</f>
        <v/>
      </c>
      <c r="M823" t="s">
        <v>1652</v>
      </c>
      <c r="N823">
        <v>1.32589</v>
      </c>
      <c r="O823">
        <v>1.32972</v>
      </c>
      <c r="P823">
        <v>1.32104</v>
      </c>
      <c r="Q823">
        <v>1.32778</v>
      </c>
      <c r="R823">
        <v>8.6800000000000193E-3</v>
      </c>
      <c r="S823">
        <v>9.7042857142857E-3</v>
      </c>
      <c r="T823">
        <v>58.6888079389308</v>
      </c>
      <c r="U823">
        <v>0</v>
      </c>
      <c r="V823" s="1">
        <f t="shared" si="37"/>
        <v>43266</v>
      </c>
      <c r="W823" t="str">
        <f>IFERROR(VLOOKUP(V823,realized!K:N,3,0),"")</f>
        <v/>
      </c>
      <c r="Y823" t="s">
        <v>1637</v>
      </c>
      <c r="Z823">
        <v>1304.05</v>
      </c>
      <c r="AA823">
        <v>1307.67</v>
      </c>
      <c r="AB823">
        <v>1299.76</v>
      </c>
      <c r="AC823">
        <v>1301.04</v>
      </c>
      <c r="AD823">
        <v>7.9100000000000801</v>
      </c>
      <c r="AE823">
        <v>11.5199999999999</v>
      </c>
      <c r="AF823">
        <v>49.894178977255798</v>
      </c>
      <c r="AG823">
        <v>0</v>
      </c>
      <c r="AH823" s="1">
        <f t="shared" si="38"/>
        <v>43245</v>
      </c>
      <c r="AI823" t="str">
        <f>IFERROR(VLOOKUP(AH823,realized!U:X,3,0),"")</f>
        <v/>
      </c>
    </row>
    <row r="824" spans="1:35" x14ac:dyDescent="0.3">
      <c r="A824" t="s">
        <v>1653</v>
      </c>
      <c r="B824">
        <v>1.1585000000000001</v>
      </c>
      <c r="C824">
        <v>1.16238</v>
      </c>
      <c r="D824">
        <v>1.15648</v>
      </c>
      <c r="E824">
        <v>1.1621900000000001</v>
      </c>
      <c r="F824">
        <v>5.9000000000000103E-3</v>
      </c>
      <c r="G824">
        <v>9.8592857142857006E-3</v>
      </c>
      <c r="H824">
        <v>52.7850750974143</v>
      </c>
      <c r="I824">
        <v>0</v>
      </c>
      <c r="J824" s="1">
        <f t="shared" si="36"/>
        <v>43269</v>
      </c>
      <c r="K824" t="str">
        <f>IFERROR(VLOOKUP(J824,realized!F:I,3,0),"")</f>
        <v/>
      </c>
      <c r="M824" t="s">
        <v>1653</v>
      </c>
      <c r="N824">
        <v>1.3273200000000001</v>
      </c>
      <c r="O824">
        <v>1.32782</v>
      </c>
      <c r="P824">
        <v>1.3224800000000001</v>
      </c>
      <c r="Q824">
        <v>1.3245</v>
      </c>
      <c r="R824">
        <v>5.3399999999999004E-3</v>
      </c>
      <c r="S824">
        <v>9.2235714285714109E-3</v>
      </c>
      <c r="T824">
        <v>59.5970651820585</v>
      </c>
      <c r="U824">
        <v>0</v>
      </c>
      <c r="V824" s="1">
        <f t="shared" si="37"/>
        <v>43269</v>
      </c>
      <c r="W824" t="str">
        <f>IFERROR(VLOOKUP(V824,realized!K:N,3,0),"")</f>
        <v/>
      </c>
      <c r="Y824" t="s">
        <v>1638</v>
      </c>
      <c r="Z824">
        <v>1298.8699999999999</v>
      </c>
      <c r="AA824">
        <v>1300.21</v>
      </c>
      <c r="AB824">
        <v>1295.3499999999999</v>
      </c>
      <c r="AC824">
        <v>1297.96</v>
      </c>
      <c r="AD824">
        <v>5.6900000000000501</v>
      </c>
      <c r="AE824">
        <v>11.0857142857142</v>
      </c>
      <c r="AF824">
        <v>49.735239253452598</v>
      </c>
      <c r="AG824">
        <v>0</v>
      </c>
      <c r="AH824" s="1">
        <f t="shared" si="38"/>
        <v>43248</v>
      </c>
      <c r="AI824" t="str">
        <f>IFERROR(VLOOKUP(AH824,realized!U:X,3,0),"")</f>
        <v/>
      </c>
    </row>
    <row r="825" spans="1:35" x14ac:dyDescent="0.3">
      <c r="A825" t="s">
        <v>1654</v>
      </c>
      <c r="B825">
        <v>1.16212</v>
      </c>
      <c r="C825">
        <v>1.1644099999999999</v>
      </c>
      <c r="D825">
        <v>1.1530100000000001</v>
      </c>
      <c r="E825">
        <v>1.1589400000000001</v>
      </c>
      <c r="F825">
        <v>1.1399999999999799E-2</v>
      </c>
      <c r="G825">
        <v>9.5478571428571201E-3</v>
      </c>
      <c r="H825">
        <v>54.227409279483297</v>
      </c>
      <c r="I825">
        <v>0</v>
      </c>
      <c r="J825" s="1">
        <f t="shared" si="36"/>
        <v>43270</v>
      </c>
      <c r="K825" t="str">
        <f>IFERROR(VLOOKUP(J825,realized!F:I,3,0),"")</f>
        <v/>
      </c>
      <c r="M825" t="s">
        <v>1654</v>
      </c>
      <c r="N825">
        <v>1.32406</v>
      </c>
      <c r="O825">
        <v>1.32718</v>
      </c>
      <c r="P825">
        <v>1.31497</v>
      </c>
      <c r="Q825">
        <v>1.3172299999999999</v>
      </c>
      <c r="R825">
        <v>1.221E-2</v>
      </c>
      <c r="S825">
        <v>9.6299999999999806E-3</v>
      </c>
      <c r="T825">
        <v>51.930762093786001</v>
      </c>
      <c r="U825">
        <v>0</v>
      </c>
      <c r="V825" s="1">
        <f t="shared" si="37"/>
        <v>43270</v>
      </c>
      <c r="W825" t="str">
        <f>IFERROR(VLOOKUP(V825,realized!K:N,3,0),"")</f>
        <v/>
      </c>
      <c r="Y825" t="s">
        <v>1639</v>
      </c>
      <c r="Z825">
        <v>1297.3599999999999</v>
      </c>
      <c r="AA825">
        <v>1306.44</v>
      </c>
      <c r="AB825">
        <v>1292.77</v>
      </c>
      <c r="AC825">
        <v>1298.26</v>
      </c>
      <c r="AD825">
        <v>13.67</v>
      </c>
      <c r="AE825">
        <v>11.1192857142857</v>
      </c>
      <c r="AF825">
        <v>49.593138317939001</v>
      </c>
      <c r="AG825">
        <v>0</v>
      </c>
      <c r="AH825" s="1">
        <f t="shared" si="38"/>
        <v>43249</v>
      </c>
      <c r="AI825" t="str">
        <f>IFERROR(VLOOKUP(AH825,realized!U:X,3,0),"")</f>
        <v/>
      </c>
    </row>
    <row r="826" spans="1:35" x14ac:dyDescent="0.3">
      <c r="A826" t="s">
        <v>1655</v>
      </c>
      <c r="B826">
        <v>1.15865</v>
      </c>
      <c r="C826">
        <v>1.15995</v>
      </c>
      <c r="D826">
        <v>1.1533500000000001</v>
      </c>
      <c r="E826">
        <v>1.15747</v>
      </c>
      <c r="F826">
        <v>6.5999999999999297E-3</v>
      </c>
      <c r="G826">
        <v>9.4235714285713992E-3</v>
      </c>
      <c r="H826">
        <v>54.2304325464589</v>
      </c>
      <c r="I826">
        <v>0</v>
      </c>
      <c r="J826" s="1">
        <f t="shared" si="36"/>
        <v>43271</v>
      </c>
      <c r="K826" t="str">
        <f>IFERROR(VLOOKUP(J826,realized!F:I,3,0),"")</f>
        <v/>
      </c>
      <c r="M826" t="s">
        <v>1655</v>
      </c>
      <c r="N826">
        <v>1.31684</v>
      </c>
      <c r="O826">
        <v>1.32158</v>
      </c>
      <c r="P826">
        <v>1.31453</v>
      </c>
      <c r="Q826">
        <v>1.3170200000000001</v>
      </c>
      <c r="R826">
        <v>7.0499999999999998E-3</v>
      </c>
      <c r="S826">
        <v>9.6199999999999706E-3</v>
      </c>
      <c r="T826">
        <v>51.7115191285558</v>
      </c>
      <c r="U826">
        <v>0</v>
      </c>
      <c r="V826" s="1">
        <f t="shared" si="37"/>
        <v>43271</v>
      </c>
      <c r="W826" t="str">
        <f>IFERROR(VLOOKUP(V826,realized!K:N,3,0),"")</f>
        <v/>
      </c>
      <c r="Y826" t="s">
        <v>1640</v>
      </c>
      <c r="Z826">
        <v>1299.04</v>
      </c>
      <c r="AA826">
        <v>1304.27</v>
      </c>
      <c r="AB826">
        <v>1295.7</v>
      </c>
      <c r="AC826">
        <v>1300.9000000000001</v>
      </c>
      <c r="AD826">
        <v>8.5699999999999292</v>
      </c>
      <c r="AE826">
        <v>10.8628571428571</v>
      </c>
      <c r="AF826">
        <v>49.374791184255301</v>
      </c>
      <c r="AG826">
        <v>0</v>
      </c>
      <c r="AH826" s="1">
        <f t="shared" si="38"/>
        <v>43250</v>
      </c>
      <c r="AI826" t="str">
        <f>IFERROR(VLOOKUP(AH826,realized!U:X,3,0),"")</f>
        <v/>
      </c>
    </row>
    <row r="827" spans="1:35" x14ac:dyDescent="0.3">
      <c r="A827" t="s">
        <v>1656</v>
      </c>
      <c r="B827">
        <v>1.1574</v>
      </c>
      <c r="C827">
        <v>1.1632899999999999</v>
      </c>
      <c r="D827">
        <v>1.15076</v>
      </c>
      <c r="E827">
        <v>1.1601900000000001</v>
      </c>
      <c r="F827">
        <v>1.2529999999999901E-2</v>
      </c>
      <c r="G827">
        <v>9.5957142857142404E-3</v>
      </c>
      <c r="H827">
        <v>51.651688691578698</v>
      </c>
      <c r="I827">
        <v>0</v>
      </c>
      <c r="J827" s="1">
        <f t="shared" si="36"/>
        <v>43272</v>
      </c>
      <c r="K827" t="str">
        <f>IFERROR(VLOOKUP(J827,realized!F:I,3,0),"")</f>
        <v/>
      </c>
      <c r="M827" t="s">
        <v>1656</v>
      </c>
      <c r="N827">
        <v>1.3168899999999999</v>
      </c>
      <c r="O827">
        <v>1.3268899999999999</v>
      </c>
      <c r="P827">
        <v>1.3101</v>
      </c>
      <c r="Q827">
        <v>1.3240499999999999</v>
      </c>
      <c r="R827">
        <v>1.6789999999999802E-2</v>
      </c>
      <c r="S827">
        <v>1.00457142857142E-2</v>
      </c>
      <c r="T827">
        <v>47.2236281475762</v>
      </c>
      <c r="U827">
        <v>0</v>
      </c>
      <c r="V827" s="1">
        <f t="shared" si="37"/>
        <v>43272</v>
      </c>
      <c r="W827" t="str">
        <f>IFERROR(VLOOKUP(V827,realized!K:N,3,0),"")</f>
        <v/>
      </c>
      <c r="Y827" t="s">
        <v>1641</v>
      </c>
      <c r="Z827">
        <v>1301.5999999999999</v>
      </c>
      <c r="AA827">
        <v>1306.44</v>
      </c>
      <c r="AB827">
        <v>1296.73</v>
      </c>
      <c r="AC827">
        <v>1297.77</v>
      </c>
      <c r="AD827">
        <v>9.7100000000000293</v>
      </c>
      <c r="AE827">
        <v>10.935714285714299</v>
      </c>
      <c r="AF827">
        <v>52.477122583301998</v>
      </c>
      <c r="AG827">
        <v>0</v>
      </c>
      <c r="AH827" s="1">
        <f t="shared" si="38"/>
        <v>43251</v>
      </c>
      <c r="AI827" t="str">
        <f>IFERROR(VLOOKUP(AH827,realized!U:X,3,0),"")</f>
        <v/>
      </c>
    </row>
    <row r="828" spans="1:35" x14ac:dyDescent="0.3">
      <c r="A828" t="s">
        <v>1657</v>
      </c>
      <c r="B828">
        <v>1.16018</v>
      </c>
      <c r="C828">
        <v>1.16744</v>
      </c>
      <c r="D828">
        <v>1.15984</v>
      </c>
      <c r="E828">
        <v>1.16571</v>
      </c>
      <c r="F828">
        <v>7.6000000000000503E-3</v>
      </c>
      <c r="G828">
        <v>9.5107142857142595E-3</v>
      </c>
      <c r="H828">
        <v>51.677082446727098</v>
      </c>
      <c r="I828">
        <v>0</v>
      </c>
      <c r="J828" s="1">
        <f t="shared" si="36"/>
        <v>43273</v>
      </c>
      <c r="K828" t="str">
        <f>IFERROR(VLOOKUP(J828,realized!F:I,3,0),"")</f>
        <v/>
      </c>
      <c r="M828" t="s">
        <v>1657</v>
      </c>
      <c r="N828">
        <v>1.32324</v>
      </c>
      <c r="O828">
        <v>1.33138</v>
      </c>
      <c r="P828">
        <v>1.3231599999999999</v>
      </c>
      <c r="Q828">
        <v>1.3262499999999999</v>
      </c>
      <c r="R828">
        <v>8.2200000000001092E-3</v>
      </c>
      <c r="S828">
        <v>9.8921428571428407E-3</v>
      </c>
      <c r="T828">
        <v>47.548491063984102</v>
      </c>
      <c r="U828">
        <v>0</v>
      </c>
      <c r="V828" s="1">
        <f t="shared" si="37"/>
        <v>43273</v>
      </c>
      <c r="W828" t="str">
        <f>IFERROR(VLOOKUP(V828,realized!K:N,3,0),"")</f>
        <v/>
      </c>
      <c r="Y828" t="s">
        <v>1642</v>
      </c>
      <c r="Z828">
        <v>1298.98</v>
      </c>
      <c r="AA828">
        <v>1300.46</v>
      </c>
      <c r="AB828">
        <v>1289.0899999999999</v>
      </c>
      <c r="AC828">
        <v>1292.6600000000001</v>
      </c>
      <c r="AD828">
        <v>11.3700000000001</v>
      </c>
      <c r="AE828">
        <v>11.068571428571399</v>
      </c>
      <c r="AF828">
        <v>60.244759709645997</v>
      </c>
      <c r="AG828">
        <v>0</v>
      </c>
      <c r="AH828" s="1">
        <f t="shared" si="38"/>
        <v>43252</v>
      </c>
      <c r="AI828" t="str">
        <f>IFERROR(VLOOKUP(AH828,realized!U:X,3,0),"")</f>
        <v/>
      </c>
    </row>
    <row r="829" spans="1:35" x14ac:dyDescent="0.3">
      <c r="A829" t="s">
        <v>1658</v>
      </c>
      <c r="B829">
        <v>1.1663399999999999</v>
      </c>
      <c r="C829">
        <v>1.1712499999999999</v>
      </c>
      <c r="D829">
        <v>1.1628000000000001</v>
      </c>
      <c r="E829">
        <v>1.1702399999999999</v>
      </c>
      <c r="F829">
        <v>8.4499999999998396E-3</v>
      </c>
      <c r="G829">
        <v>9.5457142857142494E-3</v>
      </c>
      <c r="H829">
        <v>51.735463813836397</v>
      </c>
      <c r="I829">
        <v>0</v>
      </c>
      <c r="J829" s="1">
        <f t="shared" si="36"/>
        <v>43276</v>
      </c>
      <c r="K829" t="str">
        <f>IFERROR(VLOOKUP(J829,realized!F:I,3,0),"")</f>
        <v/>
      </c>
      <c r="M829" t="s">
        <v>1658</v>
      </c>
      <c r="N829">
        <v>1.32483</v>
      </c>
      <c r="O829">
        <v>1.3289599999999999</v>
      </c>
      <c r="P829">
        <v>1.32202</v>
      </c>
      <c r="Q829">
        <v>1.32795</v>
      </c>
      <c r="R829">
        <v>6.9399999999999401E-3</v>
      </c>
      <c r="S829">
        <v>9.6278571428571203E-3</v>
      </c>
      <c r="T829">
        <v>47.70874328128</v>
      </c>
      <c r="U829">
        <v>0</v>
      </c>
      <c r="V829" s="1">
        <f t="shared" si="37"/>
        <v>43276</v>
      </c>
      <c r="W829" t="str">
        <f>IFERROR(VLOOKUP(V829,realized!K:N,3,0),"")</f>
        <v/>
      </c>
      <c r="Y829" t="s">
        <v>1643</v>
      </c>
      <c r="Z829">
        <v>1293.19</v>
      </c>
      <c r="AA829">
        <v>1298.02</v>
      </c>
      <c r="AB829">
        <v>1290.08</v>
      </c>
      <c r="AC829">
        <v>1291.56</v>
      </c>
      <c r="AD829">
        <v>7.9400000000000501</v>
      </c>
      <c r="AE829">
        <v>9.7664285714285999</v>
      </c>
      <c r="AF829">
        <v>68.841758440588407</v>
      </c>
      <c r="AG829">
        <v>0</v>
      </c>
      <c r="AH829" s="1">
        <f t="shared" si="38"/>
        <v>43255</v>
      </c>
      <c r="AI829" t="str">
        <f>IFERROR(VLOOKUP(AH829,realized!U:X,3,0),"")</f>
        <v/>
      </c>
    </row>
    <row r="830" spans="1:35" x14ac:dyDescent="0.3">
      <c r="A830" t="s">
        <v>1659</v>
      </c>
      <c r="B830">
        <v>1.16994</v>
      </c>
      <c r="C830">
        <v>1.1719900000000001</v>
      </c>
      <c r="D830">
        <v>1.1634199999999999</v>
      </c>
      <c r="E830">
        <v>1.16473</v>
      </c>
      <c r="F830">
        <v>8.5700000000001799E-3</v>
      </c>
      <c r="G830">
        <v>9.5628571428571195E-3</v>
      </c>
      <c r="H830">
        <v>51.753966020883603</v>
      </c>
      <c r="I830">
        <v>0</v>
      </c>
      <c r="J830" s="1">
        <f t="shared" si="36"/>
        <v>43277</v>
      </c>
      <c r="K830" t="str">
        <f>IFERROR(VLOOKUP(J830,realized!F:I,3,0),"")</f>
        <v/>
      </c>
      <c r="M830" t="s">
        <v>1659</v>
      </c>
      <c r="N830">
        <v>1.32762</v>
      </c>
      <c r="O830">
        <v>1.32911</v>
      </c>
      <c r="P830">
        <v>1.3190900000000001</v>
      </c>
      <c r="Q830">
        <v>1.3220700000000001</v>
      </c>
      <c r="R830">
        <v>1.0019999999999901E-2</v>
      </c>
      <c r="S830">
        <v>9.9285714285713908E-3</v>
      </c>
      <c r="T830">
        <v>48.030930713007301</v>
      </c>
      <c r="U830">
        <v>0</v>
      </c>
      <c r="V830" s="1">
        <f t="shared" si="37"/>
        <v>43277</v>
      </c>
      <c r="W830" t="str">
        <f>IFERROR(VLOOKUP(V830,realized!K:N,3,0),"")</f>
        <v/>
      </c>
      <c r="Y830" t="s">
        <v>1644</v>
      </c>
      <c r="Z830">
        <v>1292.0899999999999</v>
      </c>
      <c r="AA830">
        <v>1300.44</v>
      </c>
      <c r="AB830">
        <v>1289.6199999999999</v>
      </c>
      <c r="AC830">
        <v>1295.98</v>
      </c>
      <c r="AD830">
        <v>10.8200000000001</v>
      </c>
      <c r="AE830">
        <v>9.7850000000000499</v>
      </c>
      <c r="AF830">
        <v>68.246620474432703</v>
      </c>
      <c r="AG830">
        <v>0</v>
      </c>
      <c r="AH830" s="1">
        <f t="shared" si="38"/>
        <v>43256</v>
      </c>
      <c r="AI830" t="str">
        <f>IFERROR(VLOOKUP(AH830,realized!U:X,3,0),"")</f>
        <v/>
      </c>
    </row>
    <row r="831" spans="1:35" x14ac:dyDescent="0.3">
      <c r="A831" t="s">
        <v>1660</v>
      </c>
      <c r="B831">
        <v>1.1644399999999999</v>
      </c>
      <c r="C831">
        <v>1.16716</v>
      </c>
      <c r="D831">
        <v>1.15401</v>
      </c>
      <c r="E831">
        <v>1.1553500000000001</v>
      </c>
      <c r="F831">
        <v>1.31499999999999E-2</v>
      </c>
      <c r="G831">
        <v>1.0020714285714201E-2</v>
      </c>
      <c r="H831">
        <v>51.9108710848908</v>
      </c>
      <c r="I831">
        <v>0</v>
      </c>
      <c r="J831" s="1">
        <f t="shared" si="36"/>
        <v>43278</v>
      </c>
      <c r="K831" t="str">
        <f>IFERROR(VLOOKUP(J831,realized!F:I,3,0),"")</f>
        <v/>
      </c>
      <c r="M831" t="s">
        <v>1660</v>
      </c>
      <c r="N831">
        <v>1.32172</v>
      </c>
      <c r="O831">
        <v>1.3232999999999999</v>
      </c>
      <c r="P831">
        <v>1.3105500000000001</v>
      </c>
      <c r="Q831">
        <v>1.3112999999999999</v>
      </c>
      <c r="R831">
        <v>1.27499999999998E-2</v>
      </c>
      <c r="S831">
        <v>1.01099999999999E-2</v>
      </c>
      <c r="T831">
        <v>51.067096926780899</v>
      </c>
      <c r="U831">
        <v>0</v>
      </c>
      <c r="V831" s="1">
        <f t="shared" si="37"/>
        <v>43278</v>
      </c>
      <c r="W831" t="str">
        <f>IFERROR(VLOOKUP(V831,realized!K:N,3,0),"")</f>
        <v/>
      </c>
      <c r="Y831" t="s">
        <v>1645</v>
      </c>
      <c r="Z831">
        <v>1296.6500000000001</v>
      </c>
      <c r="AA831">
        <v>1301.72</v>
      </c>
      <c r="AB831">
        <v>1293.67</v>
      </c>
      <c r="AC831">
        <v>1296.08</v>
      </c>
      <c r="AD831">
        <v>8.0499999999999492</v>
      </c>
      <c r="AE831">
        <v>9.69785714285719</v>
      </c>
      <c r="AF831">
        <v>67.633146639482504</v>
      </c>
      <c r="AG831">
        <v>0</v>
      </c>
      <c r="AH831" s="1">
        <f t="shared" si="38"/>
        <v>43257</v>
      </c>
      <c r="AI831" t="str">
        <f>IFERROR(VLOOKUP(AH831,realized!U:X,3,0),"")</f>
        <v/>
      </c>
    </row>
    <row r="832" spans="1:35" x14ac:dyDescent="0.3">
      <c r="A832" t="s">
        <v>1661</v>
      </c>
      <c r="B832">
        <v>1.1556</v>
      </c>
      <c r="C832">
        <v>1.1599900000000001</v>
      </c>
      <c r="D832">
        <v>1.1526700000000001</v>
      </c>
      <c r="E832">
        <v>1.15679</v>
      </c>
      <c r="F832">
        <v>7.3199999999999897E-3</v>
      </c>
      <c r="G832">
        <v>9.9492857142857005E-3</v>
      </c>
      <c r="H832">
        <v>52.038403616793801</v>
      </c>
      <c r="I832">
        <v>0</v>
      </c>
      <c r="J832" s="1">
        <f t="shared" si="36"/>
        <v>43279</v>
      </c>
      <c r="K832" t="str">
        <f>IFERROR(VLOOKUP(J832,realized!F:I,3,0),"")</f>
        <v/>
      </c>
      <c r="M832" t="s">
        <v>1661</v>
      </c>
      <c r="N832">
        <v>1.31132</v>
      </c>
      <c r="O832">
        <v>1.3119799999999999</v>
      </c>
      <c r="P832">
        <v>1.3048500000000001</v>
      </c>
      <c r="Q832">
        <v>1.30755</v>
      </c>
      <c r="R832">
        <v>7.12999999999985E-3</v>
      </c>
      <c r="S832">
        <v>1.0015714285714201E-2</v>
      </c>
      <c r="T832">
        <v>45.995177888021097</v>
      </c>
      <c r="U832">
        <v>0</v>
      </c>
      <c r="V832" s="1">
        <f t="shared" si="37"/>
        <v>43279</v>
      </c>
      <c r="W832" t="str">
        <f>IFERROR(VLOOKUP(V832,realized!K:N,3,0),"")</f>
        <v/>
      </c>
      <c r="Y832" t="s">
        <v>1646</v>
      </c>
      <c r="Z832">
        <v>1296.55</v>
      </c>
      <c r="AA832">
        <v>1303.03</v>
      </c>
      <c r="AB832">
        <v>1294.77</v>
      </c>
      <c r="AC832">
        <v>1296.7</v>
      </c>
      <c r="AD832">
        <v>8.2599999999999891</v>
      </c>
      <c r="AE832">
        <v>9.7050000000000392</v>
      </c>
      <c r="AF832">
        <v>67.130528203686893</v>
      </c>
      <c r="AG832">
        <v>0</v>
      </c>
      <c r="AH832" s="1">
        <f t="shared" si="38"/>
        <v>43258</v>
      </c>
      <c r="AI832" t="str">
        <f>IFERROR(VLOOKUP(AH832,realized!U:X,3,0),"")</f>
        <v/>
      </c>
    </row>
    <row r="833" spans="1:35" x14ac:dyDescent="0.3">
      <c r="A833" t="s">
        <v>1662</v>
      </c>
      <c r="B833">
        <v>1.1566799999999999</v>
      </c>
      <c r="C833">
        <v>1.169</v>
      </c>
      <c r="D833">
        <v>1.1557599999999999</v>
      </c>
      <c r="E833">
        <v>1.1682300000000001</v>
      </c>
      <c r="F833">
        <v>1.3240000000000101E-2</v>
      </c>
      <c r="G833">
        <v>1.05142857142857E-2</v>
      </c>
      <c r="H833">
        <v>52.361899611224899</v>
      </c>
      <c r="I833">
        <v>0</v>
      </c>
      <c r="J833" s="1">
        <f t="shared" si="36"/>
        <v>43280</v>
      </c>
      <c r="K833" t="str">
        <f>IFERROR(VLOOKUP(J833,realized!F:I,3,0),"")</f>
        <v/>
      </c>
      <c r="M833" t="s">
        <v>1662</v>
      </c>
      <c r="N833">
        <v>1.3074300000000001</v>
      </c>
      <c r="O833">
        <v>1.3212900000000001</v>
      </c>
      <c r="P833">
        <v>1.30681</v>
      </c>
      <c r="Q833">
        <v>1.3206</v>
      </c>
      <c r="R833">
        <v>1.448E-2</v>
      </c>
      <c r="S833">
        <v>1.0361428571428501E-2</v>
      </c>
      <c r="T833">
        <v>46.353089424262699</v>
      </c>
      <c r="U833">
        <v>0</v>
      </c>
      <c r="V833" s="1">
        <f t="shared" si="37"/>
        <v>43280</v>
      </c>
      <c r="W833" t="str">
        <f>IFERROR(VLOOKUP(V833,realized!K:N,3,0),"")</f>
        <v/>
      </c>
      <c r="Y833" t="s">
        <v>1647</v>
      </c>
      <c r="Z833">
        <v>1296.72</v>
      </c>
      <c r="AA833">
        <v>1300.45</v>
      </c>
      <c r="AB833">
        <v>1292.49</v>
      </c>
      <c r="AC833">
        <v>1298.49</v>
      </c>
      <c r="AD833">
        <v>7.9600000000000302</v>
      </c>
      <c r="AE833">
        <v>9.4842857142857593</v>
      </c>
      <c r="AF833">
        <v>76.306342858192494</v>
      </c>
      <c r="AG833">
        <v>0</v>
      </c>
      <c r="AH833" s="1">
        <f t="shared" si="38"/>
        <v>43259</v>
      </c>
      <c r="AI833" t="str">
        <f>IFERROR(VLOOKUP(AH833,realized!U:X,3,0),"")</f>
        <v/>
      </c>
    </row>
    <row r="834" spans="1:35" x14ac:dyDescent="0.3">
      <c r="A834" t="s">
        <v>1663</v>
      </c>
      <c r="B834">
        <v>1.1684000000000001</v>
      </c>
      <c r="C834">
        <v>1.1684000000000001</v>
      </c>
      <c r="D834">
        <v>1.15907</v>
      </c>
      <c r="E834">
        <v>1.1637900000000001</v>
      </c>
      <c r="F834">
        <v>9.3300000000000605E-3</v>
      </c>
      <c r="G834">
        <v>1.06392857142857E-2</v>
      </c>
      <c r="H834">
        <v>52.791975605935797</v>
      </c>
      <c r="I834">
        <v>0</v>
      </c>
      <c r="J834" s="1">
        <f t="shared" si="36"/>
        <v>43283</v>
      </c>
      <c r="K834" t="str">
        <f>IFERROR(VLOOKUP(J834,realized!F:I,3,0),"")</f>
        <v/>
      </c>
      <c r="M834" t="s">
        <v>1663</v>
      </c>
      <c r="N834">
        <v>1.31914</v>
      </c>
      <c r="O834">
        <v>1.3207899999999999</v>
      </c>
      <c r="P834">
        <v>1.3093999999999999</v>
      </c>
      <c r="Q834">
        <v>1.3141400000000001</v>
      </c>
      <c r="R834">
        <v>1.1390000000000001E-2</v>
      </c>
      <c r="S834">
        <v>1.05857142857142E-2</v>
      </c>
      <c r="T834">
        <v>46.877469393183702</v>
      </c>
      <c r="U834">
        <v>0</v>
      </c>
      <c r="V834" s="1">
        <f t="shared" si="37"/>
        <v>43283</v>
      </c>
      <c r="W834" t="str">
        <f>IFERROR(VLOOKUP(V834,realized!K:N,3,0),"")</f>
        <v/>
      </c>
      <c r="Y834" t="s">
        <v>1648</v>
      </c>
      <c r="Z834">
        <v>1298.8</v>
      </c>
      <c r="AA834">
        <v>1302.24</v>
      </c>
      <c r="AB834">
        <v>1293.95</v>
      </c>
      <c r="AC834">
        <v>1299.8399999999999</v>
      </c>
      <c r="AD834">
        <v>8.2899999999999601</v>
      </c>
      <c r="AE834">
        <v>9.4892857142857494</v>
      </c>
      <c r="AF834">
        <v>75.832445210485801</v>
      </c>
      <c r="AG834">
        <v>0</v>
      </c>
      <c r="AH834" s="1">
        <f t="shared" si="38"/>
        <v>43262</v>
      </c>
      <c r="AI834" t="str">
        <f>IFERROR(VLOOKUP(AH834,realized!U:X,3,0),"")</f>
        <v/>
      </c>
    </row>
    <row r="835" spans="1:35" x14ac:dyDescent="0.3">
      <c r="A835" t="s">
        <v>1664</v>
      </c>
      <c r="B835">
        <v>1.16378</v>
      </c>
      <c r="C835">
        <v>1.1672499999999999</v>
      </c>
      <c r="D835">
        <v>1.1619999999999999</v>
      </c>
      <c r="E835">
        <v>1.1658599999999999</v>
      </c>
      <c r="F835">
        <v>5.24999999999997E-3</v>
      </c>
      <c r="G835">
        <v>1.04721428571428E-2</v>
      </c>
      <c r="H835">
        <v>53.140736829801803</v>
      </c>
      <c r="I835">
        <v>0</v>
      </c>
      <c r="J835" s="1">
        <f t="shared" si="36"/>
        <v>43284</v>
      </c>
      <c r="K835" t="str">
        <f>IFERROR(VLOOKUP(J835,realized!F:I,3,0),"")</f>
        <v/>
      </c>
      <c r="M835" t="s">
        <v>1664</v>
      </c>
      <c r="N835">
        <v>1.3130200000000001</v>
      </c>
      <c r="O835">
        <v>1.32056</v>
      </c>
      <c r="P835">
        <v>1.31138</v>
      </c>
      <c r="Q835">
        <v>1.3191299999999999</v>
      </c>
      <c r="R835">
        <v>9.1799999999999608E-3</v>
      </c>
      <c r="S835">
        <v>1.0661428571428501E-2</v>
      </c>
      <c r="T835">
        <v>47.4079512716105</v>
      </c>
      <c r="U835">
        <v>0</v>
      </c>
      <c r="V835" s="1">
        <f t="shared" si="37"/>
        <v>43284</v>
      </c>
      <c r="W835" t="str">
        <f>IFERROR(VLOOKUP(V835,realized!K:N,3,0),"")</f>
        <v/>
      </c>
      <c r="Y835" t="s">
        <v>1649</v>
      </c>
      <c r="Z835">
        <v>1300.1600000000001</v>
      </c>
      <c r="AA835">
        <v>1300.27</v>
      </c>
      <c r="AB835">
        <v>1292.8699999999999</v>
      </c>
      <c r="AC835">
        <v>1295.3599999999999</v>
      </c>
      <c r="AD835">
        <v>7.4000000000000901</v>
      </c>
      <c r="AE835">
        <v>9.25428571428575</v>
      </c>
      <c r="AF835">
        <v>77.947847346036895</v>
      </c>
      <c r="AG835">
        <v>0</v>
      </c>
      <c r="AH835" s="1">
        <f t="shared" si="38"/>
        <v>43263</v>
      </c>
      <c r="AI835" t="str">
        <f>IFERROR(VLOOKUP(AH835,realized!U:X,3,0),"")</f>
        <v/>
      </c>
    </row>
    <row r="836" spans="1:35" x14ac:dyDescent="0.3">
      <c r="A836" t="s">
        <v>1665</v>
      </c>
      <c r="B836">
        <v>1.16567</v>
      </c>
      <c r="C836">
        <v>1.1681299999999999</v>
      </c>
      <c r="D836">
        <v>1.163</v>
      </c>
      <c r="E836">
        <v>1.1655500000000001</v>
      </c>
      <c r="F836">
        <v>5.12999999999985E-3</v>
      </c>
      <c r="G836">
        <v>8.7757142857142808E-3</v>
      </c>
      <c r="H836">
        <v>70.868036768162199</v>
      </c>
      <c r="I836">
        <v>0</v>
      </c>
      <c r="J836" s="1">
        <f t="shared" ref="J836:J899" si="39">DATEVALUE(SUBSTITUTE(A836,".","/"))</f>
        <v>43285</v>
      </c>
      <c r="K836" t="str">
        <f>IFERROR(VLOOKUP(J836,realized!F:I,3,0),"")</f>
        <v/>
      </c>
      <c r="M836" t="s">
        <v>1665</v>
      </c>
      <c r="N836">
        <v>1.31864</v>
      </c>
      <c r="O836">
        <v>1.3248200000000001</v>
      </c>
      <c r="P836">
        <v>1.3169900000000001</v>
      </c>
      <c r="Q836">
        <v>1.3225</v>
      </c>
      <c r="R836">
        <v>7.8300000000000002E-3</v>
      </c>
      <c r="S836">
        <v>9.8578571428571092E-3</v>
      </c>
      <c r="T836">
        <v>62.829150287736802</v>
      </c>
      <c r="U836">
        <v>0</v>
      </c>
      <c r="V836" s="1">
        <f t="shared" ref="V836:V899" si="40">DATEVALUE(SUBSTITUTE(M836,".","/"))</f>
        <v>43285</v>
      </c>
      <c r="W836" t="str">
        <f>IFERROR(VLOOKUP(V836,realized!K:N,3,0),"")</f>
        <v/>
      </c>
      <c r="Y836" t="s">
        <v>1650</v>
      </c>
      <c r="Z836">
        <v>1295.48</v>
      </c>
      <c r="AA836">
        <v>1301.1099999999999</v>
      </c>
      <c r="AB836">
        <v>1291.54</v>
      </c>
      <c r="AC836">
        <v>1299.06</v>
      </c>
      <c r="AD836">
        <v>9.5699999999999292</v>
      </c>
      <c r="AE836">
        <v>8.9435714285714596</v>
      </c>
      <c r="AF836">
        <v>77.254249009310996</v>
      </c>
      <c r="AG836">
        <v>0</v>
      </c>
      <c r="AH836" s="1">
        <f t="shared" ref="AH836:AH899" si="41">DATEVALUE(SUBSTITUTE(Y836,".","/"))</f>
        <v>43264</v>
      </c>
      <c r="AI836" t="str">
        <f>IFERROR(VLOOKUP(AH836,realized!U:X,3,0),"")</f>
        <v/>
      </c>
    </row>
    <row r="837" spans="1:35" x14ac:dyDescent="0.3">
      <c r="A837" t="s">
        <v>1666</v>
      </c>
      <c r="B837">
        <v>1.16547</v>
      </c>
      <c r="C837">
        <v>1.1719599999999999</v>
      </c>
      <c r="D837">
        <v>1.1649400000000001</v>
      </c>
      <c r="E837">
        <v>1.1691</v>
      </c>
      <c r="F837">
        <v>7.0199999999997998E-3</v>
      </c>
      <c r="G837">
        <v>8.6778571428571104E-3</v>
      </c>
      <c r="H837">
        <v>70.401573877343395</v>
      </c>
      <c r="I837">
        <v>0</v>
      </c>
      <c r="J837" s="1">
        <f t="shared" si="39"/>
        <v>43286</v>
      </c>
      <c r="K837" t="str">
        <f>IFERROR(VLOOKUP(J837,realized!F:I,3,0),"")</f>
        <v/>
      </c>
      <c r="M837" t="s">
        <v>1666</v>
      </c>
      <c r="N837">
        <v>1.3224100000000001</v>
      </c>
      <c r="O837">
        <v>1.32738</v>
      </c>
      <c r="P837">
        <v>1.3203</v>
      </c>
      <c r="Q837">
        <v>1.3218300000000001</v>
      </c>
      <c r="R837">
        <v>7.07999999999997E-3</v>
      </c>
      <c r="S837">
        <v>9.7435714285713897E-3</v>
      </c>
      <c r="T837">
        <v>62.839838001749101</v>
      </c>
      <c r="U837">
        <v>0</v>
      </c>
      <c r="V837" s="1">
        <f t="shared" si="40"/>
        <v>43286</v>
      </c>
      <c r="W837" t="str">
        <f>IFERROR(VLOOKUP(V837,realized!K:N,3,0),"")</f>
        <v/>
      </c>
      <c r="Y837" t="s">
        <v>1651</v>
      </c>
      <c r="Z837">
        <v>1299.1300000000001</v>
      </c>
      <c r="AA837">
        <v>1309.17</v>
      </c>
      <c r="AB837">
        <v>1297.4100000000001</v>
      </c>
      <c r="AC837">
        <v>1301.68</v>
      </c>
      <c r="AD837">
        <v>11.7599999999999</v>
      </c>
      <c r="AE837">
        <v>9.2185714285714493</v>
      </c>
      <c r="AF837">
        <v>73.696322573761094</v>
      </c>
      <c r="AG837">
        <v>0</v>
      </c>
      <c r="AH837" s="1">
        <f t="shared" si="41"/>
        <v>43265</v>
      </c>
      <c r="AI837" t="str">
        <f>IFERROR(VLOOKUP(AH837,realized!U:X,3,0),"")</f>
        <v/>
      </c>
    </row>
    <row r="838" spans="1:35" x14ac:dyDescent="0.3">
      <c r="A838" t="s">
        <v>1667</v>
      </c>
      <c r="B838">
        <v>1.1687700000000001</v>
      </c>
      <c r="C838">
        <v>1.17669</v>
      </c>
      <c r="D838">
        <v>1.16795</v>
      </c>
      <c r="E838">
        <v>1.17414</v>
      </c>
      <c r="F838">
        <v>8.73999999999997E-3</v>
      </c>
      <c r="G838">
        <v>8.8807142857142505E-3</v>
      </c>
      <c r="H838">
        <v>62.550222859635497</v>
      </c>
      <c r="I838">
        <v>0</v>
      </c>
      <c r="J838" s="1">
        <f t="shared" si="39"/>
        <v>43287</v>
      </c>
      <c r="K838" t="str">
        <f>IFERROR(VLOOKUP(J838,realized!F:I,3,0),"")</f>
        <v/>
      </c>
      <c r="M838" t="s">
        <v>1667</v>
      </c>
      <c r="N838">
        <v>1.32182</v>
      </c>
      <c r="O838">
        <v>1.3289200000000001</v>
      </c>
      <c r="P838">
        <v>1.3202400000000001</v>
      </c>
      <c r="Q838">
        <v>1.32843</v>
      </c>
      <c r="R838">
        <v>8.6800000000000193E-3</v>
      </c>
      <c r="S838">
        <v>9.9821428571428197E-3</v>
      </c>
      <c r="T838">
        <v>63.045619163140302</v>
      </c>
      <c r="U838">
        <v>0</v>
      </c>
      <c r="V838" s="1">
        <f t="shared" si="40"/>
        <v>43287</v>
      </c>
      <c r="W838" t="str">
        <f>IFERROR(VLOOKUP(V838,realized!K:N,3,0),"")</f>
        <v/>
      </c>
      <c r="Y838" t="s">
        <v>1652</v>
      </c>
      <c r="Z838">
        <v>1302</v>
      </c>
      <c r="AA838">
        <v>1302.99</v>
      </c>
      <c r="AB838">
        <v>1275.25</v>
      </c>
      <c r="AC838">
        <v>1279.24</v>
      </c>
      <c r="AD838">
        <v>27.74</v>
      </c>
      <c r="AE838">
        <v>10.793571428571401</v>
      </c>
      <c r="AF838">
        <v>53.7511996062983</v>
      </c>
      <c r="AG838">
        <v>1</v>
      </c>
      <c r="AH838" s="1">
        <f t="shared" si="41"/>
        <v>43266</v>
      </c>
      <c r="AI838" t="str">
        <f>IFERROR(VLOOKUP(AH838,realized!U:X,3,0),"")</f>
        <v/>
      </c>
    </row>
    <row r="839" spans="1:35" x14ac:dyDescent="0.3">
      <c r="A839" t="s">
        <v>1668</v>
      </c>
      <c r="B839">
        <v>1.17361</v>
      </c>
      <c r="C839">
        <v>1.179</v>
      </c>
      <c r="D839">
        <v>1.1732100000000001</v>
      </c>
      <c r="E839">
        <v>1.1749400000000001</v>
      </c>
      <c r="F839">
        <v>5.7899999999999601E-3</v>
      </c>
      <c r="G839">
        <v>8.4799999999999702E-3</v>
      </c>
      <c r="H839">
        <v>59.015875764354099</v>
      </c>
      <c r="I839">
        <v>0</v>
      </c>
      <c r="J839" s="1">
        <f t="shared" si="39"/>
        <v>43290</v>
      </c>
      <c r="K839" t="str">
        <f>IFERROR(VLOOKUP(J839,realized!F:I,3,0),"")</f>
        <v/>
      </c>
      <c r="M839" t="s">
        <v>1668</v>
      </c>
      <c r="N839">
        <v>1.33142</v>
      </c>
      <c r="O839">
        <v>1.3361799999999999</v>
      </c>
      <c r="P839">
        <v>1.3188200000000001</v>
      </c>
      <c r="Q839">
        <v>1.32575</v>
      </c>
      <c r="R839">
        <v>1.7359999999999799E-2</v>
      </c>
      <c r="S839">
        <v>1.0349999999999899E-2</v>
      </c>
      <c r="T839">
        <v>56.938418410071897</v>
      </c>
      <c r="U839">
        <v>1</v>
      </c>
      <c r="V839" s="1">
        <f t="shared" si="40"/>
        <v>43290</v>
      </c>
      <c r="W839" t="str">
        <f>IFERROR(VLOOKUP(V839,realized!K:N,3,0),"")</f>
        <v/>
      </c>
      <c r="Y839" t="s">
        <v>1653</v>
      </c>
      <c r="Z839">
        <v>1278.21</v>
      </c>
      <c r="AA839">
        <v>1282.25</v>
      </c>
      <c r="AB839">
        <v>1276.9000000000001</v>
      </c>
      <c r="AC839">
        <v>1277.8800000000001</v>
      </c>
      <c r="AD839">
        <v>5.3499999999999002</v>
      </c>
      <c r="AE839">
        <v>10.199285714285701</v>
      </c>
      <c r="AF839">
        <v>53.501593498382</v>
      </c>
      <c r="AG839">
        <v>1</v>
      </c>
      <c r="AH839" s="1">
        <f t="shared" si="41"/>
        <v>43269</v>
      </c>
      <c r="AI839" t="str">
        <f>IFERROR(VLOOKUP(AH839,realized!U:X,3,0),"")</f>
        <v/>
      </c>
    </row>
    <row r="840" spans="1:35" x14ac:dyDescent="0.3">
      <c r="A840" t="s">
        <v>1669</v>
      </c>
      <c r="B840">
        <v>1.17519</v>
      </c>
      <c r="C840">
        <v>1.17621</v>
      </c>
      <c r="D840">
        <v>1.1689799999999999</v>
      </c>
      <c r="E840">
        <v>1.17438</v>
      </c>
      <c r="F840">
        <v>7.2300000000000697E-3</v>
      </c>
      <c r="G840">
        <v>8.5249999999999892E-3</v>
      </c>
      <c r="H840">
        <v>58.761015997366499</v>
      </c>
      <c r="I840">
        <v>0</v>
      </c>
      <c r="J840" s="1">
        <f t="shared" si="39"/>
        <v>43291</v>
      </c>
      <c r="K840" t="str">
        <f>IFERROR(VLOOKUP(J840,realized!F:I,3,0),"")</f>
        <v/>
      </c>
      <c r="M840" t="s">
        <v>1669</v>
      </c>
      <c r="N840">
        <v>1.3255399999999999</v>
      </c>
      <c r="O840">
        <v>1.3300099999999999</v>
      </c>
      <c r="P840">
        <v>1.3222400000000001</v>
      </c>
      <c r="Q840">
        <v>1.3270299999999999</v>
      </c>
      <c r="R840">
        <v>7.76999999999983E-3</v>
      </c>
      <c r="S840">
        <v>1.0401428571428501E-2</v>
      </c>
      <c r="T840">
        <v>57.148162806104501</v>
      </c>
      <c r="U840">
        <v>1</v>
      </c>
      <c r="V840" s="1">
        <f t="shared" si="40"/>
        <v>43291</v>
      </c>
      <c r="W840" t="str">
        <f>IFERROR(VLOOKUP(V840,realized!K:N,3,0),"")</f>
        <v/>
      </c>
      <c r="Y840" t="s">
        <v>1654</v>
      </c>
      <c r="Z840">
        <v>1278.3499999999999</v>
      </c>
      <c r="AA840">
        <v>1283.9100000000001</v>
      </c>
      <c r="AB840">
        <v>1270.25</v>
      </c>
      <c r="AC840">
        <v>1274.19</v>
      </c>
      <c r="AD840">
        <v>13.66</v>
      </c>
      <c r="AE840">
        <v>10.5628571428571</v>
      </c>
      <c r="AF840">
        <v>48.2095190719659</v>
      </c>
      <c r="AG840">
        <v>1</v>
      </c>
      <c r="AH840" s="1">
        <f t="shared" si="41"/>
        <v>43270</v>
      </c>
      <c r="AI840" t="str">
        <f>IFERROR(VLOOKUP(AH840,realized!U:X,3,0),"")</f>
        <v/>
      </c>
    </row>
    <row r="841" spans="1:35" x14ac:dyDescent="0.3">
      <c r="A841" t="s">
        <v>1670</v>
      </c>
      <c r="B841">
        <v>1.1735500000000001</v>
      </c>
      <c r="C841">
        <v>1.17578</v>
      </c>
      <c r="D841">
        <v>1.16648</v>
      </c>
      <c r="E841">
        <v>1.1673800000000001</v>
      </c>
      <c r="F841">
        <v>9.3000000000000808E-3</v>
      </c>
      <c r="G841">
        <v>8.2942857142857106E-3</v>
      </c>
      <c r="H841">
        <v>61.042444449060703</v>
      </c>
      <c r="I841">
        <v>0</v>
      </c>
      <c r="J841" s="1">
        <f t="shared" si="39"/>
        <v>43292</v>
      </c>
      <c r="K841" t="str">
        <f>IFERROR(VLOOKUP(J841,realized!F:I,3,0),"")</f>
        <v/>
      </c>
      <c r="M841" t="s">
        <v>1670</v>
      </c>
      <c r="N841">
        <v>1.3277300000000001</v>
      </c>
      <c r="O841">
        <v>1.3284400000000001</v>
      </c>
      <c r="P841">
        <v>1.31986</v>
      </c>
      <c r="Q841">
        <v>1.32023</v>
      </c>
      <c r="R841">
        <v>8.5800000000000303E-3</v>
      </c>
      <c r="S841">
        <v>9.8149999999999505E-3</v>
      </c>
      <c r="T841">
        <v>57.0863571403153</v>
      </c>
      <c r="U841">
        <v>1</v>
      </c>
      <c r="V841" s="1">
        <f t="shared" si="40"/>
        <v>43292</v>
      </c>
      <c r="W841" t="str">
        <f>IFERROR(VLOOKUP(V841,realized!K:N,3,0),"")</f>
        <v/>
      </c>
      <c r="Y841" t="s">
        <v>1655</v>
      </c>
      <c r="Z841">
        <v>1274.8599999999999</v>
      </c>
      <c r="AA841">
        <v>1276.31</v>
      </c>
      <c r="AB841">
        <v>1267.3</v>
      </c>
      <c r="AC841">
        <v>1267.48</v>
      </c>
      <c r="AD841">
        <v>9.0099999999999891</v>
      </c>
      <c r="AE841">
        <v>10.512857142857101</v>
      </c>
      <c r="AF841">
        <v>45.325527166282399</v>
      </c>
      <c r="AG841">
        <v>1</v>
      </c>
      <c r="AH841" s="1">
        <f t="shared" si="41"/>
        <v>43271</v>
      </c>
      <c r="AI841" t="str">
        <f>IFERROR(VLOOKUP(AH841,realized!U:X,3,0),"")</f>
        <v/>
      </c>
    </row>
    <row r="842" spans="1:35" x14ac:dyDescent="0.3">
      <c r="A842" t="s">
        <v>1671</v>
      </c>
      <c r="B842">
        <v>1.16727</v>
      </c>
      <c r="C842">
        <v>1.1695</v>
      </c>
      <c r="D842">
        <v>1.16489</v>
      </c>
      <c r="E842">
        <v>1.1669400000000001</v>
      </c>
      <c r="F842">
        <v>4.6100000000000004E-3</v>
      </c>
      <c r="G842">
        <v>8.0807142857142796E-3</v>
      </c>
      <c r="H842">
        <v>60.629227975420598</v>
      </c>
      <c r="I842">
        <v>0</v>
      </c>
      <c r="J842" s="1">
        <f t="shared" si="39"/>
        <v>43293</v>
      </c>
      <c r="K842" t="str">
        <f>IFERROR(VLOOKUP(J842,realized!F:I,3,0),"")</f>
        <v/>
      </c>
      <c r="M842" t="s">
        <v>1671</v>
      </c>
      <c r="N842">
        <v>1.31992</v>
      </c>
      <c r="O842">
        <v>1.32437</v>
      </c>
      <c r="P842">
        <v>1.3179700000000001</v>
      </c>
      <c r="Q842">
        <v>1.3202799999999999</v>
      </c>
      <c r="R842">
        <v>6.3999999999999604E-3</v>
      </c>
      <c r="S842">
        <v>9.6849999999999402E-3</v>
      </c>
      <c r="T842">
        <v>57.030779967233201</v>
      </c>
      <c r="U842">
        <v>1</v>
      </c>
      <c r="V842" s="1">
        <f t="shared" si="40"/>
        <v>43293</v>
      </c>
      <c r="W842" t="str">
        <f>IFERROR(VLOOKUP(V842,realized!K:N,3,0),"")</f>
        <v/>
      </c>
      <c r="Y842" t="s">
        <v>1656</v>
      </c>
      <c r="Z842">
        <v>1268.1600000000001</v>
      </c>
      <c r="AA842">
        <v>1269.98</v>
      </c>
      <c r="AB842">
        <v>1261.2</v>
      </c>
      <c r="AC842">
        <v>1266.6600000000001</v>
      </c>
      <c r="AD842">
        <v>8.7799999999999692</v>
      </c>
      <c r="AE842">
        <v>10.3278571428571</v>
      </c>
      <c r="AF842">
        <v>39.968711877002299</v>
      </c>
      <c r="AG842">
        <v>1</v>
      </c>
      <c r="AH842" s="1">
        <f t="shared" si="41"/>
        <v>43272</v>
      </c>
      <c r="AI842" t="str">
        <f>IFERROR(VLOOKUP(AH842,realized!U:X,3,0),"")</f>
        <v/>
      </c>
    </row>
    <row r="843" spans="1:35" x14ac:dyDescent="0.3">
      <c r="A843" t="s">
        <v>1672</v>
      </c>
      <c r="B843">
        <v>1.16699</v>
      </c>
      <c r="C843">
        <v>1.1686300000000001</v>
      </c>
      <c r="D843">
        <v>1.16124</v>
      </c>
      <c r="E843">
        <v>1.1684099999999999</v>
      </c>
      <c r="F843">
        <v>7.3899999999999999E-3</v>
      </c>
      <c r="G843">
        <v>8.005E-3</v>
      </c>
      <c r="H843">
        <v>60.178917700562799</v>
      </c>
      <c r="I843">
        <v>0</v>
      </c>
      <c r="J843" s="1">
        <f t="shared" si="39"/>
        <v>43294</v>
      </c>
      <c r="K843" t="str">
        <f>IFERROR(VLOOKUP(J843,realized!F:I,3,0),"")</f>
        <v/>
      </c>
      <c r="M843" t="s">
        <v>1672</v>
      </c>
      <c r="N843">
        <v>1.32023</v>
      </c>
      <c r="O843">
        <v>1.32382</v>
      </c>
      <c r="P843">
        <v>1.3101799999999999</v>
      </c>
      <c r="Q843">
        <v>1.32338</v>
      </c>
      <c r="R843">
        <v>1.3639999999999999E-2</v>
      </c>
      <c r="S843">
        <v>1.01635714285713E-2</v>
      </c>
      <c r="T843">
        <v>57.174347176409398</v>
      </c>
      <c r="U843">
        <v>1</v>
      </c>
      <c r="V843" s="1">
        <f t="shared" si="40"/>
        <v>43294</v>
      </c>
      <c r="W843" t="str">
        <f>IFERROR(VLOOKUP(V843,realized!K:N,3,0),"")</f>
        <v/>
      </c>
      <c r="Y843" t="s">
        <v>1657</v>
      </c>
      <c r="Z843">
        <v>1267.1199999999999</v>
      </c>
      <c r="AA843">
        <v>1270.94</v>
      </c>
      <c r="AB843">
        <v>1266.57</v>
      </c>
      <c r="AC843">
        <v>1268.7</v>
      </c>
      <c r="AD843">
        <v>4.3700000000001102</v>
      </c>
      <c r="AE843">
        <v>10.072857142857099</v>
      </c>
      <c r="AF843">
        <v>40.0529164088709</v>
      </c>
      <c r="AG843">
        <v>1</v>
      </c>
      <c r="AH843" s="1">
        <f t="shared" si="41"/>
        <v>43273</v>
      </c>
      <c r="AI843" t="str">
        <f>IFERROR(VLOOKUP(AH843,realized!U:X,3,0),"")</f>
        <v/>
      </c>
    </row>
    <row r="844" spans="1:35" x14ac:dyDescent="0.3">
      <c r="A844" t="s">
        <v>1673</v>
      </c>
      <c r="B844">
        <v>1.1679999999999999</v>
      </c>
      <c r="C844">
        <v>1.17249</v>
      </c>
      <c r="D844">
        <v>1.16751</v>
      </c>
      <c r="E844">
        <v>1.17106</v>
      </c>
      <c r="F844">
        <v>4.9799999999999801E-3</v>
      </c>
      <c r="G844">
        <v>7.7485714285714198E-3</v>
      </c>
      <c r="H844">
        <v>59.641696013096997</v>
      </c>
      <c r="I844">
        <v>0</v>
      </c>
      <c r="J844" s="1">
        <f t="shared" si="39"/>
        <v>43297</v>
      </c>
      <c r="K844" t="str">
        <f>IFERROR(VLOOKUP(J844,realized!F:I,3,0),"")</f>
        <v/>
      </c>
      <c r="M844" t="s">
        <v>1673</v>
      </c>
      <c r="N844">
        <v>1.32264</v>
      </c>
      <c r="O844">
        <v>1.32917</v>
      </c>
      <c r="P844">
        <v>1.32159</v>
      </c>
      <c r="Q844">
        <v>1.3234699999999999</v>
      </c>
      <c r="R844">
        <v>7.5799999999999201E-3</v>
      </c>
      <c r="S844">
        <v>9.9892857142856693E-3</v>
      </c>
      <c r="T844">
        <v>57.190583862645603</v>
      </c>
      <c r="U844">
        <v>1</v>
      </c>
      <c r="V844" s="1">
        <f t="shared" si="40"/>
        <v>43297</v>
      </c>
      <c r="W844" t="str">
        <f>IFERROR(VLOOKUP(V844,realized!K:N,3,0),"")</f>
        <v/>
      </c>
      <c r="Y844" t="s">
        <v>1658</v>
      </c>
      <c r="Z844">
        <v>1271.81</v>
      </c>
      <c r="AA844">
        <v>1272.46</v>
      </c>
      <c r="AB844">
        <v>1264.32</v>
      </c>
      <c r="AC844">
        <v>1264.99</v>
      </c>
      <c r="AD844">
        <v>8.1400000000001</v>
      </c>
      <c r="AE844">
        <v>9.8814285714285806</v>
      </c>
      <c r="AF844">
        <v>40.079375678271496</v>
      </c>
      <c r="AG844">
        <v>1</v>
      </c>
      <c r="AH844" s="1">
        <f t="shared" si="41"/>
        <v>43276</v>
      </c>
      <c r="AI844" t="str">
        <f>IFERROR(VLOOKUP(AH844,realized!U:X,3,0),"")</f>
        <v/>
      </c>
    </row>
    <row r="845" spans="1:35" x14ac:dyDescent="0.3">
      <c r="A845" t="s">
        <v>1674</v>
      </c>
      <c r="B845">
        <v>1.1710499999999999</v>
      </c>
      <c r="C845">
        <v>1.17441</v>
      </c>
      <c r="D845">
        <v>1.1648799999999999</v>
      </c>
      <c r="E845">
        <v>1.1660600000000001</v>
      </c>
      <c r="F845">
        <v>9.5300000000000298E-3</v>
      </c>
      <c r="G845">
        <v>7.4899999999999897E-3</v>
      </c>
      <c r="H845">
        <v>58.879381017397399</v>
      </c>
      <c r="I845">
        <v>0</v>
      </c>
      <c r="J845" s="1">
        <f t="shared" si="39"/>
        <v>43298</v>
      </c>
      <c r="K845" t="str">
        <f>IFERROR(VLOOKUP(J845,realized!F:I,3,0),"")</f>
        <v/>
      </c>
      <c r="M845" t="s">
        <v>1674</v>
      </c>
      <c r="N845">
        <v>1.3233299999999999</v>
      </c>
      <c r="O845">
        <v>1.3267899999999999</v>
      </c>
      <c r="P845">
        <v>1.3067500000000001</v>
      </c>
      <c r="Q845">
        <v>1.3114600000000001</v>
      </c>
      <c r="R845">
        <v>2.0039999999999801E-2</v>
      </c>
      <c r="S845">
        <v>1.05099999999999E-2</v>
      </c>
      <c r="T845">
        <v>57.2973814137247</v>
      </c>
      <c r="U845">
        <v>1</v>
      </c>
      <c r="V845" s="1">
        <f t="shared" si="40"/>
        <v>43298</v>
      </c>
      <c r="W845" t="str">
        <f>IFERROR(VLOOKUP(V845,realized!K:N,3,0),"")</f>
        <v/>
      </c>
      <c r="Y845" t="s">
        <v>1659</v>
      </c>
      <c r="Z845">
        <v>1265.8599999999999</v>
      </c>
      <c r="AA845">
        <v>1267.53</v>
      </c>
      <c r="AB845">
        <v>1254.6300000000001</v>
      </c>
      <c r="AC845">
        <v>1258.49</v>
      </c>
      <c r="AD845">
        <v>12.8999999999998</v>
      </c>
      <c r="AE845">
        <v>10.227857142857101</v>
      </c>
      <c r="AF845">
        <v>35.360671267725998</v>
      </c>
      <c r="AG845">
        <v>1</v>
      </c>
      <c r="AH845" s="1">
        <f t="shared" si="41"/>
        <v>43277</v>
      </c>
      <c r="AI845" t="str">
        <f>IFERROR(VLOOKUP(AH845,realized!U:X,3,0),"")</f>
        <v/>
      </c>
    </row>
    <row r="846" spans="1:35" x14ac:dyDescent="0.3">
      <c r="A846" t="s">
        <v>1675</v>
      </c>
      <c r="B846">
        <v>1.16574</v>
      </c>
      <c r="C846">
        <v>1.1664300000000001</v>
      </c>
      <c r="D846">
        <v>1.1601600000000001</v>
      </c>
      <c r="E846">
        <v>1.1638599999999999</v>
      </c>
      <c r="F846">
        <v>6.26999999999999E-3</v>
      </c>
      <c r="G846">
        <v>7.4149999999999902E-3</v>
      </c>
      <c r="H846">
        <v>62.830556368430301</v>
      </c>
      <c r="I846">
        <v>0</v>
      </c>
      <c r="J846" s="1">
        <f t="shared" si="39"/>
        <v>43299</v>
      </c>
      <c r="K846" t="str">
        <f>IFERROR(VLOOKUP(J846,realized!F:I,3,0),"")</f>
        <v/>
      </c>
      <c r="M846" t="s">
        <v>1675</v>
      </c>
      <c r="N846">
        <v>1.3110299999999999</v>
      </c>
      <c r="O846">
        <v>1.31158</v>
      </c>
      <c r="P846">
        <v>1.3008900000000001</v>
      </c>
      <c r="Q846">
        <v>1.3067599999999999</v>
      </c>
      <c r="R846">
        <v>1.06899999999998E-2</v>
      </c>
      <c r="S846">
        <v>1.07642857142856E-2</v>
      </c>
      <c r="T846">
        <v>52.986362669555596</v>
      </c>
      <c r="U846">
        <v>1</v>
      </c>
      <c r="V846" s="1">
        <f t="shared" si="40"/>
        <v>43299</v>
      </c>
      <c r="W846" t="str">
        <f>IFERROR(VLOOKUP(V846,realized!K:N,3,0),"")</f>
        <v/>
      </c>
      <c r="Y846" t="s">
        <v>1660</v>
      </c>
      <c r="Z846">
        <v>1258.22</v>
      </c>
      <c r="AA846">
        <v>1259.97</v>
      </c>
      <c r="AB846">
        <v>1250.5999999999999</v>
      </c>
      <c r="AC846">
        <v>1251.56</v>
      </c>
      <c r="AD846">
        <v>9.3700000000001094</v>
      </c>
      <c r="AE846">
        <v>10.3071428571428</v>
      </c>
      <c r="AF846">
        <v>32.823572821661898</v>
      </c>
      <c r="AG846">
        <v>1</v>
      </c>
      <c r="AH846" s="1">
        <f t="shared" si="41"/>
        <v>43278</v>
      </c>
      <c r="AI846" t="str">
        <f>IFERROR(VLOOKUP(AH846,realized!U:X,3,0),"")</f>
        <v/>
      </c>
    </row>
    <row r="847" spans="1:35" x14ac:dyDescent="0.3">
      <c r="A847" t="s">
        <v>1676</v>
      </c>
      <c r="B847">
        <v>1.16398</v>
      </c>
      <c r="C847">
        <v>1.1677900000000001</v>
      </c>
      <c r="D847">
        <v>1.15743</v>
      </c>
      <c r="E847">
        <v>1.16415</v>
      </c>
      <c r="F847">
        <v>1.03600000000001E-2</v>
      </c>
      <c r="G847">
        <v>7.2092857142857097E-3</v>
      </c>
      <c r="H847">
        <v>64.615560354453393</v>
      </c>
      <c r="I847">
        <v>0</v>
      </c>
      <c r="J847" s="1">
        <f t="shared" si="39"/>
        <v>43300</v>
      </c>
      <c r="K847" t="str">
        <f>IFERROR(VLOOKUP(J847,realized!F:I,3,0),"")</f>
        <v/>
      </c>
      <c r="M847" t="s">
        <v>1676</v>
      </c>
      <c r="N847">
        <v>1.3065500000000001</v>
      </c>
      <c r="O847">
        <v>1.3082100000000001</v>
      </c>
      <c r="P847">
        <v>1.2956399999999999</v>
      </c>
      <c r="Q847">
        <v>1.30128</v>
      </c>
      <c r="R847">
        <v>1.25700000000001E-2</v>
      </c>
      <c r="S847">
        <v>1.06278571428571E-2</v>
      </c>
      <c r="T847">
        <v>47.8016925381852</v>
      </c>
      <c r="U847">
        <v>1</v>
      </c>
      <c r="V847" s="1">
        <f t="shared" si="40"/>
        <v>43300</v>
      </c>
      <c r="W847" t="str">
        <f>IFERROR(VLOOKUP(V847,realized!K:N,3,0),"")</f>
        <v/>
      </c>
      <c r="Y847" t="s">
        <v>1661</v>
      </c>
      <c r="Z847">
        <v>1251.74</v>
      </c>
      <c r="AA847">
        <v>1254.1600000000001</v>
      </c>
      <c r="AB847">
        <v>1245.77</v>
      </c>
      <c r="AC847">
        <v>1247.7</v>
      </c>
      <c r="AD847">
        <v>8.3900000000001</v>
      </c>
      <c r="AE847">
        <v>10.3378571428571</v>
      </c>
      <c r="AF847">
        <v>30.052458334960701</v>
      </c>
      <c r="AG847">
        <v>1</v>
      </c>
      <c r="AH847" s="1">
        <f t="shared" si="41"/>
        <v>43279</v>
      </c>
      <c r="AI847" t="str">
        <f>IFERROR(VLOOKUP(AH847,realized!U:X,3,0),"")</f>
        <v/>
      </c>
    </row>
    <row r="848" spans="1:35" x14ac:dyDescent="0.3">
      <c r="A848" t="s">
        <v>1677</v>
      </c>
      <c r="B848">
        <v>1.16412</v>
      </c>
      <c r="C848">
        <v>1.1738200000000001</v>
      </c>
      <c r="D848">
        <v>1.16256</v>
      </c>
      <c r="E848">
        <v>1.17197</v>
      </c>
      <c r="F848">
        <v>1.1259999999999999E-2</v>
      </c>
      <c r="G848">
        <v>7.3471428571428498E-3</v>
      </c>
      <c r="H848">
        <v>63.549709742099999</v>
      </c>
      <c r="I848">
        <v>0</v>
      </c>
      <c r="J848" s="1">
        <f t="shared" si="39"/>
        <v>43301</v>
      </c>
      <c r="K848" t="str">
        <f>IFERROR(VLOOKUP(J848,realized!F:I,3,0),"")</f>
        <v/>
      </c>
      <c r="M848" t="s">
        <v>1677</v>
      </c>
      <c r="N848">
        <v>1.30067</v>
      </c>
      <c r="O848">
        <v>1.3139099999999999</v>
      </c>
      <c r="P848">
        <v>1.29939</v>
      </c>
      <c r="Q848">
        <v>1.3126599999999999</v>
      </c>
      <c r="R848">
        <v>1.45199999999998E-2</v>
      </c>
      <c r="S848">
        <v>1.08514285714285E-2</v>
      </c>
      <c r="T848">
        <v>47.871969170713903</v>
      </c>
      <c r="U848">
        <v>1</v>
      </c>
      <c r="V848" s="1">
        <f t="shared" si="40"/>
        <v>43301</v>
      </c>
      <c r="W848" t="str">
        <f>IFERROR(VLOOKUP(V848,realized!K:N,3,0),"")</f>
        <v/>
      </c>
      <c r="Y848" t="s">
        <v>1662</v>
      </c>
      <c r="Z848">
        <v>1247.79</v>
      </c>
      <c r="AA848">
        <v>1255.49</v>
      </c>
      <c r="AB848">
        <v>1245.9100000000001</v>
      </c>
      <c r="AC848">
        <v>1252.33</v>
      </c>
      <c r="AD848">
        <v>9.5799999999999201</v>
      </c>
      <c r="AE848">
        <v>10.43</v>
      </c>
      <c r="AF848">
        <v>30.305986560732599</v>
      </c>
      <c r="AG848">
        <v>1</v>
      </c>
      <c r="AH848" s="1">
        <f t="shared" si="41"/>
        <v>43280</v>
      </c>
      <c r="AI848" t="str">
        <f>IFERROR(VLOOKUP(AH848,realized!U:X,3,0),"")</f>
        <v/>
      </c>
    </row>
    <row r="849" spans="1:35" x14ac:dyDescent="0.3">
      <c r="A849" t="s">
        <v>1678</v>
      </c>
      <c r="B849">
        <v>1.1727399999999999</v>
      </c>
      <c r="C849">
        <v>1.17509</v>
      </c>
      <c r="D849">
        <v>1.16832</v>
      </c>
      <c r="E849">
        <v>1.16909</v>
      </c>
      <c r="F849">
        <v>6.7699999999999401E-3</v>
      </c>
      <c r="G849">
        <v>7.4557142857142799E-3</v>
      </c>
      <c r="H849">
        <v>62.546084076027299</v>
      </c>
      <c r="I849">
        <v>0</v>
      </c>
      <c r="J849" s="1">
        <f t="shared" si="39"/>
        <v>43304</v>
      </c>
      <c r="K849" t="str">
        <f>IFERROR(VLOOKUP(J849,realized!F:I,3,0),"")</f>
        <v/>
      </c>
      <c r="M849" t="s">
        <v>1678</v>
      </c>
      <c r="N849">
        <v>1.31193</v>
      </c>
      <c r="O849">
        <v>1.3157399999999999</v>
      </c>
      <c r="P849">
        <v>1.3081</v>
      </c>
      <c r="Q849">
        <v>1.3097799999999999</v>
      </c>
      <c r="R849">
        <v>7.6399999999998596E-3</v>
      </c>
      <c r="S849">
        <v>1.0741428571428501E-2</v>
      </c>
      <c r="T849">
        <v>47.893102223920401</v>
      </c>
      <c r="U849">
        <v>1</v>
      </c>
      <c r="V849" s="1">
        <f t="shared" si="40"/>
        <v>43304</v>
      </c>
      <c r="W849" t="str">
        <f>IFERROR(VLOOKUP(V849,realized!K:N,3,0),"")</f>
        <v/>
      </c>
      <c r="Y849" t="s">
        <v>1663</v>
      </c>
      <c r="Z849">
        <v>1252.3399999999999</v>
      </c>
      <c r="AA849">
        <v>1254.07</v>
      </c>
      <c r="AB849">
        <v>1239.55</v>
      </c>
      <c r="AC849">
        <v>1241.43</v>
      </c>
      <c r="AD849">
        <v>14.5199999999999</v>
      </c>
      <c r="AE849">
        <v>10.9385714285714</v>
      </c>
      <c r="AF849">
        <v>27.209450138157202</v>
      </c>
      <c r="AG849">
        <v>1</v>
      </c>
      <c r="AH849" s="1">
        <f t="shared" si="41"/>
        <v>43283</v>
      </c>
      <c r="AI849" t="str">
        <f>IFERROR(VLOOKUP(AH849,realized!U:X,3,0),"")</f>
        <v/>
      </c>
    </row>
    <row r="850" spans="1:35" x14ac:dyDescent="0.3">
      <c r="A850" t="s">
        <v>1679</v>
      </c>
      <c r="B850">
        <v>1.1689799999999999</v>
      </c>
      <c r="C850">
        <v>1.1716299999999999</v>
      </c>
      <c r="D850">
        <v>1.1654</v>
      </c>
      <c r="E850">
        <v>1.16811</v>
      </c>
      <c r="F850">
        <v>6.22999999999995E-3</v>
      </c>
      <c r="G850">
        <v>7.5342857142857104E-3</v>
      </c>
      <c r="H850">
        <v>62.125188529935997</v>
      </c>
      <c r="I850">
        <v>0</v>
      </c>
      <c r="J850" s="1">
        <f t="shared" si="39"/>
        <v>43305</v>
      </c>
      <c r="K850" t="str">
        <f>IFERROR(VLOOKUP(J850,realized!F:I,3,0),"")</f>
        <v/>
      </c>
      <c r="M850" t="s">
        <v>1679</v>
      </c>
      <c r="N850">
        <v>1.3096099999999999</v>
      </c>
      <c r="O850">
        <v>1.3158700000000001</v>
      </c>
      <c r="P850">
        <v>1.3070600000000001</v>
      </c>
      <c r="Q850">
        <v>1.3141700000000001</v>
      </c>
      <c r="R850">
        <v>8.8099999999999793E-3</v>
      </c>
      <c r="S850">
        <v>1.08114285714285E-2</v>
      </c>
      <c r="T850">
        <v>48.144097317863398</v>
      </c>
      <c r="U850">
        <v>1</v>
      </c>
      <c r="V850" s="1">
        <f t="shared" si="40"/>
        <v>43305</v>
      </c>
      <c r="W850" t="str">
        <f>IFERROR(VLOOKUP(V850,realized!K:N,3,0),"")</f>
        <v/>
      </c>
      <c r="Y850" t="s">
        <v>1664</v>
      </c>
      <c r="Z850">
        <v>1241.74</v>
      </c>
      <c r="AA850">
        <v>1256.77</v>
      </c>
      <c r="AB850">
        <v>1237.75</v>
      </c>
      <c r="AC850">
        <v>1252.33</v>
      </c>
      <c r="AD850">
        <v>19.0199999999999</v>
      </c>
      <c r="AE850">
        <v>11.613571428571399</v>
      </c>
      <c r="AF850">
        <v>26.9443800226253</v>
      </c>
      <c r="AG850">
        <v>1</v>
      </c>
      <c r="AH850" s="1">
        <f t="shared" si="41"/>
        <v>43284</v>
      </c>
      <c r="AI850" t="str">
        <f>IFERROR(VLOOKUP(AH850,realized!U:X,3,0),"")</f>
        <v/>
      </c>
    </row>
    <row r="851" spans="1:35" x14ac:dyDescent="0.3">
      <c r="A851" t="s">
        <v>1680</v>
      </c>
      <c r="B851">
        <v>1.16812</v>
      </c>
      <c r="C851">
        <v>1.17381</v>
      </c>
      <c r="D851">
        <v>1.1663399999999999</v>
      </c>
      <c r="E851">
        <v>1.1728099999999999</v>
      </c>
      <c r="F851">
        <v>7.4700000000000799E-3</v>
      </c>
      <c r="G851">
        <v>7.5664285714285903E-3</v>
      </c>
      <c r="H851">
        <v>61.744360465891297</v>
      </c>
      <c r="I851">
        <v>0</v>
      </c>
      <c r="J851" s="1">
        <f t="shared" si="39"/>
        <v>43306</v>
      </c>
      <c r="K851" t="str">
        <f>IFERROR(VLOOKUP(J851,realized!F:I,3,0),"")</f>
        <v/>
      </c>
      <c r="M851" t="s">
        <v>1680</v>
      </c>
      <c r="N851">
        <v>1.3140799999999999</v>
      </c>
      <c r="O851">
        <v>1.32</v>
      </c>
      <c r="P851">
        <v>1.31318</v>
      </c>
      <c r="Q851">
        <v>1.31891</v>
      </c>
      <c r="R851">
        <v>6.8200000000000396E-3</v>
      </c>
      <c r="S851">
        <v>1.0792857142857E-2</v>
      </c>
      <c r="T851">
        <v>48.418378139223996</v>
      </c>
      <c r="U851">
        <v>1</v>
      </c>
      <c r="V851" s="1">
        <f t="shared" si="40"/>
        <v>43306</v>
      </c>
      <c r="W851" t="str">
        <f>IFERROR(VLOOKUP(V851,realized!K:N,3,0),"")</f>
        <v/>
      </c>
      <c r="Y851" t="s">
        <v>1665</v>
      </c>
      <c r="Z851">
        <v>1251.9100000000001</v>
      </c>
      <c r="AA851">
        <v>1260.99</v>
      </c>
      <c r="AB851">
        <v>1251.9100000000001</v>
      </c>
      <c r="AC851">
        <v>1256.3900000000001</v>
      </c>
      <c r="AD851">
        <v>9.0799999999999201</v>
      </c>
      <c r="AE851">
        <v>11.4221428571428</v>
      </c>
      <c r="AF851">
        <v>30.943694988042701</v>
      </c>
      <c r="AG851">
        <v>1</v>
      </c>
      <c r="AH851" s="1">
        <f t="shared" si="41"/>
        <v>43285</v>
      </c>
      <c r="AI851" t="str">
        <f>IFERROR(VLOOKUP(AH851,realized!U:X,3,0),"")</f>
        <v/>
      </c>
    </row>
    <row r="852" spans="1:35" x14ac:dyDescent="0.3">
      <c r="A852" t="s">
        <v>1681</v>
      </c>
      <c r="B852">
        <v>1.173</v>
      </c>
      <c r="C852">
        <v>1.17431</v>
      </c>
      <c r="D852">
        <v>1.1639600000000001</v>
      </c>
      <c r="E852">
        <v>1.1642300000000001</v>
      </c>
      <c r="F852">
        <v>1.03499999999998E-2</v>
      </c>
      <c r="G852">
        <v>7.6814285714285804E-3</v>
      </c>
      <c r="H852">
        <v>61.329089219274302</v>
      </c>
      <c r="I852">
        <v>0</v>
      </c>
      <c r="J852" s="1">
        <f t="shared" si="39"/>
        <v>43307</v>
      </c>
      <c r="K852" t="str">
        <f>IFERROR(VLOOKUP(J852,realized!F:I,3,0),"")</f>
        <v/>
      </c>
      <c r="M852" t="s">
        <v>1681</v>
      </c>
      <c r="N852">
        <v>1.3186500000000001</v>
      </c>
      <c r="O852">
        <v>1.3212299999999999</v>
      </c>
      <c r="P852">
        <v>1.31043</v>
      </c>
      <c r="Q852">
        <v>1.3108299999999999</v>
      </c>
      <c r="R852">
        <v>1.07999999999999E-2</v>
      </c>
      <c r="S852">
        <v>1.0944285714285599E-2</v>
      </c>
      <c r="T852">
        <v>48.668146982809503</v>
      </c>
      <c r="U852">
        <v>1</v>
      </c>
      <c r="V852" s="1">
        <f t="shared" si="40"/>
        <v>43307</v>
      </c>
      <c r="W852" t="str">
        <f>IFERROR(VLOOKUP(V852,realized!K:N,3,0),"")</f>
        <v/>
      </c>
      <c r="Y852" t="s">
        <v>1666</v>
      </c>
      <c r="Z852">
        <v>1256.4000000000001</v>
      </c>
      <c r="AA852">
        <v>1259.5999999999999</v>
      </c>
      <c r="AB852">
        <v>1251.1600000000001</v>
      </c>
      <c r="AC852">
        <v>1257.18</v>
      </c>
      <c r="AD852">
        <v>8.4399999999998201</v>
      </c>
      <c r="AE852">
        <v>10.043571428571401</v>
      </c>
      <c r="AF852">
        <v>43.859892788522998</v>
      </c>
      <c r="AG852">
        <v>1</v>
      </c>
      <c r="AH852" s="1">
        <f t="shared" si="41"/>
        <v>43286</v>
      </c>
      <c r="AI852" t="str">
        <f>IFERROR(VLOOKUP(AH852,realized!U:X,3,0),"")</f>
        <v/>
      </c>
    </row>
    <row r="853" spans="1:35" x14ac:dyDescent="0.3">
      <c r="A853" t="s">
        <v>1682</v>
      </c>
      <c r="B853">
        <v>1.16418</v>
      </c>
      <c r="C853">
        <v>1.1663600000000001</v>
      </c>
      <c r="D853">
        <v>1.16194</v>
      </c>
      <c r="E853">
        <v>1.1655</v>
      </c>
      <c r="F853">
        <v>4.4200000000000897E-3</v>
      </c>
      <c r="G853">
        <v>7.5835714285714499E-3</v>
      </c>
      <c r="H853">
        <v>66.264189719330801</v>
      </c>
      <c r="I853">
        <v>0</v>
      </c>
      <c r="J853" s="1">
        <f t="shared" si="39"/>
        <v>43308</v>
      </c>
      <c r="K853" t="str">
        <f>IFERROR(VLOOKUP(J853,realized!F:I,3,0),"")</f>
        <v/>
      </c>
      <c r="M853" t="s">
        <v>1682</v>
      </c>
      <c r="N853">
        <v>1.3105</v>
      </c>
      <c r="O853">
        <v>1.3129900000000001</v>
      </c>
      <c r="P853">
        <v>1.3081199999999999</v>
      </c>
      <c r="Q853">
        <v>1.3096699999999999</v>
      </c>
      <c r="R853">
        <v>4.8700000000001503E-3</v>
      </c>
      <c r="S853">
        <v>1.0052142857142799E-2</v>
      </c>
      <c r="T853">
        <v>54.8472132246754</v>
      </c>
      <c r="U853">
        <v>1</v>
      </c>
      <c r="V853" s="1">
        <f t="shared" si="40"/>
        <v>43308</v>
      </c>
      <c r="W853" t="str">
        <f>IFERROR(VLOOKUP(V853,realized!K:N,3,0),"")</f>
        <v/>
      </c>
      <c r="Y853" t="s">
        <v>1667</v>
      </c>
      <c r="Z853">
        <v>1257.28</v>
      </c>
      <c r="AA853">
        <v>1258.8499999999999</v>
      </c>
      <c r="AB853">
        <v>1252.6099999999999</v>
      </c>
      <c r="AC853">
        <v>1254.3900000000001</v>
      </c>
      <c r="AD853">
        <v>6.24</v>
      </c>
      <c r="AE853">
        <v>10.107142857142801</v>
      </c>
      <c r="AF853">
        <v>43.836113832505703</v>
      </c>
      <c r="AG853">
        <v>1</v>
      </c>
      <c r="AH853" s="1">
        <f t="shared" si="41"/>
        <v>43287</v>
      </c>
      <c r="AI853" t="str">
        <f>IFERROR(VLOOKUP(AH853,realized!U:X,3,0),"")</f>
        <v/>
      </c>
    </row>
    <row r="854" spans="1:35" x14ac:dyDescent="0.3">
      <c r="A854" t="s">
        <v>1683</v>
      </c>
      <c r="B854">
        <v>1.16536</v>
      </c>
      <c r="C854">
        <v>1.17181</v>
      </c>
      <c r="D854">
        <v>1.16475</v>
      </c>
      <c r="E854">
        <v>1.1704399999999999</v>
      </c>
      <c r="F854">
        <v>7.0600000000000602E-3</v>
      </c>
      <c r="G854">
        <v>7.57142857142859E-3</v>
      </c>
      <c r="H854">
        <v>66.805636002027299</v>
      </c>
      <c r="I854">
        <v>0</v>
      </c>
      <c r="J854" s="1">
        <f t="shared" si="39"/>
        <v>43311</v>
      </c>
      <c r="K854" t="str">
        <f>IFERROR(VLOOKUP(J854,realized!F:I,3,0),"")</f>
        <v/>
      </c>
      <c r="M854" t="s">
        <v>1683</v>
      </c>
      <c r="N854">
        <v>1.31108</v>
      </c>
      <c r="O854">
        <v>1.3150900000000001</v>
      </c>
      <c r="P854">
        <v>1.3095600000000001</v>
      </c>
      <c r="Q854">
        <v>1.3131699999999999</v>
      </c>
      <c r="R854">
        <v>5.5300000000000297E-3</v>
      </c>
      <c r="S854">
        <v>9.8921428571428407E-3</v>
      </c>
      <c r="T854">
        <v>55.652529817996701</v>
      </c>
      <c r="U854">
        <v>1</v>
      </c>
      <c r="V854" s="1">
        <f t="shared" si="40"/>
        <v>43311</v>
      </c>
      <c r="W854" t="str">
        <f>IFERROR(VLOOKUP(V854,realized!K:N,3,0),"")</f>
        <v/>
      </c>
      <c r="Y854" t="s">
        <v>1668</v>
      </c>
      <c r="Z854">
        <v>1255.6400000000001</v>
      </c>
      <c r="AA854">
        <v>1265.78</v>
      </c>
      <c r="AB854">
        <v>1254.8499999999999</v>
      </c>
      <c r="AC854">
        <v>1257.47</v>
      </c>
      <c r="AD854">
        <v>11.3899999999998</v>
      </c>
      <c r="AE854">
        <v>9.9449999999999807</v>
      </c>
      <c r="AF854">
        <v>50.493037156257998</v>
      </c>
      <c r="AG854">
        <v>0</v>
      </c>
      <c r="AH854" s="1">
        <f t="shared" si="41"/>
        <v>43290</v>
      </c>
      <c r="AI854" t="str">
        <f>IFERROR(VLOOKUP(AH854,realized!U:X,3,0),"")</f>
        <v/>
      </c>
    </row>
    <row r="855" spans="1:35" x14ac:dyDescent="0.3">
      <c r="A855" t="s">
        <v>1684</v>
      </c>
      <c r="B855">
        <v>1.1703600000000001</v>
      </c>
      <c r="C855">
        <v>1.1745399999999999</v>
      </c>
      <c r="D855">
        <v>1.1682999999999999</v>
      </c>
      <c r="E855">
        <v>1.16893</v>
      </c>
      <c r="F855">
        <v>6.2400000000000198E-3</v>
      </c>
      <c r="G855">
        <v>7.3528571428571601E-3</v>
      </c>
      <c r="H855">
        <v>67.923028349701099</v>
      </c>
      <c r="I855">
        <v>0</v>
      </c>
      <c r="J855" s="1">
        <f t="shared" si="39"/>
        <v>43312</v>
      </c>
      <c r="K855" t="str">
        <f>IFERROR(VLOOKUP(J855,realized!F:I,3,0),"")</f>
        <v/>
      </c>
      <c r="M855" t="s">
        <v>1684</v>
      </c>
      <c r="N855">
        <v>1.3130500000000001</v>
      </c>
      <c r="O855">
        <v>1.31718</v>
      </c>
      <c r="P855">
        <v>1.30888</v>
      </c>
      <c r="Q855">
        <v>1.3123199999999999</v>
      </c>
      <c r="R855">
        <v>8.2999999999999706E-3</v>
      </c>
      <c r="S855">
        <v>9.8721428571428294E-3</v>
      </c>
      <c r="T855">
        <v>55.667394141255301</v>
      </c>
      <c r="U855">
        <v>1</v>
      </c>
      <c r="V855" s="1">
        <f t="shared" si="40"/>
        <v>43312</v>
      </c>
      <c r="W855" t="str">
        <f>IFERROR(VLOOKUP(V855,realized!K:N,3,0),"")</f>
        <v/>
      </c>
      <c r="Y855" t="s">
        <v>1669</v>
      </c>
      <c r="Z855">
        <v>1257.58</v>
      </c>
      <c r="AA855">
        <v>1260.1600000000001</v>
      </c>
      <c r="AB855">
        <v>1247.2</v>
      </c>
      <c r="AC855">
        <v>1255.08</v>
      </c>
      <c r="AD855">
        <v>12.96</v>
      </c>
      <c r="AE855">
        <v>10.2271428571428</v>
      </c>
      <c r="AF855">
        <v>54.404700080737904</v>
      </c>
      <c r="AG855">
        <v>0</v>
      </c>
      <c r="AH855" s="1">
        <f t="shared" si="41"/>
        <v>43291</v>
      </c>
      <c r="AI855" t="str">
        <f>IFERROR(VLOOKUP(AH855,realized!U:X,3,0),"")</f>
        <v/>
      </c>
    </row>
    <row r="856" spans="1:35" x14ac:dyDescent="0.3">
      <c r="A856" t="s">
        <v>1685</v>
      </c>
      <c r="B856">
        <v>1.1691499999999999</v>
      </c>
      <c r="C856">
        <v>1.16991</v>
      </c>
      <c r="D856">
        <v>1.1656599999999999</v>
      </c>
      <c r="E856">
        <v>1.1659900000000001</v>
      </c>
      <c r="F856">
        <v>4.2500000000000801E-3</v>
      </c>
      <c r="G856">
        <v>7.3271428571428801E-3</v>
      </c>
      <c r="H856">
        <v>67.652789520602397</v>
      </c>
      <c r="I856">
        <v>0</v>
      </c>
      <c r="J856" s="1">
        <f t="shared" si="39"/>
        <v>43313</v>
      </c>
      <c r="K856" t="str">
        <f>IFERROR(VLOOKUP(J856,realized!F:I,3,0),"")</f>
        <v/>
      </c>
      <c r="M856" t="s">
        <v>1685</v>
      </c>
      <c r="N856">
        <v>1.3117300000000001</v>
      </c>
      <c r="O856">
        <v>1.31437</v>
      </c>
      <c r="P856">
        <v>1.3093999999999999</v>
      </c>
      <c r="Q856">
        <v>1.31236</v>
      </c>
      <c r="R856">
        <v>4.9700000000001401E-3</v>
      </c>
      <c r="S856">
        <v>9.7699999999999905E-3</v>
      </c>
      <c r="T856">
        <v>55.6894940399986</v>
      </c>
      <c r="U856">
        <v>1</v>
      </c>
      <c r="V856" s="1">
        <f t="shared" si="40"/>
        <v>43313</v>
      </c>
      <c r="W856" t="str">
        <f>IFERROR(VLOOKUP(V856,realized!K:N,3,0),"")</f>
        <v/>
      </c>
      <c r="Y856" t="s">
        <v>1670</v>
      </c>
      <c r="Z856">
        <v>1255.1600000000001</v>
      </c>
      <c r="AA856">
        <v>1256.74</v>
      </c>
      <c r="AB856">
        <v>1241.3800000000001</v>
      </c>
      <c r="AC856">
        <v>1241.57</v>
      </c>
      <c r="AD856">
        <v>15.3599999999999</v>
      </c>
      <c r="AE856">
        <v>10.697142857142801</v>
      </c>
      <c r="AF856">
        <v>54.500499404081403</v>
      </c>
      <c r="AG856">
        <v>0</v>
      </c>
      <c r="AH856" s="1">
        <f t="shared" si="41"/>
        <v>43292</v>
      </c>
      <c r="AI856" t="str">
        <f>IFERROR(VLOOKUP(AH856,realized!U:X,3,0),"")</f>
        <v/>
      </c>
    </row>
    <row r="857" spans="1:35" x14ac:dyDescent="0.3">
      <c r="A857" t="s">
        <v>1686</v>
      </c>
      <c r="B857">
        <v>1.16587</v>
      </c>
      <c r="C857">
        <v>1.1667000000000001</v>
      </c>
      <c r="D857">
        <v>1.15812</v>
      </c>
      <c r="E857">
        <v>1.1584000000000001</v>
      </c>
      <c r="F857">
        <v>8.5800000000000303E-3</v>
      </c>
      <c r="G857">
        <v>7.4121428571428801E-3</v>
      </c>
      <c r="H857">
        <v>67.438821661670005</v>
      </c>
      <c r="I857">
        <v>0</v>
      </c>
      <c r="J857" s="1">
        <f t="shared" si="39"/>
        <v>43314</v>
      </c>
      <c r="K857" t="str">
        <f>IFERROR(VLOOKUP(J857,realized!F:I,3,0),"")</f>
        <v/>
      </c>
      <c r="M857" t="s">
        <v>1686</v>
      </c>
      <c r="N857">
        <v>1.3119099999999999</v>
      </c>
      <c r="O857">
        <v>1.31277</v>
      </c>
      <c r="P857">
        <v>1.30135</v>
      </c>
      <c r="Q857">
        <v>1.30148</v>
      </c>
      <c r="R857">
        <v>1.1419999999999901E-2</v>
      </c>
      <c r="S857">
        <v>9.6114285714285503E-3</v>
      </c>
      <c r="T857">
        <v>55.545706945672997</v>
      </c>
      <c r="U857">
        <v>1</v>
      </c>
      <c r="V857" s="1">
        <f t="shared" si="40"/>
        <v>43314</v>
      </c>
      <c r="W857" t="str">
        <f>IFERROR(VLOOKUP(V857,realized!K:N,3,0),"")</f>
        <v/>
      </c>
      <c r="Y857" t="s">
        <v>1671</v>
      </c>
      <c r="Z857">
        <v>1242.1400000000001</v>
      </c>
      <c r="AA857">
        <v>1248.42</v>
      </c>
      <c r="AB857">
        <v>1241.18</v>
      </c>
      <c r="AC857">
        <v>1246.6199999999999</v>
      </c>
      <c r="AD857">
        <v>7.24</v>
      </c>
      <c r="AE857">
        <v>10.902142857142801</v>
      </c>
      <c r="AF857">
        <v>54.714752377191502</v>
      </c>
      <c r="AG857">
        <v>0</v>
      </c>
      <c r="AH857" s="1">
        <f t="shared" si="41"/>
        <v>43293</v>
      </c>
      <c r="AI857" t="str">
        <f>IFERROR(VLOOKUP(AH857,realized!U:X,3,0),"")</f>
        <v/>
      </c>
    </row>
    <row r="858" spans="1:35" x14ac:dyDescent="0.3">
      <c r="A858" t="s">
        <v>1687</v>
      </c>
      <c r="B858">
        <v>1.1583399999999999</v>
      </c>
      <c r="C858">
        <v>1.161</v>
      </c>
      <c r="D858">
        <v>1.15595</v>
      </c>
      <c r="E858">
        <v>1.1566799999999999</v>
      </c>
      <c r="F858">
        <v>5.0499999999999903E-3</v>
      </c>
      <c r="G858">
        <v>7.4171428571428799E-3</v>
      </c>
      <c r="H858">
        <v>64.269172057104001</v>
      </c>
      <c r="I858">
        <v>0</v>
      </c>
      <c r="J858" s="1">
        <f t="shared" si="39"/>
        <v>43315</v>
      </c>
      <c r="K858" t="str">
        <f>IFERROR(VLOOKUP(J858,realized!F:I,3,0),"")</f>
        <v/>
      </c>
      <c r="M858" t="s">
        <v>1687</v>
      </c>
      <c r="N858">
        <v>1.30138</v>
      </c>
      <c r="O858">
        <v>1.30426</v>
      </c>
      <c r="P858">
        <v>1.2974600000000001</v>
      </c>
      <c r="Q858">
        <v>1.3001100000000001</v>
      </c>
      <c r="R858">
        <v>6.7999999999999103E-3</v>
      </c>
      <c r="S858">
        <v>9.5557142857142698E-3</v>
      </c>
      <c r="T858">
        <v>58.222285875764499</v>
      </c>
      <c r="U858">
        <v>1</v>
      </c>
      <c r="V858" s="1">
        <f t="shared" si="40"/>
        <v>43315</v>
      </c>
      <c r="W858" t="str">
        <f>IFERROR(VLOOKUP(V858,realized!K:N,3,0),"")</f>
        <v/>
      </c>
      <c r="Y858" t="s">
        <v>1672</v>
      </c>
      <c r="Z858">
        <v>1246.43</v>
      </c>
      <c r="AA858">
        <v>1247.96</v>
      </c>
      <c r="AB858">
        <v>1236.22</v>
      </c>
      <c r="AC858">
        <v>1240.99</v>
      </c>
      <c r="AD858">
        <v>11.74</v>
      </c>
      <c r="AE858">
        <v>11.1592857142856</v>
      </c>
      <c r="AF858">
        <v>58.948874307932101</v>
      </c>
      <c r="AG858">
        <v>0</v>
      </c>
      <c r="AH858" s="1">
        <f t="shared" si="41"/>
        <v>43294</v>
      </c>
      <c r="AI858" t="str">
        <f>IFERROR(VLOOKUP(AH858,realized!U:X,3,0),"")</f>
        <v/>
      </c>
    </row>
    <row r="859" spans="1:35" x14ac:dyDescent="0.3">
      <c r="A859" t="s">
        <v>1688</v>
      </c>
      <c r="B859">
        <v>1.1566099999999999</v>
      </c>
      <c r="C859">
        <v>1.15699</v>
      </c>
      <c r="D859">
        <v>1.1529400000000001</v>
      </c>
      <c r="E859">
        <v>1.1552199999999999</v>
      </c>
      <c r="F859">
        <v>4.0499999999998801E-3</v>
      </c>
      <c r="G859">
        <v>7.0257142857143001E-3</v>
      </c>
      <c r="H859">
        <v>58.5657806484083</v>
      </c>
      <c r="I859">
        <v>1</v>
      </c>
      <c r="J859" s="1">
        <f t="shared" si="39"/>
        <v>43318</v>
      </c>
      <c r="K859" t="str">
        <f>IFERROR(VLOOKUP(J859,realized!F:I,3,0),"")</f>
        <v/>
      </c>
      <c r="M859" t="s">
        <v>1688</v>
      </c>
      <c r="N859">
        <v>1.30054</v>
      </c>
      <c r="O859">
        <v>1.30097</v>
      </c>
      <c r="P859">
        <v>1.2919099999999999</v>
      </c>
      <c r="Q859">
        <v>1.2942</v>
      </c>
      <c r="R859">
        <v>9.0600000000000593E-3</v>
      </c>
      <c r="S859">
        <v>8.7714285714285706E-3</v>
      </c>
      <c r="T859">
        <v>60.0587278648797</v>
      </c>
      <c r="U859">
        <v>1</v>
      </c>
      <c r="V859" s="1">
        <f t="shared" si="40"/>
        <v>43318</v>
      </c>
      <c r="W859" t="str">
        <f>IFERROR(VLOOKUP(V859,realized!K:N,3,0),"")</f>
        <v/>
      </c>
      <c r="Y859" t="s">
        <v>1673</v>
      </c>
      <c r="Z859">
        <v>1241.01</v>
      </c>
      <c r="AA859">
        <v>1245.43</v>
      </c>
      <c r="AB859">
        <v>1238.17</v>
      </c>
      <c r="AC859">
        <v>1240.47</v>
      </c>
      <c r="AD859">
        <v>7.25999999999999</v>
      </c>
      <c r="AE859">
        <v>10.756428571428501</v>
      </c>
      <c r="AF859">
        <v>61.263030334274198</v>
      </c>
      <c r="AG859">
        <v>0</v>
      </c>
      <c r="AH859" s="1">
        <f t="shared" si="41"/>
        <v>43297</v>
      </c>
      <c r="AI859" t="str">
        <f>IFERROR(VLOOKUP(AH859,realized!U:X,3,0),"")</f>
        <v/>
      </c>
    </row>
    <row r="860" spans="1:35" x14ac:dyDescent="0.3">
      <c r="A860" t="s">
        <v>1689</v>
      </c>
      <c r="B860">
        <v>1.15513</v>
      </c>
      <c r="C860">
        <v>1.1607499999999999</v>
      </c>
      <c r="D860">
        <v>1.1549700000000001</v>
      </c>
      <c r="E860">
        <v>1.15978</v>
      </c>
      <c r="F860">
        <v>5.7799999999998903E-3</v>
      </c>
      <c r="G860">
        <v>6.9907142857142902E-3</v>
      </c>
      <c r="H860">
        <v>58.410725824148301</v>
      </c>
      <c r="I860">
        <v>1</v>
      </c>
      <c r="J860" s="1">
        <f t="shared" si="39"/>
        <v>43319</v>
      </c>
      <c r="K860" t="str">
        <f>IFERROR(VLOOKUP(J860,realized!F:I,3,0),"")</f>
        <v/>
      </c>
      <c r="M860" t="s">
        <v>1689</v>
      </c>
      <c r="N860">
        <v>1.2939000000000001</v>
      </c>
      <c r="O860">
        <v>1.29725</v>
      </c>
      <c r="P860">
        <v>1.29227</v>
      </c>
      <c r="Q860">
        <v>1.2937099999999999</v>
      </c>
      <c r="R860">
        <v>4.9799999999999801E-3</v>
      </c>
      <c r="S860">
        <v>8.3635714285714303E-3</v>
      </c>
      <c r="T860">
        <v>59.4174481109279</v>
      </c>
      <c r="U860">
        <v>1</v>
      </c>
      <c r="V860" s="1">
        <f t="shared" si="40"/>
        <v>43319</v>
      </c>
      <c r="W860" t="str">
        <f>IFERROR(VLOOKUP(V860,realized!K:N,3,0),"")</f>
        <v/>
      </c>
      <c r="Y860" t="s">
        <v>1674</v>
      </c>
      <c r="Z860">
        <v>1239.99</v>
      </c>
      <c r="AA860">
        <v>1244.8599999999999</v>
      </c>
      <c r="AB860">
        <v>1225.94</v>
      </c>
      <c r="AC860">
        <v>1227.48</v>
      </c>
      <c r="AD860">
        <v>18.919999999999799</v>
      </c>
      <c r="AE860">
        <v>11.438571428571301</v>
      </c>
      <c r="AF860">
        <v>50.240957191831797</v>
      </c>
      <c r="AG860">
        <v>0</v>
      </c>
      <c r="AH860" s="1">
        <f t="shared" si="41"/>
        <v>43298</v>
      </c>
      <c r="AI860" t="str">
        <f>IFERROR(VLOOKUP(AH860,realized!U:X,3,0),"")</f>
        <v/>
      </c>
    </row>
    <row r="861" spans="1:35" x14ac:dyDescent="0.3">
      <c r="A861" t="s">
        <v>1690</v>
      </c>
      <c r="B861">
        <v>1.1596900000000001</v>
      </c>
      <c r="C861">
        <v>1.16275</v>
      </c>
      <c r="D861">
        <v>1.15723</v>
      </c>
      <c r="E861">
        <v>1.1609</v>
      </c>
      <c r="F861">
        <v>5.5199999999999598E-3</v>
      </c>
      <c r="G861">
        <v>6.6449999999999903E-3</v>
      </c>
      <c r="H861">
        <v>58.203520134756303</v>
      </c>
      <c r="I861">
        <v>1</v>
      </c>
      <c r="J861" s="1">
        <f t="shared" si="39"/>
        <v>43320</v>
      </c>
      <c r="K861" t="str">
        <f>IFERROR(VLOOKUP(J861,realized!F:I,3,0),"")</f>
        <v/>
      </c>
      <c r="M861" t="s">
        <v>1690</v>
      </c>
      <c r="N861">
        <v>1.29356</v>
      </c>
      <c r="O861">
        <v>1.2959000000000001</v>
      </c>
      <c r="P861">
        <v>1.28528</v>
      </c>
      <c r="Q861">
        <v>1.2882</v>
      </c>
      <c r="R861">
        <v>1.0619999999999999E-2</v>
      </c>
      <c r="S861">
        <v>8.22428571428571E-3</v>
      </c>
      <c r="T861">
        <v>51.039647391553402</v>
      </c>
      <c r="U861">
        <v>1</v>
      </c>
      <c r="V861" s="1">
        <f t="shared" si="40"/>
        <v>43320</v>
      </c>
      <c r="W861" t="str">
        <f>IFERROR(VLOOKUP(V861,realized!K:N,3,0),"")</f>
        <v/>
      </c>
      <c r="Y861" t="s">
        <v>1675</v>
      </c>
      <c r="Z861">
        <v>1227.3399999999999</v>
      </c>
      <c r="AA861">
        <v>1229.02</v>
      </c>
      <c r="AB861">
        <v>1220.95</v>
      </c>
      <c r="AC861">
        <v>1226.58</v>
      </c>
      <c r="AD861">
        <v>8.0699999999999292</v>
      </c>
      <c r="AE861">
        <v>11.4157142857142</v>
      </c>
      <c r="AF861">
        <v>46.040707831739603</v>
      </c>
      <c r="AG861">
        <v>0</v>
      </c>
      <c r="AH861" s="1">
        <f t="shared" si="41"/>
        <v>43299</v>
      </c>
      <c r="AI861" t="str">
        <f>IFERROR(VLOOKUP(AH861,realized!U:X,3,0),"")</f>
        <v/>
      </c>
    </row>
    <row r="862" spans="1:35" x14ac:dyDescent="0.3">
      <c r="A862" t="s">
        <v>1691</v>
      </c>
      <c r="B862">
        <v>1.16103</v>
      </c>
      <c r="C862">
        <v>1.16188</v>
      </c>
      <c r="D862">
        <v>1.15246</v>
      </c>
      <c r="E862">
        <v>1.15265</v>
      </c>
      <c r="F862">
        <v>9.4199999999999805E-3</v>
      </c>
      <c r="G862">
        <v>6.5135714285714198E-3</v>
      </c>
      <c r="H862">
        <v>57.082972522117402</v>
      </c>
      <c r="I862">
        <v>1</v>
      </c>
      <c r="J862" s="1">
        <f t="shared" si="39"/>
        <v>43321</v>
      </c>
      <c r="K862" t="str">
        <f>IFERROR(VLOOKUP(J862,realized!F:I,3,0),"")</f>
        <v/>
      </c>
      <c r="M862" t="s">
        <v>1691</v>
      </c>
      <c r="N862">
        <v>1.2875000000000001</v>
      </c>
      <c r="O862">
        <v>1.2910699999999999</v>
      </c>
      <c r="P862">
        <v>1.2818000000000001</v>
      </c>
      <c r="Q862">
        <v>1.2822899999999999</v>
      </c>
      <c r="R862">
        <v>9.2699999999998894E-3</v>
      </c>
      <c r="S862">
        <v>7.8492857142857097E-3</v>
      </c>
      <c r="T862">
        <v>46.706594796369103</v>
      </c>
      <c r="U862">
        <v>1</v>
      </c>
      <c r="V862" s="1">
        <f t="shared" si="40"/>
        <v>43321</v>
      </c>
      <c r="W862" t="str">
        <f>IFERROR(VLOOKUP(V862,realized!K:N,3,0),"")</f>
        <v/>
      </c>
      <c r="Y862" t="s">
        <v>1676</v>
      </c>
      <c r="Z862">
        <v>1227</v>
      </c>
      <c r="AA862">
        <v>1229.25</v>
      </c>
      <c r="AB862">
        <v>1211.3699999999999</v>
      </c>
      <c r="AC862">
        <v>1222.73</v>
      </c>
      <c r="AD862">
        <v>17.880000000000098</v>
      </c>
      <c r="AE862">
        <v>12.008571428571299</v>
      </c>
      <c r="AF862">
        <v>39.095911522383602</v>
      </c>
      <c r="AG862">
        <v>0</v>
      </c>
      <c r="AH862" s="1">
        <f t="shared" si="41"/>
        <v>43300</v>
      </c>
      <c r="AI862" t="str">
        <f>IFERROR(VLOOKUP(AH862,realized!U:X,3,0),"")</f>
        <v/>
      </c>
    </row>
    <row r="863" spans="1:35" x14ac:dyDescent="0.3">
      <c r="A863" t="s">
        <v>1692</v>
      </c>
      <c r="B863">
        <v>1.15283</v>
      </c>
      <c r="C863">
        <v>1.1535899999999999</v>
      </c>
      <c r="D863">
        <v>1.13876</v>
      </c>
      <c r="E863">
        <v>1.1409800000000001</v>
      </c>
      <c r="F863">
        <v>1.48299999999998E-2</v>
      </c>
      <c r="G863">
        <v>7.0892857142856999E-3</v>
      </c>
      <c r="H863">
        <v>39.587755808715201</v>
      </c>
      <c r="I863">
        <v>1</v>
      </c>
      <c r="J863" s="1">
        <f t="shared" si="39"/>
        <v>43322</v>
      </c>
      <c r="K863" t="str">
        <f>IFERROR(VLOOKUP(J863,realized!F:I,3,0),"")</f>
        <v/>
      </c>
      <c r="M863" t="s">
        <v>1692</v>
      </c>
      <c r="N863">
        <v>1.2822199999999999</v>
      </c>
      <c r="O863">
        <v>1.28359</v>
      </c>
      <c r="P863">
        <v>1.2722500000000001</v>
      </c>
      <c r="Q863">
        <v>1.2765</v>
      </c>
      <c r="R863">
        <v>1.1339999999999901E-2</v>
      </c>
      <c r="S863">
        <v>8.1135714285714301E-3</v>
      </c>
      <c r="T863">
        <v>37.744847315846897</v>
      </c>
      <c r="U863">
        <v>1</v>
      </c>
      <c r="V863" s="1">
        <f t="shared" si="40"/>
        <v>43322</v>
      </c>
      <c r="W863" t="str">
        <f>IFERROR(VLOOKUP(V863,realized!K:N,3,0),"")</f>
        <v/>
      </c>
      <c r="Y863" t="s">
        <v>1677</v>
      </c>
      <c r="Z863">
        <v>1223.6199999999999</v>
      </c>
      <c r="AA863">
        <v>1232.1600000000001</v>
      </c>
      <c r="AB863">
        <v>1215.51</v>
      </c>
      <c r="AC863">
        <v>1231.22</v>
      </c>
      <c r="AD863">
        <v>16.649999999999999</v>
      </c>
      <c r="AE863">
        <v>12.160714285714199</v>
      </c>
      <c r="AF863">
        <v>39.398026847540997</v>
      </c>
      <c r="AG863">
        <v>0</v>
      </c>
      <c r="AH863" s="1">
        <f t="shared" si="41"/>
        <v>43301</v>
      </c>
      <c r="AI863" t="str">
        <f>IFERROR(VLOOKUP(AH863,realized!U:X,3,0),"")</f>
        <v/>
      </c>
    </row>
    <row r="864" spans="1:35" x14ac:dyDescent="0.3">
      <c r="A864" t="s">
        <v>1693</v>
      </c>
      <c r="B864">
        <v>1.1376599999999999</v>
      </c>
      <c r="C864">
        <v>1.14324</v>
      </c>
      <c r="D864">
        <v>1.13646</v>
      </c>
      <c r="E864">
        <v>1.14089</v>
      </c>
      <c r="F864">
        <v>6.7799999999999996E-3</v>
      </c>
      <c r="G864">
        <v>7.1285714285714199E-3</v>
      </c>
      <c r="H864">
        <v>37.0756083043334</v>
      </c>
      <c r="I864">
        <v>1</v>
      </c>
      <c r="J864" s="1">
        <f t="shared" si="39"/>
        <v>43325</v>
      </c>
      <c r="K864" t="str">
        <f>IFERROR(VLOOKUP(J864,realized!F:I,3,0),"")</f>
        <v/>
      </c>
      <c r="M864" t="s">
        <v>1693</v>
      </c>
      <c r="N864">
        <v>1.27437</v>
      </c>
      <c r="O864">
        <v>1.27908</v>
      </c>
      <c r="P864">
        <v>1.2729600000000001</v>
      </c>
      <c r="Q864">
        <v>1.2765299999999999</v>
      </c>
      <c r="R864">
        <v>6.1199999999998998E-3</v>
      </c>
      <c r="S864">
        <v>7.9214285714285706E-3</v>
      </c>
      <c r="T864">
        <v>36.910011018999199</v>
      </c>
      <c r="U864">
        <v>1</v>
      </c>
      <c r="V864" s="1">
        <f t="shared" si="40"/>
        <v>43325</v>
      </c>
      <c r="W864" t="str">
        <f>IFERROR(VLOOKUP(V864,realized!K:N,3,0),"")</f>
        <v/>
      </c>
      <c r="Y864" t="s">
        <v>1678</v>
      </c>
      <c r="Z864">
        <v>1231.02</v>
      </c>
      <c r="AA864">
        <v>1235.07</v>
      </c>
      <c r="AB864">
        <v>1222.1099999999999</v>
      </c>
      <c r="AC864">
        <v>1224</v>
      </c>
      <c r="AD864">
        <v>12.96</v>
      </c>
      <c r="AE864">
        <v>11.727857142857101</v>
      </c>
      <c r="AF864">
        <v>39.426155657509902</v>
      </c>
      <c r="AG864">
        <v>0</v>
      </c>
      <c r="AH864" s="1">
        <f t="shared" si="41"/>
        <v>43304</v>
      </c>
      <c r="AI864" t="str">
        <f>IFERROR(VLOOKUP(AH864,realized!U:X,3,0),"")</f>
        <v/>
      </c>
    </row>
    <row r="865" spans="1:35" x14ac:dyDescent="0.3">
      <c r="A865" t="s">
        <v>1694</v>
      </c>
      <c r="B865">
        <v>1.1407700000000001</v>
      </c>
      <c r="C865">
        <v>1.1429</v>
      </c>
      <c r="D865">
        <v>1.1329499999999999</v>
      </c>
      <c r="E865">
        <v>1.13426</v>
      </c>
      <c r="F865">
        <v>9.9500000000001202E-3</v>
      </c>
      <c r="G865">
        <v>7.30571428571428E-3</v>
      </c>
      <c r="H865">
        <v>33.636978228645901</v>
      </c>
      <c r="I865">
        <v>1</v>
      </c>
      <c r="J865" s="1">
        <f t="shared" si="39"/>
        <v>43326</v>
      </c>
      <c r="K865" t="str">
        <f>IFERROR(VLOOKUP(J865,realized!F:I,3,0),"")</f>
        <v/>
      </c>
      <c r="M865" t="s">
        <v>1694</v>
      </c>
      <c r="N865">
        <v>1.2758799999999999</v>
      </c>
      <c r="O865">
        <v>1.28264</v>
      </c>
      <c r="P865">
        <v>1.2704200000000001</v>
      </c>
      <c r="Q865">
        <v>1.2718499999999999</v>
      </c>
      <c r="R865">
        <v>1.22199999999998E-2</v>
      </c>
      <c r="S865">
        <v>8.3071428571428393E-3</v>
      </c>
      <c r="T865">
        <v>34.787014020695402</v>
      </c>
      <c r="U865">
        <v>1</v>
      </c>
      <c r="V865" s="1">
        <f t="shared" si="40"/>
        <v>43326</v>
      </c>
      <c r="W865" t="str">
        <f>IFERROR(VLOOKUP(V865,realized!K:N,3,0),"")</f>
        <v/>
      </c>
      <c r="Y865" t="s">
        <v>1679</v>
      </c>
      <c r="Z865">
        <v>1224.5899999999999</v>
      </c>
      <c r="AA865">
        <v>1229.3699999999999</v>
      </c>
      <c r="AB865">
        <v>1218.02</v>
      </c>
      <c r="AC865">
        <v>1223.92</v>
      </c>
      <c r="AD865">
        <v>11.3499999999999</v>
      </c>
      <c r="AE865">
        <v>11.889999999999899</v>
      </c>
      <c r="AF865">
        <v>39.541090755948197</v>
      </c>
      <c r="AG865">
        <v>0</v>
      </c>
      <c r="AH865" s="1">
        <f t="shared" si="41"/>
        <v>43305</v>
      </c>
      <c r="AI865" t="str">
        <f>IFERROR(VLOOKUP(AH865,realized!U:X,3,0),"")</f>
        <v/>
      </c>
    </row>
    <row r="866" spans="1:35" x14ac:dyDescent="0.3">
      <c r="A866" t="s">
        <v>1695</v>
      </c>
      <c r="B866">
        <v>1.1342699999999999</v>
      </c>
      <c r="C866">
        <v>1.1354500000000001</v>
      </c>
      <c r="D866">
        <v>1.1300600000000001</v>
      </c>
      <c r="E866">
        <v>1.1344700000000001</v>
      </c>
      <c r="F866">
        <v>5.3899999999999998E-3</v>
      </c>
      <c r="G866">
        <v>6.9514285714285702E-3</v>
      </c>
      <c r="H866">
        <v>30.816627422612999</v>
      </c>
      <c r="I866">
        <v>1</v>
      </c>
      <c r="J866" s="1">
        <f t="shared" si="39"/>
        <v>43327</v>
      </c>
      <c r="K866" t="str">
        <f>IFERROR(VLOOKUP(J866,realized!F:I,3,0),"")</f>
        <v/>
      </c>
      <c r="M866" t="s">
        <v>1695</v>
      </c>
      <c r="N866">
        <v>1.27153</v>
      </c>
      <c r="O866">
        <v>1.27349</v>
      </c>
      <c r="P866">
        <v>1.26613</v>
      </c>
      <c r="Q866">
        <v>1.2696700000000001</v>
      </c>
      <c r="R866">
        <v>7.3600000000000297E-3</v>
      </c>
      <c r="S866">
        <v>8.0614285714285597E-3</v>
      </c>
      <c r="T866">
        <v>33.740115422253297</v>
      </c>
      <c r="U866">
        <v>1</v>
      </c>
      <c r="V866" s="1">
        <f t="shared" si="40"/>
        <v>43327</v>
      </c>
      <c r="W866" t="str">
        <f>IFERROR(VLOOKUP(V866,realized!K:N,3,0),"")</f>
        <v/>
      </c>
      <c r="Y866" t="s">
        <v>1680</v>
      </c>
      <c r="Z866">
        <v>1224.43</v>
      </c>
      <c r="AA866">
        <v>1234.04</v>
      </c>
      <c r="AB866">
        <v>1223.08</v>
      </c>
      <c r="AC866">
        <v>1231.02</v>
      </c>
      <c r="AD866">
        <v>10.96</v>
      </c>
      <c r="AE866">
        <v>12.069999999999901</v>
      </c>
      <c r="AF866">
        <v>40.034922696339301</v>
      </c>
      <c r="AG866">
        <v>0</v>
      </c>
      <c r="AH866" s="1">
        <f t="shared" si="41"/>
        <v>43306</v>
      </c>
      <c r="AI866" t="str">
        <f>IFERROR(VLOOKUP(AH866,realized!U:X,3,0),"")</f>
        <v/>
      </c>
    </row>
    <row r="867" spans="1:35" x14ac:dyDescent="0.3">
      <c r="A867" t="s">
        <v>1696</v>
      </c>
      <c r="B867">
        <v>1.13452</v>
      </c>
      <c r="C867">
        <v>1.1408799999999999</v>
      </c>
      <c r="D867">
        <v>1.1335299999999999</v>
      </c>
      <c r="E867">
        <v>1.1375500000000001</v>
      </c>
      <c r="F867">
        <v>7.3499999999999599E-3</v>
      </c>
      <c r="G867">
        <v>7.1607142857142798E-3</v>
      </c>
      <c r="H867">
        <v>30.6565614496633</v>
      </c>
      <c r="I867">
        <v>1</v>
      </c>
      <c r="J867" s="1">
        <f t="shared" si="39"/>
        <v>43328</v>
      </c>
      <c r="K867" t="str">
        <f>IFERROR(VLOOKUP(J867,realized!F:I,3,0),"")</f>
        <v/>
      </c>
      <c r="M867" t="s">
        <v>1696</v>
      </c>
      <c r="N867">
        <v>1.2693399999999999</v>
      </c>
      <c r="O867">
        <v>1.27536</v>
      </c>
      <c r="P867">
        <v>1.2684800000000001</v>
      </c>
      <c r="Q867">
        <v>1.2710300000000001</v>
      </c>
      <c r="R867">
        <v>6.8799999999999903E-3</v>
      </c>
      <c r="S867">
        <v>8.2049999999999797E-3</v>
      </c>
      <c r="T867">
        <v>33.173098119457201</v>
      </c>
      <c r="U867">
        <v>1</v>
      </c>
      <c r="V867" s="1">
        <f t="shared" si="40"/>
        <v>43328</v>
      </c>
      <c r="W867" t="str">
        <f>IFERROR(VLOOKUP(V867,realized!K:N,3,0),"")</f>
        <v/>
      </c>
      <c r="Y867" t="s">
        <v>1681</v>
      </c>
      <c r="Z867">
        <v>1231.03</v>
      </c>
      <c r="AA867">
        <v>1235.06</v>
      </c>
      <c r="AB867">
        <v>1221.69</v>
      </c>
      <c r="AC867">
        <v>1221.69</v>
      </c>
      <c r="AD867">
        <v>13.3699999999998</v>
      </c>
      <c r="AE867">
        <v>12.5792857142856</v>
      </c>
      <c r="AF867">
        <v>40.6287865269001</v>
      </c>
      <c r="AG867">
        <v>0</v>
      </c>
      <c r="AH867" s="1">
        <f t="shared" si="41"/>
        <v>43307</v>
      </c>
      <c r="AI867" t="str">
        <f>IFERROR(VLOOKUP(AH867,realized!U:X,3,0),"")</f>
        <v/>
      </c>
    </row>
    <row r="868" spans="1:35" x14ac:dyDescent="0.3">
      <c r="A868" t="s">
        <v>1697</v>
      </c>
      <c r="B868">
        <v>1.1374200000000001</v>
      </c>
      <c r="C868">
        <v>1.1444399999999999</v>
      </c>
      <c r="D868">
        <v>1.1366000000000001</v>
      </c>
      <c r="E868">
        <v>1.1437299999999999</v>
      </c>
      <c r="F868">
        <v>7.8399999999998402E-3</v>
      </c>
      <c r="G868">
        <v>7.2164285714285499E-3</v>
      </c>
      <c r="H868">
        <v>30.521657656872499</v>
      </c>
      <c r="I868">
        <v>1</v>
      </c>
      <c r="J868" s="1">
        <f t="shared" si="39"/>
        <v>43329</v>
      </c>
      <c r="K868" t="str">
        <f>IFERROR(VLOOKUP(J868,realized!F:I,3,0),"")</f>
        <v/>
      </c>
      <c r="M868" t="s">
        <v>1697</v>
      </c>
      <c r="N868">
        <v>1.27135</v>
      </c>
      <c r="O868">
        <v>1.27521</v>
      </c>
      <c r="P868">
        <v>1.2697400000000001</v>
      </c>
      <c r="Q868">
        <v>1.2748699999999999</v>
      </c>
      <c r="R868">
        <v>5.4699999999998604E-3</v>
      </c>
      <c r="S868">
        <v>8.2007142857142504E-3</v>
      </c>
      <c r="T868">
        <v>32.646331646841197</v>
      </c>
      <c r="U868">
        <v>1</v>
      </c>
      <c r="V868" s="1">
        <f t="shared" si="40"/>
        <v>43329</v>
      </c>
      <c r="W868" t="str">
        <f>IFERROR(VLOOKUP(V868,realized!K:N,3,0),"")</f>
        <v/>
      </c>
      <c r="Y868" t="s">
        <v>1682</v>
      </c>
      <c r="Z868">
        <v>1222.76</v>
      </c>
      <c r="AA868">
        <v>1227.23</v>
      </c>
      <c r="AB868">
        <v>1217.44</v>
      </c>
      <c r="AC868">
        <v>1222.3699999999999</v>
      </c>
      <c r="AD868">
        <v>9.7899999999999601</v>
      </c>
      <c r="AE868">
        <v>12.4649999999999</v>
      </c>
      <c r="AF868">
        <v>45.355835466300903</v>
      </c>
      <c r="AG868">
        <v>0</v>
      </c>
      <c r="AH868" s="1">
        <f t="shared" si="41"/>
        <v>43308</v>
      </c>
      <c r="AI868" t="str">
        <f>IFERROR(VLOOKUP(AH868,realized!U:X,3,0),"")</f>
        <v/>
      </c>
    </row>
    <row r="869" spans="1:35" x14ac:dyDescent="0.3">
      <c r="A869" t="s">
        <v>1698</v>
      </c>
      <c r="B869">
        <v>1.14371</v>
      </c>
      <c r="C869">
        <v>1.14845</v>
      </c>
      <c r="D869">
        <v>1.1393899999999999</v>
      </c>
      <c r="E869">
        <v>1.1482600000000001</v>
      </c>
      <c r="F869">
        <v>9.0600000000000593E-3</v>
      </c>
      <c r="G869">
        <v>7.4178571428571202E-3</v>
      </c>
      <c r="H869">
        <v>34.711413505808501</v>
      </c>
      <c r="I869">
        <v>1</v>
      </c>
      <c r="J869" s="1">
        <f t="shared" si="39"/>
        <v>43332</v>
      </c>
      <c r="K869" t="str">
        <f>IFERROR(VLOOKUP(J869,realized!F:I,3,0),"")</f>
        <v/>
      </c>
      <c r="M869" t="s">
        <v>1698</v>
      </c>
      <c r="N869">
        <v>1.27413</v>
      </c>
      <c r="O869">
        <v>1.27989</v>
      </c>
      <c r="P869">
        <v>1.2728999999999999</v>
      </c>
      <c r="Q869">
        <v>1.27945</v>
      </c>
      <c r="R869">
        <v>6.99000000000005E-3</v>
      </c>
      <c r="S869">
        <v>8.1071428571428301E-3</v>
      </c>
      <c r="T869">
        <v>34.234080598933197</v>
      </c>
      <c r="U869">
        <v>1</v>
      </c>
      <c r="V869" s="1">
        <f t="shared" si="40"/>
        <v>43332</v>
      </c>
      <c r="W869" t="str">
        <f>IFERROR(VLOOKUP(V869,realized!K:N,3,0),"")</f>
        <v/>
      </c>
      <c r="Y869" t="s">
        <v>1683</v>
      </c>
      <c r="Z869">
        <v>1223.01</v>
      </c>
      <c r="AA869">
        <v>1224.95</v>
      </c>
      <c r="AB869">
        <v>1218.8800000000001</v>
      </c>
      <c r="AC869">
        <v>1221.1500000000001</v>
      </c>
      <c r="AD869">
        <v>6.0699999999999301</v>
      </c>
      <c r="AE869">
        <v>11.9728571428571</v>
      </c>
      <c r="AF869">
        <v>48.517032223783197</v>
      </c>
      <c r="AG869">
        <v>0</v>
      </c>
      <c r="AH869" s="1">
        <f t="shared" si="41"/>
        <v>43311</v>
      </c>
      <c r="AI869" t="str">
        <f>IFERROR(VLOOKUP(AH869,realized!U:X,3,0),"")</f>
        <v/>
      </c>
    </row>
    <row r="870" spans="1:35" x14ac:dyDescent="0.3">
      <c r="A870" t="s">
        <v>1699</v>
      </c>
      <c r="B870">
        <v>1.1478600000000001</v>
      </c>
      <c r="C870">
        <v>1.16008</v>
      </c>
      <c r="D870">
        <v>1.1478600000000001</v>
      </c>
      <c r="E870">
        <v>1.1570499999999999</v>
      </c>
      <c r="F870">
        <v>1.22199999999998E-2</v>
      </c>
      <c r="G870">
        <v>7.9871428571428194E-3</v>
      </c>
      <c r="H870">
        <v>38.1439428882138</v>
      </c>
      <c r="I870">
        <v>1</v>
      </c>
      <c r="J870" s="1">
        <f t="shared" si="39"/>
        <v>43333</v>
      </c>
      <c r="K870" t="str">
        <f>IFERROR(VLOOKUP(J870,realized!F:I,3,0),"")</f>
        <v/>
      </c>
      <c r="M870" t="s">
        <v>1699</v>
      </c>
      <c r="N870">
        <v>1.2793600000000001</v>
      </c>
      <c r="O870">
        <v>1.2924100000000001</v>
      </c>
      <c r="P870">
        <v>1.27922</v>
      </c>
      <c r="Q870">
        <v>1.2902899999999999</v>
      </c>
      <c r="R870">
        <v>1.319E-2</v>
      </c>
      <c r="S870">
        <v>8.6942857142856805E-3</v>
      </c>
      <c r="T870">
        <v>35.168279721979196</v>
      </c>
      <c r="U870">
        <v>1</v>
      </c>
      <c r="V870" s="1">
        <f t="shared" si="40"/>
        <v>43333</v>
      </c>
      <c r="W870" t="str">
        <f>IFERROR(VLOOKUP(V870,realized!K:N,3,0),"")</f>
        <v/>
      </c>
      <c r="Y870" t="s">
        <v>1684</v>
      </c>
      <c r="Z870">
        <v>1221.3800000000001</v>
      </c>
      <c r="AA870">
        <v>1228.45</v>
      </c>
      <c r="AB870">
        <v>1213.8399999999999</v>
      </c>
      <c r="AC870">
        <v>1223.26</v>
      </c>
      <c r="AD870">
        <v>14.610000000000101</v>
      </c>
      <c r="AE870">
        <v>11.919285714285699</v>
      </c>
      <c r="AF870">
        <v>56.475990734248299</v>
      </c>
      <c r="AG870">
        <v>0</v>
      </c>
      <c r="AH870" s="1">
        <f t="shared" si="41"/>
        <v>43312</v>
      </c>
      <c r="AI870" t="str">
        <f>IFERROR(VLOOKUP(AH870,realized!U:X,3,0),"")</f>
        <v/>
      </c>
    </row>
    <row r="871" spans="1:35" x14ac:dyDescent="0.3">
      <c r="A871" t="s">
        <v>1700</v>
      </c>
      <c r="B871">
        <v>1.1565099999999999</v>
      </c>
      <c r="C871">
        <v>1.1622399999999999</v>
      </c>
      <c r="D871">
        <v>1.1552800000000001</v>
      </c>
      <c r="E871">
        <v>1.15961</v>
      </c>
      <c r="F871">
        <v>6.95999999999985E-3</v>
      </c>
      <c r="G871">
        <v>7.8714285714285293E-3</v>
      </c>
      <c r="H871">
        <v>42.639553455062298</v>
      </c>
      <c r="I871">
        <v>1</v>
      </c>
      <c r="J871" s="1">
        <f t="shared" si="39"/>
        <v>43334</v>
      </c>
      <c r="K871" t="str">
        <f>IFERROR(VLOOKUP(J871,realized!F:I,3,0),"")</f>
        <v/>
      </c>
      <c r="M871" t="s">
        <v>1700</v>
      </c>
      <c r="N871">
        <v>1.2896799999999999</v>
      </c>
      <c r="O871">
        <v>1.29356</v>
      </c>
      <c r="P871">
        <v>1.28677</v>
      </c>
      <c r="Q871">
        <v>1.29128</v>
      </c>
      <c r="R871">
        <v>6.7900000000000703E-3</v>
      </c>
      <c r="S871">
        <v>8.3635714285714008E-3</v>
      </c>
      <c r="T871">
        <v>42.399064850494199</v>
      </c>
      <c r="U871">
        <v>1</v>
      </c>
      <c r="V871" s="1">
        <f t="shared" si="40"/>
        <v>43334</v>
      </c>
      <c r="W871" t="str">
        <f>IFERROR(VLOOKUP(V871,realized!K:N,3,0),"")</f>
        <v/>
      </c>
      <c r="Y871" t="s">
        <v>1685</v>
      </c>
      <c r="Z871">
        <v>1223.9100000000001</v>
      </c>
      <c r="AA871">
        <v>1224.68</v>
      </c>
      <c r="AB871">
        <v>1215.4000000000001</v>
      </c>
      <c r="AC871">
        <v>1215.44</v>
      </c>
      <c r="AD871">
        <v>9.2799999999999692</v>
      </c>
      <c r="AE871">
        <v>12.0649999999999</v>
      </c>
      <c r="AF871">
        <v>57.216369037323297</v>
      </c>
      <c r="AG871">
        <v>0</v>
      </c>
      <c r="AH871" s="1">
        <f t="shared" si="41"/>
        <v>43313</v>
      </c>
      <c r="AI871" t="str">
        <f>IFERROR(VLOOKUP(AH871,realized!U:X,3,0),"")</f>
        <v/>
      </c>
    </row>
    <row r="872" spans="1:35" x14ac:dyDescent="0.3">
      <c r="A872" t="s">
        <v>1701</v>
      </c>
      <c r="B872">
        <v>1.15951</v>
      </c>
      <c r="C872">
        <v>1.15995</v>
      </c>
      <c r="D872">
        <v>1.15293</v>
      </c>
      <c r="E872">
        <v>1.15421</v>
      </c>
      <c r="F872">
        <v>7.0200000000000201E-3</v>
      </c>
      <c r="G872">
        <v>8.0121428571428097E-3</v>
      </c>
      <c r="H872">
        <v>42.862740873800298</v>
      </c>
      <c r="I872">
        <v>1</v>
      </c>
      <c r="J872" s="1">
        <f t="shared" si="39"/>
        <v>43335</v>
      </c>
      <c r="K872" t="str">
        <f>IFERROR(VLOOKUP(J872,realized!F:I,3,0),"")</f>
        <v/>
      </c>
      <c r="M872" t="s">
        <v>1701</v>
      </c>
      <c r="N872">
        <v>1.2905199999999999</v>
      </c>
      <c r="O872">
        <v>1.29175</v>
      </c>
      <c r="P872">
        <v>1.28041</v>
      </c>
      <c r="Q872">
        <v>1.28149</v>
      </c>
      <c r="R872">
        <v>1.1339999999999901E-2</v>
      </c>
      <c r="S872">
        <v>8.6878571428571204E-3</v>
      </c>
      <c r="T872">
        <v>45.535535437756799</v>
      </c>
      <c r="U872">
        <v>1</v>
      </c>
      <c r="V872" s="1">
        <f t="shared" si="40"/>
        <v>43335</v>
      </c>
      <c r="W872" t="str">
        <f>IFERROR(VLOOKUP(V872,realized!K:N,3,0),"")</f>
        <v/>
      </c>
      <c r="Y872" t="s">
        <v>1686</v>
      </c>
      <c r="Z872">
        <v>1215.83</v>
      </c>
      <c r="AA872">
        <v>1220.97</v>
      </c>
      <c r="AB872">
        <v>1206.94</v>
      </c>
      <c r="AC872">
        <v>1207.26</v>
      </c>
      <c r="AD872">
        <v>14.0299999999999</v>
      </c>
      <c r="AE872">
        <v>12.228571428571399</v>
      </c>
      <c r="AF872">
        <v>55.541971421296097</v>
      </c>
      <c r="AG872">
        <v>0</v>
      </c>
      <c r="AH872" s="1">
        <f t="shared" si="41"/>
        <v>43314</v>
      </c>
      <c r="AI872" t="str">
        <f>IFERROR(VLOOKUP(AH872,realized!U:X,3,0),"")</f>
        <v/>
      </c>
    </row>
    <row r="873" spans="1:35" x14ac:dyDescent="0.3">
      <c r="A873" t="s">
        <v>1702</v>
      </c>
      <c r="B873">
        <v>1.1537500000000001</v>
      </c>
      <c r="C873">
        <v>1.16391</v>
      </c>
      <c r="D873">
        <v>1.15344</v>
      </c>
      <c r="E873">
        <v>1.1620699999999999</v>
      </c>
      <c r="F873">
        <v>1.04699999999999E-2</v>
      </c>
      <c r="G873">
        <v>8.4707142857142498E-3</v>
      </c>
      <c r="H873">
        <v>42.078059896880603</v>
      </c>
      <c r="I873">
        <v>0</v>
      </c>
      <c r="J873" s="1">
        <f t="shared" si="39"/>
        <v>43336</v>
      </c>
      <c r="K873" t="str">
        <f>IFERROR(VLOOKUP(J873,realized!F:I,3,0),"")</f>
        <v/>
      </c>
      <c r="M873" t="s">
        <v>1702</v>
      </c>
      <c r="N873">
        <v>1.28115</v>
      </c>
      <c r="O873">
        <v>1.2880400000000001</v>
      </c>
      <c r="P873">
        <v>1.2798799999999999</v>
      </c>
      <c r="Q873">
        <v>1.28471</v>
      </c>
      <c r="R873">
        <v>8.1600000000001602E-3</v>
      </c>
      <c r="S873">
        <v>8.6235714285714093E-3</v>
      </c>
      <c r="T873">
        <v>49.765780223621398</v>
      </c>
      <c r="U873">
        <v>0</v>
      </c>
      <c r="V873" s="1">
        <f t="shared" si="40"/>
        <v>43336</v>
      </c>
      <c r="W873" t="str">
        <f>IFERROR(VLOOKUP(V873,realized!K:N,3,0),"")</f>
        <v/>
      </c>
      <c r="Y873" t="s">
        <v>1687</v>
      </c>
      <c r="Z873">
        <v>1208.1600000000001</v>
      </c>
      <c r="AA873">
        <v>1219.8800000000001</v>
      </c>
      <c r="AB873">
        <v>1204.3</v>
      </c>
      <c r="AC873">
        <v>1213.03</v>
      </c>
      <c r="AD873">
        <v>15.5800000000001</v>
      </c>
      <c r="AE873">
        <v>12.822857142857099</v>
      </c>
      <c r="AF873">
        <v>54.0238594657242</v>
      </c>
      <c r="AG873">
        <v>0</v>
      </c>
      <c r="AH873" s="1">
        <f t="shared" si="41"/>
        <v>43315</v>
      </c>
      <c r="AI873" t="str">
        <f>IFERROR(VLOOKUP(AH873,realized!U:X,3,0),"")</f>
        <v/>
      </c>
    </row>
    <row r="874" spans="1:35" x14ac:dyDescent="0.3">
      <c r="A874" t="s">
        <v>1703</v>
      </c>
      <c r="B874">
        <v>1.1618999999999999</v>
      </c>
      <c r="C874">
        <v>1.16933</v>
      </c>
      <c r="D874">
        <v>1.1594</v>
      </c>
      <c r="E874">
        <v>1.1678200000000001</v>
      </c>
      <c r="F874">
        <v>9.9299999999999892E-3</v>
      </c>
      <c r="G874">
        <v>8.7671428571428293E-3</v>
      </c>
      <c r="H874">
        <v>37.099670504149799</v>
      </c>
      <c r="I874">
        <v>0</v>
      </c>
      <c r="J874" s="1">
        <f t="shared" si="39"/>
        <v>43339</v>
      </c>
      <c r="K874" t="str">
        <f>IFERROR(VLOOKUP(J874,realized!F:I,3,0),"")</f>
        <v/>
      </c>
      <c r="M874" t="s">
        <v>1703</v>
      </c>
      <c r="N874">
        <v>1.28332</v>
      </c>
      <c r="O874">
        <v>1.2900400000000001</v>
      </c>
      <c r="P874">
        <v>1.28284</v>
      </c>
      <c r="Q874">
        <v>1.2893399999999999</v>
      </c>
      <c r="R874">
        <v>7.20000000000009E-3</v>
      </c>
      <c r="S874">
        <v>8.7821428571428495E-3</v>
      </c>
      <c r="T874">
        <v>51.583096357539901</v>
      </c>
      <c r="U874">
        <v>0</v>
      </c>
      <c r="V874" s="1">
        <f t="shared" si="40"/>
        <v>43339</v>
      </c>
      <c r="W874" t="str">
        <f>IFERROR(VLOOKUP(V874,realized!K:N,3,0),"")</f>
        <v/>
      </c>
      <c r="Y874" t="s">
        <v>1688</v>
      </c>
      <c r="Z874">
        <v>1213.6600000000001</v>
      </c>
      <c r="AA874">
        <v>1217.73</v>
      </c>
      <c r="AB874">
        <v>1206.2</v>
      </c>
      <c r="AC874">
        <v>1206.9100000000001</v>
      </c>
      <c r="AD874">
        <v>11.5299999999999</v>
      </c>
      <c r="AE874">
        <v>12.295</v>
      </c>
      <c r="AF874">
        <v>64.683121640760405</v>
      </c>
      <c r="AG874">
        <v>0</v>
      </c>
      <c r="AH874" s="1">
        <f t="shared" si="41"/>
        <v>43318</v>
      </c>
      <c r="AI874" t="str">
        <f>IFERROR(VLOOKUP(AH874,realized!U:X,3,0),"")</f>
        <v/>
      </c>
    </row>
    <row r="875" spans="1:35" x14ac:dyDescent="0.3">
      <c r="A875" t="s">
        <v>1704</v>
      </c>
      <c r="B875">
        <v>1.1677200000000001</v>
      </c>
      <c r="C875">
        <v>1.1733100000000001</v>
      </c>
      <c r="D875">
        <v>1.1661999999999999</v>
      </c>
      <c r="E875">
        <v>1.16937</v>
      </c>
      <c r="F875">
        <v>7.11000000000017E-3</v>
      </c>
      <c r="G875">
        <v>8.8807142857142696E-3</v>
      </c>
      <c r="H875">
        <v>34.243534769165798</v>
      </c>
      <c r="I875">
        <v>0</v>
      </c>
      <c r="J875" s="1">
        <f t="shared" si="39"/>
        <v>43340</v>
      </c>
      <c r="K875" t="str">
        <f>IFERROR(VLOOKUP(J875,realized!F:I,3,0),"")</f>
        <v/>
      </c>
      <c r="M875" t="s">
        <v>1704</v>
      </c>
      <c r="N875">
        <v>1.2892300000000001</v>
      </c>
      <c r="O875">
        <v>1.2931299999999999</v>
      </c>
      <c r="P875">
        <v>1.2861</v>
      </c>
      <c r="Q875">
        <v>1.2869999999999999</v>
      </c>
      <c r="R875">
        <v>7.0299999999998697E-3</v>
      </c>
      <c r="S875">
        <v>8.5257142857142598E-3</v>
      </c>
      <c r="T875">
        <v>54.783324896786397</v>
      </c>
      <c r="U875">
        <v>0</v>
      </c>
      <c r="V875" s="1">
        <f t="shared" si="40"/>
        <v>43340</v>
      </c>
      <c r="W875" t="str">
        <f>IFERROR(VLOOKUP(V875,realized!K:N,3,0),"")</f>
        <v/>
      </c>
      <c r="Y875" t="s">
        <v>1689</v>
      </c>
      <c r="Z875">
        <v>1207.58</v>
      </c>
      <c r="AA875">
        <v>1216.02</v>
      </c>
      <c r="AB875">
        <v>1207.57</v>
      </c>
      <c r="AC875">
        <v>1210.49</v>
      </c>
      <c r="AD875">
        <v>9.1099999999999</v>
      </c>
      <c r="AE875">
        <v>12.3692857142857</v>
      </c>
      <c r="AF875">
        <v>64.895547611746494</v>
      </c>
      <c r="AG875">
        <v>0</v>
      </c>
      <c r="AH875" s="1">
        <f t="shared" si="41"/>
        <v>43319</v>
      </c>
      <c r="AI875" t="str">
        <f>IFERROR(VLOOKUP(AH875,realized!U:X,3,0),"")</f>
        <v/>
      </c>
    </row>
    <row r="876" spans="1:35" x14ac:dyDescent="0.3">
      <c r="A876" t="s">
        <v>1705</v>
      </c>
      <c r="B876">
        <v>1.1694800000000001</v>
      </c>
      <c r="C876">
        <v>1.17096</v>
      </c>
      <c r="D876">
        <v>1.16513</v>
      </c>
      <c r="E876">
        <v>1.1706000000000001</v>
      </c>
      <c r="F876">
        <v>5.8300000000000001E-3</v>
      </c>
      <c r="G876">
        <v>8.6242857142857007E-3</v>
      </c>
      <c r="H876">
        <v>34.985292497357698</v>
      </c>
      <c r="I876">
        <v>0</v>
      </c>
      <c r="J876" s="1">
        <f t="shared" si="39"/>
        <v>43341</v>
      </c>
      <c r="K876" t="str">
        <f>IFERROR(VLOOKUP(J876,realized!F:I,3,0),"")</f>
        <v/>
      </c>
      <c r="M876" t="s">
        <v>1705</v>
      </c>
      <c r="N876">
        <v>1.2865899999999999</v>
      </c>
      <c r="O876">
        <v>1.30321</v>
      </c>
      <c r="P876">
        <v>1.28447</v>
      </c>
      <c r="Q876">
        <v>1.30274</v>
      </c>
      <c r="R876">
        <v>1.8739999999999899E-2</v>
      </c>
      <c r="S876">
        <v>9.2021428571428393E-3</v>
      </c>
      <c r="T876">
        <v>43.798751001394699</v>
      </c>
      <c r="U876">
        <v>0</v>
      </c>
      <c r="V876" s="1">
        <f t="shared" si="40"/>
        <v>43341</v>
      </c>
      <c r="W876" t="str">
        <f>IFERROR(VLOOKUP(V876,realized!K:N,3,0),"")</f>
        <v/>
      </c>
      <c r="Y876" t="s">
        <v>1690</v>
      </c>
      <c r="Z876">
        <v>1210.98</v>
      </c>
      <c r="AA876">
        <v>1215.73</v>
      </c>
      <c r="AB876">
        <v>1206.3699999999999</v>
      </c>
      <c r="AC876">
        <v>1213.18</v>
      </c>
      <c r="AD876">
        <v>9.3600000000001202</v>
      </c>
      <c r="AE876">
        <v>11.760714285714201</v>
      </c>
      <c r="AF876">
        <v>64.840447208732101</v>
      </c>
      <c r="AG876">
        <v>0</v>
      </c>
      <c r="AH876" s="1">
        <f t="shared" si="41"/>
        <v>43320</v>
      </c>
      <c r="AI876" t="str">
        <f>IFERROR(VLOOKUP(AH876,realized!U:X,3,0),"")</f>
        <v/>
      </c>
    </row>
    <row r="877" spans="1:35" x14ac:dyDescent="0.3">
      <c r="A877" t="s">
        <v>1706</v>
      </c>
      <c r="B877">
        <v>1.1706000000000001</v>
      </c>
      <c r="C877">
        <v>1.17178</v>
      </c>
      <c r="D877">
        <v>1.16414</v>
      </c>
      <c r="E877">
        <v>1.16669</v>
      </c>
      <c r="F877">
        <v>7.6400000000000903E-3</v>
      </c>
      <c r="G877">
        <v>8.1107142857142801E-3</v>
      </c>
      <c r="H877">
        <v>35.339100535497202</v>
      </c>
      <c r="I877">
        <v>0</v>
      </c>
      <c r="J877" s="1">
        <f t="shared" si="39"/>
        <v>43342</v>
      </c>
      <c r="K877" t="str">
        <f>IFERROR(VLOOKUP(J877,realized!F:I,3,0),"")</f>
        <v/>
      </c>
      <c r="M877" t="s">
        <v>1706</v>
      </c>
      <c r="N877">
        <v>1.30226</v>
      </c>
      <c r="O877">
        <v>1.30427</v>
      </c>
      <c r="P877">
        <v>1.2984599999999999</v>
      </c>
      <c r="Q877">
        <v>1.3010699999999999</v>
      </c>
      <c r="R877">
        <v>5.8100000000000903E-3</v>
      </c>
      <c r="S877">
        <v>8.8071428571428502E-3</v>
      </c>
      <c r="T877">
        <v>42.953176033019403</v>
      </c>
      <c r="U877">
        <v>0</v>
      </c>
      <c r="V877" s="1">
        <f t="shared" si="40"/>
        <v>43342</v>
      </c>
      <c r="W877" t="str">
        <f>IFERROR(VLOOKUP(V877,realized!K:N,3,0),"")</f>
        <v/>
      </c>
      <c r="Y877" t="s">
        <v>1691</v>
      </c>
      <c r="Z877">
        <v>1213.47</v>
      </c>
      <c r="AA877">
        <v>1217.1500000000001</v>
      </c>
      <c r="AB877">
        <v>1210.6400000000001</v>
      </c>
      <c r="AC877">
        <v>1211.82</v>
      </c>
      <c r="AD877">
        <v>6.50999999999999</v>
      </c>
      <c r="AE877">
        <v>11.0364285714285</v>
      </c>
      <c r="AF877">
        <v>64.589499563724999</v>
      </c>
      <c r="AG877">
        <v>0</v>
      </c>
      <c r="AH877" s="1">
        <f t="shared" si="41"/>
        <v>43321</v>
      </c>
      <c r="AI877" t="str">
        <f>IFERROR(VLOOKUP(AH877,realized!U:X,3,0),"")</f>
        <v/>
      </c>
    </row>
    <row r="878" spans="1:35" x14ac:dyDescent="0.3">
      <c r="A878" t="s">
        <v>1707</v>
      </c>
      <c r="B878">
        <v>1.16666</v>
      </c>
      <c r="C878">
        <v>1.16896</v>
      </c>
      <c r="D878">
        <v>1.1584099999999999</v>
      </c>
      <c r="E878">
        <v>1.1601900000000001</v>
      </c>
      <c r="F878">
        <v>1.055E-2</v>
      </c>
      <c r="G878">
        <v>8.3800000000000003E-3</v>
      </c>
      <c r="H878">
        <v>35.768121884543604</v>
      </c>
      <c r="I878">
        <v>0</v>
      </c>
      <c r="J878" s="1">
        <f t="shared" si="39"/>
        <v>43343</v>
      </c>
      <c r="K878" t="str">
        <f>IFERROR(VLOOKUP(J878,realized!F:I,3,0),"")</f>
        <v/>
      </c>
      <c r="M878" t="s">
        <v>1707</v>
      </c>
      <c r="N878">
        <v>1.3004199999999999</v>
      </c>
      <c r="O878">
        <v>1.3028299999999999</v>
      </c>
      <c r="P878">
        <v>1.29444</v>
      </c>
      <c r="Q878">
        <v>1.29552</v>
      </c>
      <c r="R878">
        <v>8.3899999999998906E-3</v>
      </c>
      <c r="S878">
        <v>8.9692857142857092E-3</v>
      </c>
      <c r="T878">
        <v>43.286802790293002</v>
      </c>
      <c r="U878">
        <v>0</v>
      </c>
      <c r="V878" s="1">
        <f t="shared" si="40"/>
        <v>43343</v>
      </c>
      <c r="W878" t="str">
        <f>IFERROR(VLOOKUP(V878,realized!K:N,3,0),"")</f>
        <v/>
      </c>
      <c r="Y878" t="s">
        <v>1692</v>
      </c>
      <c r="Z878">
        <v>1212.3499999999999</v>
      </c>
      <c r="AA878">
        <v>1217.01</v>
      </c>
      <c r="AB878">
        <v>1205.6199999999999</v>
      </c>
      <c r="AC878">
        <v>1210.8</v>
      </c>
      <c r="AD878">
        <v>11.3900000000001</v>
      </c>
      <c r="AE878">
        <v>10.9242857142857</v>
      </c>
      <c r="AF878">
        <v>64.421430139200396</v>
      </c>
      <c r="AG878">
        <v>0</v>
      </c>
      <c r="AH878" s="1">
        <f t="shared" si="41"/>
        <v>43322</v>
      </c>
      <c r="AI878" t="str">
        <f>IFERROR(VLOOKUP(AH878,realized!U:X,3,0),"")</f>
        <v/>
      </c>
    </row>
    <row r="879" spans="1:35" x14ac:dyDescent="0.3">
      <c r="A879" t="s">
        <v>1708</v>
      </c>
      <c r="B879">
        <v>1.1595299999999999</v>
      </c>
      <c r="C879">
        <v>1.1627400000000001</v>
      </c>
      <c r="D879">
        <v>1.1588499999999999</v>
      </c>
      <c r="E879">
        <v>1.16167</v>
      </c>
      <c r="F879">
        <v>3.8900000000001698E-3</v>
      </c>
      <c r="G879">
        <v>7.9471428571428592E-3</v>
      </c>
      <c r="H879">
        <v>35.986151176876497</v>
      </c>
      <c r="I879">
        <v>0</v>
      </c>
      <c r="J879" s="1">
        <f t="shared" si="39"/>
        <v>43346</v>
      </c>
      <c r="K879" t="str">
        <f>IFERROR(VLOOKUP(J879,realized!F:I,3,0),"")</f>
        <v/>
      </c>
      <c r="M879" t="s">
        <v>1708</v>
      </c>
      <c r="N879">
        <v>1.29088</v>
      </c>
      <c r="O879">
        <v>1.2932999999999999</v>
      </c>
      <c r="P879">
        <v>1.28545</v>
      </c>
      <c r="Q879">
        <v>1.28698</v>
      </c>
      <c r="R879">
        <v>1.0070000000000001E-2</v>
      </c>
      <c r="S879">
        <v>8.8157142857142896E-3</v>
      </c>
      <c r="T879">
        <v>43.4476738939941</v>
      </c>
      <c r="U879">
        <v>0</v>
      </c>
      <c r="V879" s="1">
        <f t="shared" si="40"/>
        <v>43346</v>
      </c>
      <c r="W879" t="str">
        <f>IFERROR(VLOOKUP(V879,realized!K:N,3,0),"")</f>
        <v/>
      </c>
      <c r="Y879" t="s">
        <v>1693</v>
      </c>
      <c r="Z879">
        <v>1211.3399999999999</v>
      </c>
      <c r="AA879">
        <v>1213.72</v>
      </c>
      <c r="AB879">
        <v>1191.51</v>
      </c>
      <c r="AC879">
        <v>1193.0899999999999</v>
      </c>
      <c r="AD879">
        <v>22.21</v>
      </c>
      <c r="AE879">
        <v>11.7</v>
      </c>
      <c r="AF879">
        <v>51.203700181865202</v>
      </c>
      <c r="AG879">
        <v>1</v>
      </c>
      <c r="AH879" s="1">
        <f t="shared" si="41"/>
        <v>43325</v>
      </c>
      <c r="AI879" t="str">
        <f>IFERROR(VLOOKUP(AH879,realized!U:X,3,0),"")</f>
        <v/>
      </c>
    </row>
    <row r="880" spans="1:35" x14ac:dyDescent="0.3">
      <c r="A880" t="s">
        <v>1709</v>
      </c>
      <c r="B880">
        <v>1.1615599999999999</v>
      </c>
      <c r="C880">
        <v>1.16171</v>
      </c>
      <c r="D880">
        <v>1.1529799999999999</v>
      </c>
      <c r="E880">
        <v>1.1582300000000001</v>
      </c>
      <c r="F880">
        <v>8.7300000000001196E-3</v>
      </c>
      <c r="G880">
        <v>8.1857142857142996E-3</v>
      </c>
      <c r="H880">
        <v>39.571249293539097</v>
      </c>
      <c r="I880">
        <v>0</v>
      </c>
      <c r="J880" s="1">
        <f t="shared" si="39"/>
        <v>43347</v>
      </c>
      <c r="K880" t="str">
        <f>IFERROR(VLOOKUP(J880,realized!F:I,3,0),"")</f>
        <v/>
      </c>
      <c r="M880" t="s">
        <v>1709</v>
      </c>
      <c r="N880">
        <v>1.2867599999999999</v>
      </c>
      <c r="O880">
        <v>1.2875300000000001</v>
      </c>
      <c r="P880">
        <v>1.2809900000000001</v>
      </c>
      <c r="Q880">
        <v>1.2852699999999999</v>
      </c>
      <c r="R880">
        <v>6.5399999999999903E-3</v>
      </c>
      <c r="S880">
        <v>8.7571428571428592E-3</v>
      </c>
      <c r="T880">
        <v>46.076406399885499</v>
      </c>
      <c r="U880">
        <v>0</v>
      </c>
      <c r="V880" s="1">
        <f t="shared" si="40"/>
        <v>43347</v>
      </c>
      <c r="W880" t="str">
        <f>IFERROR(VLOOKUP(V880,realized!K:N,3,0),"")</f>
        <v/>
      </c>
      <c r="Y880" t="s">
        <v>1694</v>
      </c>
      <c r="Z880">
        <v>1193.5999999999999</v>
      </c>
      <c r="AA880">
        <v>1198.5899999999999</v>
      </c>
      <c r="AB880">
        <v>1191.9000000000001</v>
      </c>
      <c r="AC880">
        <v>1193.48</v>
      </c>
      <c r="AD880">
        <v>6.6899999999998201</v>
      </c>
      <c r="AE880">
        <v>11.3949999999999</v>
      </c>
      <c r="AF880">
        <v>51.051337127244601</v>
      </c>
      <c r="AG880">
        <v>1</v>
      </c>
      <c r="AH880" s="1">
        <f t="shared" si="41"/>
        <v>43326</v>
      </c>
      <c r="AI880" t="str">
        <f>IFERROR(VLOOKUP(AH880,realized!U:X,3,0),"")</f>
        <v/>
      </c>
    </row>
    <row r="881" spans="1:35" x14ac:dyDescent="0.3">
      <c r="A881" t="s">
        <v>1710</v>
      </c>
      <c r="B881">
        <v>1.1580900000000001</v>
      </c>
      <c r="C881">
        <v>1.1639600000000001</v>
      </c>
      <c r="D881">
        <v>1.15421</v>
      </c>
      <c r="E881">
        <v>1.16296</v>
      </c>
      <c r="F881">
        <v>9.7500000000001405E-3</v>
      </c>
      <c r="G881">
        <v>8.3571428571428807E-3</v>
      </c>
      <c r="H881">
        <v>43.013550456960999</v>
      </c>
      <c r="I881">
        <v>0</v>
      </c>
      <c r="J881" s="1">
        <f t="shared" si="39"/>
        <v>43348</v>
      </c>
      <c r="K881" t="str">
        <f>IFERROR(VLOOKUP(J881,realized!F:I,3,0),"")</f>
        <v/>
      </c>
      <c r="M881" t="s">
        <v>1710</v>
      </c>
      <c r="N881">
        <v>1.2851600000000001</v>
      </c>
      <c r="O881">
        <v>1.29823</v>
      </c>
      <c r="P881">
        <v>1.2784800000000001</v>
      </c>
      <c r="Q881">
        <v>1.2904899999999999</v>
      </c>
      <c r="R881">
        <v>1.97499999999999E-2</v>
      </c>
      <c r="S881">
        <v>9.6764285714285702E-3</v>
      </c>
      <c r="T881">
        <v>47.893455346809802</v>
      </c>
      <c r="U881">
        <v>0</v>
      </c>
      <c r="V881" s="1">
        <f t="shared" si="40"/>
        <v>43348</v>
      </c>
      <c r="W881" t="str">
        <f>IFERROR(VLOOKUP(V881,realized!K:N,3,0),"")</f>
        <v/>
      </c>
      <c r="Y881" t="s">
        <v>1695</v>
      </c>
      <c r="Z881">
        <v>1193.96</v>
      </c>
      <c r="AA881">
        <v>1194.57</v>
      </c>
      <c r="AB881">
        <v>1172.99</v>
      </c>
      <c r="AC881">
        <v>1174.24</v>
      </c>
      <c r="AD881">
        <v>21.579999999999899</v>
      </c>
      <c r="AE881">
        <v>11.9814285714285</v>
      </c>
      <c r="AF881">
        <v>41.755316997328599</v>
      </c>
      <c r="AG881">
        <v>1</v>
      </c>
      <c r="AH881" s="1">
        <f t="shared" si="41"/>
        <v>43327</v>
      </c>
      <c r="AI881" t="str">
        <f>IFERROR(VLOOKUP(AH881,realized!U:X,3,0),"")</f>
        <v/>
      </c>
    </row>
    <row r="882" spans="1:35" x14ac:dyDescent="0.3">
      <c r="A882" t="s">
        <v>1711</v>
      </c>
      <c r="B882">
        <v>1.1631899999999999</v>
      </c>
      <c r="C882">
        <v>1.16588</v>
      </c>
      <c r="D882">
        <v>1.16049</v>
      </c>
      <c r="E882">
        <v>1.1623399999999999</v>
      </c>
      <c r="F882">
        <v>5.3899999999999998E-3</v>
      </c>
      <c r="G882">
        <v>8.1821428571428999E-3</v>
      </c>
      <c r="H882">
        <v>46.327729193796699</v>
      </c>
      <c r="I882">
        <v>0</v>
      </c>
      <c r="J882" s="1">
        <f t="shared" si="39"/>
        <v>43349</v>
      </c>
      <c r="K882" t="str">
        <f>IFERROR(VLOOKUP(J882,realized!F:I,3,0),"")</f>
        <v/>
      </c>
      <c r="M882" t="s">
        <v>1711</v>
      </c>
      <c r="N882">
        <v>1.2901100000000001</v>
      </c>
      <c r="O882">
        <v>1.2961800000000001</v>
      </c>
      <c r="P882">
        <v>1.2895700000000001</v>
      </c>
      <c r="Q882">
        <v>1.29251</v>
      </c>
      <c r="R882">
        <v>6.6100000000000004E-3</v>
      </c>
      <c r="S882">
        <v>9.7578571428571497E-3</v>
      </c>
      <c r="T882">
        <v>52.009972157347597</v>
      </c>
      <c r="U882">
        <v>0</v>
      </c>
      <c r="V882" s="1">
        <f t="shared" si="40"/>
        <v>43349</v>
      </c>
      <c r="W882" t="str">
        <f>IFERROR(VLOOKUP(V882,realized!K:N,3,0),"")</f>
        <v/>
      </c>
      <c r="Y882" t="s">
        <v>1696</v>
      </c>
      <c r="Z882">
        <v>1174.8599999999999</v>
      </c>
      <c r="AA882">
        <v>1181.8699999999999</v>
      </c>
      <c r="AB882">
        <v>1159.99</v>
      </c>
      <c r="AC882">
        <v>1173.67</v>
      </c>
      <c r="AD882">
        <v>21.8799999999998</v>
      </c>
      <c r="AE882">
        <v>12.844999999999899</v>
      </c>
      <c r="AF882">
        <v>33.861822145216102</v>
      </c>
      <c r="AG882">
        <v>1</v>
      </c>
      <c r="AH882" s="1">
        <f t="shared" si="41"/>
        <v>43328</v>
      </c>
      <c r="AI882" t="str">
        <f>IFERROR(VLOOKUP(AH882,realized!U:X,3,0),"")</f>
        <v/>
      </c>
    </row>
    <row r="883" spans="1:35" x14ac:dyDescent="0.3">
      <c r="A883" t="s">
        <v>1712</v>
      </c>
      <c r="B883">
        <v>1.16195</v>
      </c>
      <c r="C883">
        <v>1.1649</v>
      </c>
      <c r="D883">
        <v>1.1550199999999999</v>
      </c>
      <c r="E883">
        <v>1.1552100000000001</v>
      </c>
      <c r="F883">
        <v>9.8800000000001092E-3</v>
      </c>
      <c r="G883">
        <v>8.2407142857143303E-3</v>
      </c>
      <c r="H883">
        <v>57.483488646431098</v>
      </c>
      <c r="I883">
        <v>0</v>
      </c>
      <c r="J883" s="1">
        <f t="shared" si="39"/>
        <v>43350</v>
      </c>
      <c r="K883" t="str">
        <f>IFERROR(VLOOKUP(J883,realized!F:I,3,0),"")</f>
        <v/>
      </c>
      <c r="M883" t="s">
        <v>1712</v>
      </c>
      <c r="N883">
        <v>1.2925199999999999</v>
      </c>
      <c r="O883">
        <v>1.3027599999999999</v>
      </c>
      <c r="P883">
        <v>1.29077</v>
      </c>
      <c r="Q883">
        <v>1.2913699999999999</v>
      </c>
      <c r="R883">
        <v>1.19899999999999E-2</v>
      </c>
      <c r="S883">
        <v>1.0115000000000001E-2</v>
      </c>
      <c r="T883">
        <v>60.041533571341802</v>
      </c>
      <c r="U883">
        <v>0</v>
      </c>
      <c r="V883" s="1">
        <f t="shared" si="40"/>
        <v>43350</v>
      </c>
      <c r="W883" t="str">
        <f>IFERROR(VLOOKUP(V883,realized!K:N,3,0),"")</f>
        <v/>
      </c>
      <c r="Y883" t="s">
        <v>1697</v>
      </c>
      <c r="Z883">
        <v>1173.31</v>
      </c>
      <c r="AA883">
        <v>1184.92</v>
      </c>
      <c r="AB883">
        <v>1171.75</v>
      </c>
      <c r="AC883">
        <v>1184.2</v>
      </c>
      <c r="AD883">
        <v>13.17</v>
      </c>
      <c r="AE883">
        <v>13.3521428571428</v>
      </c>
      <c r="AF883">
        <v>34.172911193662898</v>
      </c>
      <c r="AG883">
        <v>1</v>
      </c>
      <c r="AH883" s="1">
        <f t="shared" si="41"/>
        <v>43329</v>
      </c>
      <c r="AI883" t="str">
        <f>IFERROR(VLOOKUP(AH883,realized!U:X,3,0),"")</f>
        <v/>
      </c>
    </row>
    <row r="884" spans="1:35" x14ac:dyDescent="0.3">
      <c r="A884" t="s">
        <v>1713</v>
      </c>
      <c r="B884">
        <v>1.15499</v>
      </c>
      <c r="C884">
        <v>1.16157</v>
      </c>
      <c r="D884">
        <v>1.15256</v>
      </c>
      <c r="E884">
        <v>1.1594100000000001</v>
      </c>
      <c r="F884">
        <v>9.0099999999999607E-3</v>
      </c>
      <c r="G884">
        <v>8.0114285714286207E-3</v>
      </c>
      <c r="H884">
        <v>65.227875279898797</v>
      </c>
      <c r="I884">
        <v>0</v>
      </c>
      <c r="J884" s="1">
        <f t="shared" si="39"/>
        <v>43353</v>
      </c>
      <c r="K884" t="str">
        <f>IFERROR(VLOOKUP(J884,realized!F:I,3,0),"")</f>
        <v/>
      </c>
      <c r="M884" t="s">
        <v>1713</v>
      </c>
      <c r="N884">
        <v>1.29199</v>
      </c>
      <c r="O884">
        <v>1.3051299999999999</v>
      </c>
      <c r="P884">
        <v>1.2896399999999999</v>
      </c>
      <c r="Q884">
        <v>1.3026</v>
      </c>
      <c r="R884">
        <v>1.549E-2</v>
      </c>
      <c r="S884">
        <v>1.0279285714285699E-2</v>
      </c>
      <c r="T884">
        <v>59.273096771156403</v>
      </c>
      <c r="U884">
        <v>0</v>
      </c>
      <c r="V884" s="1">
        <f t="shared" si="40"/>
        <v>43353</v>
      </c>
      <c r="W884" t="str">
        <f>IFERROR(VLOOKUP(V884,realized!K:N,3,0),"")</f>
        <v/>
      </c>
      <c r="Y884" t="s">
        <v>1698</v>
      </c>
      <c r="Z884">
        <v>1183.4100000000001</v>
      </c>
      <c r="AA884">
        <v>1190.71</v>
      </c>
      <c r="AB884">
        <v>1182.6199999999999</v>
      </c>
      <c r="AC884">
        <v>1190.02</v>
      </c>
      <c r="AD884">
        <v>8.0900000000001402</v>
      </c>
      <c r="AE884">
        <v>12.8864285714285</v>
      </c>
      <c r="AF884">
        <v>36.535865429157703</v>
      </c>
      <c r="AG884">
        <v>1</v>
      </c>
      <c r="AH884" s="1">
        <f t="shared" si="41"/>
        <v>43332</v>
      </c>
      <c r="AI884" t="str">
        <f>IFERROR(VLOOKUP(AH884,realized!U:X,3,0),"")</f>
        <v/>
      </c>
    </row>
    <row r="885" spans="1:35" x14ac:dyDescent="0.3">
      <c r="A885" t="s">
        <v>1714</v>
      </c>
      <c r="B885">
        <v>1.15934</v>
      </c>
      <c r="C885">
        <v>1.1643600000000001</v>
      </c>
      <c r="D885">
        <v>1.15649</v>
      </c>
      <c r="E885">
        <v>1.16039</v>
      </c>
      <c r="F885">
        <v>7.8700000000000402E-3</v>
      </c>
      <c r="G885">
        <v>8.0764285714286302E-3</v>
      </c>
      <c r="H885">
        <v>65.294757185280105</v>
      </c>
      <c r="I885">
        <v>0</v>
      </c>
      <c r="J885" s="1">
        <f t="shared" si="39"/>
        <v>43354</v>
      </c>
      <c r="K885" t="str">
        <f>IFERROR(VLOOKUP(J885,realized!F:I,3,0),"")</f>
        <v/>
      </c>
      <c r="M885" t="s">
        <v>1714</v>
      </c>
      <c r="N885">
        <v>1.30213</v>
      </c>
      <c r="O885">
        <v>1.3086899999999999</v>
      </c>
      <c r="P885">
        <v>1.29627</v>
      </c>
      <c r="Q885">
        <v>1.30308</v>
      </c>
      <c r="R885">
        <v>1.2419999999999799E-2</v>
      </c>
      <c r="S885">
        <v>1.06814285714285E-2</v>
      </c>
      <c r="T885">
        <v>55.205408905985301</v>
      </c>
      <c r="U885">
        <v>0</v>
      </c>
      <c r="V885" s="1">
        <f t="shared" si="40"/>
        <v>43354</v>
      </c>
      <c r="W885" t="str">
        <f>IFERROR(VLOOKUP(V885,realized!K:N,3,0),"")</f>
        <v/>
      </c>
      <c r="Y885" t="s">
        <v>1699</v>
      </c>
      <c r="Z885">
        <v>1190.21</v>
      </c>
      <c r="AA885">
        <v>1196.8800000000001</v>
      </c>
      <c r="AB885">
        <v>1187.57</v>
      </c>
      <c r="AC885">
        <v>1195.57</v>
      </c>
      <c r="AD885">
        <v>9.3100000000001693</v>
      </c>
      <c r="AE885">
        <v>12.888571428571399</v>
      </c>
      <c r="AF885">
        <v>38.957303160308498</v>
      </c>
      <c r="AG885">
        <v>1</v>
      </c>
      <c r="AH885" s="1">
        <f t="shared" si="41"/>
        <v>43333</v>
      </c>
      <c r="AI885" t="str">
        <f>IFERROR(VLOOKUP(AH885,realized!U:X,3,0),"")</f>
        <v/>
      </c>
    </row>
    <row r="886" spans="1:35" x14ac:dyDescent="0.3">
      <c r="A886" t="s">
        <v>1715</v>
      </c>
      <c r="B886">
        <v>1.1605099999999999</v>
      </c>
      <c r="C886">
        <v>1.16492</v>
      </c>
      <c r="D886">
        <v>1.15696</v>
      </c>
      <c r="E886">
        <v>1.16256</v>
      </c>
      <c r="F886">
        <v>7.9599999999999602E-3</v>
      </c>
      <c r="G886">
        <v>8.1435714285714791E-3</v>
      </c>
      <c r="H886">
        <v>65.337574157374604</v>
      </c>
      <c r="I886">
        <v>0</v>
      </c>
      <c r="J886" s="1">
        <f t="shared" si="39"/>
        <v>43355</v>
      </c>
      <c r="K886" t="str">
        <f>IFERROR(VLOOKUP(J886,realized!F:I,3,0),"")</f>
        <v/>
      </c>
      <c r="M886" t="s">
        <v>1715</v>
      </c>
      <c r="N886">
        <v>1.30254</v>
      </c>
      <c r="O886">
        <v>1.30803</v>
      </c>
      <c r="P886">
        <v>1.29789</v>
      </c>
      <c r="Q886">
        <v>1.30471</v>
      </c>
      <c r="R886">
        <v>1.014E-2</v>
      </c>
      <c r="S886">
        <v>1.05957142857142E-2</v>
      </c>
      <c r="T886">
        <v>55.758818118897601</v>
      </c>
      <c r="U886">
        <v>0</v>
      </c>
      <c r="V886" s="1">
        <f t="shared" si="40"/>
        <v>43355</v>
      </c>
      <c r="W886" t="str">
        <f>IFERROR(VLOOKUP(V886,realized!K:N,3,0),"")</f>
        <v/>
      </c>
      <c r="Y886" t="s">
        <v>1700</v>
      </c>
      <c r="Z886">
        <v>1195.81</v>
      </c>
      <c r="AA886">
        <v>1201.44</v>
      </c>
      <c r="AB886">
        <v>1192.47</v>
      </c>
      <c r="AC886">
        <v>1194.96</v>
      </c>
      <c r="AD886">
        <v>8.9700000000000202</v>
      </c>
      <c r="AE886">
        <v>12.527142857142801</v>
      </c>
      <c r="AF886">
        <v>39.707046719728403</v>
      </c>
      <c r="AG886">
        <v>1</v>
      </c>
      <c r="AH886" s="1">
        <f t="shared" si="41"/>
        <v>43334</v>
      </c>
      <c r="AI886" t="str">
        <f>IFERROR(VLOOKUP(AH886,realized!U:X,3,0),"")</f>
        <v/>
      </c>
    </row>
    <row r="887" spans="1:35" x14ac:dyDescent="0.3">
      <c r="A887" t="s">
        <v>1716</v>
      </c>
      <c r="B887">
        <v>1.1625799999999999</v>
      </c>
      <c r="C887">
        <v>1.1700600000000001</v>
      </c>
      <c r="D887">
        <v>1.1608700000000001</v>
      </c>
      <c r="E887">
        <v>1.1689700000000001</v>
      </c>
      <c r="F887">
        <v>9.1900000000000297E-3</v>
      </c>
      <c r="G887">
        <v>8.0521428571429209E-3</v>
      </c>
      <c r="H887">
        <v>65.201042746923093</v>
      </c>
      <c r="I887">
        <v>0</v>
      </c>
      <c r="J887" s="1">
        <f t="shared" si="39"/>
        <v>43356</v>
      </c>
      <c r="K887" t="str">
        <f>IFERROR(VLOOKUP(J887,realized!F:I,3,0),"")</f>
        <v/>
      </c>
      <c r="M887" t="s">
        <v>1716</v>
      </c>
      <c r="N887">
        <v>1.3041700000000001</v>
      </c>
      <c r="O887">
        <v>1.3123499999999999</v>
      </c>
      <c r="P887">
        <v>1.3025800000000001</v>
      </c>
      <c r="Q887">
        <v>1.31053</v>
      </c>
      <c r="R887">
        <v>9.7699999999998292E-3</v>
      </c>
      <c r="S887">
        <v>1.07107142857142E-2</v>
      </c>
      <c r="T887">
        <v>52.021876979885697</v>
      </c>
      <c r="U887">
        <v>0</v>
      </c>
      <c r="V887" s="1">
        <f t="shared" si="40"/>
        <v>43356</v>
      </c>
      <c r="W887" t="str">
        <f>IFERROR(VLOOKUP(V887,realized!K:N,3,0),"")</f>
        <v/>
      </c>
      <c r="Y887" t="s">
        <v>1701</v>
      </c>
      <c r="Z887">
        <v>1195.71</v>
      </c>
      <c r="AA887">
        <v>1196.46</v>
      </c>
      <c r="AB887">
        <v>1183.72</v>
      </c>
      <c r="AC887">
        <v>1184.77</v>
      </c>
      <c r="AD887">
        <v>12.74</v>
      </c>
      <c r="AE887">
        <v>12.324285714285701</v>
      </c>
      <c r="AF887">
        <v>40.9815850606347</v>
      </c>
      <c r="AG887">
        <v>0</v>
      </c>
      <c r="AH887" s="1">
        <f t="shared" si="41"/>
        <v>43335</v>
      </c>
      <c r="AI887" t="str">
        <f>IFERROR(VLOOKUP(AH887,realized!U:X,3,0),"")</f>
        <v/>
      </c>
    </row>
    <row r="888" spans="1:35" x14ac:dyDescent="0.3">
      <c r="A888" t="s">
        <v>1717</v>
      </c>
      <c r="B888">
        <v>1.1688000000000001</v>
      </c>
      <c r="C888">
        <v>1.1721200000000001</v>
      </c>
      <c r="D888">
        <v>1.1620200000000001</v>
      </c>
      <c r="E888">
        <v>1.1620999999999999</v>
      </c>
      <c r="F888">
        <v>1.0099999999999901E-2</v>
      </c>
      <c r="G888">
        <v>8.0642857142857703E-3</v>
      </c>
      <c r="H888">
        <v>64.970669403989206</v>
      </c>
      <c r="I888">
        <v>0</v>
      </c>
      <c r="J888" s="1">
        <f t="shared" si="39"/>
        <v>43357</v>
      </c>
      <c r="K888" t="str">
        <f>IFERROR(VLOOKUP(J888,realized!F:I,3,0),"")</f>
        <v/>
      </c>
      <c r="M888" t="s">
        <v>1717</v>
      </c>
      <c r="N888">
        <v>1.31057</v>
      </c>
      <c r="O888">
        <v>1.3143</v>
      </c>
      <c r="P888">
        <v>1.30559</v>
      </c>
      <c r="Q888">
        <v>1.3067599999999999</v>
      </c>
      <c r="R888">
        <v>8.7099999999999903E-3</v>
      </c>
      <c r="S888">
        <v>1.0818571428571301E-2</v>
      </c>
      <c r="T888">
        <v>50.473691282127596</v>
      </c>
      <c r="U888">
        <v>0</v>
      </c>
      <c r="V888" s="1">
        <f t="shared" si="40"/>
        <v>43357</v>
      </c>
      <c r="W888" t="str">
        <f>IFERROR(VLOOKUP(V888,realized!K:N,3,0),"")</f>
        <v/>
      </c>
      <c r="Y888" t="s">
        <v>1702</v>
      </c>
      <c r="Z888">
        <v>1185.52</v>
      </c>
      <c r="AA888">
        <v>1208.45</v>
      </c>
      <c r="AB888">
        <v>1183.0999999999999</v>
      </c>
      <c r="AC888">
        <v>1205.4000000000001</v>
      </c>
      <c r="AD888">
        <v>25.350000000000101</v>
      </c>
      <c r="AE888">
        <v>13.3114285714285</v>
      </c>
      <c r="AF888">
        <v>41.5896445012892</v>
      </c>
      <c r="AG888">
        <v>0</v>
      </c>
      <c r="AH888" s="1">
        <f t="shared" si="41"/>
        <v>43336</v>
      </c>
      <c r="AI888" t="str">
        <f>IFERROR(VLOOKUP(AH888,realized!U:X,3,0),"")</f>
        <v/>
      </c>
    </row>
    <row r="889" spans="1:35" x14ac:dyDescent="0.3">
      <c r="A889" t="s">
        <v>1718</v>
      </c>
      <c r="B889">
        <v>1.16205</v>
      </c>
      <c r="C889">
        <v>1.16978</v>
      </c>
      <c r="D889">
        <v>1.1617599999999999</v>
      </c>
      <c r="E889">
        <v>1.16828</v>
      </c>
      <c r="F889">
        <v>8.0200000000001295E-3</v>
      </c>
      <c r="G889">
        <v>8.1292857142857694E-3</v>
      </c>
      <c r="H889">
        <v>66.960721380543006</v>
      </c>
      <c r="I889">
        <v>0</v>
      </c>
      <c r="J889" s="1">
        <f t="shared" si="39"/>
        <v>43360</v>
      </c>
      <c r="K889" t="str">
        <f>IFERROR(VLOOKUP(J889,realized!F:I,3,0),"")</f>
        <v/>
      </c>
      <c r="M889" t="s">
        <v>1718</v>
      </c>
      <c r="N889">
        <v>1.3063400000000001</v>
      </c>
      <c r="O889">
        <v>1.3164400000000001</v>
      </c>
      <c r="P889">
        <v>1.3063400000000001</v>
      </c>
      <c r="Q889">
        <v>1.3157799999999999</v>
      </c>
      <c r="R889">
        <v>1.0099999999999901E-2</v>
      </c>
      <c r="S889">
        <v>1.1037857142857099E-2</v>
      </c>
      <c r="T889">
        <v>48.969934696312698</v>
      </c>
      <c r="U889">
        <v>0</v>
      </c>
      <c r="V889" s="1">
        <f t="shared" si="40"/>
        <v>43360</v>
      </c>
      <c r="W889" t="str">
        <f>IFERROR(VLOOKUP(V889,realized!K:N,3,0),"")</f>
        <v/>
      </c>
      <c r="Y889" t="s">
        <v>1703</v>
      </c>
      <c r="Z889">
        <v>1206.96</v>
      </c>
      <c r="AA889">
        <v>1212.25</v>
      </c>
      <c r="AB889">
        <v>1202.93</v>
      </c>
      <c r="AC889">
        <v>1210.83</v>
      </c>
      <c r="AD889">
        <v>9.3199999999999292</v>
      </c>
      <c r="AE889">
        <v>13.326428571428499</v>
      </c>
      <c r="AF889">
        <v>41.800776790844303</v>
      </c>
      <c r="AG889">
        <v>0</v>
      </c>
      <c r="AH889" s="1">
        <f t="shared" si="41"/>
        <v>43339</v>
      </c>
      <c r="AI889" t="str">
        <f>IFERROR(VLOOKUP(AH889,realized!U:X,3,0),"")</f>
        <v/>
      </c>
    </row>
    <row r="890" spans="1:35" x14ac:dyDescent="0.3">
      <c r="A890" t="s">
        <v>1719</v>
      </c>
      <c r="B890">
        <v>1.16848</v>
      </c>
      <c r="C890">
        <v>1.1724000000000001</v>
      </c>
      <c r="D890">
        <v>1.1651499999999999</v>
      </c>
      <c r="E890">
        <v>1.16665</v>
      </c>
      <c r="F890">
        <v>7.2500000000001999E-3</v>
      </c>
      <c r="G890">
        <v>8.2307142857143602E-3</v>
      </c>
      <c r="H890">
        <v>66.291675179898107</v>
      </c>
      <c r="I890">
        <v>0</v>
      </c>
      <c r="J890" s="1">
        <f t="shared" si="39"/>
        <v>43361</v>
      </c>
      <c r="K890" t="str">
        <f>IFERROR(VLOOKUP(J890,realized!F:I,3,0),"")</f>
        <v/>
      </c>
      <c r="M890" t="s">
        <v>1719</v>
      </c>
      <c r="N890">
        <v>1.3155699999999999</v>
      </c>
      <c r="O890">
        <v>1.3171200000000001</v>
      </c>
      <c r="P890">
        <v>1.3118000000000001</v>
      </c>
      <c r="Q890">
        <v>1.3146599999999999</v>
      </c>
      <c r="R890">
        <v>5.3199999999999897E-3</v>
      </c>
      <c r="S890">
        <v>1.00792857142856E-2</v>
      </c>
      <c r="T890">
        <v>48.536852354882697</v>
      </c>
      <c r="U890">
        <v>0</v>
      </c>
      <c r="V890" s="1">
        <f t="shared" si="40"/>
        <v>43361</v>
      </c>
      <c r="W890" t="str">
        <f>IFERROR(VLOOKUP(V890,realized!K:N,3,0),"")</f>
        <v/>
      </c>
      <c r="Y890" t="s">
        <v>1704</v>
      </c>
      <c r="Z890">
        <v>1211.25</v>
      </c>
      <c r="AA890">
        <v>1214.1300000000001</v>
      </c>
      <c r="AB890">
        <v>1199.45</v>
      </c>
      <c r="AC890">
        <v>1200.55</v>
      </c>
      <c r="AD890">
        <v>14.68</v>
      </c>
      <c r="AE890">
        <v>13.7064285714285</v>
      </c>
      <c r="AF890">
        <v>42.2263814082404</v>
      </c>
      <c r="AG890">
        <v>0</v>
      </c>
      <c r="AH890" s="1">
        <f t="shared" si="41"/>
        <v>43340</v>
      </c>
      <c r="AI890" t="str">
        <f>IFERROR(VLOOKUP(AH890,realized!U:X,3,0),"")</f>
        <v/>
      </c>
    </row>
    <row r="891" spans="1:35" x14ac:dyDescent="0.3">
      <c r="A891" t="s">
        <v>1720</v>
      </c>
      <c r="B891">
        <v>1.16666</v>
      </c>
      <c r="C891">
        <v>1.1714199999999999</v>
      </c>
      <c r="D891">
        <v>1.1649700000000001</v>
      </c>
      <c r="E891">
        <v>1.16726</v>
      </c>
      <c r="F891">
        <v>6.4499999999998404E-3</v>
      </c>
      <c r="G891">
        <v>8.1457142857143394E-3</v>
      </c>
      <c r="H891">
        <v>66.303295644252898</v>
      </c>
      <c r="I891">
        <v>0</v>
      </c>
      <c r="J891" s="1">
        <f t="shared" si="39"/>
        <v>43362</v>
      </c>
      <c r="K891" t="str">
        <f>IFERROR(VLOOKUP(J891,realized!F:I,3,0),"")</f>
        <v/>
      </c>
      <c r="M891" t="s">
        <v>1720</v>
      </c>
      <c r="N891">
        <v>1.31385</v>
      </c>
      <c r="O891">
        <v>1.32141</v>
      </c>
      <c r="P891">
        <v>1.30968</v>
      </c>
      <c r="Q891">
        <v>1.3144499999999999</v>
      </c>
      <c r="R891">
        <v>1.1730000000000001E-2</v>
      </c>
      <c r="S891">
        <v>1.05021428571428E-2</v>
      </c>
      <c r="T891">
        <v>45.006380974648501</v>
      </c>
      <c r="U891">
        <v>0</v>
      </c>
      <c r="V891" s="1">
        <f t="shared" si="40"/>
        <v>43362</v>
      </c>
      <c r="W891" t="str">
        <f>IFERROR(VLOOKUP(V891,realized!K:N,3,0),"")</f>
        <v/>
      </c>
      <c r="Y891" t="s">
        <v>1705</v>
      </c>
      <c r="Z891">
        <v>1200.6400000000001</v>
      </c>
      <c r="AA891">
        <v>1207.18</v>
      </c>
      <c r="AB891">
        <v>1200.31</v>
      </c>
      <c r="AC891">
        <v>1206.07</v>
      </c>
      <c r="AD891">
        <v>6.8700000000001102</v>
      </c>
      <c r="AE891">
        <v>13.732142857142801</v>
      </c>
      <c r="AF891">
        <v>42.9011731864071</v>
      </c>
      <c r="AG891">
        <v>0</v>
      </c>
      <c r="AH891" s="1">
        <f t="shared" si="41"/>
        <v>43341</v>
      </c>
      <c r="AI891" t="str">
        <f>IFERROR(VLOOKUP(AH891,realized!U:X,3,0),"")</f>
        <v/>
      </c>
    </row>
    <row r="892" spans="1:35" x14ac:dyDescent="0.3">
      <c r="A892" t="s">
        <v>1721</v>
      </c>
      <c r="B892">
        <v>1.1672499999999999</v>
      </c>
      <c r="C892">
        <v>1.17841</v>
      </c>
      <c r="D892">
        <v>1.1668099999999999</v>
      </c>
      <c r="E892">
        <v>1.1776800000000001</v>
      </c>
      <c r="F892">
        <v>1.1599999999999999E-2</v>
      </c>
      <c r="G892">
        <v>8.2207142857143398E-3</v>
      </c>
      <c r="H892">
        <v>56.223676631577</v>
      </c>
      <c r="I892">
        <v>0</v>
      </c>
      <c r="J892" s="1">
        <f t="shared" si="39"/>
        <v>43363</v>
      </c>
      <c r="K892" t="str">
        <f>IFERROR(VLOOKUP(J892,realized!F:I,3,0),"")</f>
        <v/>
      </c>
      <c r="M892" t="s">
        <v>1721</v>
      </c>
      <c r="N892">
        <v>1.31409</v>
      </c>
      <c r="O892">
        <v>1.3297699999999999</v>
      </c>
      <c r="P892">
        <v>1.31331</v>
      </c>
      <c r="Q892">
        <v>1.3268599999999999</v>
      </c>
      <c r="R892">
        <v>1.6459999999999898E-2</v>
      </c>
      <c r="S892">
        <v>1.1078571428571301E-2</v>
      </c>
      <c r="T892">
        <v>38.827851871188102</v>
      </c>
      <c r="U892">
        <v>0</v>
      </c>
      <c r="V892" s="1">
        <f t="shared" si="40"/>
        <v>43363</v>
      </c>
      <c r="W892" t="str">
        <f>IFERROR(VLOOKUP(V892,realized!K:N,3,0),"")</f>
        <v/>
      </c>
      <c r="Y892" t="s">
        <v>1706</v>
      </c>
      <c r="Z892">
        <v>1206.4000000000001</v>
      </c>
      <c r="AA892">
        <v>1207.73</v>
      </c>
      <c r="AB892">
        <v>1196.0999999999999</v>
      </c>
      <c r="AC892">
        <v>1199.3599999999999</v>
      </c>
      <c r="AD892">
        <v>11.6300000000001</v>
      </c>
      <c r="AE892">
        <v>13.749285714285699</v>
      </c>
      <c r="AF892">
        <v>45.465423639609199</v>
      </c>
      <c r="AG892">
        <v>0</v>
      </c>
      <c r="AH892" s="1">
        <f t="shared" si="41"/>
        <v>43342</v>
      </c>
      <c r="AI892" t="str">
        <f>IFERROR(VLOOKUP(AH892,realized!U:X,3,0),"")</f>
        <v/>
      </c>
    </row>
    <row r="893" spans="1:35" x14ac:dyDescent="0.3">
      <c r="A893" t="s">
        <v>1722</v>
      </c>
      <c r="B893">
        <v>1.17763</v>
      </c>
      <c r="C893">
        <v>1.1802299999999999</v>
      </c>
      <c r="D893">
        <v>1.1732499999999999</v>
      </c>
      <c r="E893">
        <v>1.1746399999999999</v>
      </c>
      <c r="F893">
        <v>6.9799999999999801E-3</v>
      </c>
      <c r="G893">
        <v>8.4414285714286101E-3</v>
      </c>
      <c r="H893">
        <v>53.809510093689497</v>
      </c>
      <c r="I893">
        <v>0</v>
      </c>
      <c r="J893" s="1">
        <f t="shared" si="39"/>
        <v>43364</v>
      </c>
      <c r="K893" t="str">
        <f>IFERROR(VLOOKUP(J893,realized!F:I,3,0),"")</f>
        <v/>
      </c>
      <c r="M893" t="s">
        <v>1722</v>
      </c>
      <c r="N893">
        <v>1.32605</v>
      </c>
      <c r="O893">
        <v>1.3275999999999999</v>
      </c>
      <c r="P893">
        <v>1.30542</v>
      </c>
      <c r="Q893">
        <v>1.30789</v>
      </c>
      <c r="R893">
        <v>2.2179999999999801E-2</v>
      </c>
      <c r="S893">
        <v>1.19435714285713E-2</v>
      </c>
      <c r="T893">
        <v>39.6482760501016</v>
      </c>
      <c r="U893">
        <v>0</v>
      </c>
      <c r="V893" s="1">
        <f t="shared" si="40"/>
        <v>43364</v>
      </c>
      <c r="W893" t="str">
        <f>IFERROR(VLOOKUP(V893,realized!K:N,3,0),"")</f>
        <v/>
      </c>
      <c r="Y893" t="s">
        <v>1707</v>
      </c>
      <c r="Z893">
        <v>1200.42</v>
      </c>
      <c r="AA893">
        <v>1208.7</v>
      </c>
      <c r="AB893">
        <v>1198.1300000000001</v>
      </c>
      <c r="AC893">
        <v>1200.56</v>
      </c>
      <c r="AD893">
        <v>10.569999999999901</v>
      </c>
      <c r="AE893">
        <v>12.9178571428571</v>
      </c>
      <c r="AF893">
        <v>45.721323476711497</v>
      </c>
      <c r="AG893">
        <v>0</v>
      </c>
      <c r="AH893" s="1">
        <f t="shared" si="41"/>
        <v>43343</v>
      </c>
      <c r="AI893" t="str">
        <f>IFERROR(VLOOKUP(AH893,realized!U:X,3,0),"")</f>
        <v/>
      </c>
    </row>
    <row r="894" spans="1:35" x14ac:dyDescent="0.3">
      <c r="A894" t="s">
        <v>1723</v>
      </c>
      <c r="B894">
        <v>1.1743600000000001</v>
      </c>
      <c r="C894">
        <v>1.18147</v>
      </c>
      <c r="D894">
        <v>1.1723600000000001</v>
      </c>
      <c r="E894">
        <v>1.17456</v>
      </c>
      <c r="F894">
        <v>9.1099999999999497E-3</v>
      </c>
      <c r="G894">
        <v>8.4685714285714607E-3</v>
      </c>
      <c r="H894">
        <v>52.241865454540097</v>
      </c>
      <c r="I894">
        <v>0</v>
      </c>
      <c r="J894" s="1">
        <f t="shared" si="39"/>
        <v>43367</v>
      </c>
      <c r="K894" t="str">
        <f>IFERROR(VLOOKUP(J894,realized!F:I,3,0),"")</f>
        <v/>
      </c>
      <c r="M894" t="s">
        <v>1723</v>
      </c>
      <c r="N894">
        <v>1.3079000000000001</v>
      </c>
      <c r="O894">
        <v>1.3166199999999999</v>
      </c>
      <c r="P894">
        <v>1.3062400000000001</v>
      </c>
      <c r="Q894">
        <v>1.3115699999999999</v>
      </c>
      <c r="R894">
        <v>1.0379999999999801E-2</v>
      </c>
      <c r="S894">
        <v>1.2217857142856999E-2</v>
      </c>
      <c r="T894">
        <v>40.5357760154494</v>
      </c>
      <c r="U894">
        <v>0</v>
      </c>
      <c r="V894" s="1">
        <f t="shared" si="40"/>
        <v>43367</v>
      </c>
      <c r="W894" t="str">
        <f>IFERROR(VLOOKUP(V894,realized!K:N,3,0),"")</f>
        <v/>
      </c>
      <c r="Y894" t="s">
        <v>1708</v>
      </c>
      <c r="Z894">
        <v>1199.69</v>
      </c>
      <c r="AA894">
        <v>1203.79</v>
      </c>
      <c r="AB894">
        <v>1195.51</v>
      </c>
      <c r="AC894">
        <v>1200.79</v>
      </c>
      <c r="AD894">
        <v>8.2799999999999692</v>
      </c>
      <c r="AE894">
        <v>13.0314285714286</v>
      </c>
      <c r="AF894">
        <v>46.062475995093301</v>
      </c>
      <c r="AG894">
        <v>0</v>
      </c>
      <c r="AH894" s="1">
        <f t="shared" si="41"/>
        <v>43346</v>
      </c>
      <c r="AI894" t="str">
        <f>IFERROR(VLOOKUP(AH894,realized!U:X,3,0),"")</f>
        <v/>
      </c>
    </row>
    <row r="895" spans="1:35" x14ac:dyDescent="0.3">
      <c r="A895" t="s">
        <v>1724</v>
      </c>
      <c r="B895">
        <v>1.17482</v>
      </c>
      <c r="C895">
        <v>1.1792100000000001</v>
      </c>
      <c r="D895">
        <v>1.1730499999999999</v>
      </c>
      <c r="E895">
        <v>1.17658</v>
      </c>
      <c r="F895">
        <v>6.1600000000001601E-3</v>
      </c>
      <c r="G895">
        <v>8.2121428571428901E-3</v>
      </c>
      <c r="H895">
        <v>52.1939597842943</v>
      </c>
      <c r="I895">
        <v>0</v>
      </c>
      <c r="J895" s="1">
        <f t="shared" si="39"/>
        <v>43368</v>
      </c>
      <c r="K895" t="str">
        <f>IFERROR(VLOOKUP(J895,realized!F:I,3,0),"")</f>
        <v/>
      </c>
      <c r="M895" t="s">
        <v>1724</v>
      </c>
      <c r="N895">
        <v>1.31172</v>
      </c>
      <c r="O895">
        <v>1.31931</v>
      </c>
      <c r="P895">
        <v>1.30945</v>
      </c>
      <c r="Q895">
        <v>1.31812</v>
      </c>
      <c r="R895">
        <v>9.8599999999999799E-3</v>
      </c>
      <c r="S895">
        <v>1.1511428571428501E-2</v>
      </c>
      <c r="T895">
        <v>50.229722262322198</v>
      </c>
      <c r="U895">
        <v>0</v>
      </c>
      <c r="V895" s="1">
        <f t="shared" si="40"/>
        <v>43368</v>
      </c>
      <c r="W895" t="str">
        <f>IFERROR(VLOOKUP(V895,realized!K:N,3,0),"")</f>
        <v/>
      </c>
      <c r="Y895" t="s">
        <v>1709</v>
      </c>
      <c r="Z895">
        <v>1200.9000000000001</v>
      </c>
      <c r="AA895">
        <v>1201.8499999999999</v>
      </c>
      <c r="AB895">
        <v>1189.48</v>
      </c>
      <c r="AC895">
        <v>1190.9000000000001</v>
      </c>
      <c r="AD895">
        <v>12.3699999999998</v>
      </c>
      <c r="AE895">
        <v>12.373571428571401</v>
      </c>
      <c r="AF895">
        <v>46.1437733306486</v>
      </c>
      <c r="AG895">
        <v>0</v>
      </c>
      <c r="AH895" s="1">
        <f t="shared" si="41"/>
        <v>43347</v>
      </c>
      <c r="AI895" t="str">
        <f>IFERROR(VLOOKUP(AH895,realized!U:X,3,0),"")</f>
        <v/>
      </c>
    </row>
    <row r="896" spans="1:35" x14ac:dyDescent="0.3">
      <c r="A896" t="s">
        <v>1725</v>
      </c>
      <c r="B896">
        <v>1.17628</v>
      </c>
      <c r="C896">
        <v>1.1797</v>
      </c>
      <c r="D896">
        <v>1.17255</v>
      </c>
      <c r="E896">
        <v>1.1738900000000001</v>
      </c>
      <c r="F896">
        <v>7.1499999999999897E-3</v>
      </c>
      <c r="G896">
        <v>8.3378571428571694E-3</v>
      </c>
      <c r="H896">
        <v>52.245402880582603</v>
      </c>
      <c r="I896">
        <v>0</v>
      </c>
      <c r="J896" s="1">
        <f t="shared" si="39"/>
        <v>43369</v>
      </c>
      <c r="K896" t="str">
        <f>IFERROR(VLOOKUP(J896,realized!F:I,3,0),"")</f>
        <v/>
      </c>
      <c r="M896" t="s">
        <v>1725</v>
      </c>
      <c r="N896">
        <v>1.31728</v>
      </c>
      <c r="O896">
        <v>1.3216600000000001</v>
      </c>
      <c r="P896">
        <v>1.31375</v>
      </c>
      <c r="Q896">
        <v>1.3165800000000001</v>
      </c>
      <c r="R896">
        <v>7.9100000000000802E-3</v>
      </c>
      <c r="S896">
        <v>1.16042857142856E-2</v>
      </c>
      <c r="T896">
        <v>50.755302754929097</v>
      </c>
      <c r="U896">
        <v>0</v>
      </c>
      <c r="V896" s="1">
        <f t="shared" si="40"/>
        <v>43369</v>
      </c>
      <c r="W896" t="str">
        <f>IFERROR(VLOOKUP(V896,realized!K:N,3,0),"")</f>
        <v/>
      </c>
      <c r="Y896" t="s">
        <v>1710</v>
      </c>
      <c r="Z896">
        <v>1191.27</v>
      </c>
      <c r="AA896">
        <v>1198.27</v>
      </c>
      <c r="AB896">
        <v>1190.68</v>
      </c>
      <c r="AC896">
        <v>1196.22</v>
      </c>
      <c r="AD896">
        <v>7.5899999999999102</v>
      </c>
      <c r="AE896">
        <v>11.352857142857101</v>
      </c>
      <c r="AF896">
        <v>55.113198399810898</v>
      </c>
      <c r="AG896">
        <v>0</v>
      </c>
      <c r="AH896" s="1">
        <f t="shared" si="41"/>
        <v>43348</v>
      </c>
      <c r="AI896" t="str">
        <f>IFERROR(VLOOKUP(AH896,realized!U:X,3,0),"")</f>
        <v/>
      </c>
    </row>
    <row r="897" spans="1:35" x14ac:dyDescent="0.3">
      <c r="A897" t="s">
        <v>1726</v>
      </c>
      <c r="B897">
        <v>1.1741299999999999</v>
      </c>
      <c r="C897">
        <v>1.17567</v>
      </c>
      <c r="D897">
        <v>1.16384</v>
      </c>
      <c r="E897">
        <v>1.1640999999999999</v>
      </c>
      <c r="F897">
        <v>1.183E-2</v>
      </c>
      <c r="G897">
        <v>8.4771428571428793E-3</v>
      </c>
      <c r="H897">
        <v>52.323378154143597</v>
      </c>
      <c r="I897">
        <v>0</v>
      </c>
      <c r="J897" s="1">
        <f t="shared" si="39"/>
        <v>43370</v>
      </c>
      <c r="K897" t="str">
        <f>IFERROR(VLOOKUP(J897,realized!F:I,3,0),"")</f>
        <v/>
      </c>
      <c r="M897" t="s">
        <v>1726</v>
      </c>
      <c r="N897">
        <v>1.3162400000000001</v>
      </c>
      <c r="O897">
        <v>1.31775</v>
      </c>
      <c r="P897">
        <v>1.30735</v>
      </c>
      <c r="Q897">
        <v>1.30779</v>
      </c>
      <c r="R897">
        <v>1.0399999999999901E-2</v>
      </c>
      <c r="S897">
        <v>1.14907142857142E-2</v>
      </c>
      <c r="T897">
        <v>51.0941051772744</v>
      </c>
      <c r="U897">
        <v>0</v>
      </c>
      <c r="V897" s="1">
        <f t="shared" si="40"/>
        <v>43370</v>
      </c>
      <c r="W897" t="str">
        <f>IFERROR(VLOOKUP(V897,realized!K:N,3,0),"")</f>
        <v/>
      </c>
      <c r="Y897" t="s">
        <v>1711</v>
      </c>
      <c r="Z897">
        <v>1196.9100000000001</v>
      </c>
      <c r="AA897">
        <v>1206.8699999999999</v>
      </c>
      <c r="AB897">
        <v>1195.68</v>
      </c>
      <c r="AC897">
        <v>1199.6199999999999</v>
      </c>
      <c r="AD897">
        <v>11.189999999999801</v>
      </c>
      <c r="AE897">
        <v>11.211428571428501</v>
      </c>
      <c r="AF897">
        <v>65.893775302809402</v>
      </c>
      <c r="AG897">
        <v>0</v>
      </c>
      <c r="AH897" s="1">
        <f t="shared" si="41"/>
        <v>43349</v>
      </c>
      <c r="AI897" t="str">
        <f>IFERROR(VLOOKUP(AH897,realized!U:X,3,0),"")</f>
        <v/>
      </c>
    </row>
    <row r="898" spans="1:35" x14ac:dyDescent="0.3">
      <c r="A898" t="s">
        <v>1727</v>
      </c>
      <c r="B898">
        <v>1.1638999999999999</v>
      </c>
      <c r="C898">
        <v>1.1650700000000001</v>
      </c>
      <c r="D898">
        <v>1.1569199999999999</v>
      </c>
      <c r="E898">
        <v>1.16025</v>
      </c>
      <c r="F898">
        <v>8.1500000000000999E-3</v>
      </c>
      <c r="G898">
        <v>8.4157142857143197E-3</v>
      </c>
      <c r="H898">
        <v>57.992867197355203</v>
      </c>
      <c r="I898">
        <v>0</v>
      </c>
      <c r="J898" s="1">
        <f t="shared" si="39"/>
        <v>43371</v>
      </c>
      <c r="K898" t="str">
        <f>IFERROR(VLOOKUP(J898,realized!F:I,3,0),"")</f>
        <v/>
      </c>
      <c r="M898" t="s">
        <v>1727</v>
      </c>
      <c r="N898">
        <v>1.3074699999999999</v>
      </c>
      <c r="O898">
        <v>1.3089599999999999</v>
      </c>
      <c r="P898">
        <v>1.29993</v>
      </c>
      <c r="Q898">
        <v>1.30277</v>
      </c>
      <c r="R898">
        <v>9.0299999999998697E-3</v>
      </c>
      <c r="S898">
        <v>1.1029285714285599E-2</v>
      </c>
      <c r="T898">
        <v>58.120089808381898</v>
      </c>
      <c r="U898">
        <v>0</v>
      </c>
      <c r="V898" s="1">
        <f t="shared" si="40"/>
        <v>43371</v>
      </c>
      <c r="W898" t="str">
        <f>IFERROR(VLOOKUP(V898,realized!K:N,3,0),"")</f>
        <v/>
      </c>
      <c r="Y898" t="s">
        <v>1712</v>
      </c>
      <c r="Z898">
        <v>1199.55</v>
      </c>
      <c r="AA898">
        <v>1203.3900000000001</v>
      </c>
      <c r="AB898">
        <v>1193.33</v>
      </c>
      <c r="AC898">
        <v>1195.26</v>
      </c>
      <c r="AD898">
        <v>10.0600000000001</v>
      </c>
      <c r="AE898">
        <v>11.3521428571428</v>
      </c>
      <c r="AF898">
        <v>66.1498689747459</v>
      </c>
      <c r="AG898">
        <v>0</v>
      </c>
      <c r="AH898" s="1">
        <f t="shared" si="41"/>
        <v>43350</v>
      </c>
      <c r="AI898" t="str">
        <f>IFERROR(VLOOKUP(AH898,realized!U:X,3,0),"")</f>
        <v/>
      </c>
    </row>
    <row r="899" spans="1:35" x14ac:dyDescent="0.3">
      <c r="A899" t="s">
        <v>1728</v>
      </c>
      <c r="B899">
        <v>1.1616899999999999</v>
      </c>
      <c r="C899">
        <v>1.1624300000000001</v>
      </c>
      <c r="D899">
        <v>1.1563000000000001</v>
      </c>
      <c r="E899">
        <v>1.15778</v>
      </c>
      <c r="F899">
        <v>6.1299999999999601E-3</v>
      </c>
      <c r="G899">
        <v>8.2914285714286006E-3</v>
      </c>
      <c r="H899">
        <v>57.776266896631299</v>
      </c>
      <c r="I899">
        <v>0</v>
      </c>
      <c r="J899" s="1">
        <f t="shared" si="39"/>
        <v>43374</v>
      </c>
      <c r="K899" t="str">
        <f>IFERROR(VLOOKUP(J899,realized!F:I,3,0),"")</f>
        <v/>
      </c>
      <c r="M899" t="s">
        <v>1728</v>
      </c>
      <c r="N899">
        <v>1.3035300000000001</v>
      </c>
      <c r="O899">
        <v>1.3115000000000001</v>
      </c>
      <c r="P899">
        <v>1.30114</v>
      </c>
      <c r="Q899">
        <v>1.30393</v>
      </c>
      <c r="R899">
        <v>1.03600000000001E-2</v>
      </c>
      <c r="S899">
        <v>1.08821428571428E-2</v>
      </c>
      <c r="T899">
        <v>60.047223690481097</v>
      </c>
      <c r="U899">
        <v>0</v>
      </c>
      <c r="V899" s="1">
        <f t="shared" si="40"/>
        <v>43374</v>
      </c>
      <c r="W899" t="str">
        <f>IFERROR(VLOOKUP(V899,realized!K:N,3,0),"")</f>
        <v/>
      </c>
      <c r="Y899" t="s">
        <v>1713</v>
      </c>
      <c r="Z899">
        <v>1194.81</v>
      </c>
      <c r="AA899">
        <v>1198.3699999999999</v>
      </c>
      <c r="AB899">
        <v>1191.31</v>
      </c>
      <c r="AC899">
        <v>1195.4100000000001</v>
      </c>
      <c r="AD899">
        <v>7.0599999999999401</v>
      </c>
      <c r="AE899">
        <v>11.191428571428499</v>
      </c>
      <c r="AF899">
        <v>65.786450869027902</v>
      </c>
      <c r="AG899">
        <v>0</v>
      </c>
      <c r="AH899" s="1">
        <f t="shared" si="41"/>
        <v>43353</v>
      </c>
      <c r="AI899" t="str">
        <f>IFERROR(VLOOKUP(AH899,realized!U:X,3,0),"")</f>
        <v/>
      </c>
    </row>
    <row r="900" spans="1:35" x14ac:dyDescent="0.3">
      <c r="A900" t="s">
        <v>1729</v>
      </c>
      <c r="B900">
        <v>1.1576900000000001</v>
      </c>
      <c r="C900">
        <v>1.1579699999999999</v>
      </c>
      <c r="D900">
        <v>1.1504700000000001</v>
      </c>
      <c r="E900">
        <v>1.15449</v>
      </c>
      <c r="F900">
        <v>7.4999999999998401E-3</v>
      </c>
      <c r="G900">
        <v>8.2585714285714398E-3</v>
      </c>
      <c r="H900">
        <v>49.919660607692101</v>
      </c>
      <c r="I900">
        <v>0</v>
      </c>
      <c r="J900" s="1">
        <f t="shared" ref="J900:J963" si="42">DATEVALUE(SUBSTITUTE(A900,".","/"))</f>
        <v>43375</v>
      </c>
      <c r="K900" t="str">
        <f>IFERROR(VLOOKUP(J900,realized!F:I,3,0),"")</f>
        <v/>
      </c>
      <c r="M900" t="s">
        <v>1729</v>
      </c>
      <c r="N900">
        <v>1.30339</v>
      </c>
      <c r="O900">
        <v>1.3047800000000001</v>
      </c>
      <c r="P900">
        <v>1.2940499999999999</v>
      </c>
      <c r="Q900">
        <v>1.29775</v>
      </c>
      <c r="R900">
        <v>1.0730000000000101E-2</v>
      </c>
      <c r="S900">
        <v>1.09242857142856E-2</v>
      </c>
      <c r="T900">
        <v>55.817639149323099</v>
      </c>
      <c r="U900">
        <v>0</v>
      </c>
      <c r="V900" s="1">
        <f t="shared" ref="V900:V963" si="43">DATEVALUE(SUBSTITUTE(M900,".","/"))</f>
        <v>43375</v>
      </c>
      <c r="W900" t="str">
        <f>IFERROR(VLOOKUP(V900,realized!K:N,3,0),"")</f>
        <v/>
      </c>
      <c r="Y900" t="s">
        <v>1714</v>
      </c>
      <c r="Z900">
        <v>1195.3</v>
      </c>
      <c r="AA900">
        <v>1199.27</v>
      </c>
      <c r="AB900">
        <v>1187.58</v>
      </c>
      <c r="AC900">
        <v>1198.19</v>
      </c>
      <c r="AD900">
        <v>11.69</v>
      </c>
      <c r="AE900">
        <v>11.385714285714201</v>
      </c>
      <c r="AF900">
        <v>65.540055568920295</v>
      </c>
      <c r="AG900">
        <v>0</v>
      </c>
      <c r="AH900" s="1">
        <f t="shared" ref="AH900:AH963" si="44">DATEVALUE(SUBSTITUTE(Y900,".","/"))</f>
        <v>43354</v>
      </c>
      <c r="AI900" t="str">
        <f>IFERROR(VLOOKUP(AH900,realized!U:X,3,0),"")</f>
        <v/>
      </c>
    </row>
    <row r="901" spans="1:35" x14ac:dyDescent="0.3">
      <c r="A901" t="s">
        <v>1730</v>
      </c>
      <c r="B901">
        <v>1.15442</v>
      </c>
      <c r="C901">
        <v>1.1593100000000001</v>
      </c>
      <c r="D901">
        <v>1.14638</v>
      </c>
      <c r="E901">
        <v>1.14767</v>
      </c>
      <c r="F901">
        <v>1.2930000000000099E-2</v>
      </c>
      <c r="G901">
        <v>8.5257142857143101E-3</v>
      </c>
      <c r="H901">
        <v>45.3784234853375</v>
      </c>
      <c r="I901">
        <v>0</v>
      </c>
      <c r="J901" s="1">
        <f t="shared" si="42"/>
        <v>43376</v>
      </c>
      <c r="K901" t="str">
        <f>IFERROR(VLOOKUP(J901,realized!F:I,3,0),"")</f>
        <v/>
      </c>
      <c r="M901" t="s">
        <v>1730</v>
      </c>
      <c r="N901">
        <v>1.29793</v>
      </c>
      <c r="O901">
        <v>1.30219</v>
      </c>
      <c r="P901">
        <v>1.2923100000000001</v>
      </c>
      <c r="Q901">
        <v>1.29379</v>
      </c>
      <c r="R901">
        <v>9.8799999999998802E-3</v>
      </c>
      <c r="S901">
        <v>1.09321428571428E-2</v>
      </c>
      <c r="T901">
        <v>54.0691741500398</v>
      </c>
      <c r="U901">
        <v>0</v>
      </c>
      <c r="V901" s="1">
        <f t="shared" si="43"/>
        <v>43376</v>
      </c>
      <c r="W901" t="str">
        <f>IFERROR(VLOOKUP(V901,realized!K:N,3,0),"")</f>
        <v/>
      </c>
      <c r="Y901" t="s">
        <v>1715</v>
      </c>
      <c r="Z901">
        <v>1198.03</v>
      </c>
      <c r="AA901">
        <v>1208.3499999999999</v>
      </c>
      <c r="AB901">
        <v>1192.55</v>
      </c>
      <c r="AC901">
        <v>1205.5899999999999</v>
      </c>
      <c r="AD901">
        <v>15.799999999999899</v>
      </c>
      <c r="AE901">
        <v>11.6042857142857</v>
      </c>
      <c r="AF901">
        <v>65.383804118365703</v>
      </c>
      <c r="AG901">
        <v>0</v>
      </c>
      <c r="AH901" s="1">
        <f t="shared" si="44"/>
        <v>43355</v>
      </c>
      <c r="AI901" t="str">
        <f>IFERROR(VLOOKUP(AH901,realized!U:X,3,0),"")</f>
        <v/>
      </c>
    </row>
    <row r="902" spans="1:35" x14ac:dyDescent="0.3">
      <c r="A902" t="s">
        <v>1731</v>
      </c>
      <c r="B902">
        <v>1.1479900000000001</v>
      </c>
      <c r="C902">
        <v>1.1542399999999999</v>
      </c>
      <c r="D902">
        <v>1.14628</v>
      </c>
      <c r="E902">
        <v>1.1513199999999999</v>
      </c>
      <c r="F902">
        <v>7.9599999999999602E-3</v>
      </c>
      <c r="G902">
        <v>8.3728571428571593E-3</v>
      </c>
      <c r="H902">
        <v>45.371064764589903</v>
      </c>
      <c r="I902">
        <v>0</v>
      </c>
      <c r="J902" s="1">
        <f t="shared" si="42"/>
        <v>43377</v>
      </c>
      <c r="K902" t="str">
        <f>IFERROR(VLOOKUP(J902,realized!F:I,3,0),"")</f>
        <v/>
      </c>
      <c r="M902" t="s">
        <v>1731</v>
      </c>
      <c r="N902">
        <v>1.2937799999999999</v>
      </c>
      <c r="O902">
        <v>1.30406</v>
      </c>
      <c r="P902">
        <v>1.29213</v>
      </c>
      <c r="Q902">
        <v>1.3019000000000001</v>
      </c>
      <c r="R902">
        <v>1.1929999999999901E-2</v>
      </c>
      <c r="S902">
        <v>1.1162142857142799E-2</v>
      </c>
      <c r="T902">
        <v>53.970866595799798</v>
      </c>
      <c r="U902">
        <v>0</v>
      </c>
      <c r="V902" s="1">
        <f t="shared" si="43"/>
        <v>43377</v>
      </c>
      <c r="W902" t="str">
        <f>IFERROR(VLOOKUP(V902,realized!K:N,3,0),"")</f>
        <v/>
      </c>
      <c r="Y902" t="s">
        <v>1716</v>
      </c>
      <c r="Z902">
        <v>1206.45</v>
      </c>
      <c r="AA902">
        <v>1212.52</v>
      </c>
      <c r="AB902">
        <v>1200.02</v>
      </c>
      <c r="AC902">
        <v>1200.8399999999999</v>
      </c>
      <c r="AD902">
        <v>12.5</v>
      </c>
      <c r="AE902">
        <v>10.6864285714285</v>
      </c>
      <c r="AF902">
        <v>70.716967219753798</v>
      </c>
      <c r="AG902">
        <v>0</v>
      </c>
      <c r="AH902" s="1">
        <f t="shared" si="44"/>
        <v>43356</v>
      </c>
      <c r="AI902" t="str">
        <f>IFERROR(VLOOKUP(AH902,realized!U:X,3,0),"")</f>
        <v/>
      </c>
    </row>
    <row r="903" spans="1:35" x14ac:dyDescent="0.3">
      <c r="A903" t="s">
        <v>1732</v>
      </c>
      <c r="B903">
        <v>1.1514</v>
      </c>
      <c r="C903">
        <v>1.1549400000000001</v>
      </c>
      <c r="D903">
        <v>1.14832</v>
      </c>
      <c r="E903">
        <v>1.1518600000000001</v>
      </c>
      <c r="F903">
        <v>6.6200000000000703E-3</v>
      </c>
      <c r="G903">
        <v>8.2728571428571599E-3</v>
      </c>
      <c r="H903">
        <v>45.417722325500399</v>
      </c>
      <c r="I903">
        <v>0</v>
      </c>
      <c r="J903" s="1">
        <f t="shared" si="42"/>
        <v>43378</v>
      </c>
      <c r="K903" t="str">
        <f>IFERROR(VLOOKUP(J903,realized!F:I,3,0),"")</f>
        <v/>
      </c>
      <c r="M903" t="s">
        <v>1732</v>
      </c>
      <c r="N903">
        <v>1.3013699999999999</v>
      </c>
      <c r="O903">
        <v>1.3122499999999999</v>
      </c>
      <c r="P903">
        <v>1.30026</v>
      </c>
      <c r="Q903">
        <v>1.3113699999999999</v>
      </c>
      <c r="R903">
        <v>1.19899999999999E-2</v>
      </c>
      <c r="S903">
        <v>1.1297142857142801E-2</v>
      </c>
      <c r="T903">
        <v>54.033635588686202</v>
      </c>
      <c r="U903">
        <v>0</v>
      </c>
      <c r="V903" s="1">
        <f t="shared" si="43"/>
        <v>43378</v>
      </c>
      <c r="W903" t="str">
        <f>IFERROR(VLOOKUP(V903,realized!K:N,3,0),"")</f>
        <v/>
      </c>
      <c r="Y903" t="s">
        <v>1717</v>
      </c>
      <c r="Z903">
        <v>1201.51</v>
      </c>
      <c r="AA903">
        <v>1208.45</v>
      </c>
      <c r="AB903">
        <v>1192.71</v>
      </c>
      <c r="AC903">
        <v>1193.1199999999999</v>
      </c>
      <c r="AD903">
        <v>15.74</v>
      </c>
      <c r="AE903">
        <v>11.1449999999999</v>
      </c>
      <c r="AF903">
        <v>70.2322421481975</v>
      </c>
      <c r="AG903">
        <v>0</v>
      </c>
      <c r="AH903" s="1">
        <f t="shared" si="44"/>
        <v>43357</v>
      </c>
      <c r="AI903" t="str">
        <f>IFERROR(VLOOKUP(AH903,realized!U:X,3,0),"")</f>
        <v/>
      </c>
    </row>
    <row r="904" spans="1:35" x14ac:dyDescent="0.3">
      <c r="A904" t="s">
        <v>1733</v>
      </c>
      <c r="B904">
        <v>1.15211</v>
      </c>
      <c r="C904">
        <v>1.1529199999999999</v>
      </c>
      <c r="D904">
        <v>1.14595</v>
      </c>
      <c r="E904">
        <v>1.14907</v>
      </c>
      <c r="F904">
        <v>6.9699999999999198E-3</v>
      </c>
      <c r="G904">
        <v>8.2528571428571399E-3</v>
      </c>
      <c r="H904">
        <v>45.0712275175459</v>
      </c>
      <c r="I904">
        <v>0</v>
      </c>
      <c r="J904" s="1">
        <f t="shared" si="42"/>
        <v>43381</v>
      </c>
      <c r="K904" t="str">
        <f>IFERROR(VLOOKUP(J904,realized!F:I,3,0),"")</f>
        <v/>
      </c>
      <c r="M904" t="s">
        <v>1733</v>
      </c>
      <c r="N904">
        <v>1.3114600000000001</v>
      </c>
      <c r="O904">
        <v>1.31321</v>
      </c>
      <c r="P904">
        <v>1.3027599999999999</v>
      </c>
      <c r="Q904">
        <v>1.3092200000000001</v>
      </c>
      <c r="R904">
        <v>1.0449999999999999E-2</v>
      </c>
      <c r="S904">
        <v>1.16635714285714E-2</v>
      </c>
      <c r="T904">
        <v>54.414923961403503</v>
      </c>
      <c r="U904">
        <v>0</v>
      </c>
      <c r="V904" s="1">
        <f t="shared" si="43"/>
        <v>43381</v>
      </c>
      <c r="W904" t="str">
        <f>IFERROR(VLOOKUP(V904,realized!K:N,3,0),"")</f>
        <v/>
      </c>
      <c r="Y904" t="s">
        <v>1718</v>
      </c>
      <c r="Z904">
        <v>1193.83</v>
      </c>
      <c r="AA904">
        <v>1204.69</v>
      </c>
      <c r="AB904">
        <v>1192.67</v>
      </c>
      <c r="AC904">
        <v>1200.9000000000001</v>
      </c>
      <c r="AD904">
        <v>12.0199999999999</v>
      </c>
      <c r="AE904">
        <v>10.954999999999901</v>
      </c>
      <c r="AF904">
        <v>71.982304746467406</v>
      </c>
      <c r="AG904">
        <v>0</v>
      </c>
      <c r="AH904" s="1">
        <f t="shared" si="44"/>
        <v>43360</v>
      </c>
      <c r="AI904" t="str">
        <f>IFERROR(VLOOKUP(AH904,realized!U:X,3,0),"")</f>
        <v/>
      </c>
    </row>
    <row r="905" spans="1:35" x14ac:dyDescent="0.3">
      <c r="A905" t="s">
        <v>1734</v>
      </c>
      <c r="B905">
        <v>1.1489400000000001</v>
      </c>
      <c r="C905">
        <v>1.1503000000000001</v>
      </c>
      <c r="D905">
        <v>1.1431800000000001</v>
      </c>
      <c r="E905">
        <v>1.1492199999999999</v>
      </c>
      <c r="F905">
        <v>7.12000000000001E-3</v>
      </c>
      <c r="G905">
        <v>8.3007142857142897E-3</v>
      </c>
      <c r="H905">
        <v>42.276083100378102</v>
      </c>
      <c r="I905">
        <v>0</v>
      </c>
      <c r="J905" s="1">
        <f t="shared" si="42"/>
        <v>43382</v>
      </c>
      <c r="K905" t="str">
        <f>IFERROR(VLOOKUP(J905,realized!F:I,3,0),"")</f>
        <v/>
      </c>
      <c r="M905" t="s">
        <v>1734</v>
      </c>
      <c r="N905">
        <v>1.3086</v>
      </c>
      <c r="O905">
        <v>1.3149599999999999</v>
      </c>
      <c r="P905">
        <v>1.3032300000000001</v>
      </c>
      <c r="Q905">
        <v>1.3144</v>
      </c>
      <c r="R905">
        <v>1.1729999999999701E-2</v>
      </c>
      <c r="S905">
        <v>1.1663571428571299E-2</v>
      </c>
      <c r="T905">
        <v>54.692026449047198</v>
      </c>
      <c r="U905">
        <v>0</v>
      </c>
      <c r="V905" s="1">
        <f t="shared" si="43"/>
        <v>43382</v>
      </c>
      <c r="W905" t="str">
        <f>IFERROR(VLOOKUP(V905,realized!K:N,3,0),"")</f>
        <v/>
      </c>
      <c r="Y905" t="s">
        <v>1719</v>
      </c>
      <c r="Z905">
        <v>1201.1199999999999</v>
      </c>
      <c r="AA905">
        <v>1203.4000000000001</v>
      </c>
      <c r="AB905">
        <v>1195.73</v>
      </c>
      <c r="AC905">
        <v>1197.74</v>
      </c>
      <c r="AD905">
        <v>7.6700000000000701</v>
      </c>
      <c r="AE905">
        <v>11.0121428571428</v>
      </c>
      <c r="AF905">
        <v>71.358882978542695</v>
      </c>
      <c r="AG905">
        <v>0</v>
      </c>
      <c r="AH905" s="1">
        <f t="shared" si="44"/>
        <v>43361</v>
      </c>
      <c r="AI905" t="str">
        <f>IFERROR(VLOOKUP(AH905,realized!U:X,3,0),"")</f>
        <v/>
      </c>
    </row>
    <row r="906" spans="1:35" x14ac:dyDescent="0.3">
      <c r="A906" t="s">
        <v>1735</v>
      </c>
      <c r="B906">
        <v>1.1490100000000001</v>
      </c>
      <c r="C906">
        <v>1.15449</v>
      </c>
      <c r="D906">
        <v>1.14795</v>
      </c>
      <c r="E906">
        <v>1.1517599999999999</v>
      </c>
      <c r="F906">
        <v>6.5399999999999903E-3</v>
      </c>
      <c r="G906">
        <v>7.9392857142857199E-3</v>
      </c>
      <c r="H906">
        <v>42.184709765292403</v>
      </c>
      <c r="I906">
        <v>0</v>
      </c>
      <c r="J906" s="1">
        <f t="shared" si="42"/>
        <v>43383</v>
      </c>
      <c r="K906" t="str">
        <f>IFERROR(VLOOKUP(J906,realized!F:I,3,0),"")</f>
        <v/>
      </c>
      <c r="M906" t="s">
        <v>1735</v>
      </c>
      <c r="N906">
        <v>1.3139000000000001</v>
      </c>
      <c r="O906">
        <v>1.32151</v>
      </c>
      <c r="P906">
        <v>1.31332</v>
      </c>
      <c r="Q906">
        <v>1.3189</v>
      </c>
      <c r="R906">
        <v>8.1899999999999196E-3</v>
      </c>
      <c r="S906">
        <v>1.10728571428571E-2</v>
      </c>
      <c r="T906">
        <v>56.940715633073303</v>
      </c>
      <c r="U906">
        <v>0</v>
      </c>
      <c r="V906" s="1">
        <f t="shared" si="43"/>
        <v>43383</v>
      </c>
      <c r="W906" t="str">
        <f>IFERROR(VLOOKUP(V906,realized!K:N,3,0),"")</f>
        <v/>
      </c>
      <c r="Y906" t="s">
        <v>1720</v>
      </c>
      <c r="Z906">
        <v>1197.68</v>
      </c>
      <c r="AA906">
        <v>1206.0899999999999</v>
      </c>
      <c r="AB906">
        <v>1197.3800000000001</v>
      </c>
      <c r="AC906">
        <v>1203.43</v>
      </c>
      <c r="AD906">
        <v>8.7099999999998001</v>
      </c>
      <c r="AE906">
        <v>10.803571428571299</v>
      </c>
      <c r="AF906">
        <v>70.671954093514202</v>
      </c>
      <c r="AG906">
        <v>0</v>
      </c>
      <c r="AH906" s="1">
        <f t="shared" si="44"/>
        <v>43362</v>
      </c>
      <c r="AI906" t="str">
        <f>IFERROR(VLOOKUP(AH906,realized!U:X,3,0),"")</f>
        <v/>
      </c>
    </row>
    <row r="907" spans="1:35" x14ac:dyDescent="0.3">
      <c r="A907" t="s">
        <v>1736</v>
      </c>
      <c r="B907">
        <v>1.15218</v>
      </c>
      <c r="C907">
        <v>1.1598599999999999</v>
      </c>
      <c r="D907">
        <v>1.15185</v>
      </c>
      <c r="E907">
        <v>1.1592199999999999</v>
      </c>
      <c r="F907">
        <v>8.0999999999999892E-3</v>
      </c>
      <c r="G907">
        <v>8.0192857142857201E-3</v>
      </c>
      <c r="H907">
        <v>42.047235297437403</v>
      </c>
      <c r="I907">
        <v>0</v>
      </c>
      <c r="J907" s="1">
        <f t="shared" si="42"/>
        <v>43384</v>
      </c>
      <c r="K907" t="str">
        <f>IFERROR(VLOOKUP(J907,realized!F:I,3,0),"")</f>
        <v/>
      </c>
      <c r="M907" t="s">
        <v>1736</v>
      </c>
      <c r="N907">
        <v>1.3195300000000001</v>
      </c>
      <c r="O907">
        <v>1.3246899999999999</v>
      </c>
      <c r="P907">
        <v>1.3176600000000001</v>
      </c>
      <c r="Q907">
        <v>1.32342</v>
      </c>
      <c r="R907">
        <v>7.0299999999998697E-3</v>
      </c>
      <c r="S907">
        <v>9.9907142857142504E-3</v>
      </c>
      <c r="T907">
        <v>59.717289390371597</v>
      </c>
      <c r="U907">
        <v>0</v>
      </c>
      <c r="V907" s="1">
        <f t="shared" si="43"/>
        <v>43384</v>
      </c>
      <c r="W907" t="str">
        <f>IFERROR(VLOOKUP(V907,realized!K:N,3,0),"")</f>
        <v/>
      </c>
      <c r="Y907" t="s">
        <v>1721</v>
      </c>
      <c r="Z907">
        <v>1203.71</v>
      </c>
      <c r="AA907">
        <v>1208.32</v>
      </c>
      <c r="AB907">
        <v>1201.18</v>
      </c>
      <c r="AC907">
        <v>1206.93</v>
      </c>
      <c r="AD907">
        <v>7.13999999999987</v>
      </c>
      <c r="AE907">
        <v>10.5585714285713</v>
      </c>
      <c r="AF907">
        <v>70.112653353679505</v>
      </c>
      <c r="AG907">
        <v>0</v>
      </c>
      <c r="AH907" s="1">
        <f t="shared" si="44"/>
        <v>43363</v>
      </c>
      <c r="AI907" t="str">
        <f>IFERROR(VLOOKUP(AH907,realized!U:X,3,0),"")</f>
        <v/>
      </c>
    </row>
    <row r="908" spans="1:35" x14ac:dyDescent="0.3">
      <c r="A908" t="s">
        <v>1737</v>
      </c>
      <c r="B908">
        <v>1.15883</v>
      </c>
      <c r="C908">
        <v>1.161</v>
      </c>
      <c r="D908">
        <v>1.1533800000000001</v>
      </c>
      <c r="E908">
        <v>1.15574</v>
      </c>
      <c r="F908">
        <v>7.6199999999999601E-3</v>
      </c>
      <c r="G908">
        <v>7.9128571428571503E-3</v>
      </c>
      <c r="H908">
        <v>43.6588928612465</v>
      </c>
      <c r="I908">
        <v>0</v>
      </c>
      <c r="J908" s="1">
        <f t="shared" si="42"/>
        <v>43385</v>
      </c>
      <c r="K908" t="str">
        <f>IFERROR(VLOOKUP(J908,realized!F:I,3,0),"")</f>
        <v/>
      </c>
      <c r="M908" t="s">
        <v>1737</v>
      </c>
      <c r="N908">
        <v>1.32253</v>
      </c>
      <c r="O908">
        <v>1.3257000000000001</v>
      </c>
      <c r="P908">
        <v>1.31447</v>
      </c>
      <c r="Q908">
        <v>1.3150500000000001</v>
      </c>
      <c r="R908">
        <v>1.123E-2</v>
      </c>
      <c r="S908">
        <v>1.0051428571428499E-2</v>
      </c>
      <c r="T908">
        <v>58.034719836856397</v>
      </c>
      <c r="U908">
        <v>0</v>
      </c>
      <c r="V908" s="1">
        <f t="shared" si="43"/>
        <v>43385</v>
      </c>
      <c r="W908" t="str">
        <f>IFERROR(VLOOKUP(V908,realized!K:N,3,0),"")</f>
        <v/>
      </c>
      <c r="Y908" t="s">
        <v>1722</v>
      </c>
      <c r="Z908">
        <v>1206.98</v>
      </c>
      <c r="AA908">
        <v>1210.95</v>
      </c>
      <c r="AB908">
        <v>1191.7</v>
      </c>
      <c r="AC908">
        <v>1198.8699999999999</v>
      </c>
      <c r="AD908">
        <v>19.25</v>
      </c>
      <c r="AE908">
        <v>11.3421428571428</v>
      </c>
      <c r="AF908">
        <v>69.707052051461503</v>
      </c>
      <c r="AG908">
        <v>0</v>
      </c>
      <c r="AH908" s="1">
        <f t="shared" si="44"/>
        <v>43364</v>
      </c>
      <c r="AI908" t="str">
        <f>IFERROR(VLOOKUP(AH908,realized!U:X,3,0),"")</f>
        <v/>
      </c>
    </row>
    <row r="909" spans="1:35" x14ac:dyDescent="0.3">
      <c r="A909" t="s">
        <v>1738</v>
      </c>
      <c r="B909">
        <v>1.1540600000000001</v>
      </c>
      <c r="C909">
        <v>1.1605700000000001</v>
      </c>
      <c r="D909">
        <v>1.15368</v>
      </c>
      <c r="E909">
        <v>1.15777</v>
      </c>
      <c r="F909">
        <v>6.8900000000000601E-3</v>
      </c>
      <c r="G909">
        <v>7.9649999999999999E-3</v>
      </c>
      <c r="H909">
        <v>43.577788098596798</v>
      </c>
      <c r="I909">
        <v>0</v>
      </c>
      <c r="J909" s="1">
        <f t="shared" si="42"/>
        <v>43388</v>
      </c>
      <c r="K909" t="str">
        <f>IFERROR(VLOOKUP(J909,realized!F:I,3,0),"")</f>
        <v/>
      </c>
      <c r="M909" t="s">
        <v>1738</v>
      </c>
      <c r="N909">
        <v>1.3086</v>
      </c>
      <c r="O909">
        <v>1.3180700000000001</v>
      </c>
      <c r="P909">
        <v>1.3084899999999999</v>
      </c>
      <c r="Q909">
        <v>1.3149999999999999</v>
      </c>
      <c r="R909">
        <v>9.5800000000001405E-3</v>
      </c>
      <c r="S909">
        <v>1.00314285714285E-2</v>
      </c>
      <c r="T909">
        <v>57.671819520901501</v>
      </c>
      <c r="U909">
        <v>0</v>
      </c>
      <c r="V909" s="1">
        <f t="shared" si="43"/>
        <v>43388</v>
      </c>
      <c r="W909" t="str">
        <f>IFERROR(VLOOKUP(V909,realized!K:N,3,0),"")</f>
        <v/>
      </c>
      <c r="Y909" t="s">
        <v>1723</v>
      </c>
      <c r="Z909">
        <v>1198.1400000000001</v>
      </c>
      <c r="AA909">
        <v>1204.06</v>
      </c>
      <c r="AB909">
        <v>1194.28</v>
      </c>
      <c r="AC909">
        <v>1198.33</v>
      </c>
      <c r="AD909">
        <v>9.7799999999999692</v>
      </c>
      <c r="AE909">
        <v>11.1571428571428</v>
      </c>
      <c r="AF909">
        <v>69.412272432727406</v>
      </c>
      <c r="AG909">
        <v>0</v>
      </c>
      <c r="AH909" s="1">
        <f t="shared" si="44"/>
        <v>43367</v>
      </c>
      <c r="AI909" t="str">
        <f>IFERROR(VLOOKUP(AH909,realized!U:X,3,0),"")</f>
        <v/>
      </c>
    </row>
    <row r="910" spans="1:35" x14ac:dyDescent="0.3">
      <c r="A910" t="s">
        <v>1739</v>
      </c>
      <c r="B910">
        <v>1.1578999999999999</v>
      </c>
      <c r="C910">
        <v>1.16208</v>
      </c>
      <c r="D910">
        <v>1.1565300000000001</v>
      </c>
      <c r="E910">
        <v>1.15734</v>
      </c>
      <c r="F910">
        <v>5.5499999999999404E-3</v>
      </c>
      <c r="G910">
        <v>7.8507142857142803E-3</v>
      </c>
      <c r="H910">
        <v>47.8480743628363</v>
      </c>
      <c r="I910">
        <v>0</v>
      </c>
      <c r="J910" s="1">
        <f t="shared" si="42"/>
        <v>43389</v>
      </c>
      <c r="K910" t="str">
        <f>IFERROR(VLOOKUP(J910,realized!F:I,3,0),"")</f>
        <v/>
      </c>
      <c r="M910" t="s">
        <v>1739</v>
      </c>
      <c r="N910">
        <v>1.3144499999999999</v>
      </c>
      <c r="O910">
        <v>1.3234999999999999</v>
      </c>
      <c r="P910">
        <v>1.3136300000000001</v>
      </c>
      <c r="Q910">
        <v>1.3184</v>
      </c>
      <c r="R910">
        <v>9.8699999999998199E-3</v>
      </c>
      <c r="S910">
        <v>1.01714285714285E-2</v>
      </c>
      <c r="T910">
        <v>57.317136162465502</v>
      </c>
      <c r="U910">
        <v>0</v>
      </c>
      <c r="V910" s="1">
        <f t="shared" si="43"/>
        <v>43389</v>
      </c>
      <c r="W910" t="str">
        <f>IFERROR(VLOOKUP(V910,realized!K:N,3,0),"")</f>
        <v/>
      </c>
      <c r="Y910" t="s">
        <v>1724</v>
      </c>
      <c r="Z910">
        <v>1198.51</v>
      </c>
      <c r="AA910">
        <v>1203.2</v>
      </c>
      <c r="AB910">
        <v>1196.93</v>
      </c>
      <c r="AC910">
        <v>1200.6300000000001</v>
      </c>
      <c r="AD910">
        <v>6.26999999999998</v>
      </c>
      <c r="AE910">
        <v>11.0628571428571</v>
      </c>
      <c r="AF910">
        <v>69.341656317509802</v>
      </c>
      <c r="AG910">
        <v>0</v>
      </c>
      <c r="AH910" s="1">
        <f t="shared" si="44"/>
        <v>43368</v>
      </c>
      <c r="AI910" t="str">
        <f>IFERROR(VLOOKUP(AH910,realized!U:X,3,0),"")</f>
        <v/>
      </c>
    </row>
    <row r="911" spans="1:35" x14ac:dyDescent="0.3">
      <c r="A911" t="s">
        <v>1740</v>
      </c>
      <c r="B911">
        <v>1.1571499999999999</v>
      </c>
      <c r="C911">
        <v>1.15801</v>
      </c>
      <c r="D911">
        <v>1.1495299999999999</v>
      </c>
      <c r="E911">
        <v>1.1499699999999999</v>
      </c>
      <c r="F911">
        <v>8.4800000000000396E-3</v>
      </c>
      <c r="G911">
        <v>7.6114285714285702E-3</v>
      </c>
      <c r="H911">
        <v>62.525149755690101</v>
      </c>
      <c r="I911">
        <v>0</v>
      </c>
      <c r="J911" s="1">
        <f t="shared" si="42"/>
        <v>43390</v>
      </c>
      <c r="K911" t="str">
        <f>IFERROR(VLOOKUP(J911,realized!F:I,3,0),"")</f>
        <v/>
      </c>
      <c r="M911" t="s">
        <v>1740</v>
      </c>
      <c r="N911">
        <v>1.3176399999999999</v>
      </c>
      <c r="O911">
        <v>1.31917</v>
      </c>
      <c r="P911">
        <v>1.30985</v>
      </c>
      <c r="Q911">
        <v>1.31128</v>
      </c>
      <c r="R911">
        <v>9.3199999999999898E-3</v>
      </c>
      <c r="S911">
        <v>1.0094285714285599E-2</v>
      </c>
      <c r="T911">
        <v>56.968246081347303</v>
      </c>
      <c r="U911">
        <v>0</v>
      </c>
      <c r="V911" s="1">
        <f t="shared" si="43"/>
        <v>43390</v>
      </c>
      <c r="W911" t="str">
        <f>IFERROR(VLOOKUP(V911,realized!K:N,3,0),"")</f>
        <v/>
      </c>
      <c r="Y911" t="s">
        <v>1725</v>
      </c>
      <c r="Z911">
        <v>1200.77</v>
      </c>
      <c r="AA911">
        <v>1202.3599999999999</v>
      </c>
      <c r="AB911">
        <v>1190.3699999999999</v>
      </c>
      <c r="AC911">
        <v>1193.9100000000001</v>
      </c>
      <c r="AD911">
        <v>11.99</v>
      </c>
      <c r="AE911">
        <v>11.1199999999999</v>
      </c>
      <c r="AF911">
        <v>69.319365796001506</v>
      </c>
      <c r="AG911">
        <v>0</v>
      </c>
      <c r="AH911" s="1">
        <f t="shared" si="44"/>
        <v>43369</v>
      </c>
      <c r="AI911" t="str">
        <f>IFERROR(VLOOKUP(AH911,realized!U:X,3,0),"")</f>
        <v/>
      </c>
    </row>
    <row r="912" spans="1:35" x14ac:dyDescent="0.3">
      <c r="A912" t="s">
        <v>1741</v>
      </c>
      <c r="B912">
        <v>1.14975</v>
      </c>
      <c r="C912">
        <v>1.15266</v>
      </c>
      <c r="D912">
        <v>1.1448499999999999</v>
      </c>
      <c r="E912">
        <v>1.14507</v>
      </c>
      <c r="F912">
        <v>7.8100000000000903E-3</v>
      </c>
      <c r="G912">
        <v>7.5871428571428496E-3</v>
      </c>
      <c r="H912">
        <v>67.118587306809602</v>
      </c>
      <c r="I912">
        <v>0</v>
      </c>
      <c r="J912" s="1">
        <f t="shared" si="42"/>
        <v>43391</v>
      </c>
      <c r="K912" t="str">
        <f>IFERROR(VLOOKUP(J912,realized!F:I,3,0),"")</f>
        <v/>
      </c>
      <c r="M912" t="s">
        <v>1741</v>
      </c>
      <c r="N912">
        <v>1.30992</v>
      </c>
      <c r="O912">
        <v>1.3130599999999999</v>
      </c>
      <c r="P912">
        <v>1.30152</v>
      </c>
      <c r="Q912">
        <v>1.3016099999999999</v>
      </c>
      <c r="R912">
        <v>1.15399999999998E-2</v>
      </c>
      <c r="S912">
        <v>1.0273571428571399E-2</v>
      </c>
      <c r="T912">
        <v>56.778086722071002</v>
      </c>
      <c r="U912">
        <v>0</v>
      </c>
      <c r="V912" s="1">
        <f t="shared" si="43"/>
        <v>43391</v>
      </c>
      <c r="W912" t="str">
        <f>IFERROR(VLOOKUP(V912,realized!K:N,3,0),"")</f>
        <v/>
      </c>
      <c r="Y912" t="s">
        <v>1726</v>
      </c>
      <c r="Z912">
        <v>1194.8900000000001</v>
      </c>
      <c r="AA912">
        <v>1198.42</v>
      </c>
      <c r="AB912">
        <v>1181.72</v>
      </c>
      <c r="AC912">
        <v>1182.27</v>
      </c>
      <c r="AD912">
        <v>16.7</v>
      </c>
      <c r="AE912">
        <v>11.594285714285601</v>
      </c>
      <c r="AF912">
        <v>61.381511122113402</v>
      </c>
      <c r="AG912">
        <v>0</v>
      </c>
      <c r="AH912" s="1">
        <f t="shared" si="44"/>
        <v>43370</v>
      </c>
      <c r="AI912" t="str">
        <f>IFERROR(VLOOKUP(AH912,realized!U:X,3,0),"")</f>
        <v/>
      </c>
    </row>
    <row r="913" spans="1:35" x14ac:dyDescent="0.3">
      <c r="A913" t="s">
        <v>1742</v>
      </c>
      <c r="B913">
        <v>1.14514</v>
      </c>
      <c r="C913">
        <v>1.1534</v>
      </c>
      <c r="D913">
        <v>1.14324</v>
      </c>
      <c r="E913">
        <v>1.15141</v>
      </c>
      <c r="F913">
        <v>1.01599999999999E-2</v>
      </c>
      <c r="G913">
        <v>7.8749999999999896E-3</v>
      </c>
      <c r="H913">
        <v>67.674178729074796</v>
      </c>
      <c r="I913">
        <v>0</v>
      </c>
      <c r="J913" s="1">
        <f t="shared" si="42"/>
        <v>43392</v>
      </c>
      <c r="K913" t="str">
        <f>IFERROR(VLOOKUP(J913,realized!F:I,3,0),"")</f>
        <v/>
      </c>
      <c r="M913" t="s">
        <v>1742</v>
      </c>
      <c r="N913">
        <v>1.30158</v>
      </c>
      <c r="O913">
        <v>1.3103199999999999</v>
      </c>
      <c r="P913">
        <v>1.30105</v>
      </c>
      <c r="Q913">
        <v>1.3067200000000001</v>
      </c>
      <c r="R913">
        <v>9.2699999999998894E-3</v>
      </c>
      <c r="S913">
        <v>1.01957142857142E-2</v>
      </c>
      <c r="T913">
        <v>56.604530645532101</v>
      </c>
      <c r="U913">
        <v>0</v>
      </c>
      <c r="V913" s="1">
        <f t="shared" si="43"/>
        <v>43392</v>
      </c>
      <c r="W913" t="str">
        <f>IFERROR(VLOOKUP(V913,realized!K:N,3,0),"")</f>
        <v/>
      </c>
      <c r="Y913" t="s">
        <v>1727</v>
      </c>
      <c r="Z913">
        <v>1182.76</v>
      </c>
      <c r="AA913">
        <v>1193.72</v>
      </c>
      <c r="AB913">
        <v>1180.49</v>
      </c>
      <c r="AC913">
        <v>1191.53</v>
      </c>
      <c r="AD913">
        <v>13.23</v>
      </c>
      <c r="AE913">
        <v>12.034999999999901</v>
      </c>
      <c r="AF913">
        <v>60.102563920116602</v>
      </c>
      <c r="AG913">
        <v>0</v>
      </c>
      <c r="AH913" s="1">
        <f t="shared" si="44"/>
        <v>43371</v>
      </c>
      <c r="AI913" t="str">
        <f>IFERROR(VLOOKUP(AH913,realized!U:X,3,0),"")</f>
        <v/>
      </c>
    </row>
    <row r="914" spans="1:35" x14ac:dyDescent="0.3">
      <c r="A914" t="s">
        <v>1743</v>
      </c>
      <c r="B914">
        <v>1.15158</v>
      </c>
      <c r="C914">
        <v>1.1549700000000001</v>
      </c>
      <c r="D914">
        <v>1.1455200000000001</v>
      </c>
      <c r="E914">
        <v>1.1464000000000001</v>
      </c>
      <c r="F914">
        <v>9.4499999999999498E-3</v>
      </c>
      <c r="G914">
        <v>8.0142857142857203E-3</v>
      </c>
      <c r="H914">
        <v>67.591987470728299</v>
      </c>
      <c r="I914">
        <v>0</v>
      </c>
      <c r="J914" s="1">
        <f t="shared" si="42"/>
        <v>43395</v>
      </c>
      <c r="K914" t="str">
        <f>IFERROR(VLOOKUP(J914,realized!F:I,3,0),"")</f>
        <v/>
      </c>
      <c r="M914" t="s">
        <v>1743</v>
      </c>
      <c r="N914">
        <v>1.30643</v>
      </c>
      <c r="O914">
        <v>1.3089</v>
      </c>
      <c r="P914">
        <v>1.29555</v>
      </c>
      <c r="Q914">
        <v>1.2963899999999999</v>
      </c>
      <c r="R914">
        <v>1.33499999999999E-2</v>
      </c>
      <c r="S914">
        <v>1.0382857142856999E-2</v>
      </c>
      <c r="T914">
        <v>56.4670732567672</v>
      </c>
      <c r="U914">
        <v>0</v>
      </c>
      <c r="V914" s="1">
        <f t="shared" si="43"/>
        <v>43395</v>
      </c>
      <c r="W914" t="str">
        <f>IFERROR(VLOOKUP(V914,realized!K:N,3,0),"")</f>
        <v/>
      </c>
      <c r="Y914" t="s">
        <v>1728</v>
      </c>
      <c r="Z914">
        <v>1191.9100000000001</v>
      </c>
      <c r="AA914">
        <v>1192.1300000000001</v>
      </c>
      <c r="AB914">
        <v>1184.42</v>
      </c>
      <c r="AC914">
        <v>1188.53</v>
      </c>
      <c r="AD914">
        <v>7.7100000000000302</v>
      </c>
      <c r="AE914">
        <v>11.750714285714199</v>
      </c>
      <c r="AF914">
        <v>60.190857411276902</v>
      </c>
      <c r="AG914">
        <v>0</v>
      </c>
      <c r="AH914" s="1">
        <f t="shared" si="44"/>
        <v>43374</v>
      </c>
      <c r="AI914" t="str">
        <f>IFERROR(VLOOKUP(AH914,realized!U:X,3,0),"")</f>
        <v/>
      </c>
    </row>
    <row r="915" spans="1:35" x14ac:dyDescent="0.3">
      <c r="A915" t="s">
        <v>1744</v>
      </c>
      <c r="B915">
        <v>1.14625</v>
      </c>
      <c r="C915">
        <v>1.1493100000000001</v>
      </c>
      <c r="D915">
        <v>1.1438600000000001</v>
      </c>
      <c r="E915">
        <v>1.1469800000000001</v>
      </c>
      <c r="F915">
        <v>5.4499999999999497E-3</v>
      </c>
      <c r="G915">
        <v>7.4799999999999901E-3</v>
      </c>
      <c r="H915">
        <v>67.238122160425803</v>
      </c>
      <c r="I915">
        <v>0</v>
      </c>
      <c r="J915" s="1">
        <f t="shared" si="42"/>
        <v>43396</v>
      </c>
      <c r="K915" t="str">
        <f>IFERROR(VLOOKUP(J915,realized!F:I,3,0),"")</f>
        <v/>
      </c>
      <c r="M915" t="s">
        <v>1744</v>
      </c>
      <c r="N915">
        <v>1.29619</v>
      </c>
      <c r="O915">
        <v>1.3043400000000001</v>
      </c>
      <c r="P915">
        <v>1.29362</v>
      </c>
      <c r="Q915">
        <v>1.29819</v>
      </c>
      <c r="R915">
        <v>1.072E-2</v>
      </c>
      <c r="S915">
        <v>1.0442857142857099E-2</v>
      </c>
      <c r="T915">
        <v>56.342423470097401</v>
      </c>
      <c r="U915">
        <v>0</v>
      </c>
      <c r="V915" s="1">
        <f t="shared" si="43"/>
        <v>43396</v>
      </c>
      <c r="W915" t="str">
        <f>IFERROR(VLOOKUP(V915,realized!K:N,3,0),"")</f>
        <v/>
      </c>
      <c r="Y915" t="s">
        <v>1729</v>
      </c>
      <c r="Z915">
        <v>1188.51</v>
      </c>
      <c r="AA915">
        <v>1208.0999999999999</v>
      </c>
      <c r="AB915">
        <v>1188.32</v>
      </c>
      <c r="AC915">
        <v>1202.52</v>
      </c>
      <c r="AD915">
        <v>19.779999999999902</v>
      </c>
      <c r="AE915">
        <v>12.034999999999901</v>
      </c>
      <c r="AF915">
        <v>60.294783246543702</v>
      </c>
      <c r="AG915">
        <v>0</v>
      </c>
      <c r="AH915" s="1">
        <f t="shared" si="44"/>
        <v>43375</v>
      </c>
      <c r="AI915" t="str">
        <f>IFERROR(VLOOKUP(AH915,realized!U:X,3,0),"")</f>
        <v/>
      </c>
    </row>
    <row r="916" spans="1:35" x14ac:dyDescent="0.3">
      <c r="A916" t="s">
        <v>1745</v>
      </c>
      <c r="B916">
        <v>1.14699</v>
      </c>
      <c r="C916">
        <v>1.14761</v>
      </c>
      <c r="D916">
        <v>1.1378200000000001</v>
      </c>
      <c r="E916">
        <v>1.1391500000000001</v>
      </c>
      <c r="F916">
        <v>9.7899999999999602E-3</v>
      </c>
      <c r="G916">
        <v>7.6107142857142797E-3</v>
      </c>
      <c r="H916">
        <v>57.517657526627403</v>
      </c>
      <c r="I916">
        <v>0</v>
      </c>
      <c r="J916" s="1">
        <f t="shared" si="42"/>
        <v>43397</v>
      </c>
      <c r="K916" t="str">
        <f>IFERROR(VLOOKUP(J916,realized!F:I,3,0),"")</f>
        <v/>
      </c>
      <c r="M916" t="s">
        <v>1745</v>
      </c>
      <c r="N916">
        <v>1.2977799999999999</v>
      </c>
      <c r="O916">
        <v>1.2989599999999999</v>
      </c>
      <c r="P916">
        <v>1.2866200000000001</v>
      </c>
      <c r="Q916">
        <v>1.2878400000000001</v>
      </c>
      <c r="R916">
        <v>1.23399999999997E-2</v>
      </c>
      <c r="S916">
        <v>1.04721428571428E-2</v>
      </c>
      <c r="T916">
        <v>50.407140839551097</v>
      </c>
      <c r="U916">
        <v>0</v>
      </c>
      <c r="V916" s="1">
        <f t="shared" si="43"/>
        <v>43397</v>
      </c>
      <c r="W916" t="str">
        <f>IFERROR(VLOOKUP(V916,realized!K:N,3,0),"")</f>
        <v/>
      </c>
      <c r="Y916" t="s">
        <v>1730</v>
      </c>
      <c r="Z916">
        <v>1203.3800000000001</v>
      </c>
      <c r="AA916">
        <v>1208.1600000000001</v>
      </c>
      <c r="AB916">
        <v>1196.3900000000001</v>
      </c>
      <c r="AC916">
        <v>1196.83</v>
      </c>
      <c r="AD916">
        <v>11.7699999999999</v>
      </c>
      <c r="AE916">
        <v>11.9828571428571</v>
      </c>
      <c r="AF916">
        <v>62.510301133637697</v>
      </c>
      <c r="AG916">
        <v>0</v>
      </c>
      <c r="AH916" s="1">
        <f t="shared" si="44"/>
        <v>43376</v>
      </c>
      <c r="AI916" t="str">
        <f>IFERROR(VLOOKUP(AH916,realized!U:X,3,0),"")</f>
        <v/>
      </c>
    </row>
    <row r="917" spans="1:35" x14ac:dyDescent="0.3">
      <c r="A917" t="s">
        <v>1746</v>
      </c>
      <c r="B917">
        <v>1.1392199999999999</v>
      </c>
      <c r="C917">
        <v>1.1432199999999999</v>
      </c>
      <c r="D917">
        <v>1.13557</v>
      </c>
      <c r="E917">
        <v>1.1372599999999999</v>
      </c>
      <c r="F917">
        <v>7.6499999999999303E-3</v>
      </c>
      <c r="G917">
        <v>7.6842857142856904E-3</v>
      </c>
      <c r="H917">
        <v>53.954851414785999</v>
      </c>
      <c r="I917">
        <v>0</v>
      </c>
      <c r="J917" s="1">
        <f t="shared" si="42"/>
        <v>43398</v>
      </c>
      <c r="K917" t="str">
        <f>IFERROR(VLOOKUP(J917,realized!F:I,3,0),"")</f>
        <v/>
      </c>
      <c r="M917" t="s">
        <v>1746</v>
      </c>
      <c r="N917">
        <v>1.2876099999999999</v>
      </c>
      <c r="O917">
        <v>1.29189</v>
      </c>
      <c r="P917">
        <v>1.2796400000000001</v>
      </c>
      <c r="Q917">
        <v>1.2816700000000001</v>
      </c>
      <c r="R917">
        <v>1.2249999999999799E-2</v>
      </c>
      <c r="S917">
        <v>1.0490714285714201E-2</v>
      </c>
      <c r="T917">
        <v>43.972832375737703</v>
      </c>
      <c r="U917">
        <v>0</v>
      </c>
      <c r="V917" s="1">
        <f t="shared" si="43"/>
        <v>43398</v>
      </c>
      <c r="W917" t="str">
        <f>IFERROR(VLOOKUP(V917,realized!K:N,3,0),"")</f>
        <v/>
      </c>
      <c r="Y917" t="s">
        <v>1731</v>
      </c>
      <c r="Z917">
        <v>1197.45</v>
      </c>
      <c r="AA917">
        <v>1206.6500000000001</v>
      </c>
      <c r="AB917">
        <v>1195.8900000000001</v>
      </c>
      <c r="AC917">
        <v>1199.23</v>
      </c>
      <c r="AD917">
        <v>10.7599999999999</v>
      </c>
      <c r="AE917">
        <v>11.6271428571428</v>
      </c>
      <c r="AF917">
        <v>62.625351881403901</v>
      </c>
      <c r="AG917">
        <v>0</v>
      </c>
      <c r="AH917" s="1">
        <f t="shared" si="44"/>
        <v>43377</v>
      </c>
      <c r="AI917" t="str">
        <f>IFERROR(VLOOKUP(AH917,realized!U:X,3,0),"")</f>
        <v/>
      </c>
    </row>
    <row r="918" spans="1:35" x14ac:dyDescent="0.3">
      <c r="A918" t="s">
        <v>1747</v>
      </c>
      <c r="B918">
        <v>1.1371100000000001</v>
      </c>
      <c r="C918">
        <v>1.14202</v>
      </c>
      <c r="D918">
        <v>1.1335200000000001</v>
      </c>
      <c r="E918">
        <v>1.1401699999999999</v>
      </c>
      <c r="F918">
        <v>8.4999999999999503E-3</v>
      </c>
      <c r="G918">
        <v>7.7935714285714101E-3</v>
      </c>
      <c r="H918">
        <v>50.9740431581248</v>
      </c>
      <c r="I918">
        <v>0</v>
      </c>
      <c r="J918" s="1">
        <f t="shared" si="42"/>
        <v>43399</v>
      </c>
      <c r="K918" t="str">
        <f>IFERROR(VLOOKUP(J918,realized!F:I,3,0),"")</f>
        <v/>
      </c>
      <c r="M918" t="s">
        <v>1747</v>
      </c>
      <c r="N918">
        <v>1.2813300000000001</v>
      </c>
      <c r="O918">
        <v>1.28406</v>
      </c>
      <c r="P918">
        <v>1.27762</v>
      </c>
      <c r="Q918">
        <v>1.28261</v>
      </c>
      <c r="R918">
        <v>6.4400000000000004E-3</v>
      </c>
      <c r="S918">
        <v>1.02042857142856E-2</v>
      </c>
      <c r="T918">
        <v>41.968392905365697</v>
      </c>
      <c r="U918">
        <v>0</v>
      </c>
      <c r="V918" s="1">
        <f t="shared" si="43"/>
        <v>43399</v>
      </c>
      <c r="W918" t="str">
        <f>IFERROR(VLOOKUP(V918,realized!K:N,3,0),"")</f>
        <v/>
      </c>
      <c r="Y918" t="s">
        <v>1732</v>
      </c>
      <c r="Z918">
        <v>1199.56</v>
      </c>
      <c r="AA918">
        <v>1205.67</v>
      </c>
      <c r="AB918">
        <v>1197.1099999999999</v>
      </c>
      <c r="AC918">
        <v>1202.3399999999999</v>
      </c>
      <c r="AD918">
        <v>8.5600000000001693</v>
      </c>
      <c r="AE918">
        <v>11.3799999999999</v>
      </c>
      <c r="AF918">
        <v>62.726478117697397</v>
      </c>
      <c r="AG918">
        <v>0</v>
      </c>
      <c r="AH918" s="1">
        <f t="shared" si="44"/>
        <v>43378</v>
      </c>
      <c r="AI918" t="str">
        <f>IFERROR(VLOOKUP(AH918,realized!U:X,3,0),"")</f>
        <v/>
      </c>
    </row>
    <row r="919" spans="1:35" x14ac:dyDescent="0.3">
      <c r="A919" t="s">
        <v>1748</v>
      </c>
      <c r="B919">
        <v>1.1399900000000001</v>
      </c>
      <c r="C919">
        <v>1.1415900000000001</v>
      </c>
      <c r="D919">
        <v>1.13601</v>
      </c>
      <c r="E919">
        <v>1.13717</v>
      </c>
      <c r="F919">
        <v>5.5800000000001404E-3</v>
      </c>
      <c r="G919">
        <v>7.6835714285714198E-3</v>
      </c>
      <c r="H919">
        <v>50.760160295247097</v>
      </c>
      <c r="I919">
        <v>0</v>
      </c>
      <c r="J919" s="1">
        <f t="shared" si="42"/>
        <v>43402</v>
      </c>
      <c r="K919" t="str">
        <f>IFERROR(VLOOKUP(J919,realized!F:I,3,0),"")</f>
        <v/>
      </c>
      <c r="M919" t="s">
        <v>1748</v>
      </c>
      <c r="N919">
        <v>1.2826900000000001</v>
      </c>
      <c r="O919">
        <v>1.28521</v>
      </c>
      <c r="P919">
        <v>1.27912</v>
      </c>
      <c r="Q919">
        <v>1.2796000000000001</v>
      </c>
      <c r="R919">
        <v>6.0899999999999201E-3</v>
      </c>
      <c r="S919">
        <v>9.8014285714285096E-3</v>
      </c>
      <c r="T919">
        <v>41.480435965065801</v>
      </c>
      <c r="U919">
        <v>0</v>
      </c>
      <c r="V919" s="1">
        <f t="shared" si="43"/>
        <v>43402</v>
      </c>
      <c r="W919" t="str">
        <f>IFERROR(VLOOKUP(V919,realized!K:N,3,0),"")</f>
        <v/>
      </c>
      <c r="Y919" t="s">
        <v>1733</v>
      </c>
      <c r="Z919">
        <v>1203.0899999999999</v>
      </c>
      <c r="AA919">
        <v>1203.95</v>
      </c>
      <c r="AB919">
        <v>1183.1400000000001</v>
      </c>
      <c r="AC919">
        <v>1187.46</v>
      </c>
      <c r="AD919">
        <v>20.809999999999899</v>
      </c>
      <c r="AE919">
        <v>12.318571428571399</v>
      </c>
      <c r="AF919">
        <v>63.035655847189602</v>
      </c>
      <c r="AG919">
        <v>0</v>
      </c>
      <c r="AH919" s="1">
        <f t="shared" si="44"/>
        <v>43381</v>
      </c>
      <c r="AI919" t="str">
        <f>IFERROR(VLOOKUP(AH919,realized!U:X,3,0),"")</f>
        <v/>
      </c>
    </row>
    <row r="920" spans="1:35" x14ac:dyDescent="0.3">
      <c r="A920" t="s">
        <v>1749</v>
      </c>
      <c r="B920">
        <v>1.1371899999999999</v>
      </c>
      <c r="C920">
        <v>1.13872</v>
      </c>
      <c r="D920">
        <v>1.1339999999999999</v>
      </c>
      <c r="E920">
        <v>1.13419</v>
      </c>
      <c r="F920">
        <v>4.7200000000000497E-3</v>
      </c>
      <c r="G920">
        <v>7.5535714285714199E-3</v>
      </c>
      <c r="H920">
        <v>50.625867837325799</v>
      </c>
      <c r="I920">
        <v>0</v>
      </c>
      <c r="J920" s="1">
        <f t="shared" si="42"/>
        <v>43403</v>
      </c>
      <c r="K920" t="str">
        <f>IFERROR(VLOOKUP(J920,realized!F:I,3,0),"")</f>
        <v/>
      </c>
      <c r="M920" t="s">
        <v>1749</v>
      </c>
      <c r="N920">
        <v>1.2796000000000001</v>
      </c>
      <c r="O920">
        <v>1.2811600000000001</v>
      </c>
      <c r="P920">
        <v>1.26949</v>
      </c>
      <c r="Q920">
        <v>1.2706999999999999</v>
      </c>
      <c r="R920">
        <v>1.167E-2</v>
      </c>
      <c r="S920">
        <v>1.0049999999999899E-2</v>
      </c>
      <c r="T920">
        <v>35.289852139090399</v>
      </c>
      <c r="U920">
        <v>0</v>
      </c>
      <c r="V920" s="1">
        <f t="shared" si="43"/>
        <v>43403</v>
      </c>
      <c r="W920" t="str">
        <f>IFERROR(VLOOKUP(V920,realized!K:N,3,0),"")</f>
        <v/>
      </c>
      <c r="Y920" t="s">
        <v>1734</v>
      </c>
      <c r="Z920">
        <v>1188.5999999999999</v>
      </c>
      <c r="AA920">
        <v>1191.72</v>
      </c>
      <c r="AB920">
        <v>1183.0899999999999</v>
      </c>
      <c r="AC920">
        <v>1189.25</v>
      </c>
      <c r="AD920">
        <v>8.6300000000001091</v>
      </c>
      <c r="AE920">
        <v>12.3128571428571</v>
      </c>
      <c r="AF920">
        <v>63.389728812991699</v>
      </c>
      <c r="AG920">
        <v>0</v>
      </c>
      <c r="AH920" s="1">
        <f t="shared" si="44"/>
        <v>43382</v>
      </c>
      <c r="AI920" t="str">
        <f>IFERROR(VLOOKUP(AH920,realized!U:X,3,0),"")</f>
        <v/>
      </c>
    </row>
    <row r="921" spans="1:35" x14ac:dyDescent="0.3">
      <c r="A921" t="s">
        <v>1750</v>
      </c>
      <c r="B921">
        <v>1.1343099999999999</v>
      </c>
      <c r="C921">
        <v>1.1359600000000001</v>
      </c>
      <c r="D921">
        <v>1.1301600000000001</v>
      </c>
      <c r="E921">
        <v>1.1309499999999999</v>
      </c>
      <c r="F921">
        <v>5.8000000000000204E-3</v>
      </c>
      <c r="G921">
        <v>7.3892857142857102E-3</v>
      </c>
      <c r="H921">
        <v>46.190897612201397</v>
      </c>
      <c r="I921">
        <v>0</v>
      </c>
      <c r="J921" s="1">
        <f t="shared" si="42"/>
        <v>43404</v>
      </c>
      <c r="K921" t="str">
        <f>IFERROR(VLOOKUP(J921,realized!F:I,3,0),"")</f>
        <v/>
      </c>
      <c r="M921" t="s">
        <v>1750</v>
      </c>
      <c r="N921">
        <v>1.2707200000000001</v>
      </c>
      <c r="O921">
        <v>1.2829600000000001</v>
      </c>
      <c r="P921">
        <v>1.26999</v>
      </c>
      <c r="Q921">
        <v>1.2764599999999999</v>
      </c>
      <c r="R921">
        <v>1.29700000000001E-2</v>
      </c>
      <c r="S921">
        <v>1.0474285714285599E-2</v>
      </c>
      <c r="T921">
        <v>35.4180840976138</v>
      </c>
      <c r="U921">
        <v>0</v>
      </c>
      <c r="V921" s="1">
        <f t="shared" si="43"/>
        <v>43404</v>
      </c>
      <c r="W921" t="str">
        <f>IFERROR(VLOOKUP(V921,realized!K:N,3,0),"")</f>
        <v/>
      </c>
      <c r="Y921" t="s">
        <v>1735</v>
      </c>
      <c r="Z921">
        <v>1189.3499999999999</v>
      </c>
      <c r="AA921">
        <v>1194.6600000000001</v>
      </c>
      <c r="AB921">
        <v>1185.1600000000001</v>
      </c>
      <c r="AC921">
        <v>1194.2</v>
      </c>
      <c r="AD921">
        <v>9.5</v>
      </c>
      <c r="AE921">
        <v>12.4814285714285</v>
      </c>
      <c r="AF921">
        <v>63.836083841229502</v>
      </c>
      <c r="AG921">
        <v>0</v>
      </c>
      <c r="AH921" s="1">
        <f t="shared" si="44"/>
        <v>43383</v>
      </c>
      <c r="AI921" t="str">
        <f>IFERROR(VLOOKUP(AH921,realized!U:X,3,0),"")</f>
        <v/>
      </c>
    </row>
    <row r="922" spans="1:35" x14ac:dyDescent="0.3">
      <c r="A922" t="s">
        <v>1751</v>
      </c>
      <c r="B922">
        <v>1.13124</v>
      </c>
      <c r="C922">
        <v>1.14236</v>
      </c>
      <c r="D922">
        <v>1.1312199999999999</v>
      </c>
      <c r="E922">
        <v>1.1402099999999999</v>
      </c>
      <c r="F922">
        <v>1.1410000000000101E-2</v>
      </c>
      <c r="G922">
        <v>7.6600000000000097E-3</v>
      </c>
      <c r="H922">
        <v>46.102086862843301</v>
      </c>
      <c r="I922">
        <v>0</v>
      </c>
      <c r="J922" s="1">
        <f t="shared" si="42"/>
        <v>43405</v>
      </c>
      <c r="K922" t="str">
        <f>IFERROR(VLOOKUP(J922,realized!F:I,3,0),"")</f>
        <v/>
      </c>
      <c r="M922" t="s">
        <v>1751</v>
      </c>
      <c r="N922">
        <v>1.2764899999999999</v>
      </c>
      <c r="O922">
        <v>1.3033999999999999</v>
      </c>
      <c r="P922">
        <v>1.27637</v>
      </c>
      <c r="Q922">
        <v>1.2993300000000001</v>
      </c>
      <c r="R922">
        <v>2.7029999999999801E-2</v>
      </c>
      <c r="S922">
        <v>1.1602857142857101E-2</v>
      </c>
      <c r="T922">
        <v>37.339450226733902</v>
      </c>
      <c r="U922">
        <v>0</v>
      </c>
      <c r="V922" s="1">
        <f t="shared" si="43"/>
        <v>43405</v>
      </c>
      <c r="W922" t="str">
        <f>IFERROR(VLOOKUP(V922,realized!K:N,3,0),"")</f>
        <v/>
      </c>
      <c r="Y922" t="s">
        <v>1736</v>
      </c>
      <c r="Z922">
        <v>1194.1300000000001</v>
      </c>
      <c r="AA922">
        <v>1226.21</v>
      </c>
      <c r="AB922">
        <v>1191.1300000000001</v>
      </c>
      <c r="AC922">
        <v>1223.73</v>
      </c>
      <c r="AD922">
        <v>35.079999999999899</v>
      </c>
      <c r="AE922">
        <v>13.6121428571428</v>
      </c>
      <c r="AF922">
        <v>48.967457416611097</v>
      </c>
      <c r="AG922">
        <v>0</v>
      </c>
      <c r="AH922" s="1">
        <f t="shared" si="44"/>
        <v>43384</v>
      </c>
      <c r="AI922" t="str">
        <f>IFERROR(VLOOKUP(AH922,realized!U:X,3,0),"")</f>
        <v/>
      </c>
    </row>
    <row r="923" spans="1:35" x14ac:dyDescent="0.3">
      <c r="A923" t="s">
        <v>1752</v>
      </c>
      <c r="B923">
        <v>1.14066</v>
      </c>
      <c r="C923">
        <v>1.1455200000000001</v>
      </c>
      <c r="D923">
        <v>1.1371599999999999</v>
      </c>
      <c r="E923">
        <v>1.1385700000000001</v>
      </c>
      <c r="F923">
        <v>8.3600000000001399E-3</v>
      </c>
      <c r="G923">
        <v>7.7650000000000201E-3</v>
      </c>
      <c r="H923">
        <v>46.031693342729</v>
      </c>
      <c r="I923">
        <v>0</v>
      </c>
      <c r="J923" s="1">
        <f t="shared" si="42"/>
        <v>43406</v>
      </c>
      <c r="K923" t="str">
        <f>IFERROR(VLOOKUP(J923,realized!F:I,3,0),"")</f>
        <v/>
      </c>
      <c r="M923" t="s">
        <v>1752</v>
      </c>
      <c r="N923">
        <v>1.29983</v>
      </c>
      <c r="O923">
        <v>1.304</v>
      </c>
      <c r="P923">
        <v>1.2950600000000001</v>
      </c>
      <c r="Q923">
        <v>1.2960100000000001</v>
      </c>
      <c r="R923">
        <v>8.9399999999999393E-3</v>
      </c>
      <c r="S923">
        <v>1.1557142857142801E-2</v>
      </c>
      <c r="T923">
        <v>37.736927692155703</v>
      </c>
      <c r="U923">
        <v>0</v>
      </c>
      <c r="V923" s="1">
        <f t="shared" si="43"/>
        <v>43406</v>
      </c>
      <c r="W923" t="str">
        <f>IFERROR(VLOOKUP(V923,realized!K:N,3,0),"")</f>
        <v/>
      </c>
      <c r="Y923" t="s">
        <v>1737</v>
      </c>
      <c r="Z923">
        <v>1223.18</v>
      </c>
      <c r="AA923">
        <v>1223.58</v>
      </c>
      <c r="AB923">
        <v>1215.71</v>
      </c>
      <c r="AC923">
        <v>1217.31</v>
      </c>
      <c r="AD923">
        <v>8.01999999999998</v>
      </c>
      <c r="AE923">
        <v>13.486428571428499</v>
      </c>
      <c r="AF923">
        <v>49.493980180653203</v>
      </c>
      <c r="AG923">
        <v>0</v>
      </c>
      <c r="AH923" s="1">
        <f t="shared" si="44"/>
        <v>43385</v>
      </c>
      <c r="AI923" t="str">
        <f>IFERROR(VLOOKUP(AH923,realized!U:X,3,0),"")</f>
        <v/>
      </c>
    </row>
    <row r="924" spans="1:35" x14ac:dyDescent="0.3">
      <c r="A924" t="s">
        <v>1753</v>
      </c>
      <c r="B924">
        <v>1.1385799999999999</v>
      </c>
      <c r="C924">
        <v>1.14235</v>
      </c>
      <c r="D924">
        <v>1.1352500000000001</v>
      </c>
      <c r="E924">
        <v>1.14063</v>
      </c>
      <c r="F924">
        <v>7.0999999999998798E-3</v>
      </c>
      <c r="G924">
        <v>7.8757142857143001E-3</v>
      </c>
      <c r="H924">
        <v>51.209004542684497</v>
      </c>
      <c r="I924">
        <v>0</v>
      </c>
      <c r="J924" s="1">
        <f t="shared" si="42"/>
        <v>43409</v>
      </c>
      <c r="K924" t="str">
        <f>IFERROR(VLOOKUP(J924,realized!F:I,3,0),"")</f>
        <v/>
      </c>
      <c r="M924" t="s">
        <v>1753</v>
      </c>
      <c r="N924">
        <v>1.3011900000000001</v>
      </c>
      <c r="O924">
        <v>1.30549</v>
      </c>
      <c r="P924">
        <v>1.29634</v>
      </c>
      <c r="Q924">
        <v>1.3041499999999999</v>
      </c>
      <c r="R924">
        <v>9.4799999999999295E-3</v>
      </c>
      <c r="S924">
        <v>1.15292857142856E-2</v>
      </c>
      <c r="T924">
        <v>41.2537412591116</v>
      </c>
      <c r="U924">
        <v>0</v>
      </c>
      <c r="V924" s="1">
        <f t="shared" si="43"/>
        <v>43409</v>
      </c>
      <c r="W924" t="str">
        <f>IFERROR(VLOOKUP(V924,realized!K:N,3,0),"")</f>
        <v/>
      </c>
      <c r="Y924" t="s">
        <v>1738</v>
      </c>
      <c r="Z924">
        <v>1217.06</v>
      </c>
      <c r="AA924">
        <v>1233.1300000000001</v>
      </c>
      <c r="AB924">
        <v>1217.06</v>
      </c>
      <c r="AC924">
        <v>1226.3800000000001</v>
      </c>
      <c r="AD924">
        <v>16.0700000000001</v>
      </c>
      <c r="AE924">
        <v>14.1864285714285</v>
      </c>
      <c r="AF924">
        <v>44.848195259824301</v>
      </c>
      <c r="AG924">
        <v>0</v>
      </c>
      <c r="AH924" s="1">
        <f t="shared" si="44"/>
        <v>43388</v>
      </c>
      <c r="AI924" t="str">
        <f>IFERROR(VLOOKUP(AH924,realized!U:X,3,0),"")</f>
        <v/>
      </c>
    </row>
    <row r="925" spans="1:35" x14ac:dyDescent="0.3">
      <c r="A925" t="s">
        <v>1754</v>
      </c>
      <c r="B925">
        <v>1.1408</v>
      </c>
      <c r="C925">
        <v>1.1437299999999999</v>
      </c>
      <c r="D925">
        <v>1.1390899999999999</v>
      </c>
      <c r="E925">
        <v>1.1426000000000001</v>
      </c>
      <c r="F925">
        <v>4.6399999999999697E-3</v>
      </c>
      <c r="G925">
        <v>7.6014285714285802E-3</v>
      </c>
      <c r="H925">
        <v>55.585310129471402</v>
      </c>
      <c r="I925">
        <v>0</v>
      </c>
      <c r="J925" s="1">
        <f t="shared" si="42"/>
        <v>43410</v>
      </c>
      <c r="K925" t="str">
        <f>IFERROR(VLOOKUP(J925,realized!F:I,3,0),"")</f>
        <v/>
      </c>
      <c r="M925" t="s">
        <v>1754</v>
      </c>
      <c r="N925">
        <v>1.30399</v>
      </c>
      <c r="O925">
        <v>1.3106</v>
      </c>
      <c r="P925">
        <v>1.30202</v>
      </c>
      <c r="Q925">
        <v>1.3103899999999999</v>
      </c>
      <c r="R925">
        <v>8.5800000000000303E-3</v>
      </c>
      <c r="S925">
        <v>1.14764285714285E-2</v>
      </c>
      <c r="T925">
        <v>46.579731418228199</v>
      </c>
      <c r="U925">
        <v>0</v>
      </c>
      <c r="V925" s="1">
        <f t="shared" si="43"/>
        <v>43410</v>
      </c>
      <c r="W925" t="str">
        <f>IFERROR(VLOOKUP(V925,realized!K:N,3,0),"")</f>
        <v/>
      </c>
      <c r="Y925" t="s">
        <v>1739</v>
      </c>
      <c r="Z925">
        <v>1227.21</v>
      </c>
      <c r="AA925">
        <v>1232.27</v>
      </c>
      <c r="AB925">
        <v>1223.23</v>
      </c>
      <c r="AC925">
        <v>1224.32</v>
      </c>
      <c r="AD925">
        <v>9.0399999999999601</v>
      </c>
      <c r="AE925">
        <v>13.9757142857143</v>
      </c>
      <c r="AF925">
        <v>45.4724331351781</v>
      </c>
      <c r="AG925">
        <v>0</v>
      </c>
      <c r="AH925" s="1">
        <f t="shared" si="44"/>
        <v>43389</v>
      </c>
      <c r="AI925" t="str">
        <f>IFERROR(VLOOKUP(AH925,realized!U:X,3,0),"")</f>
        <v/>
      </c>
    </row>
    <row r="926" spans="1:35" x14ac:dyDescent="0.3">
      <c r="A926" t="s">
        <v>1755</v>
      </c>
      <c r="B926">
        <v>1.1425700000000001</v>
      </c>
      <c r="C926">
        <v>1.1499699999999999</v>
      </c>
      <c r="D926">
        <v>1.1393899999999999</v>
      </c>
      <c r="E926">
        <v>1.14249</v>
      </c>
      <c r="F926">
        <v>1.0580000000000001E-2</v>
      </c>
      <c r="G926">
        <v>7.7992857142857204E-3</v>
      </c>
      <c r="H926">
        <v>55.659962933167002</v>
      </c>
      <c r="I926">
        <v>0</v>
      </c>
      <c r="J926" s="1">
        <f t="shared" si="42"/>
        <v>43411</v>
      </c>
      <c r="K926" t="str">
        <f>IFERROR(VLOOKUP(J926,realized!F:I,3,0),"")</f>
        <v/>
      </c>
      <c r="M926" t="s">
        <v>1755</v>
      </c>
      <c r="N926">
        <v>1.30955</v>
      </c>
      <c r="O926">
        <v>1.3173900000000001</v>
      </c>
      <c r="P926">
        <v>1.3072600000000001</v>
      </c>
      <c r="Q926">
        <v>1.3125899999999999</v>
      </c>
      <c r="R926">
        <v>1.01299999999999E-2</v>
      </c>
      <c r="S926">
        <v>1.1375714285714199E-2</v>
      </c>
      <c r="T926">
        <v>43.268902743191497</v>
      </c>
      <c r="U926">
        <v>0</v>
      </c>
      <c r="V926" s="1">
        <f t="shared" si="43"/>
        <v>43411</v>
      </c>
      <c r="W926" t="str">
        <f>IFERROR(VLOOKUP(V926,realized!K:N,3,0),"")</f>
        <v/>
      </c>
      <c r="Y926" t="s">
        <v>1740</v>
      </c>
      <c r="Z926">
        <v>1224.18</v>
      </c>
      <c r="AA926">
        <v>1229.3399999999999</v>
      </c>
      <c r="AB926">
        <v>1220.44</v>
      </c>
      <c r="AC926">
        <v>1221.71</v>
      </c>
      <c r="AD926">
        <v>8.89999999999986</v>
      </c>
      <c r="AE926">
        <v>13.418571428571401</v>
      </c>
      <c r="AF926">
        <v>45.865891811083301</v>
      </c>
      <c r="AG926">
        <v>0</v>
      </c>
      <c r="AH926" s="1">
        <f t="shared" si="44"/>
        <v>43390</v>
      </c>
      <c r="AI926" t="str">
        <f>IFERROR(VLOOKUP(AH926,realized!U:X,3,0),"")</f>
        <v/>
      </c>
    </row>
    <row r="927" spans="1:35" x14ac:dyDescent="0.3">
      <c r="A927" t="s">
        <v>1756</v>
      </c>
      <c r="B927">
        <v>1.14297</v>
      </c>
      <c r="C927">
        <v>1.14459</v>
      </c>
      <c r="D927">
        <v>1.1351</v>
      </c>
      <c r="E927">
        <v>1.13629</v>
      </c>
      <c r="F927">
        <v>9.4899999999999898E-3</v>
      </c>
      <c r="G927">
        <v>7.7514285714285801E-3</v>
      </c>
      <c r="H927">
        <v>55.616496189393601</v>
      </c>
      <c r="I927">
        <v>0</v>
      </c>
      <c r="J927" s="1">
        <f t="shared" si="42"/>
        <v>43412</v>
      </c>
      <c r="K927" t="str">
        <f>IFERROR(VLOOKUP(J927,realized!F:I,3,0),"")</f>
        <v/>
      </c>
      <c r="M927" t="s">
        <v>1756</v>
      </c>
      <c r="N927">
        <v>1.3125800000000001</v>
      </c>
      <c r="O927">
        <v>1.3148899999999999</v>
      </c>
      <c r="P927">
        <v>1.3043899999999999</v>
      </c>
      <c r="Q927">
        <v>1.3059799999999999</v>
      </c>
      <c r="R927">
        <v>1.04999999999999E-2</v>
      </c>
      <c r="S927">
        <v>1.1463571428571301E-2</v>
      </c>
      <c r="T927">
        <v>43.587719144580298</v>
      </c>
      <c r="U927">
        <v>0</v>
      </c>
      <c r="V927" s="1">
        <f t="shared" si="43"/>
        <v>43412</v>
      </c>
      <c r="W927" t="str">
        <f>IFERROR(VLOOKUP(V927,realized!K:N,3,0),"")</f>
        <v/>
      </c>
      <c r="Y927" t="s">
        <v>1741</v>
      </c>
      <c r="Z927">
        <v>1221.51</v>
      </c>
      <c r="AA927">
        <v>1230.01</v>
      </c>
      <c r="AB927">
        <v>1218.54</v>
      </c>
      <c r="AC927">
        <v>1225.33</v>
      </c>
      <c r="AD927">
        <v>11.47</v>
      </c>
      <c r="AE927">
        <v>13.2928571428571</v>
      </c>
      <c r="AF927">
        <v>48.0542063309152</v>
      </c>
      <c r="AG927">
        <v>0</v>
      </c>
      <c r="AH927" s="1">
        <f t="shared" si="44"/>
        <v>43391</v>
      </c>
      <c r="AI927" t="str">
        <f>IFERROR(VLOOKUP(AH927,realized!U:X,3,0),"")</f>
        <v/>
      </c>
    </row>
    <row r="928" spans="1:35" x14ac:dyDescent="0.3">
      <c r="A928" t="s">
        <v>1757</v>
      </c>
      <c r="B928">
        <v>1.13629</v>
      </c>
      <c r="C928">
        <v>1.1368400000000001</v>
      </c>
      <c r="D928">
        <v>1.13158</v>
      </c>
      <c r="E928">
        <v>1.13357</v>
      </c>
      <c r="F928">
        <v>5.2600000000000398E-3</v>
      </c>
      <c r="G928">
        <v>7.4521428571428698E-3</v>
      </c>
      <c r="H928">
        <v>63.946171150032399</v>
      </c>
      <c r="I928">
        <v>0</v>
      </c>
      <c r="J928" s="1">
        <f t="shared" si="42"/>
        <v>43413</v>
      </c>
      <c r="K928" t="str">
        <f>IFERROR(VLOOKUP(J928,realized!F:I,3,0),"")</f>
        <v/>
      </c>
      <c r="M928" t="s">
        <v>1757</v>
      </c>
      <c r="N928">
        <v>1.3056700000000001</v>
      </c>
      <c r="O928">
        <v>1.3067899999999999</v>
      </c>
      <c r="P928">
        <v>1.2957099999999999</v>
      </c>
      <c r="Q928">
        <v>1.29681</v>
      </c>
      <c r="R928">
        <v>1.1079999999999901E-2</v>
      </c>
      <c r="S928">
        <v>1.1301428571428501E-2</v>
      </c>
      <c r="T928">
        <v>43.817039554817001</v>
      </c>
      <c r="U928">
        <v>0</v>
      </c>
      <c r="V928" s="1">
        <f t="shared" si="43"/>
        <v>43413</v>
      </c>
      <c r="W928" t="str">
        <f>IFERROR(VLOOKUP(V928,realized!K:N,3,0),"")</f>
        <v/>
      </c>
      <c r="Y928" t="s">
        <v>1742</v>
      </c>
      <c r="Z928">
        <v>1225.48</v>
      </c>
      <c r="AA928">
        <v>1230.6600000000001</v>
      </c>
      <c r="AB928">
        <v>1222.92</v>
      </c>
      <c r="AC928">
        <v>1225.72</v>
      </c>
      <c r="AD928">
        <v>7.74</v>
      </c>
      <c r="AE928">
        <v>13.295</v>
      </c>
      <c r="AF928">
        <v>48.381788451097798</v>
      </c>
      <c r="AG928">
        <v>0</v>
      </c>
      <c r="AH928" s="1">
        <f t="shared" si="44"/>
        <v>43392</v>
      </c>
      <c r="AI928" t="str">
        <f>IFERROR(VLOOKUP(AH928,realized!U:X,3,0),"")</f>
        <v/>
      </c>
    </row>
    <row r="929" spans="1:35" x14ac:dyDescent="0.3">
      <c r="A929" t="s">
        <v>1758</v>
      </c>
      <c r="B929">
        <v>1.13276</v>
      </c>
      <c r="C929">
        <v>1.1330100000000001</v>
      </c>
      <c r="D929">
        <v>1.12151</v>
      </c>
      <c r="E929">
        <v>1.1216600000000001</v>
      </c>
      <c r="F929">
        <v>1.2059999999999901E-2</v>
      </c>
      <c r="G929">
        <v>7.9242857142857292E-3</v>
      </c>
      <c r="H929">
        <v>50.374166384647502</v>
      </c>
      <c r="I929">
        <v>0</v>
      </c>
      <c r="J929" s="1">
        <f t="shared" si="42"/>
        <v>43416</v>
      </c>
      <c r="K929" t="str">
        <f>IFERROR(VLOOKUP(J929,realized!F:I,3,0),"")</f>
        <v/>
      </c>
      <c r="M929" t="s">
        <v>1758</v>
      </c>
      <c r="N929">
        <v>1.2922199999999999</v>
      </c>
      <c r="O929">
        <v>1.2945800000000001</v>
      </c>
      <c r="P929">
        <v>1.2826299999999999</v>
      </c>
      <c r="Q929">
        <v>1.2848999999999999</v>
      </c>
      <c r="R929">
        <v>1.418E-2</v>
      </c>
      <c r="S929">
        <v>1.1548571428571399E-2</v>
      </c>
      <c r="T929">
        <v>44.091251802361697</v>
      </c>
      <c r="U929">
        <v>0</v>
      </c>
      <c r="V929" s="1">
        <f t="shared" si="43"/>
        <v>43416</v>
      </c>
      <c r="W929" t="str">
        <f>IFERROR(VLOOKUP(V929,realized!K:N,3,0),"")</f>
        <v/>
      </c>
      <c r="Y929" t="s">
        <v>1743</v>
      </c>
      <c r="Z929">
        <v>1226.53</v>
      </c>
      <c r="AA929">
        <v>1229.42</v>
      </c>
      <c r="AB929">
        <v>1219.8800000000001</v>
      </c>
      <c r="AC929">
        <v>1221.57</v>
      </c>
      <c r="AD929">
        <v>9.5399999999999601</v>
      </c>
      <c r="AE929">
        <v>12.5635714285714</v>
      </c>
      <c r="AF929">
        <v>48.493264439397002</v>
      </c>
      <c r="AG929">
        <v>0</v>
      </c>
      <c r="AH929" s="1">
        <f t="shared" si="44"/>
        <v>43395</v>
      </c>
      <c r="AI929" t="str">
        <f>IFERROR(VLOOKUP(AH929,realized!U:X,3,0),"")</f>
        <v/>
      </c>
    </row>
    <row r="930" spans="1:35" x14ac:dyDescent="0.3">
      <c r="A930" t="s">
        <v>1759</v>
      </c>
      <c r="B930">
        <v>1.1216200000000001</v>
      </c>
      <c r="C930">
        <v>1.12931</v>
      </c>
      <c r="D930">
        <v>1.12161</v>
      </c>
      <c r="E930">
        <v>1.1290100000000001</v>
      </c>
      <c r="F930">
        <v>7.7000000000000401E-3</v>
      </c>
      <c r="G930">
        <v>7.7750000000000197E-3</v>
      </c>
      <c r="H930">
        <v>50.432006896942703</v>
      </c>
      <c r="I930">
        <v>0</v>
      </c>
      <c r="J930" s="1">
        <f t="shared" si="42"/>
        <v>43417</v>
      </c>
      <c r="K930" t="str">
        <f>IFERROR(VLOOKUP(J930,realized!F:I,3,0),"")</f>
        <v/>
      </c>
      <c r="M930" t="s">
        <v>1759</v>
      </c>
      <c r="N930">
        <v>1.28468</v>
      </c>
      <c r="O930">
        <v>1.30464</v>
      </c>
      <c r="P930">
        <v>1.2835000000000001</v>
      </c>
      <c r="Q930">
        <v>1.29681</v>
      </c>
      <c r="R930">
        <v>2.1139999999999898E-2</v>
      </c>
      <c r="S930">
        <v>1.21771428571428E-2</v>
      </c>
      <c r="T930">
        <v>44.510233067445597</v>
      </c>
      <c r="U930">
        <v>0</v>
      </c>
      <c r="V930" s="1">
        <f t="shared" si="43"/>
        <v>43417</v>
      </c>
      <c r="W930" t="str">
        <f>IFERROR(VLOOKUP(V930,realized!K:N,3,0),"")</f>
        <v/>
      </c>
      <c r="Y930" t="s">
        <v>1744</v>
      </c>
      <c r="Z930">
        <v>1222.08</v>
      </c>
      <c r="AA930">
        <v>1239.6199999999999</v>
      </c>
      <c r="AB930">
        <v>1221.5999999999999</v>
      </c>
      <c r="AC930">
        <v>1230.01</v>
      </c>
      <c r="AD930">
        <v>18.049999999999901</v>
      </c>
      <c r="AE930">
        <v>13.0121428571428</v>
      </c>
      <c r="AF930">
        <v>44.088482554279601</v>
      </c>
      <c r="AG930">
        <v>0</v>
      </c>
      <c r="AH930" s="1">
        <f t="shared" si="44"/>
        <v>43396</v>
      </c>
      <c r="AI930" t="str">
        <f>IFERROR(VLOOKUP(AH930,realized!U:X,3,0),"")</f>
        <v/>
      </c>
    </row>
    <row r="931" spans="1:35" x14ac:dyDescent="0.3">
      <c r="A931" t="s">
        <v>1760</v>
      </c>
      <c r="B931">
        <v>1.1287400000000001</v>
      </c>
      <c r="C931">
        <v>1.1347</v>
      </c>
      <c r="D931">
        <v>1.12626</v>
      </c>
      <c r="E931">
        <v>1.1308800000000001</v>
      </c>
      <c r="F931">
        <v>8.4399999999999996E-3</v>
      </c>
      <c r="G931">
        <v>7.8314285714286003E-3</v>
      </c>
      <c r="H931">
        <v>50.483737032170197</v>
      </c>
      <c r="I931">
        <v>0</v>
      </c>
      <c r="J931" s="1">
        <f t="shared" si="42"/>
        <v>43418</v>
      </c>
      <c r="K931" t="str">
        <f>IFERROR(VLOOKUP(J931,realized!F:I,3,0),"")</f>
        <v/>
      </c>
      <c r="M931" t="s">
        <v>1760</v>
      </c>
      <c r="N931">
        <v>1.2962100000000001</v>
      </c>
      <c r="O931">
        <v>1.3070999999999999</v>
      </c>
      <c r="P931">
        <v>1.2880499999999999</v>
      </c>
      <c r="Q931">
        <v>1.2987599999999999</v>
      </c>
      <c r="R931">
        <v>1.9050000000000001E-2</v>
      </c>
      <c r="S931">
        <v>1.2662857142857101E-2</v>
      </c>
      <c r="T931">
        <v>45.037384473416097</v>
      </c>
      <c r="U931">
        <v>0</v>
      </c>
      <c r="V931" s="1">
        <f t="shared" si="43"/>
        <v>43418</v>
      </c>
      <c r="W931" t="str">
        <f>IFERROR(VLOOKUP(V931,realized!K:N,3,0),"")</f>
        <v/>
      </c>
      <c r="Y931" t="s">
        <v>1745</v>
      </c>
      <c r="Z931">
        <v>1230.46</v>
      </c>
      <c r="AA931">
        <v>1233.75</v>
      </c>
      <c r="AB931">
        <v>1225.46</v>
      </c>
      <c r="AC931">
        <v>1233.6199999999999</v>
      </c>
      <c r="AD931">
        <v>8.2899999999999601</v>
      </c>
      <c r="AE931">
        <v>12.8357142857142</v>
      </c>
      <c r="AF931">
        <v>44.340707386756002</v>
      </c>
      <c r="AG931">
        <v>0</v>
      </c>
      <c r="AH931" s="1">
        <f t="shared" si="44"/>
        <v>43397</v>
      </c>
      <c r="AI931" t="str">
        <f>IFERROR(VLOOKUP(AH931,realized!U:X,3,0),"")</f>
        <v/>
      </c>
    </row>
    <row r="932" spans="1:35" x14ac:dyDescent="0.3">
      <c r="A932" t="s">
        <v>1761</v>
      </c>
      <c r="B932">
        <v>1.1309199999999999</v>
      </c>
      <c r="C932">
        <v>1.13618</v>
      </c>
      <c r="D932">
        <v>1.1269899999999999</v>
      </c>
      <c r="E932">
        <v>1.1329800000000001</v>
      </c>
      <c r="F932">
        <v>9.1900000000000297E-3</v>
      </c>
      <c r="G932">
        <v>7.8807142857143207E-3</v>
      </c>
      <c r="H932">
        <v>50.514340061899603</v>
      </c>
      <c r="I932">
        <v>0</v>
      </c>
      <c r="J932" s="1">
        <f t="shared" si="42"/>
        <v>43419</v>
      </c>
      <c r="K932" t="str">
        <f>IFERROR(VLOOKUP(J932,realized!F:I,3,0),"")</f>
        <v/>
      </c>
      <c r="M932" t="s">
        <v>1761</v>
      </c>
      <c r="N932">
        <v>1.29887</v>
      </c>
      <c r="O932">
        <v>1.3029299999999999</v>
      </c>
      <c r="P932">
        <v>1.2722599999999999</v>
      </c>
      <c r="Q932">
        <v>1.2769999999999999</v>
      </c>
      <c r="R932">
        <v>3.0669999999999899E-2</v>
      </c>
      <c r="S932">
        <v>1.43935714285714E-2</v>
      </c>
      <c r="T932">
        <v>46.033814616680701</v>
      </c>
      <c r="U932">
        <v>0</v>
      </c>
      <c r="V932" s="1">
        <f t="shared" si="43"/>
        <v>43419</v>
      </c>
      <c r="W932" t="str">
        <f>IFERROR(VLOOKUP(V932,realized!K:N,3,0),"")</f>
        <v/>
      </c>
      <c r="Y932" t="s">
        <v>1746</v>
      </c>
      <c r="Z932">
        <v>1234.43</v>
      </c>
      <c r="AA932">
        <v>1239.04</v>
      </c>
      <c r="AB932">
        <v>1228.1400000000001</v>
      </c>
      <c r="AC932">
        <v>1231.6300000000001</v>
      </c>
      <c r="AD932">
        <v>10.8999999999998</v>
      </c>
      <c r="AE932">
        <v>13.002857142857099</v>
      </c>
      <c r="AF932">
        <v>44.6767728698496</v>
      </c>
      <c r="AG932">
        <v>0</v>
      </c>
      <c r="AH932" s="1">
        <f t="shared" si="44"/>
        <v>43398</v>
      </c>
      <c r="AI932" t="str">
        <f>IFERROR(VLOOKUP(AH932,realized!U:X,3,0),"")</f>
        <v/>
      </c>
    </row>
    <row r="933" spans="1:35" x14ac:dyDescent="0.3">
      <c r="A933" t="s">
        <v>1762</v>
      </c>
      <c r="B933">
        <v>1.1324700000000001</v>
      </c>
      <c r="C933">
        <v>1.14195</v>
      </c>
      <c r="D933">
        <v>1.13209</v>
      </c>
      <c r="E933">
        <v>1.14144</v>
      </c>
      <c r="F933">
        <v>9.8599999999999799E-3</v>
      </c>
      <c r="G933">
        <v>8.1864285714285893E-3</v>
      </c>
      <c r="H933">
        <v>50.690453403053397</v>
      </c>
      <c r="I933">
        <v>0</v>
      </c>
      <c r="J933" s="1">
        <f t="shared" si="42"/>
        <v>43420</v>
      </c>
      <c r="K933" t="str">
        <f>IFERROR(VLOOKUP(J933,realized!F:I,3,0),"")</f>
        <v/>
      </c>
      <c r="M933" t="s">
        <v>1762</v>
      </c>
      <c r="N933">
        <v>1.27701</v>
      </c>
      <c r="O933">
        <v>1.2876700000000001</v>
      </c>
      <c r="P933">
        <v>1.2755399999999999</v>
      </c>
      <c r="Q933">
        <v>1.28264</v>
      </c>
      <c r="R933">
        <v>1.2130000000000101E-2</v>
      </c>
      <c r="S933">
        <v>1.4825E-2</v>
      </c>
      <c r="T933">
        <v>47.195128767596003</v>
      </c>
      <c r="U933">
        <v>0</v>
      </c>
      <c r="V933" s="1">
        <f t="shared" si="43"/>
        <v>43420</v>
      </c>
      <c r="W933" t="str">
        <f>IFERROR(VLOOKUP(V933,realized!K:N,3,0),"")</f>
        <v/>
      </c>
      <c r="Y933" t="s">
        <v>1747</v>
      </c>
      <c r="Z933">
        <v>1232.19</v>
      </c>
      <c r="AA933">
        <v>1243.27</v>
      </c>
      <c r="AB933">
        <v>1229.8900000000001</v>
      </c>
      <c r="AC933">
        <v>1233.01</v>
      </c>
      <c r="AD933">
        <v>13.3799999999998</v>
      </c>
      <c r="AE933">
        <v>12.472142857142799</v>
      </c>
      <c r="AF933">
        <v>42.3375516937203</v>
      </c>
      <c r="AG933">
        <v>0</v>
      </c>
      <c r="AH933" s="1">
        <f t="shared" si="44"/>
        <v>43399</v>
      </c>
      <c r="AI933" t="str">
        <f>IFERROR(VLOOKUP(AH933,realized!U:X,3,0),"")</f>
        <v/>
      </c>
    </row>
    <row r="934" spans="1:35" x14ac:dyDescent="0.3">
      <c r="A934" t="s">
        <v>1763</v>
      </c>
      <c r="B934">
        <v>1.1412800000000001</v>
      </c>
      <c r="C934">
        <v>1.14639</v>
      </c>
      <c r="D934">
        <v>1.13934</v>
      </c>
      <c r="E934">
        <v>1.1452599999999999</v>
      </c>
      <c r="F934">
        <v>7.0499999999999998E-3</v>
      </c>
      <c r="G934">
        <v>8.3528571428571601E-3</v>
      </c>
      <c r="H934">
        <v>50.9687098715807</v>
      </c>
      <c r="I934">
        <v>0</v>
      </c>
      <c r="J934" s="1">
        <f t="shared" si="42"/>
        <v>43423</v>
      </c>
      <c r="K934" t="str">
        <f>IFERROR(VLOOKUP(J934,realized!F:I,3,0),"")</f>
        <v/>
      </c>
      <c r="M934" t="s">
        <v>1763</v>
      </c>
      <c r="N934">
        <v>1.2836700000000001</v>
      </c>
      <c r="O934">
        <v>1.28834</v>
      </c>
      <c r="P934">
        <v>1.27928</v>
      </c>
      <c r="Q934">
        <v>1.2848599999999999</v>
      </c>
      <c r="R934">
        <v>9.0600000000000593E-3</v>
      </c>
      <c r="S934">
        <v>1.46385714285714E-2</v>
      </c>
      <c r="T934">
        <v>48.623266137833198</v>
      </c>
      <c r="U934">
        <v>0</v>
      </c>
      <c r="V934" s="1">
        <f t="shared" si="43"/>
        <v>43423</v>
      </c>
      <c r="W934" t="str">
        <f>IFERROR(VLOOKUP(V934,realized!K:N,3,0),"")</f>
        <v/>
      </c>
      <c r="Y934" t="s">
        <v>1748</v>
      </c>
      <c r="Z934">
        <v>1233.5899999999999</v>
      </c>
      <c r="AA934">
        <v>1235.28</v>
      </c>
      <c r="AB934">
        <v>1224.1600000000001</v>
      </c>
      <c r="AC934">
        <v>1228.8900000000001</v>
      </c>
      <c r="AD934">
        <v>11.1199999999998</v>
      </c>
      <c r="AE934">
        <v>12.649999999999901</v>
      </c>
      <c r="AF934">
        <v>43.733256314107699</v>
      </c>
      <c r="AG934">
        <v>0</v>
      </c>
      <c r="AH934" s="1">
        <f t="shared" si="44"/>
        <v>43402</v>
      </c>
      <c r="AI934" t="str">
        <f>IFERROR(VLOOKUP(AH934,realized!U:X,3,0),"")</f>
        <v/>
      </c>
    </row>
    <row r="935" spans="1:35" x14ac:dyDescent="0.3">
      <c r="A935" t="s">
        <v>1764</v>
      </c>
      <c r="B935">
        <v>1.1451499999999999</v>
      </c>
      <c r="C935">
        <v>1.1471800000000001</v>
      </c>
      <c r="D935">
        <v>1.1358200000000001</v>
      </c>
      <c r="E935">
        <v>1.137</v>
      </c>
      <c r="F935">
        <v>1.136E-2</v>
      </c>
      <c r="G935">
        <v>8.7500000000000199E-3</v>
      </c>
      <c r="H935">
        <v>51.437767042593798</v>
      </c>
      <c r="I935">
        <v>0</v>
      </c>
      <c r="J935" s="1">
        <f t="shared" si="42"/>
        <v>43424</v>
      </c>
      <c r="K935" t="str">
        <f>IFERROR(VLOOKUP(J935,realized!F:I,3,0),"")</f>
        <v/>
      </c>
      <c r="M935" t="s">
        <v>1764</v>
      </c>
      <c r="N935">
        <v>1.2847299999999999</v>
      </c>
      <c r="O935">
        <v>1.2882100000000001</v>
      </c>
      <c r="P935">
        <v>1.2775399999999999</v>
      </c>
      <c r="Q935">
        <v>1.2786</v>
      </c>
      <c r="R935">
        <v>1.06700000000001E-2</v>
      </c>
      <c r="S935">
        <v>1.44742857142857E-2</v>
      </c>
      <c r="T935">
        <v>51.358860373371499</v>
      </c>
      <c r="U935">
        <v>0</v>
      </c>
      <c r="V935" s="1">
        <f t="shared" si="43"/>
        <v>43424</v>
      </c>
      <c r="W935" t="str">
        <f>IFERROR(VLOOKUP(V935,realized!K:N,3,0),"")</f>
        <v/>
      </c>
      <c r="Y935" t="s">
        <v>1749</v>
      </c>
      <c r="Z935">
        <v>1229.6099999999999</v>
      </c>
      <c r="AA935">
        <v>1230.44</v>
      </c>
      <c r="AB935">
        <v>1219.71</v>
      </c>
      <c r="AC935">
        <v>1222.6199999999999</v>
      </c>
      <c r="AD935">
        <v>10.73</v>
      </c>
      <c r="AE935">
        <v>12.7378571428571</v>
      </c>
      <c r="AF935">
        <v>47.893676302045698</v>
      </c>
      <c r="AG935">
        <v>0</v>
      </c>
      <c r="AH935" s="1">
        <f t="shared" si="44"/>
        <v>43403</v>
      </c>
      <c r="AI935" t="str">
        <f>IFERROR(VLOOKUP(AH935,realized!U:X,3,0),"")</f>
        <v/>
      </c>
    </row>
    <row r="936" spans="1:35" x14ac:dyDescent="0.3">
      <c r="A936" t="s">
        <v>1765</v>
      </c>
      <c r="B936">
        <v>1.13659</v>
      </c>
      <c r="C936">
        <v>1.14242</v>
      </c>
      <c r="D936">
        <v>1.1364799999999999</v>
      </c>
      <c r="E936">
        <v>1.1385000000000001</v>
      </c>
      <c r="F936">
        <v>5.9400000000000503E-3</v>
      </c>
      <c r="G936">
        <v>8.3592857142857201E-3</v>
      </c>
      <c r="H936">
        <v>51.676580608402702</v>
      </c>
      <c r="I936">
        <v>0</v>
      </c>
      <c r="J936" s="1">
        <f t="shared" si="42"/>
        <v>43425</v>
      </c>
      <c r="K936" t="str">
        <f>IFERROR(VLOOKUP(J936,realized!F:I,3,0),"")</f>
        <v/>
      </c>
      <c r="M936" t="s">
        <v>1765</v>
      </c>
      <c r="N936">
        <v>1.2780199999999999</v>
      </c>
      <c r="O936">
        <v>1.2819</v>
      </c>
      <c r="P936">
        <v>1.27634</v>
      </c>
      <c r="Q936">
        <v>1.27769</v>
      </c>
      <c r="R936">
        <v>5.5599999999999998E-3</v>
      </c>
      <c r="S936">
        <v>1.29407142857143E-2</v>
      </c>
      <c r="T936">
        <v>51.647398182787697</v>
      </c>
      <c r="U936">
        <v>0</v>
      </c>
      <c r="V936" s="1">
        <f t="shared" si="43"/>
        <v>43425</v>
      </c>
      <c r="W936" t="str">
        <f>IFERROR(VLOOKUP(V936,realized!K:N,3,0),"")</f>
        <v/>
      </c>
      <c r="Y936" t="s">
        <v>1750</v>
      </c>
      <c r="Z936">
        <v>1222.82</v>
      </c>
      <c r="AA936">
        <v>1223.1400000000001</v>
      </c>
      <c r="AB936">
        <v>1211.82</v>
      </c>
      <c r="AC936">
        <v>1214.1500000000001</v>
      </c>
      <c r="AD936">
        <v>11.3200000000001</v>
      </c>
      <c r="AE936">
        <v>11.0407142857142</v>
      </c>
      <c r="AF936">
        <v>66.517799195920503</v>
      </c>
      <c r="AG936">
        <v>0</v>
      </c>
      <c r="AH936" s="1">
        <f t="shared" si="44"/>
        <v>43404</v>
      </c>
      <c r="AI936" t="str">
        <f>IFERROR(VLOOKUP(AH936,realized!U:X,3,0),"")</f>
        <v/>
      </c>
    </row>
    <row r="937" spans="1:35" x14ac:dyDescent="0.3">
      <c r="A937" t="s">
        <v>1766</v>
      </c>
      <c r="B937">
        <v>1.13832</v>
      </c>
      <c r="C937">
        <v>1.14334</v>
      </c>
      <c r="D937">
        <v>1.13801</v>
      </c>
      <c r="E937">
        <v>1.14032</v>
      </c>
      <c r="F937">
        <v>5.33000000000005E-3</v>
      </c>
      <c r="G937">
        <v>8.1428571428571496E-3</v>
      </c>
      <c r="H937">
        <v>51.804999231435801</v>
      </c>
      <c r="I937">
        <v>0</v>
      </c>
      <c r="J937" s="1">
        <f t="shared" si="42"/>
        <v>43426</v>
      </c>
      <c r="K937" t="str">
        <f>IFERROR(VLOOKUP(J937,realized!F:I,3,0),"")</f>
        <v/>
      </c>
      <c r="M937" t="s">
        <v>1766</v>
      </c>
      <c r="N937">
        <v>1.27738</v>
      </c>
      <c r="O937">
        <v>1.29267</v>
      </c>
      <c r="P937">
        <v>1.2766299999999999</v>
      </c>
      <c r="Q937">
        <v>1.2875399999999999</v>
      </c>
      <c r="R937">
        <v>1.6039999999999999E-2</v>
      </c>
      <c r="S937">
        <v>1.34478571428571E-2</v>
      </c>
      <c r="T937">
        <v>52.051460956827</v>
      </c>
      <c r="U937">
        <v>0</v>
      </c>
      <c r="V937" s="1">
        <f t="shared" si="43"/>
        <v>43426</v>
      </c>
      <c r="W937" t="str">
        <f>IFERROR(VLOOKUP(V937,realized!K:N,3,0),"")</f>
        <v/>
      </c>
      <c r="Y937" t="s">
        <v>1751</v>
      </c>
      <c r="Z937">
        <v>1214.6400000000001</v>
      </c>
      <c r="AA937">
        <v>1237.28</v>
      </c>
      <c r="AB937">
        <v>1214.54</v>
      </c>
      <c r="AC937">
        <v>1232.6400000000001</v>
      </c>
      <c r="AD937">
        <v>23.1299999999998</v>
      </c>
      <c r="AE937">
        <v>12.1199999999999</v>
      </c>
      <c r="AF937">
        <v>66.232188796282301</v>
      </c>
      <c r="AG937">
        <v>0</v>
      </c>
      <c r="AH937" s="1">
        <f t="shared" si="44"/>
        <v>43405</v>
      </c>
      <c r="AI937" t="str">
        <f>IFERROR(VLOOKUP(AH937,realized!U:X,3,0),"")</f>
        <v/>
      </c>
    </row>
    <row r="938" spans="1:35" x14ac:dyDescent="0.3">
      <c r="A938" t="s">
        <v>1767</v>
      </c>
      <c r="B938">
        <v>1.13991</v>
      </c>
      <c r="C938">
        <v>1.14205</v>
      </c>
      <c r="D938">
        <v>1.1327</v>
      </c>
      <c r="E938">
        <v>1.1327499999999999</v>
      </c>
      <c r="F938">
        <v>9.3499999999999694E-3</v>
      </c>
      <c r="G938">
        <v>8.3035714285714397E-3</v>
      </c>
      <c r="H938">
        <v>51.949887385617203</v>
      </c>
      <c r="I938">
        <v>0</v>
      </c>
      <c r="J938" s="1">
        <f t="shared" si="42"/>
        <v>43427</v>
      </c>
      <c r="K938" t="str">
        <f>IFERROR(VLOOKUP(J938,realized!F:I,3,0),"")</f>
        <v/>
      </c>
      <c r="M938" t="s">
        <v>1767</v>
      </c>
      <c r="N938">
        <v>1.2871900000000001</v>
      </c>
      <c r="O938">
        <v>1.28816</v>
      </c>
      <c r="P938">
        <v>1.2797499999999999</v>
      </c>
      <c r="Q938">
        <v>1.28094</v>
      </c>
      <c r="R938">
        <v>8.4100000000000199E-3</v>
      </c>
      <c r="S938">
        <v>1.33714285714286E-2</v>
      </c>
      <c r="T938">
        <v>52.441042431484199</v>
      </c>
      <c r="U938">
        <v>0</v>
      </c>
      <c r="V938" s="1">
        <f t="shared" si="43"/>
        <v>43427</v>
      </c>
      <c r="W938" t="str">
        <f>IFERROR(VLOOKUP(V938,realized!K:N,3,0),"")</f>
        <v/>
      </c>
      <c r="Y938" t="s">
        <v>1752</v>
      </c>
      <c r="Z938">
        <v>1233.51</v>
      </c>
      <c r="AA938">
        <v>1236.28</v>
      </c>
      <c r="AB938">
        <v>1229.57</v>
      </c>
      <c r="AC938">
        <v>1232.32</v>
      </c>
      <c r="AD938">
        <v>6.7100000000000302</v>
      </c>
      <c r="AE938">
        <v>11.451428571428499</v>
      </c>
      <c r="AF938">
        <v>65.653970916704495</v>
      </c>
      <c r="AG938">
        <v>0</v>
      </c>
      <c r="AH938" s="1">
        <f t="shared" si="44"/>
        <v>43406</v>
      </c>
      <c r="AI938" t="str">
        <f>IFERROR(VLOOKUP(AH938,realized!U:X,3,0),"")</f>
        <v/>
      </c>
    </row>
    <row r="939" spans="1:35" x14ac:dyDescent="0.3">
      <c r="A939" t="s">
        <v>1768</v>
      </c>
      <c r="B939">
        <v>1.1339300000000001</v>
      </c>
      <c r="C939">
        <v>1.1383000000000001</v>
      </c>
      <c r="D939">
        <v>1.1324399999999999</v>
      </c>
      <c r="E939">
        <v>1.1326799999999999</v>
      </c>
      <c r="F939">
        <v>5.8600000000001897E-3</v>
      </c>
      <c r="G939">
        <v>8.3907142857143104E-3</v>
      </c>
      <c r="H939">
        <v>52.215723509682498</v>
      </c>
      <c r="I939">
        <v>0</v>
      </c>
      <c r="J939" s="1">
        <f t="shared" si="42"/>
        <v>43430</v>
      </c>
      <c r="K939" t="str">
        <f>IFERROR(VLOOKUP(J939,realized!F:I,3,0),"")</f>
        <v/>
      </c>
      <c r="M939" t="s">
        <v>1768</v>
      </c>
      <c r="N939">
        <v>1.28206</v>
      </c>
      <c r="O939">
        <v>1.2863</v>
      </c>
      <c r="P939">
        <v>1.27945</v>
      </c>
      <c r="Q939">
        <v>1.28068</v>
      </c>
      <c r="R939">
        <v>6.8500000000000201E-3</v>
      </c>
      <c r="S939">
        <v>1.3247857142857099E-2</v>
      </c>
      <c r="T939">
        <v>52.811928779438198</v>
      </c>
      <c r="U939">
        <v>0</v>
      </c>
      <c r="V939" s="1">
        <f t="shared" si="43"/>
        <v>43430</v>
      </c>
      <c r="W939" t="str">
        <f>IFERROR(VLOOKUP(V939,realized!K:N,3,0),"")</f>
        <v/>
      </c>
      <c r="Y939" t="s">
        <v>1753</v>
      </c>
      <c r="Z939">
        <v>1232.81</v>
      </c>
      <c r="AA939">
        <v>1235.03</v>
      </c>
      <c r="AB939">
        <v>1226.73</v>
      </c>
      <c r="AC939">
        <v>1230.46</v>
      </c>
      <c r="AD939">
        <v>8.2999999999999492</v>
      </c>
      <c r="AE939">
        <v>11.3985714285713</v>
      </c>
      <c r="AF939">
        <v>65.100931781017906</v>
      </c>
      <c r="AG939">
        <v>0</v>
      </c>
      <c r="AH939" s="1">
        <f t="shared" si="44"/>
        <v>43409</v>
      </c>
      <c r="AI939" t="str">
        <f>IFERROR(VLOOKUP(AH939,realized!U:X,3,0),"")</f>
        <v/>
      </c>
    </row>
    <row r="940" spans="1:35" x14ac:dyDescent="0.3">
      <c r="A940" t="s">
        <v>1769</v>
      </c>
      <c r="B940">
        <v>1.1325799999999999</v>
      </c>
      <c r="C940">
        <v>1.13432</v>
      </c>
      <c r="D940">
        <v>1.1276999999999999</v>
      </c>
      <c r="E940">
        <v>1.12907</v>
      </c>
      <c r="F940">
        <v>6.6200000000000703E-3</v>
      </c>
      <c r="G940">
        <v>8.1078571428571701E-3</v>
      </c>
      <c r="H940">
        <v>56.228747693384598</v>
      </c>
      <c r="I940">
        <v>0</v>
      </c>
      <c r="J940" s="1">
        <f t="shared" si="42"/>
        <v>43431</v>
      </c>
      <c r="K940" t="str">
        <f>IFERROR(VLOOKUP(J940,realized!F:I,3,0),"")</f>
        <v/>
      </c>
      <c r="M940" t="s">
        <v>1769</v>
      </c>
      <c r="N940">
        <v>1.2805500000000001</v>
      </c>
      <c r="O940">
        <v>1.2818799999999999</v>
      </c>
      <c r="P940">
        <v>1.27244</v>
      </c>
      <c r="Q940">
        <v>1.2739799999999999</v>
      </c>
      <c r="R940">
        <v>9.4399999999998895E-3</v>
      </c>
      <c r="S940">
        <v>1.31985714285714E-2</v>
      </c>
      <c r="T940">
        <v>55.349275062599901</v>
      </c>
      <c r="U940">
        <v>0</v>
      </c>
      <c r="V940" s="1">
        <f t="shared" si="43"/>
        <v>43431</v>
      </c>
      <c r="W940" t="str">
        <f>IFERROR(VLOOKUP(V940,realized!K:N,3,0),"")</f>
        <v/>
      </c>
      <c r="Y940" t="s">
        <v>1754</v>
      </c>
      <c r="Z940">
        <v>1231.18</v>
      </c>
      <c r="AA940">
        <v>1235.8</v>
      </c>
      <c r="AB940">
        <v>1223.3499999999999</v>
      </c>
      <c r="AC940">
        <v>1226.33</v>
      </c>
      <c r="AD940">
        <v>12.45</v>
      </c>
      <c r="AE940">
        <v>11.652142857142801</v>
      </c>
      <c r="AF940">
        <v>64.717150283665404</v>
      </c>
      <c r="AG940">
        <v>0</v>
      </c>
      <c r="AH940" s="1">
        <f t="shared" si="44"/>
        <v>43410</v>
      </c>
      <c r="AI940" t="str">
        <f>IFERROR(VLOOKUP(AH940,realized!U:X,3,0),"")</f>
        <v/>
      </c>
    </row>
    <row r="941" spans="1:35" x14ac:dyDescent="0.3">
      <c r="A941" t="s">
        <v>1770</v>
      </c>
      <c r="B941">
        <v>1.12853</v>
      </c>
      <c r="C941">
        <v>1.1387100000000001</v>
      </c>
      <c r="D941">
        <v>1.12666</v>
      </c>
      <c r="E941">
        <v>1.1365700000000001</v>
      </c>
      <c r="F941">
        <v>1.2050000000000101E-2</v>
      </c>
      <c r="G941">
        <v>8.2907142857143196E-3</v>
      </c>
      <c r="H941">
        <v>56.408824763312097</v>
      </c>
      <c r="I941">
        <v>0</v>
      </c>
      <c r="J941" s="1">
        <f t="shared" si="42"/>
        <v>43432</v>
      </c>
      <c r="K941" t="str">
        <f>IFERROR(VLOOKUP(J941,realized!F:I,3,0),"")</f>
        <v/>
      </c>
      <c r="M941" t="s">
        <v>1770</v>
      </c>
      <c r="N941">
        <v>1.2733300000000001</v>
      </c>
      <c r="O941">
        <v>1.28461</v>
      </c>
      <c r="P941">
        <v>1.2731399999999999</v>
      </c>
      <c r="Q941">
        <v>1.2821</v>
      </c>
      <c r="R941">
        <v>1.1469999999999999E-2</v>
      </c>
      <c r="S941">
        <v>1.32678571428571E-2</v>
      </c>
      <c r="T941">
        <v>63.366021171621803</v>
      </c>
      <c r="U941">
        <v>0</v>
      </c>
      <c r="V941" s="1">
        <f t="shared" si="43"/>
        <v>43432</v>
      </c>
      <c r="W941" t="str">
        <f>IFERROR(VLOOKUP(V941,realized!K:N,3,0),"")</f>
        <v/>
      </c>
      <c r="Y941" t="s">
        <v>1755</v>
      </c>
      <c r="Z941">
        <v>1226.73</v>
      </c>
      <c r="AA941">
        <v>1236.3900000000001</v>
      </c>
      <c r="AB941">
        <v>1222.8399999999999</v>
      </c>
      <c r="AC941">
        <v>1225.69</v>
      </c>
      <c r="AD941">
        <v>13.5500000000001</v>
      </c>
      <c r="AE941">
        <v>11.8007142857142</v>
      </c>
      <c r="AF941">
        <v>64.3899049199958</v>
      </c>
      <c r="AG941">
        <v>0</v>
      </c>
      <c r="AH941" s="1">
        <f t="shared" si="44"/>
        <v>43411</v>
      </c>
      <c r="AI941" t="str">
        <f>IFERROR(VLOOKUP(AH941,realized!U:X,3,0),"")</f>
        <v/>
      </c>
    </row>
    <row r="942" spans="1:35" x14ac:dyDescent="0.3">
      <c r="A942" t="s">
        <v>1771</v>
      </c>
      <c r="B942">
        <v>1.1366400000000001</v>
      </c>
      <c r="C942">
        <v>1.14008</v>
      </c>
      <c r="D942">
        <v>1.1348199999999999</v>
      </c>
      <c r="E942">
        <v>1.13933</v>
      </c>
      <c r="F942">
        <v>5.2600000000000398E-3</v>
      </c>
      <c r="G942">
        <v>8.2907142857143196E-3</v>
      </c>
      <c r="H942">
        <v>56.687149659984399</v>
      </c>
      <c r="I942">
        <v>0</v>
      </c>
      <c r="J942" s="1">
        <f t="shared" si="42"/>
        <v>43433</v>
      </c>
      <c r="K942" t="str">
        <f>IFERROR(VLOOKUP(J942,realized!F:I,3,0),"")</f>
        <v/>
      </c>
      <c r="M942" t="s">
        <v>1771</v>
      </c>
      <c r="N942">
        <v>1.28223</v>
      </c>
      <c r="O942">
        <v>1.28488</v>
      </c>
      <c r="P942">
        <v>1.27545</v>
      </c>
      <c r="Q942">
        <v>1.2783899999999999</v>
      </c>
      <c r="R942">
        <v>9.4300000000000495E-3</v>
      </c>
      <c r="S942">
        <v>1.315E-2</v>
      </c>
      <c r="T942">
        <v>63.741770719491498</v>
      </c>
      <c r="U942">
        <v>0</v>
      </c>
      <c r="V942" s="1">
        <f t="shared" si="43"/>
        <v>43433</v>
      </c>
      <c r="W942" t="str">
        <f>IFERROR(VLOOKUP(V942,realized!K:N,3,0),"")</f>
        <v/>
      </c>
      <c r="Y942" t="s">
        <v>1756</v>
      </c>
      <c r="Z942">
        <v>1225.8699999999999</v>
      </c>
      <c r="AA942">
        <v>1226.94</v>
      </c>
      <c r="AB942">
        <v>1219.8800000000001</v>
      </c>
      <c r="AC942">
        <v>1223.54</v>
      </c>
      <c r="AD942">
        <v>7.0599999999999401</v>
      </c>
      <c r="AE942">
        <v>11.7521428571428</v>
      </c>
      <c r="AF942">
        <v>64.048538918141205</v>
      </c>
      <c r="AG942">
        <v>0</v>
      </c>
      <c r="AH942" s="1">
        <f t="shared" si="44"/>
        <v>43412</v>
      </c>
      <c r="AI942" t="str">
        <f>IFERROR(VLOOKUP(AH942,realized!U:X,3,0),"")</f>
        <v/>
      </c>
    </row>
    <row r="943" spans="1:35" x14ac:dyDescent="0.3">
      <c r="A943" t="s">
        <v>1772</v>
      </c>
      <c r="B943">
        <v>1.1388100000000001</v>
      </c>
      <c r="C943">
        <v>1.1399900000000001</v>
      </c>
      <c r="D943">
        <v>1.13049</v>
      </c>
      <c r="E943">
        <v>1.1318600000000001</v>
      </c>
      <c r="F943">
        <v>9.5000000000000605E-3</v>
      </c>
      <c r="G943">
        <v>8.1078571428571892E-3</v>
      </c>
      <c r="H943">
        <v>56.895707400505103</v>
      </c>
      <c r="I943">
        <v>0</v>
      </c>
      <c r="J943" s="1">
        <f t="shared" si="42"/>
        <v>43434</v>
      </c>
      <c r="K943" t="str">
        <f>IFERROR(VLOOKUP(J943,realized!F:I,3,0),"")</f>
        <v/>
      </c>
      <c r="M943" t="s">
        <v>1772</v>
      </c>
      <c r="N943">
        <v>1.2782</v>
      </c>
      <c r="O943">
        <v>1.2808600000000001</v>
      </c>
      <c r="P943">
        <v>1.27342</v>
      </c>
      <c r="Q943">
        <v>1.27477</v>
      </c>
      <c r="R943">
        <v>7.4400000000001097E-3</v>
      </c>
      <c r="S943">
        <v>1.2668571428571401E-2</v>
      </c>
      <c r="T943">
        <v>63.967627845821497</v>
      </c>
      <c r="U943">
        <v>0</v>
      </c>
      <c r="V943" s="1">
        <f t="shared" si="43"/>
        <v>43434</v>
      </c>
      <c r="W943" t="str">
        <f>IFERROR(VLOOKUP(V943,realized!K:N,3,0),"")</f>
        <v/>
      </c>
      <c r="Y943" t="s">
        <v>1757</v>
      </c>
      <c r="Z943">
        <v>1222.96</v>
      </c>
      <c r="AA943">
        <v>1223.3399999999999</v>
      </c>
      <c r="AB943">
        <v>1206.56</v>
      </c>
      <c r="AC943">
        <v>1209.73</v>
      </c>
      <c r="AD943">
        <v>16.98</v>
      </c>
      <c r="AE943">
        <v>12.283571428571401</v>
      </c>
      <c r="AF943">
        <v>58.126201128596598</v>
      </c>
      <c r="AG943">
        <v>1</v>
      </c>
      <c r="AH943" s="1">
        <f t="shared" si="44"/>
        <v>43413</v>
      </c>
      <c r="AI943" t="str">
        <f>IFERROR(VLOOKUP(AH943,realized!U:X,3,0),"")</f>
        <v/>
      </c>
    </row>
    <row r="944" spans="1:35" x14ac:dyDescent="0.3">
      <c r="A944" t="s">
        <v>1773</v>
      </c>
      <c r="B944">
        <v>1.13405</v>
      </c>
      <c r="C944">
        <v>1.13792</v>
      </c>
      <c r="D944">
        <v>1.1318900000000001</v>
      </c>
      <c r="E944">
        <v>1.13534</v>
      </c>
      <c r="F944">
        <v>6.05999999999995E-3</v>
      </c>
      <c r="G944">
        <v>7.9907142857143197E-3</v>
      </c>
      <c r="H944">
        <v>64.572384946866194</v>
      </c>
      <c r="I944">
        <v>0</v>
      </c>
      <c r="J944" s="1">
        <f t="shared" si="42"/>
        <v>43437</v>
      </c>
      <c r="K944" t="str">
        <f>IFERROR(VLOOKUP(J944,realized!F:I,3,0),"")</f>
        <v/>
      </c>
      <c r="M944" t="s">
        <v>1773</v>
      </c>
      <c r="N944">
        <v>1.2742199999999999</v>
      </c>
      <c r="O944">
        <v>1.2823800000000001</v>
      </c>
      <c r="P944">
        <v>1.2698</v>
      </c>
      <c r="Q944">
        <v>1.27227</v>
      </c>
      <c r="R944">
        <v>1.2579999999999999E-2</v>
      </c>
      <c r="S944">
        <v>1.20571428571429E-2</v>
      </c>
      <c r="T944">
        <v>61.358207349322299</v>
      </c>
      <c r="U944">
        <v>0</v>
      </c>
      <c r="V944" s="1">
        <f t="shared" si="43"/>
        <v>43437</v>
      </c>
      <c r="W944" t="str">
        <f>IFERROR(VLOOKUP(V944,realized!K:N,3,0),"")</f>
        <v/>
      </c>
      <c r="Y944" t="s">
        <v>1758</v>
      </c>
      <c r="Z944">
        <v>1209.45</v>
      </c>
      <c r="AA944">
        <v>1211.3</v>
      </c>
      <c r="AB944">
        <v>1200.54</v>
      </c>
      <c r="AC944">
        <v>1201.25</v>
      </c>
      <c r="AD944">
        <v>10.7599999999999</v>
      </c>
      <c r="AE944">
        <v>11.762857142857101</v>
      </c>
      <c r="AF944">
        <v>52.093031968984803</v>
      </c>
      <c r="AG944">
        <v>1</v>
      </c>
      <c r="AH944" s="1">
        <f t="shared" si="44"/>
        <v>43416</v>
      </c>
      <c r="AI944" t="str">
        <f>IFERROR(VLOOKUP(AH944,realized!U:X,3,0),"")</f>
        <v/>
      </c>
    </row>
    <row r="945" spans="1:35" x14ac:dyDescent="0.3">
      <c r="A945" t="s">
        <v>1774</v>
      </c>
      <c r="B945">
        <v>1.13517</v>
      </c>
      <c r="C945">
        <v>1.1418200000000001</v>
      </c>
      <c r="D945">
        <v>1.1317999999999999</v>
      </c>
      <c r="E945">
        <v>1.13415</v>
      </c>
      <c r="F945">
        <v>1.00200000000001E-2</v>
      </c>
      <c r="G945">
        <v>8.1035714285714704E-3</v>
      </c>
      <c r="H945">
        <v>65.393495421993094</v>
      </c>
      <c r="I945">
        <v>0</v>
      </c>
      <c r="J945" s="1">
        <f t="shared" si="42"/>
        <v>43438</v>
      </c>
      <c r="K945" t="str">
        <f>IFERROR(VLOOKUP(J945,realized!F:I,3,0),"")</f>
        <v/>
      </c>
      <c r="M945" t="s">
        <v>1774</v>
      </c>
      <c r="N945">
        <v>1.27223</v>
      </c>
      <c r="O945">
        <v>1.2838700000000001</v>
      </c>
      <c r="P945">
        <v>1.2657499999999999</v>
      </c>
      <c r="Q945">
        <v>1.2715099999999999</v>
      </c>
      <c r="R945">
        <v>1.8120000000000101E-2</v>
      </c>
      <c r="S945">
        <v>1.1990714285714301E-2</v>
      </c>
      <c r="T945">
        <v>61.344841546114701</v>
      </c>
      <c r="U945">
        <v>0</v>
      </c>
      <c r="V945" s="1">
        <f t="shared" si="43"/>
        <v>43438</v>
      </c>
      <c r="W945" t="str">
        <f>IFERROR(VLOOKUP(V945,realized!K:N,3,0),"")</f>
        <v/>
      </c>
      <c r="Y945" t="s">
        <v>1759</v>
      </c>
      <c r="Z945">
        <v>1199.9000000000001</v>
      </c>
      <c r="AA945">
        <v>1205.02</v>
      </c>
      <c r="AB945">
        <v>1196.1199999999999</v>
      </c>
      <c r="AC945">
        <v>1201.75</v>
      </c>
      <c r="AD945">
        <v>8.9000000000000892</v>
      </c>
      <c r="AE945">
        <v>11.8064285714285</v>
      </c>
      <c r="AF945">
        <v>48.131645701018698</v>
      </c>
      <c r="AG945">
        <v>1</v>
      </c>
      <c r="AH945" s="1">
        <f t="shared" si="44"/>
        <v>43417</v>
      </c>
      <c r="AI945" t="str">
        <f>IFERROR(VLOOKUP(AH945,realized!U:X,3,0),"")</f>
        <v/>
      </c>
    </row>
    <row r="946" spans="1:35" x14ac:dyDescent="0.3">
      <c r="A946" t="s">
        <v>1775</v>
      </c>
      <c r="B946">
        <v>1.1342000000000001</v>
      </c>
      <c r="C946">
        <v>1.1360699999999999</v>
      </c>
      <c r="D946">
        <v>1.13097</v>
      </c>
      <c r="E946">
        <v>1.1343799999999999</v>
      </c>
      <c r="F946">
        <v>5.0999999999998798E-3</v>
      </c>
      <c r="G946">
        <v>7.8114285714286098E-3</v>
      </c>
      <c r="H946">
        <v>65.370710114139399</v>
      </c>
      <c r="I946">
        <v>0</v>
      </c>
      <c r="J946" s="1">
        <f t="shared" si="42"/>
        <v>43439</v>
      </c>
      <c r="K946" t="str">
        <f>IFERROR(VLOOKUP(J946,realized!F:I,3,0),"")</f>
        <v/>
      </c>
      <c r="M946" t="s">
        <v>1775</v>
      </c>
      <c r="N946">
        <v>1.2707599999999999</v>
      </c>
      <c r="O946">
        <v>1.27972</v>
      </c>
      <c r="P946">
        <v>1.26711</v>
      </c>
      <c r="Q946">
        <v>1.2732000000000001</v>
      </c>
      <c r="R946">
        <v>1.261E-2</v>
      </c>
      <c r="S946">
        <v>1.07007142857143E-2</v>
      </c>
      <c r="T946">
        <v>72.827279926335095</v>
      </c>
      <c r="U946">
        <v>0</v>
      </c>
      <c r="V946" s="1">
        <f t="shared" si="43"/>
        <v>43439</v>
      </c>
      <c r="W946" t="str">
        <f>IFERROR(VLOOKUP(V946,realized!K:N,3,0),"")</f>
        <v/>
      </c>
      <c r="Y946" t="s">
        <v>1760</v>
      </c>
      <c r="Z946">
        <v>1201.8599999999999</v>
      </c>
      <c r="AA946">
        <v>1216.4000000000001</v>
      </c>
      <c r="AB946">
        <v>1197.55</v>
      </c>
      <c r="AC946">
        <v>1211.57</v>
      </c>
      <c r="AD946">
        <v>18.850000000000101</v>
      </c>
      <c r="AE946">
        <v>12.374285714285699</v>
      </c>
      <c r="AF946">
        <v>47.989547726612201</v>
      </c>
      <c r="AG946">
        <v>1</v>
      </c>
      <c r="AH946" s="1">
        <f t="shared" si="44"/>
        <v>43418</v>
      </c>
      <c r="AI946" t="str">
        <f>IFERROR(VLOOKUP(AH946,realized!U:X,3,0),"")</f>
        <v/>
      </c>
    </row>
    <row r="947" spans="1:35" x14ac:dyDescent="0.3">
      <c r="A947" t="s">
        <v>1776</v>
      </c>
      <c r="B947">
        <v>1.1343799999999999</v>
      </c>
      <c r="C947">
        <v>1.1412100000000001</v>
      </c>
      <c r="D947">
        <v>1.1320399999999999</v>
      </c>
      <c r="E947">
        <v>1.1376900000000001</v>
      </c>
      <c r="F947">
        <v>9.1700000000001208E-3</v>
      </c>
      <c r="G947">
        <v>7.7621428571428997E-3</v>
      </c>
      <c r="H947">
        <v>65.230879822623294</v>
      </c>
      <c r="I947">
        <v>0</v>
      </c>
      <c r="J947" s="1">
        <f t="shared" si="42"/>
        <v>43440</v>
      </c>
      <c r="K947" t="str">
        <f>IFERROR(VLOOKUP(J947,realized!F:I,3,0),"")</f>
        <v/>
      </c>
      <c r="M947" t="s">
        <v>1776</v>
      </c>
      <c r="N947">
        <v>1.27308</v>
      </c>
      <c r="O947">
        <v>1.2810900000000001</v>
      </c>
      <c r="P947">
        <v>1.2698400000000001</v>
      </c>
      <c r="Q947">
        <v>1.2783100000000001</v>
      </c>
      <c r="R947">
        <v>1.1249999999999901E-2</v>
      </c>
      <c r="S947">
        <v>1.06378571428571E-2</v>
      </c>
      <c r="T947">
        <v>71.954932378619702</v>
      </c>
      <c r="U947">
        <v>0</v>
      </c>
      <c r="V947" s="1">
        <f t="shared" si="43"/>
        <v>43440</v>
      </c>
      <c r="W947" t="str">
        <f>IFERROR(VLOOKUP(V947,realized!K:N,3,0),"")</f>
        <v/>
      </c>
      <c r="Y947" t="s">
        <v>1761</v>
      </c>
      <c r="Z947">
        <v>1208.68</v>
      </c>
      <c r="AA947">
        <v>1216.33</v>
      </c>
      <c r="AB947">
        <v>1207.56</v>
      </c>
      <c r="AC947">
        <v>1213.05</v>
      </c>
      <c r="AD947">
        <v>8.76999999999998</v>
      </c>
      <c r="AE947">
        <v>12.045</v>
      </c>
      <c r="AF947">
        <v>53.041000012963003</v>
      </c>
      <c r="AG947">
        <v>1</v>
      </c>
      <c r="AH947" s="1">
        <f t="shared" si="44"/>
        <v>43419</v>
      </c>
      <c r="AI947" t="str">
        <f>IFERROR(VLOOKUP(AH947,realized!U:X,3,0),"")</f>
        <v/>
      </c>
    </row>
    <row r="948" spans="1:35" x14ac:dyDescent="0.3">
      <c r="A948" t="s">
        <v>1777</v>
      </c>
      <c r="B948">
        <v>1.1370499999999999</v>
      </c>
      <c r="C948">
        <v>1.14232</v>
      </c>
      <c r="D948">
        <v>1.1359999999999999</v>
      </c>
      <c r="E948">
        <v>1.13937</v>
      </c>
      <c r="F948">
        <v>6.3200000000000998E-3</v>
      </c>
      <c r="G948">
        <v>7.7100000000000501E-3</v>
      </c>
      <c r="H948">
        <v>65.0180276442061</v>
      </c>
      <c r="I948">
        <v>0</v>
      </c>
      <c r="J948" s="1">
        <f t="shared" si="42"/>
        <v>43441</v>
      </c>
      <c r="K948" t="str">
        <f>IFERROR(VLOOKUP(J948,realized!F:I,3,0),"")</f>
        <v/>
      </c>
      <c r="M948" t="s">
        <v>1777</v>
      </c>
      <c r="N948">
        <v>1.27858</v>
      </c>
      <c r="O948">
        <v>1.27905</v>
      </c>
      <c r="P948">
        <v>1.2710399999999999</v>
      </c>
      <c r="Q948">
        <v>1.2730600000000001</v>
      </c>
      <c r="R948">
        <v>8.0100000000000691E-3</v>
      </c>
      <c r="S948">
        <v>1.05628571428571E-2</v>
      </c>
      <c r="T948">
        <v>71.086064274917106</v>
      </c>
      <c r="U948">
        <v>0</v>
      </c>
      <c r="V948" s="1">
        <f t="shared" si="43"/>
        <v>43441</v>
      </c>
      <c r="W948" t="str">
        <f>IFERROR(VLOOKUP(V948,realized!K:N,3,0),"")</f>
        <v/>
      </c>
      <c r="Y948" t="s">
        <v>1762</v>
      </c>
      <c r="Z948">
        <v>1213.2</v>
      </c>
      <c r="AA948">
        <v>1225.1400000000001</v>
      </c>
      <c r="AB948">
        <v>1213.06</v>
      </c>
      <c r="AC948">
        <v>1221.6099999999999</v>
      </c>
      <c r="AD948">
        <v>12.090000000000099</v>
      </c>
      <c r="AE948">
        <v>12.1142857142857</v>
      </c>
      <c r="AF948">
        <v>52.919160178998098</v>
      </c>
      <c r="AG948">
        <v>1</v>
      </c>
      <c r="AH948" s="1">
        <f t="shared" si="44"/>
        <v>43420</v>
      </c>
      <c r="AI948" t="str">
        <f>IFERROR(VLOOKUP(AH948,realized!U:X,3,0),"")</f>
        <v/>
      </c>
    </row>
    <row r="949" spans="1:35" x14ac:dyDescent="0.3">
      <c r="A949" t="s">
        <v>1778</v>
      </c>
      <c r="B949">
        <v>1.1391100000000001</v>
      </c>
      <c r="C949">
        <v>1.1442300000000001</v>
      </c>
      <c r="D949">
        <v>1.135</v>
      </c>
      <c r="E949">
        <v>1.13548</v>
      </c>
      <c r="F949">
        <v>9.2300000000000697E-3</v>
      </c>
      <c r="G949">
        <v>7.5578571428572003E-3</v>
      </c>
      <c r="H949">
        <v>70.501269889318394</v>
      </c>
      <c r="I949">
        <v>0</v>
      </c>
      <c r="J949" s="1">
        <f t="shared" si="42"/>
        <v>43444</v>
      </c>
      <c r="K949" t="str">
        <f>IFERROR(VLOOKUP(J949,realized!F:I,3,0),"")</f>
        <v/>
      </c>
      <c r="M949" t="s">
        <v>1778</v>
      </c>
      <c r="N949">
        <v>1.2705900000000001</v>
      </c>
      <c r="O949">
        <v>1.2758400000000001</v>
      </c>
      <c r="P949">
        <v>1.25058</v>
      </c>
      <c r="Q949">
        <v>1.25596</v>
      </c>
      <c r="R949">
        <v>2.5260000000000001E-2</v>
      </c>
      <c r="S949">
        <v>1.1605000000000001E-2</v>
      </c>
      <c r="T949">
        <v>53.526592165613103</v>
      </c>
      <c r="U949">
        <v>0</v>
      </c>
      <c r="V949" s="1">
        <f t="shared" si="43"/>
        <v>43444</v>
      </c>
      <c r="W949" t="str">
        <f>IFERROR(VLOOKUP(V949,realized!K:N,3,0),"")</f>
        <v/>
      </c>
      <c r="Y949" t="s">
        <v>1763</v>
      </c>
      <c r="Z949">
        <v>1221.92</v>
      </c>
      <c r="AA949">
        <v>1225.3699999999999</v>
      </c>
      <c r="AB949">
        <v>1217.8800000000001</v>
      </c>
      <c r="AC949">
        <v>1223.55</v>
      </c>
      <c r="AD949">
        <v>7.4899999999997799</v>
      </c>
      <c r="AE949">
        <v>11.8828571428571</v>
      </c>
      <c r="AF949">
        <v>52.723888552488503</v>
      </c>
      <c r="AG949">
        <v>1</v>
      </c>
      <c r="AH949" s="1">
        <f t="shared" si="44"/>
        <v>43423</v>
      </c>
      <c r="AI949" t="str">
        <f>IFERROR(VLOOKUP(AH949,realized!U:X,3,0),"")</f>
        <v/>
      </c>
    </row>
    <row r="950" spans="1:35" x14ac:dyDescent="0.3">
      <c r="A950" t="s">
        <v>1779</v>
      </c>
      <c r="B950">
        <v>1.1353800000000001</v>
      </c>
      <c r="C950">
        <v>1.13998</v>
      </c>
      <c r="D950">
        <v>1.13059</v>
      </c>
      <c r="E950">
        <v>1.13181</v>
      </c>
      <c r="F950">
        <v>9.3900000000000095E-3</v>
      </c>
      <c r="G950">
        <v>7.8042857142857696E-3</v>
      </c>
      <c r="H950">
        <v>70.314585950061002</v>
      </c>
      <c r="I950">
        <v>0</v>
      </c>
      <c r="J950" s="1">
        <f t="shared" si="42"/>
        <v>43445</v>
      </c>
      <c r="K950" t="str">
        <f>IFERROR(VLOOKUP(J950,realized!F:I,3,0),"")</f>
        <v/>
      </c>
      <c r="M950" t="s">
        <v>1779</v>
      </c>
      <c r="N950">
        <v>1.2559499999999999</v>
      </c>
      <c r="O950">
        <v>1.2638400000000001</v>
      </c>
      <c r="P950">
        <v>1.24793</v>
      </c>
      <c r="Q950">
        <v>1.2486900000000001</v>
      </c>
      <c r="R950">
        <v>1.5910000000000001E-2</v>
      </c>
      <c r="S950">
        <v>1.23442857142857E-2</v>
      </c>
      <c r="T950">
        <v>51.081993766930502</v>
      </c>
      <c r="U950">
        <v>0</v>
      </c>
      <c r="V950" s="1">
        <f t="shared" si="43"/>
        <v>43445</v>
      </c>
      <c r="W950" t="str">
        <f>IFERROR(VLOOKUP(V950,realized!K:N,3,0),"")</f>
        <v/>
      </c>
      <c r="Y950" t="s">
        <v>1764</v>
      </c>
      <c r="Z950">
        <v>1223.57</v>
      </c>
      <c r="AA950">
        <v>1228.6300000000001</v>
      </c>
      <c r="AB950">
        <v>1219.8399999999999</v>
      </c>
      <c r="AC950">
        <v>1221.9100000000001</v>
      </c>
      <c r="AD950">
        <v>8.7900000000001892</v>
      </c>
      <c r="AE950">
        <v>11.7021428571428</v>
      </c>
      <c r="AF950">
        <v>52.875038853384403</v>
      </c>
      <c r="AG950">
        <v>1</v>
      </c>
      <c r="AH950" s="1">
        <f t="shared" si="44"/>
        <v>43424</v>
      </c>
      <c r="AI950" t="str">
        <f>IFERROR(VLOOKUP(AH950,realized!U:X,3,0),"")</f>
        <v/>
      </c>
    </row>
    <row r="951" spans="1:35" x14ac:dyDescent="0.3">
      <c r="A951" t="s">
        <v>1780</v>
      </c>
      <c r="B951">
        <v>1.13151</v>
      </c>
      <c r="C951">
        <v>1.1386799999999999</v>
      </c>
      <c r="D951">
        <v>1.1314500000000001</v>
      </c>
      <c r="E951">
        <v>1.13686</v>
      </c>
      <c r="F951">
        <v>7.2299999999998399E-3</v>
      </c>
      <c r="G951">
        <v>7.9400000000000408E-3</v>
      </c>
      <c r="H951">
        <v>70.246121232169401</v>
      </c>
      <c r="I951">
        <v>0</v>
      </c>
      <c r="J951" s="1">
        <f t="shared" si="42"/>
        <v>43446</v>
      </c>
      <c r="K951" t="str">
        <f>IFERROR(VLOOKUP(J951,realized!F:I,3,0),"")</f>
        <v/>
      </c>
      <c r="M951" t="s">
        <v>1780</v>
      </c>
      <c r="N951">
        <v>1.2482899999999999</v>
      </c>
      <c r="O951">
        <v>1.26709</v>
      </c>
      <c r="P951">
        <v>1.2475400000000001</v>
      </c>
      <c r="Q951">
        <v>1.26248</v>
      </c>
      <c r="R951">
        <v>1.9549999999999901E-2</v>
      </c>
      <c r="S951">
        <v>1.2595E-2</v>
      </c>
      <c r="T951">
        <v>54.554591584393798</v>
      </c>
      <c r="U951">
        <v>0</v>
      </c>
      <c r="V951" s="1">
        <f t="shared" si="43"/>
        <v>43446</v>
      </c>
      <c r="W951" t="str">
        <f>IFERROR(VLOOKUP(V951,realized!K:N,3,0),"")</f>
        <v/>
      </c>
      <c r="Y951" t="s">
        <v>1765</v>
      </c>
      <c r="Z951">
        <v>1221.28</v>
      </c>
      <c r="AA951">
        <v>1229.94</v>
      </c>
      <c r="AB951">
        <v>1219.56</v>
      </c>
      <c r="AC951">
        <v>1225.08</v>
      </c>
      <c r="AD951">
        <v>10.3800000000001</v>
      </c>
      <c r="AE951">
        <v>10.7914285714286</v>
      </c>
      <c r="AF951">
        <v>53.399150423029702</v>
      </c>
      <c r="AG951">
        <v>1</v>
      </c>
      <c r="AH951" s="1">
        <f t="shared" si="44"/>
        <v>43425</v>
      </c>
      <c r="AI951" t="str">
        <f>IFERROR(VLOOKUP(AH951,realized!U:X,3,0),"")</f>
        <v/>
      </c>
    </row>
    <row r="952" spans="1:35" x14ac:dyDescent="0.3">
      <c r="A952" t="s">
        <v>1781</v>
      </c>
      <c r="B952">
        <v>1.13679</v>
      </c>
      <c r="C952">
        <v>1.1393</v>
      </c>
      <c r="D952">
        <v>1.1330800000000001</v>
      </c>
      <c r="E952">
        <v>1.1357200000000001</v>
      </c>
      <c r="F952">
        <v>6.2199999999998897E-3</v>
      </c>
      <c r="G952">
        <v>7.7164285714285998E-3</v>
      </c>
      <c r="H952">
        <v>70.047259226892507</v>
      </c>
      <c r="I952">
        <v>0</v>
      </c>
      <c r="J952" s="1">
        <f t="shared" si="42"/>
        <v>43447</v>
      </c>
      <c r="K952" t="str">
        <f>IFERROR(VLOOKUP(J952,realized!F:I,3,0),"")</f>
        <v/>
      </c>
      <c r="M952" t="s">
        <v>1781</v>
      </c>
      <c r="N952">
        <v>1.2622899999999999</v>
      </c>
      <c r="O952">
        <v>1.2685999999999999</v>
      </c>
      <c r="P952">
        <v>1.2609300000000001</v>
      </c>
      <c r="Q952">
        <v>1.2656499999999999</v>
      </c>
      <c r="R952">
        <v>7.6699999999998401E-3</v>
      </c>
      <c r="S952">
        <v>1.25421428571428E-2</v>
      </c>
      <c r="T952">
        <v>56.146889674869001</v>
      </c>
      <c r="U952">
        <v>0</v>
      </c>
      <c r="V952" s="1">
        <f t="shared" si="43"/>
        <v>43447</v>
      </c>
      <c r="W952" t="str">
        <f>IFERROR(VLOOKUP(V952,realized!K:N,3,0),"")</f>
        <v/>
      </c>
      <c r="Y952" t="s">
        <v>1766</v>
      </c>
      <c r="Z952">
        <v>1225.47</v>
      </c>
      <c r="AA952">
        <v>1228.97</v>
      </c>
      <c r="AB952">
        <v>1224.72</v>
      </c>
      <c r="AC952">
        <v>1226.8599999999999</v>
      </c>
      <c r="AD952">
        <v>4.25</v>
      </c>
      <c r="AE952">
        <v>10.615714285714301</v>
      </c>
      <c r="AF952">
        <v>53.2065274315095</v>
      </c>
      <c r="AG952">
        <v>1</v>
      </c>
      <c r="AH952" s="1">
        <f t="shared" si="44"/>
        <v>43426</v>
      </c>
      <c r="AI952" t="str">
        <f>IFERROR(VLOOKUP(AH952,realized!U:X,3,0),"")</f>
        <v/>
      </c>
    </row>
    <row r="953" spans="1:35" x14ac:dyDescent="0.3">
      <c r="A953" t="s">
        <v>1782</v>
      </c>
      <c r="B953">
        <v>1.13584</v>
      </c>
      <c r="C953">
        <v>1.13646</v>
      </c>
      <c r="D953">
        <v>1.12693</v>
      </c>
      <c r="E953">
        <v>1.13036</v>
      </c>
      <c r="F953">
        <v>9.5300000000000298E-3</v>
      </c>
      <c r="G953">
        <v>7.9785714285714494E-3</v>
      </c>
      <c r="H953">
        <v>69.907042702553994</v>
      </c>
      <c r="I953">
        <v>0</v>
      </c>
      <c r="J953" s="1">
        <f t="shared" si="42"/>
        <v>43448</v>
      </c>
      <c r="K953" t="str">
        <f>IFERROR(VLOOKUP(J953,realized!F:I,3,0),"")</f>
        <v/>
      </c>
      <c r="M953" t="s">
        <v>1782</v>
      </c>
      <c r="N953">
        <v>1.2647999999999999</v>
      </c>
      <c r="O953">
        <v>1.2662199999999999</v>
      </c>
      <c r="P953">
        <v>1.25284</v>
      </c>
      <c r="Q953">
        <v>1.25847</v>
      </c>
      <c r="R953">
        <v>1.3379999999999901E-2</v>
      </c>
      <c r="S953">
        <v>1.3008571428571401E-2</v>
      </c>
      <c r="T953">
        <v>57.507973895781497</v>
      </c>
      <c r="U953">
        <v>0</v>
      </c>
      <c r="V953" s="1">
        <f t="shared" si="43"/>
        <v>43448</v>
      </c>
      <c r="W953" t="str">
        <f>IFERROR(VLOOKUP(V953,realized!K:N,3,0),"")</f>
        <v/>
      </c>
      <c r="Y953" t="s">
        <v>1767</v>
      </c>
      <c r="Z953">
        <v>1227.1199999999999</v>
      </c>
      <c r="AA953">
        <v>1228.3599999999999</v>
      </c>
      <c r="AB953">
        <v>1220.1400000000001</v>
      </c>
      <c r="AC953">
        <v>1222.5899999999999</v>
      </c>
      <c r="AD953">
        <v>8.2199999999997999</v>
      </c>
      <c r="AE953">
        <v>10.61</v>
      </c>
      <c r="AF953">
        <v>53.023868046796302</v>
      </c>
      <c r="AG953">
        <v>1</v>
      </c>
      <c r="AH953" s="1">
        <f t="shared" si="44"/>
        <v>43427</v>
      </c>
      <c r="AI953" t="str">
        <f>IFERROR(VLOOKUP(AH953,realized!U:X,3,0),"")</f>
        <v/>
      </c>
    </row>
    <row r="954" spans="1:35" x14ac:dyDescent="0.3">
      <c r="A954" t="s">
        <v>1783</v>
      </c>
      <c r="B954">
        <v>1.1302300000000001</v>
      </c>
      <c r="C954">
        <v>1.1357299999999999</v>
      </c>
      <c r="D954">
        <v>1.1296900000000001</v>
      </c>
      <c r="E954">
        <v>1.13469</v>
      </c>
      <c r="F954">
        <v>6.0399999999998198E-3</v>
      </c>
      <c r="G954">
        <v>7.9371428571428596E-3</v>
      </c>
      <c r="H954">
        <v>69.848811102262701</v>
      </c>
      <c r="I954">
        <v>0</v>
      </c>
      <c r="J954" s="1">
        <f t="shared" si="42"/>
        <v>43451</v>
      </c>
      <c r="K954" t="str">
        <f>IFERROR(VLOOKUP(J954,realized!F:I,3,0),"")</f>
        <v/>
      </c>
      <c r="M954" t="s">
        <v>1783</v>
      </c>
      <c r="N954">
        <v>1.2569600000000001</v>
      </c>
      <c r="O954">
        <v>1.2646299999999999</v>
      </c>
      <c r="P954">
        <v>1.2568600000000001</v>
      </c>
      <c r="Q954">
        <v>1.2612699999999999</v>
      </c>
      <c r="R954">
        <v>7.76999999999983E-3</v>
      </c>
      <c r="S954">
        <v>1.28892857142857E-2</v>
      </c>
      <c r="T954">
        <v>57.4391060802242</v>
      </c>
      <c r="U954">
        <v>0</v>
      </c>
      <c r="V954" s="1">
        <f t="shared" si="43"/>
        <v>43451</v>
      </c>
      <c r="W954" t="str">
        <f>IFERROR(VLOOKUP(V954,realized!K:N,3,0),"")</f>
        <v/>
      </c>
      <c r="Y954" t="s">
        <v>1768</v>
      </c>
      <c r="Z954">
        <v>1223.1400000000001</v>
      </c>
      <c r="AA954">
        <v>1227.97</v>
      </c>
      <c r="AB954">
        <v>1221.56</v>
      </c>
      <c r="AC954">
        <v>1222.46</v>
      </c>
      <c r="AD954">
        <v>6.4100000000000801</v>
      </c>
      <c r="AE954">
        <v>10.1785714285714</v>
      </c>
      <c r="AF954">
        <v>52.680161749721599</v>
      </c>
      <c r="AG954">
        <v>1</v>
      </c>
      <c r="AH954" s="1">
        <f t="shared" si="44"/>
        <v>43430</v>
      </c>
      <c r="AI954" t="str">
        <f>IFERROR(VLOOKUP(AH954,realized!U:X,3,0),"")</f>
        <v/>
      </c>
    </row>
    <row r="955" spans="1:35" x14ac:dyDescent="0.3">
      <c r="A955" t="s">
        <v>1784</v>
      </c>
      <c r="B955">
        <v>1.13469</v>
      </c>
      <c r="C955">
        <v>1.14018</v>
      </c>
      <c r="D955">
        <v>1.1336200000000001</v>
      </c>
      <c r="E955">
        <v>1.1363700000000001</v>
      </c>
      <c r="F955">
        <v>6.5599999999998897E-3</v>
      </c>
      <c r="G955">
        <v>7.5449999999999901E-3</v>
      </c>
      <c r="H955">
        <v>70.180204914532993</v>
      </c>
      <c r="I955">
        <v>0</v>
      </c>
      <c r="J955" s="1">
        <f t="shared" si="42"/>
        <v>43452</v>
      </c>
      <c r="K955" t="str">
        <f>IFERROR(VLOOKUP(J955,realized!F:I,3,0),"")</f>
        <v/>
      </c>
      <c r="M955" t="s">
        <v>1784</v>
      </c>
      <c r="N955">
        <v>1.2615400000000001</v>
      </c>
      <c r="O955">
        <v>1.2705</v>
      </c>
      <c r="P955">
        <v>1.26092</v>
      </c>
      <c r="Q955">
        <v>1.2638</v>
      </c>
      <c r="R955">
        <v>9.5799999999999202E-3</v>
      </c>
      <c r="S955">
        <v>1.2754285714285701E-2</v>
      </c>
      <c r="T955">
        <v>57.324473314241303</v>
      </c>
      <c r="U955">
        <v>0</v>
      </c>
      <c r="V955" s="1">
        <f t="shared" si="43"/>
        <v>43452</v>
      </c>
      <c r="W955" t="str">
        <f>IFERROR(VLOOKUP(V955,realized!K:N,3,0),"")</f>
        <v/>
      </c>
      <c r="Y955" t="s">
        <v>1769</v>
      </c>
      <c r="Z955">
        <v>1221.6300000000001</v>
      </c>
      <c r="AA955">
        <v>1225.1199999999999</v>
      </c>
      <c r="AB955">
        <v>1211.73</v>
      </c>
      <c r="AC955">
        <v>1214.76</v>
      </c>
      <c r="AD955">
        <v>13.3899999999998</v>
      </c>
      <c r="AE955">
        <v>10.1671428571428</v>
      </c>
      <c r="AF955">
        <v>58.909728373257501</v>
      </c>
      <c r="AG955">
        <v>1</v>
      </c>
      <c r="AH955" s="1">
        <f t="shared" si="44"/>
        <v>43431</v>
      </c>
      <c r="AI955" t="str">
        <f>IFERROR(VLOOKUP(AH955,realized!U:X,3,0),"")</f>
        <v/>
      </c>
    </row>
    <row r="956" spans="1:35" x14ac:dyDescent="0.3">
      <c r="A956" t="s">
        <v>1785</v>
      </c>
      <c r="B956">
        <v>1.13622</v>
      </c>
      <c r="C956">
        <v>1.1438900000000001</v>
      </c>
      <c r="D956">
        <v>1.13615</v>
      </c>
      <c r="E956">
        <v>1.13757</v>
      </c>
      <c r="F956">
        <v>7.7400000000000801E-3</v>
      </c>
      <c r="G956">
        <v>7.7221428571428502E-3</v>
      </c>
      <c r="H956">
        <v>69.984294597236001</v>
      </c>
      <c r="I956">
        <v>0</v>
      </c>
      <c r="J956" s="1">
        <f t="shared" si="42"/>
        <v>43453</v>
      </c>
      <c r="K956" t="str">
        <f>IFERROR(VLOOKUP(J956,realized!F:I,3,0),"")</f>
        <v/>
      </c>
      <c r="M956" t="s">
        <v>1785</v>
      </c>
      <c r="N956">
        <v>1.2633399999999999</v>
      </c>
      <c r="O956">
        <v>1.2678400000000001</v>
      </c>
      <c r="P956">
        <v>1.2605900000000001</v>
      </c>
      <c r="Q956">
        <v>1.26101</v>
      </c>
      <c r="R956">
        <v>7.24999999999997E-3</v>
      </c>
      <c r="S956">
        <v>1.25985714285714E-2</v>
      </c>
      <c r="T956">
        <v>58.240059577180801</v>
      </c>
      <c r="U956">
        <v>0</v>
      </c>
      <c r="V956" s="1">
        <f t="shared" si="43"/>
        <v>43453</v>
      </c>
      <c r="W956" t="str">
        <f>IFERROR(VLOOKUP(V956,realized!K:N,3,0),"")</f>
        <v/>
      </c>
      <c r="Y956" t="s">
        <v>1770</v>
      </c>
      <c r="Z956">
        <v>1214.3499999999999</v>
      </c>
      <c r="AA956">
        <v>1226.55</v>
      </c>
      <c r="AB956">
        <v>1211.06</v>
      </c>
      <c r="AC956">
        <v>1220.0899999999999</v>
      </c>
      <c r="AD956">
        <v>15.49</v>
      </c>
      <c r="AE956">
        <v>10.769285714285701</v>
      </c>
      <c r="AF956">
        <v>58.676369851502102</v>
      </c>
      <c r="AG956">
        <v>1</v>
      </c>
      <c r="AH956" s="1">
        <f t="shared" si="44"/>
        <v>43432</v>
      </c>
      <c r="AI956" t="str">
        <f>IFERROR(VLOOKUP(AH956,realized!U:X,3,0),"")</f>
        <v/>
      </c>
    </row>
    <row r="957" spans="1:35" x14ac:dyDescent="0.3">
      <c r="A957" t="s">
        <v>1786</v>
      </c>
      <c r="B957">
        <v>1.13731</v>
      </c>
      <c r="C957">
        <v>1.14855</v>
      </c>
      <c r="D957">
        <v>1.1369800000000001</v>
      </c>
      <c r="E957">
        <v>1.1445099999999999</v>
      </c>
      <c r="F957">
        <v>1.1569999999999799E-2</v>
      </c>
      <c r="G957">
        <v>7.8699999999999794E-3</v>
      </c>
      <c r="H957">
        <v>61.455371484323997</v>
      </c>
      <c r="I957">
        <v>0</v>
      </c>
      <c r="J957" s="1">
        <f t="shared" si="42"/>
        <v>43454</v>
      </c>
      <c r="K957" t="str">
        <f>IFERROR(VLOOKUP(J957,realized!F:I,3,0),"")</f>
        <v/>
      </c>
      <c r="M957" t="s">
        <v>1786</v>
      </c>
      <c r="N957">
        <v>1.2607999999999999</v>
      </c>
      <c r="O957">
        <v>1.2705900000000001</v>
      </c>
      <c r="P957">
        <v>1.2605999999999999</v>
      </c>
      <c r="Q957">
        <v>1.2658</v>
      </c>
      <c r="R957">
        <v>9.9900000000001602E-3</v>
      </c>
      <c r="S957">
        <v>1.2780714285714199E-2</v>
      </c>
      <c r="T957">
        <v>58.265202030531398</v>
      </c>
      <c r="U957">
        <v>0</v>
      </c>
      <c r="V957" s="1">
        <f t="shared" si="43"/>
        <v>43454</v>
      </c>
      <c r="W957" t="str">
        <f>IFERROR(VLOOKUP(V957,realized!K:N,3,0),"")</f>
        <v/>
      </c>
      <c r="Y957" t="s">
        <v>1771</v>
      </c>
      <c r="Z957">
        <v>1220.44</v>
      </c>
      <c r="AA957">
        <v>1228.8499999999999</v>
      </c>
      <c r="AB957">
        <v>1220.1500000000001</v>
      </c>
      <c r="AC957">
        <v>1223.8399999999999</v>
      </c>
      <c r="AD957">
        <v>8.7599999999999891</v>
      </c>
      <c r="AE957">
        <v>10.1821428571428</v>
      </c>
      <c r="AF957">
        <v>58.172556288504403</v>
      </c>
      <c r="AG957">
        <v>1</v>
      </c>
      <c r="AH957" s="1">
        <f t="shared" si="44"/>
        <v>43433</v>
      </c>
      <c r="AI957" t="str">
        <f>IFERROR(VLOOKUP(AH957,realized!U:X,3,0),"")</f>
        <v/>
      </c>
    </row>
    <row r="958" spans="1:35" x14ac:dyDescent="0.3">
      <c r="A958" t="s">
        <v>1787</v>
      </c>
      <c r="B958">
        <v>1.1447000000000001</v>
      </c>
      <c r="C958">
        <v>1.1473599999999999</v>
      </c>
      <c r="D958">
        <v>1.1355599999999999</v>
      </c>
      <c r="E958">
        <v>1.13672</v>
      </c>
      <c r="F958">
        <v>1.18E-2</v>
      </c>
      <c r="G958">
        <v>8.2799999999999801E-3</v>
      </c>
      <c r="H958">
        <v>61.555392651874598</v>
      </c>
      <c r="I958">
        <v>0</v>
      </c>
      <c r="J958" s="1">
        <f t="shared" si="42"/>
        <v>43455</v>
      </c>
      <c r="K958" t="str">
        <f>IFERROR(VLOOKUP(J958,realized!F:I,3,0),"")</f>
        <v/>
      </c>
      <c r="M958" t="s">
        <v>1787</v>
      </c>
      <c r="N958">
        <v>1.26644</v>
      </c>
      <c r="O958">
        <v>1.2696799999999999</v>
      </c>
      <c r="P958">
        <v>1.2617</v>
      </c>
      <c r="Q958">
        <v>1.26261</v>
      </c>
      <c r="R958">
        <v>7.9799999999998691E-3</v>
      </c>
      <c r="S958">
        <v>1.2452142857142801E-2</v>
      </c>
      <c r="T958">
        <v>58.353628486385396</v>
      </c>
      <c r="U958">
        <v>0</v>
      </c>
      <c r="V958" s="1">
        <f t="shared" si="43"/>
        <v>43455</v>
      </c>
      <c r="W958" t="str">
        <f>IFERROR(VLOOKUP(V958,realized!K:N,3,0),"")</f>
        <v/>
      </c>
      <c r="Y958" t="s">
        <v>1772</v>
      </c>
      <c r="Z958">
        <v>1223.79</v>
      </c>
      <c r="AA958">
        <v>1225.4000000000001</v>
      </c>
      <c r="AB958">
        <v>1216.53</v>
      </c>
      <c r="AC958">
        <v>1221.6500000000001</v>
      </c>
      <c r="AD958">
        <v>8.8700000000001094</v>
      </c>
      <c r="AE958">
        <v>10.0471428571428</v>
      </c>
      <c r="AF958">
        <v>57.756191095064203</v>
      </c>
      <c r="AG958">
        <v>1</v>
      </c>
      <c r="AH958" s="1">
        <f t="shared" si="44"/>
        <v>43434</v>
      </c>
      <c r="AI958" t="str">
        <f>IFERROR(VLOOKUP(AH958,realized!U:X,3,0),"")</f>
        <v/>
      </c>
    </row>
    <row r="959" spans="1:35" x14ac:dyDescent="0.3">
      <c r="A959" t="s">
        <v>1788</v>
      </c>
      <c r="B959">
        <v>1.13666</v>
      </c>
      <c r="C959">
        <v>1.1437999999999999</v>
      </c>
      <c r="D959">
        <v>1.13602</v>
      </c>
      <c r="E959">
        <v>1.14019</v>
      </c>
      <c r="F959">
        <v>7.7799999999998903E-3</v>
      </c>
      <c r="G959">
        <v>8.1199999999999693E-3</v>
      </c>
      <c r="H959">
        <v>61.561064951548197</v>
      </c>
      <c r="I959">
        <v>0</v>
      </c>
      <c r="J959" s="1">
        <f t="shared" si="42"/>
        <v>43458</v>
      </c>
      <c r="K959" t="str">
        <f>IFERROR(VLOOKUP(J959,realized!F:I,3,0),"")</f>
        <v/>
      </c>
      <c r="M959" t="s">
        <v>1788</v>
      </c>
      <c r="N959">
        <v>1.2643500000000001</v>
      </c>
      <c r="O959">
        <v>1.27382</v>
      </c>
      <c r="P959">
        <v>1.2633700000000001</v>
      </c>
      <c r="Q959">
        <v>1.2710300000000001</v>
      </c>
      <c r="R959">
        <v>1.1209999999999901E-2</v>
      </c>
      <c r="S959">
        <v>1.19585714285714E-2</v>
      </c>
      <c r="T959">
        <v>61.362933672547904</v>
      </c>
      <c r="U959">
        <v>0</v>
      </c>
      <c r="V959" s="1">
        <f t="shared" si="43"/>
        <v>43458</v>
      </c>
      <c r="W959" t="str">
        <f>IFERROR(VLOOKUP(V959,realized!K:N,3,0),"")</f>
        <v/>
      </c>
      <c r="Y959" t="s">
        <v>1773</v>
      </c>
      <c r="Z959">
        <v>1221.7</v>
      </c>
      <c r="AA959">
        <v>1234.81</v>
      </c>
      <c r="AB959">
        <v>1221.1600000000001</v>
      </c>
      <c r="AC959">
        <v>1230.67</v>
      </c>
      <c r="AD959">
        <v>13.6499999999998</v>
      </c>
      <c r="AE959">
        <v>10.3864285714285</v>
      </c>
      <c r="AF959">
        <v>53.737540978132799</v>
      </c>
      <c r="AG959">
        <v>1</v>
      </c>
      <c r="AH959" s="1">
        <f t="shared" si="44"/>
        <v>43437</v>
      </c>
      <c r="AI959" t="str">
        <f>IFERROR(VLOOKUP(AH959,realized!U:X,3,0),"")</f>
        <v/>
      </c>
    </row>
    <row r="960" spans="1:35" x14ac:dyDescent="0.3">
      <c r="A960" t="s">
        <v>1789</v>
      </c>
      <c r="B960">
        <v>1.1404700000000001</v>
      </c>
      <c r="C960">
        <v>1.14137</v>
      </c>
      <c r="D960">
        <v>1.13422</v>
      </c>
      <c r="E960">
        <v>1.13533</v>
      </c>
      <c r="F960">
        <v>7.1499999999999897E-3</v>
      </c>
      <c r="G960">
        <v>8.2664285714285392E-3</v>
      </c>
      <c r="H960">
        <v>61.717826521405797</v>
      </c>
      <c r="I960">
        <v>0</v>
      </c>
      <c r="J960" s="1">
        <f t="shared" si="42"/>
        <v>43460</v>
      </c>
      <c r="K960" t="str">
        <f>IFERROR(VLOOKUP(J960,realized!F:I,3,0),"")</f>
        <v/>
      </c>
      <c r="M960" t="s">
        <v>1789</v>
      </c>
      <c r="N960">
        <v>1.27047</v>
      </c>
      <c r="O960">
        <v>1.2708200000000001</v>
      </c>
      <c r="P960">
        <v>1.2629699999999999</v>
      </c>
      <c r="Q960">
        <v>1.26329</v>
      </c>
      <c r="R960">
        <v>8.0600000000001695E-3</v>
      </c>
      <c r="S960">
        <v>1.1633571428571399E-2</v>
      </c>
      <c r="T960">
        <v>61.570991068267901</v>
      </c>
      <c r="U960">
        <v>0</v>
      </c>
      <c r="V960" s="1">
        <f t="shared" si="43"/>
        <v>43460</v>
      </c>
      <c r="W960" t="str">
        <f>IFERROR(VLOOKUP(V960,realized!K:N,3,0),"")</f>
        <v/>
      </c>
      <c r="Y960" t="s">
        <v>1774</v>
      </c>
      <c r="Z960">
        <v>1230.6400000000001</v>
      </c>
      <c r="AA960">
        <v>1241.8399999999999</v>
      </c>
      <c r="AB960">
        <v>1230.33</v>
      </c>
      <c r="AC960">
        <v>1237.8800000000001</v>
      </c>
      <c r="AD960">
        <v>11.5099999999999</v>
      </c>
      <c r="AE960">
        <v>9.8621428571428496</v>
      </c>
      <c r="AF960">
        <v>56.272413685423999</v>
      </c>
      <c r="AG960">
        <v>1</v>
      </c>
      <c r="AH960" s="1">
        <f t="shared" si="44"/>
        <v>43438</v>
      </c>
      <c r="AI960" t="str">
        <f>IFERROR(VLOOKUP(AH960,realized!U:X,3,0),"")</f>
        <v/>
      </c>
    </row>
    <row r="961" spans="1:35" x14ac:dyDescent="0.3">
      <c r="A961" t="s">
        <v>1790</v>
      </c>
      <c r="B961">
        <v>1.1351899999999999</v>
      </c>
      <c r="C961">
        <v>1.14537</v>
      </c>
      <c r="D961">
        <v>1.1351500000000001</v>
      </c>
      <c r="E961">
        <v>1.14303</v>
      </c>
      <c r="F961">
        <v>1.02199999999998E-2</v>
      </c>
      <c r="G961">
        <v>8.3414285714285292E-3</v>
      </c>
      <c r="H961">
        <v>61.916474483527303</v>
      </c>
      <c r="I961">
        <v>0</v>
      </c>
      <c r="J961" s="1">
        <f t="shared" si="42"/>
        <v>43461</v>
      </c>
      <c r="K961" t="str">
        <f>IFERROR(VLOOKUP(J961,realized!F:I,3,0),"")</f>
        <v/>
      </c>
      <c r="M961" t="s">
        <v>1790</v>
      </c>
      <c r="N961">
        <v>1.26319</v>
      </c>
      <c r="O961">
        <v>1.2674099999999999</v>
      </c>
      <c r="P961">
        <v>1.26153</v>
      </c>
      <c r="Q961">
        <v>1.26441</v>
      </c>
      <c r="R961">
        <v>5.8799999999998801E-3</v>
      </c>
      <c r="S961">
        <v>1.1249999999999901E-2</v>
      </c>
      <c r="T961">
        <v>64.083958019264998</v>
      </c>
      <c r="U961">
        <v>0</v>
      </c>
      <c r="V961" s="1">
        <f t="shared" si="43"/>
        <v>43461</v>
      </c>
      <c r="W961" t="str">
        <f>IFERROR(VLOOKUP(V961,realized!K:N,3,0),"")</f>
        <v/>
      </c>
      <c r="Y961" t="s">
        <v>1775</v>
      </c>
      <c r="Z961">
        <v>1238.55</v>
      </c>
      <c r="AA961">
        <v>1239.1500000000001</v>
      </c>
      <c r="AB961">
        <v>1233.2</v>
      </c>
      <c r="AC961">
        <v>1237.05</v>
      </c>
      <c r="AD961">
        <v>5.9500000000000401</v>
      </c>
      <c r="AE961">
        <v>9.6607142857142794</v>
      </c>
      <c r="AF961">
        <v>59.7516316635175</v>
      </c>
      <c r="AG961">
        <v>1</v>
      </c>
      <c r="AH961" s="1">
        <f t="shared" si="44"/>
        <v>43439</v>
      </c>
      <c r="AI961" t="str">
        <f>IFERROR(VLOOKUP(AH961,realized!U:X,3,0),"")</f>
        <v/>
      </c>
    </row>
    <row r="962" spans="1:35" x14ac:dyDescent="0.3">
      <c r="A962" t="s">
        <v>1791</v>
      </c>
      <c r="B962">
        <v>1.14296</v>
      </c>
      <c r="C962">
        <v>1.14723</v>
      </c>
      <c r="D962">
        <v>1.1425099999999999</v>
      </c>
      <c r="E962">
        <v>1.1440699999999999</v>
      </c>
      <c r="F962">
        <v>4.7200000000000497E-3</v>
      </c>
      <c r="G962">
        <v>8.2271428571428096E-3</v>
      </c>
      <c r="H962">
        <v>62.0929369349467</v>
      </c>
      <c r="I962">
        <v>0</v>
      </c>
      <c r="J962" s="1">
        <f t="shared" si="42"/>
        <v>43462</v>
      </c>
      <c r="K962" t="str">
        <f>IFERROR(VLOOKUP(J962,realized!F:I,3,0),"")</f>
        <v/>
      </c>
      <c r="M962" t="s">
        <v>1791</v>
      </c>
      <c r="N962">
        <v>1.2648200000000001</v>
      </c>
      <c r="O962">
        <v>1.27071</v>
      </c>
      <c r="P962">
        <v>1.2634399999999999</v>
      </c>
      <c r="Q962">
        <v>1.26955</v>
      </c>
      <c r="R962">
        <v>7.2700000000001097E-3</v>
      </c>
      <c r="S962">
        <v>1.11971428571428E-2</v>
      </c>
      <c r="T962">
        <v>68.295541490093797</v>
      </c>
      <c r="U962">
        <v>0</v>
      </c>
      <c r="V962" s="1">
        <f t="shared" si="43"/>
        <v>43462</v>
      </c>
      <c r="W962" t="str">
        <f>IFERROR(VLOOKUP(V962,realized!K:N,3,0),"")</f>
        <v/>
      </c>
      <c r="Y962" t="s">
        <v>1776</v>
      </c>
      <c r="Z962">
        <v>1237.2</v>
      </c>
      <c r="AA962">
        <v>1244.27</v>
      </c>
      <c r="AB962">
        <v>1234.6199999999999</v>
      </c>
      <c r="AC962">
        <v>1238.19</v>
      </c>
      <c r="AD962">
        <v>9.6500000000000892</v>
      </c>
      <c r="AE962">
        <v>9.4864285714285597</v>
      </c>
      <c r="AF962">
        <v>56.1979564566644</v>
      </c>
      <c r="AG962">
        <v>1</v>
      </c>
      <c r="AH962" s="1">
        <f t="shared" si="44"/>
        <v>43440</v>
      </c>
      <c r="AI962" t="str">
        <f>IFERROR(VLOOKUP(AH962,realized!U:X,3,0),"")</f>
        <v/>
      </c>
    </row>
    <row r="963" spans="1:35" x14ac:dyDescent="0.3">
      <c r="A963" t="s">
        <v>1792</v>
      </c>
      <c r="B963">
        <v>1.1435599999999999</v>
      </c>
      <c r="C963">
        <v>1.14669</v>
      </c>
      <c r="D963">
        <v>1.14212</v>
      </c>
      <c r="E963">
        <v>1.1466700000000001</v>
      </c>
      <c r="F963">
        <v>4.5699999999999604E-3</v>
      </c>
      <c r="G963">
        <v>7.8942857142856593E-3</v>
      </c>
      <c r="H963">
        <v>62.207295391892501</v>
      </c>
      <c r="I963">
        <v>0</v>
      </c>
      <c r="J963" s="1">
        <f t="shared" si="42"/>
        <v>43465</v>
      </c>
      <c r="K963" t="str">
        <f>IFERROR(VLOOKUP(J963,realized!F:I,3,0),"")</f>
        <v/>
      </c>
      <c r="M963" t="s">
        <v>1792</v>
      </c>
      <c r="N963">
        <v>1.26918</v>
      </c>
      <c r="O963">
        <v>1.28138</v>
      </c>
      <c r="P963">
        <v>1.2679800000000001</v>
      </c>
      <c r="Q963">
        <v>1.2755099999999999</v>
      </c>
      <c r="R963">
        <v>1.3399999999999799E-2</v>
      </c>
      <c r="S963">
        <v>1.0349999999999899E-2</v>
      </c>
      <c r="T963">
        <v>61.242957824477301</v>
      </c>
      <c r="U963">
        <v>1</v>
      </c>
      <c r="V963" s="1">
        <f t="shared" si="43"/>
        <v>43465</v>
      </c>
      <c r="W963" t="str">
        <f>IFERROR(VLOOKUP(V963,realized!K:N,3,0),"")</f>
        <v/>
      </c>
      <c r="Y963" t="s">
        <v>1777</v>
      </c>
      <c r="Z963">
        <v>1237.07</v>
      </c>
      <c r="AA963">
        <v>1249.94</v>
      </c>
      <c r="AB963">
        <v>1237.07</v>
      </c>
      <c r="AC963">
        <v>1248.3800000000001</v>
      </c>
      <c r="AD963">
        <v>12.8700000000001</v>
      </c>
      <c r="AE963">
        <v>9.8707142857142998</v>
      </c>
      <c r="AF963">
        <v>49.7004119640875</v>
      </c>
      <c r="AG963">
        <v>1</v>
      </c>
      <c r="AH963" s="1">
        <f t="shared" si="44"/>
        <v>43441</v>
      </c>
      <c r="AI963" t="str">
        <f>IFERROR(VLOOKUP(AH963,realized!U:X,3,0),"")</f>
        <v/>
      </c>
    </row>
    <row r="964" spans="1:35" x14ac:dyDescent="0.3">
      <c r="A964" t="s">
        <v>1793</v>
      </c>
      <c r="B964">
        <v>1.14574</v>
      </c>
      <c r="C964">
        <v>1.14964</v>
      </c>
      <c r="D964">
        <v>1.1324799999999999</v>
      </c>
      <c r="E964">
        <v>1.1342699999999999</v>
      </c>
      <c r="F964">
        <v>1.7160000000000002E-2</v>
      </c>
      <c r="G964">
        <v>8.4492857142856592E-3</v>
      </c>
      <c r="H964">
        <v>60.561790496487603</v>
      </c>
      <c r="I964">
        <v>0</v>
      </c>
      <c r="J964" s="1">
        <f t="shared" ref="J964:J1027" si="45">DATEVALUE(SUBSTITUTE(A964,".","/"))</f>
        <v>43467</v>
      </c>
      <c r="K964">
        <f>IFERROR(VLOOKUP(J964,realized!F:I,3,0),"")</f>
        <v>-88990.06</v>
      </c>
      <c r="M964" t="s">
        <v>1793</v>
      </c>
      <c r="N964">
        <v>1.27538</v>
      </c>
      <c r="O964">
        <v>1.2772300000000001</v>
      </c>
      <c r="P964">
        <v>1.25806</v>
      </c>
      <c r="Q964">
        <v>1.2609900000000001</v>
      </c>
      <c r="R964">
        <v>1.91700000000001E-2</v>
      </c>
      <c r="S964">
        <v>1.05828571428571E-2</v>
      </c>
      <c r="T964">
        <v>60.849119350721601</v>
      </c>
      <c r="U964">
        <v>1</v>
      </c>
      <c r="V964" s="1">
        <f t="shared" ref="V964:V1027" si="46">DATEVALUE(SUBSTITUTE(M964,".","/"))</f>
        <v>43467</v>
      </c>
      <c r="W964">
        <f>IFERROR(VLOOKUP(V964,realized!K:N,3,0),"")</f>
        <v>-177089.27</v>
      </c>
      <c r="Y964" t="s">
        <v>1778</v>
      </c>
      <c r="Z964">
        <v>1249.71</v>
      </c>
      <c r="AA964">
        <v>1250.45</v>
      </c>
      <c r="AB964">
        <v>1241.51</v>
      </c>
      <c r="AC964">
        <v>1244.1300000000001</v>
      </c>
      <c r="AD964">
        <v>8.9400000000000492</v>
      </c>
      <c r="AE964">
        <v>9.8814285714285806</v>
      </c>
      <c r="AF964">
        <v>48.725549425544799</v>
      </c>
      <c r="AG964">
        <v>1</v>
      </c>
      <c r="AH964" s="1">
        <f t="shared" ref="AH964:AH1027" si="47">DATEVALUE(SUBSTITUTE(Y964,".","/"))</f>
        <v>43444</v>
      </c>
      <c r="AI964" t="str">
        <f>IFERROR(VLOOKUP(AH964,realized!U:X,3,0),"")</f>
        <v/>
      </c>
    </row>
    <row r="965" spans="1:35" x14ac:dyDescent="0.3">
      <c r="A965" t="s">
        <v>1794</v>
      </c>
      <c r="B965">
        <v>1.1343799999999999</v>
      </c>
      <c r="C965">
        <v>1.14106</v>
      </c>
      <c r="D965">
        <v>1.1308100000000001</v>
      </c>
      <c r="E965">
        <v>1.13937</v>
      </c>
      <c r="F965">
        <v>1.0249999999999799E-2</v>
      </c>
      <c r="G965">
        <v>8.6649999999999505E-3</v>
      </c>
      <c r="H965">
        <v>60.8056603446975</v>
      </c>
      <c r="I965">
        <v>0</v>
      </c>
      <c r="J965" s="1">
        <f t="shared" si="45"/>
        <v>43468</v>
      </c>
      <c r="K965">
        <f>IFERROR(VLOOKUP(J965,realized!F:I,3,0),"")</f>
        <v>15566.54</v>
      </c>
      <c r="M965" t="s">
        <v>1794</v>
      </c>
      <c r="N965">
        <v>1.2601800000000001</v>
      </c>
      <c r="O965">
        <v>1.2646999999999999</v>
      </c>
      <c r="P965">
        <v>1.2424200000000001</v>
      </c>
      <c r="Q965">
        <v>1.2636700000000001</v>
      </c>
      <c r="R965">
        <v>2.22799999999998E-2</v>
      </c>
      <c r="S965">
        <v>1.0777857142857099E-2</v>
      </c>
      <c r="T965">
        <v>55.099765602835397</v>
      </c>
      <c r="U965">
        <v>1</v>
      </c>
      <c r="V965" s="1">
        <f t="shared" si="46"/>
        <v>43468</v>
      </c>
      <c r="W965">
        <f>IFERROR(VLOOKUP(V965,realized!K:N,3,0),"")</f>
        <v>-4069.79</v>
      </c>
      <c r="Y965" t="s">
        <v>1779</v>
      </c>
      <c r="Z965">
        <v>1243.99</v>
      </c>
      <c r="AA965">
        <v>1249.42</v>
      </c>
      <c r="AB965">
        <v>1240.92</v>
      </c>
      <c r="AC965">
        <v>1242.8599999999999</v>
      </c>
      <c r="AD965">
        <v>8.5</v>
      </c>
      <c r="AE965">
        <v>9.74714285714286</v>
      </c>
      <c r="AF965">
        <v>48.446858100939203</v>
      </c>
      <c r="AG965">
        <v>1</v>
      </c>
      <c r="AH965" s="1">
        <f t="shared" si="47"/>
        <v>43445</v>
      </c>
      <c r="AI965" t="str">
        <f>IFERROR(VLOOKUP(AH965,realized!U:X,3,0),"")</f>
        <v/>
      </c>
    </row>
    <row r="966" spans="1:35" x14ac:dyDescent="0.3">
      <c r="A966" t="s">
        <v>1795</v>
      </c>
      <c r="B966">
        <v>1.13924</v>
      </c>
      <c r="C966">
        <v>1.1418600000000001</v>
      </c>
      <c r="D966">
        <v>1.13452</v>
      </c>
      <c r="E966">
        <v>1.13961</v>
      </c>
      <c r="F966">
        <v>7.3400000000001199E-3</v>
      </c>
      <c r="G966">
        <v>8.7449999999999698E-3</v>
      </c>
      <c r="H966">
        <v>61.1489722740017</v>
      </c>
      <c r="I966">
        <v>0</v>
      </c>
      <c r="J966" s="1">
        <f t="shared" si="45"/>
        <v>43469</v>
      </c>
      <c r="K966">
        <f>IFERROR(VLOOKUP(J966,realized!F:I,3,0),"")</f>
        <v>-370.75</v>
      </c>
      <c r="M966" t="s">
        <v>1795</v>
      </c>
      <c r="N966">
        <v>1.2626900000000001</v>
      </c>
      <c r="O966">
        <v>1.2744</v>
      </c>
      <c r="P966">
        <v>1.2615400000000001</v>
      </c>
      <c r="Q966">
        <v>1.27257</v>
      </c>
      <c r="R966">
        <v>1.28599999999998E-2</v>
      </c>
      <c r="S966">
        <v>1.1148571428571299E-2</v>
      </c>
      <c r="T966">
        <v>54.781808579305803</v>
      </c>
      <c r="U966">
        <v>1</v>
      </c>
      <c r="V966" s="1">
        <f t="shared" si="46"/>
        <v>43469</v>
      </c>
      <c r="W966">
        <f>IFERROR(VLOOKUP(V966,realized!K:N,3,0),"")</f>
        <v>-7253.08</v>
      </c>
      <c r="Y966" t="s">
        <v>1780</v>
      </c>
      <c r="Z966">
        <v>1242.57</v>
      </c>
      <c r="AA966">
        <v>1247.1500000000001</v>
      </c>
      <c r="AB966">
        <v>1241.9000000000001</v>
      </c>
      <c r="AC966">
        <v>1245.79</v>
      </c>
      <c r="AD966">
        <v>5.25</v>
      </c>
      <c r="AE966">
        <v>9.8185714285714294</v>
      </c>
      <c r="AF966">
        <v>48.232734361845999</v>
      </c>
      <c r="AG966">
        <v>1</v>
      </c>
      <c r="AH966" s="1">
        <f t="shared" si="47"/>
        <v>43446</v>
      </c>
      <c r="AI966" t="str">
        <f>IFERROR(VLOOKUP(AH966,realized!U:X,3,0),"")</f>
        <v/>
      </c>
    </row>
    <row r="967" spans="1:35" x14ac:dyDescent="0.3">
      <c r="A967" t="s">
        <v>1796</v>
      </c>
      <c r="B967">
        <v>1.1395200000000001</v>
      </c>
      <c r="C967">
        <v>1.14822</v>
      </c>
      <c r="D967">
        <v>1.1394599999999999</v>
      </c>
      <c r="E967">
        <v>1.1473500000000001</v>
      </c>
      <c r="F967">
        <v>8.7600000000000993E-3</v>
      </c>
      <c r="G967">
        <v>8.6899999999999703E-3</v>
      </c>
      <c r="H967">
        <v>66.294566037271395</v>
      </c>
      <c r="I967">
        <v>0</v>
      </c>
      <c r="J967" s="1">
        <f t="shared" si="45"/>
        <v>43472</v>
      </c>
      <c r="K967">
        <f>IFERROR(VLOOKUP(J967,realized!F:I,3,0),"")</f>
        <v>-4190.22</v>
      </c>
      <c r="M967" t="s">
        <v>1796</v>
      </c>
      <c r="N967">
        <v>1.2720800000000001</v>
      </c>
      <c r="O967">
        <v>1.2786299999999999</v>
      </c>
      <c r="P967">
        <v>1.27118</v>
      </c>
      <c r="Q967">
        <v>1.27739</v>
      </c>
      <c r="R967">
        <v>7.4499999999999497E-3</v>
      </c>
      <c r="S967">
        <v>1.07249999999999E-2</v>
      </c>
      <c r="T967">
        <v>54.254951413073798</v>
      </c>
      <c r="U967">
        <v>1</v>
      </c>
      <c r="V967" s="1">
        <f t="shared" si="46"/>
        <v>43472</v>
      </c>
      <c r="W967">
        <f>IFERROR(VLOOKUP(V967,realized!K:N,3,0),"")</f>
        <v>-14887.13</v>
      </c>
      <c r="Y967" t="s">
        <v>1781</v>
      </c>
      <c r="Z967">
        <v>1245.23</v>
      </c>
      <c r="AA967">
        <v>1246.6400000000001</v>
      </c>
      <c r="AB967">
        <v>1240.01</v>
      </c>
      <c r="AC967">
        <v>1242.9000000000001</v>
      </c>
      <c r="AD967">
        <v>6.6300000000001003</v>
      </c>
      <c r="AE967">
        <v>9.7050000000000196</v>
      </c>
      <c r="AF967">
        <v>47.988162956180297</v>
      </c>
      <c r="AG967">
        <v>1</v>
      </c>
      <c r="AH967" s="1">
        <f t="shared" si="47"/>
        <v>43447</v>
      </c>
      <c r="AI967" t="str">
        <f>IFERROR(VLOOKUP(AH967,realized!U:X,3,0),"")</f>
        <v/>
      </c>
    </row>
    <row r="968" spans="1:35" x14ac:dyDescent="0.3">
      <c r="A968" t="s">
        <v>1797</v>
      </c>
      <c r="B968">
        <v>1.1472899999999999</v>
      </c>
      <c r="C968">
        <v>1.1484300000000001</v>
      </c>
      <c r="D968">
        <v>1.1421699999999999</v>
      </c>
      <c r="E968">
        <v>1.1440600000000001</v>
      </c>
      <c r="F968">
        <v>6.26000000000015E-3</v>
      </c>
      <c r="G968">
        <v>8.7057142857142802E-3</v>
      </c>
      <c r="H968">
        <v>68.736843208550994</v>
      </c>
      <c r="I968">
        <v>0</v>
      </c>
      <c r="J968" s="1">
        <f t="shared" si="45"/>
        <v>43473</v>
      </c>
      <c r="K968">
        <f>IFERROR(VLOOKUP(J968,realized!F:I,3,0),"")</f>
        <v>16144.48</v>
      </c>
      <c r="M968" t="s">
        <v>1797</v>
      </c>
      <c r="N968">
        <v>1.2776000000000001</v>
      </c>
      <c r="O968">
        <v>1.27966</v>
      </c>
      <c r="P968">
        <v>1.2706200000000001</v>
      </c>
      <c r="Q968">
        <v>1.2714000000000001</v>
      </c>
      <c r="R968">
        <v>9.03999999999993E-3</v>
      </c>
      <c r="S968">
        <v>1.0815714285714199E-2</v>
      </c>
      <c r="T968">
        <v>53.770114719921501</v>
      </c>
      <c r="U968">
        <v>1</v>
      </c>
      <c r="V968" s="1">
        <f t="shared" si="46"/>
        <v>43473</v>
      </c>
      <c r="W968">
        <f>IFERROR(VLOOKUP(V968,realized!K:N,3,0),"")</f>
        <v>-1975.91</v>
      </c>
      <c r="Y968" t="s">
        <v>1782</v>
      </c>
      <c r="Z968">
        <v>1241.21</v>
      </c>
      <c r="AA968">
        <v>1242.9100000000001</v>
      </c>
      <c r="AB968">
        <v>1232.81</v>
      </c>
      <c r="AC968">
        <v>1238.21</v>
      </c>
      <c r="AD968">
        <v>10.100000000000099</v>
      </c>
      <c r="AE968">
        <v>9.9685714285714493</v>
      </c>
      <c r="AF968">
        <v>47.931185221610903</v>
      </c>
      <c r="AG968">
        <v>1</v>
      </c>
      <c r="AH968" s="1">
        <f t="shared" si="47"/>
        <v>43448</v>
      </c>
      <c r="AI968" t="str">
        <f>IFERROR(VLOOKUP(AH968,realized!U:X,3,0),"")</f>
        <v/>
      </c>
    </row>
    <row r="969" spans="1:35" x14ac:dyDescent="0.3">
      <c r="A969" t="s">
        <v>1798</v>
      </c>
      <c r="B969">
        <v>1.14394</v>
      </c>
      <c r="C969">
        <v>1.1557200000000001</v>
      </c>
      <c r="D969">
        <v>1.14367</v>
      </c>
      <c r="E969">
        <v>1.15422</v>
      </c>
      <c r="F969">
        <v>1.2050000000000101E-2</v>
      </c>
      <c r="G969">
        <v>9.0978571428571506E-3</v>
      </c>
      <c r="H969">
        <v>58.639852469872899</v>
      </c>
      <c r="I969">
        <v>0</v>
      </c>
      <c r="J969" s="1">
        <f t="shared" si="45"/>
        <v>43474</v>
      </c>
      <c r="K969">
        <f>IFERROR(VLOOKUP(J969,realized!F:I,3,0),"")</f>
        <v>-109321.64</v>
      </c>
      <c r="M969" t="s">
        <v>1798</v>
      </c>
      <c r="N969">
        <v>1.2714799999999999</v>
      </c>
      <c r="O969">
        <v>1.2803</v>
      </c>
      <c r="P969">
        <v>1.27064</v>
      </c>
      <c r="Q969">
        <v>1.2788200000000001</v>
      </c>
      <c r="R969">
        <v>9.6600000000000002E-3</v>
      </c>
      <c r="S969">
        <v>1.0821428571428499E-2</v>
      </c>
      <c r="T969">
        <v>53.312523931488101</v>
      </c>
      <c r="U969">
        <v>1</v>
      </c>
      <c r="V969" s="1">
        <f t="shared" si="46"/>
        <v>43474</v>
      </c>
      <c r="W969">
        <f>IFERROR(VLOOKUP(V969,realized!K:N,3,0),"")</f>
        <v>-504.93</v>
      </c>
      <c r="Y969" t="s">
        <v>1783</v>
      </c>
      <c r="Z969">
        <v>1235.6500000000001</v>
      </c>
      <c r="AA969">
        <v>1248.02</v>
      </c>
      <c r="AB969">
        <v>1235.43</v>
      </c>
      <c r="AC969">
        <v>1246.07</v>
      </c>
      <c r="AD969">
        <v>12.5899999999999</v>
      </c>
      <c r="AE969">
        <v>9.9114285714285995</v>
      </c>
      <c r="AF969">
        <v>47.861688289276003</v>
      </c>
      <c r="AG969">
        <v>1</v>
      </c>
      <c r="AH969" s="1">
        <f t="shared" si="47"/>
        <v>43451</v>
      </c>
      <c r="AI969" t="str">
        <f>IFERROR(VLOOKUP(AH969,realized!U:X,3,0),"")</f>
        <v/>
      </c>
    </row>
    <row r="970" spans="1:35" x14ac:dyDescent="0.3">
      <c r="A970" t="s">
        <v>1799</v>
      </c>
      <c r="B970">
        <v>1.1544000000000001</v>
      </c>
      <c r="C970">
        <v>1.1569499999999999</v>
      </c>
      <c r="D970">
        <v>1.14842</v>
      </c>
      <c r="E970">
        <v>1.1499699999999999</v>
      </c>
      <c r="F970">
        <v>8.5299999999999196E-3</v>
      </c>
      <c r="G970">
        <v>9.1542857142857103E-3</v>
      </c>
      <c r="H970">
        <v>57.274257875858197</v>
      </c>
      <c r="I970">
        <v>0</v>
      </c>
      <c r="J970" s="1">
        <f t="shared" si="45"/>
        <v>43475</v>
      </c>
      <c r="K970">
        <f>IFERROR(VLOOKUP(J970,realized!F:I,3,0),"")</f>
        <v>-22596.44</v>
      </c>
      <c r="M970" t="s">
        <v>1799</v>
      </c>
      <c r="N970">
        <v>1.2787900000000001</v>
      </c>
      <c r="O970">
        <v>1.2800400000000001</v>
      </c>
      <c r="P970">
        <v>1.2726900000000001</v>
      </c>
      <c r="Q970">
        <v>1.2749900000000001</v>
      </c>
      <c r="R970">
        <v>7.3499999999999599E-3</v>
      </c>
      <c r="S970">
        <v>1.0828571428571399E-2</v>
      </c>
      <c r="T970">
        <v>52.888585406708003</v>
      </c>
      <c r="U970">
        <v>1</v>
      </c>
      <c r="V970" s="1">
        <f t="shared" si="46"/>
        <v>43475</v>
      </c>
      <c r="W970">
        <f>IFERROR(VLOOKUP(V970,realized!K:N,3,0),"")</f>
        <v>4875.84</v>
      </c>
      <c r="Y970" t="s">
        <v>1784</v>
      </c>
      <c r="Z970">
        <v>1245.22</v>
      </c>
      <c r="AA970">
        <v>1250.29</v>
      </c>
      <c r="AB970">
        <v>1244.93</v>
      </c>
      <c r="AC970">
        <v>1249.21</v>
      </c>
      <c r="AD970">
        <v>5.3599999999999</v>
      </c>
      <c r="AE970">
        <v>9.18785714285716</v>
      </c>
      <c r="AF970">
        <v>53.094212554525399</v>
      </c>
      <c r="AG970">
        <v>1</v>
      </c>
      <c r="AH970" s="1">
        <f t="shared" si="47"/>
        <v>43452</v>
      </c>
      <c r="AI970" t="str">
        <f>IFERROR(VLOOKUP(AH970,realized!U:X,3,0),"")</f>
        <v/>
      </c>
    </row>
    <row r="971" spans="1:35" x14ac:dyDescent="0.3">
      <c r="A971" t="s">
        <v>1800</v>
      </c>
      <c r="B971">
        <v>1.14968</v>
      </c>
      <c r="C971">
        <v>1.1539900000000001</v>
      </c>
      <c r="D971">
        <v>1.14577</v>
      </c>
      <c r="E971">
        <v>1.14666</v>
      </c>
      <c r="F971">
        <v>8.2200000000001092E-3</v>
      </c>
      <c r="G971">
        <v>8.9150000000000201E-3</v>
      </c>
      <c r="H971">
        <v>57.606931010903999</v>
      </c>
      <c r="I971">
        <v>0</v>
      </c>
      <c r="J971" s="1">
        <f t="shared" si="45"/>
        <v>43476</v>
      </c>
      <c r="K971">
        <f>IFERROR(VLOOKUP(J971,realized!F:I,3,0),"")</f>
        <v>1834.53</v>
      </c>
      <c r="M971" t="s">
        <v>1800</v>
      </c>
      <c r="N971">
        <v>1.2740800000000001</v>
      </c>
      <c r="O971">
        <v>1.28654</v>
      </c>
      <c r="P971">
        <v>1.27092</v>
      </c>
      <c r="Q971">
        <v>1.28363</v>
      </c>
      <c r="R971">
        <v>1.56199999999999E-2</v>
      </c>
      <c r="S971">
        <v>1.12307142857142E-2</v>
      </c>
      <c r="T971">
        <v>47.800444054329098</v>
      </c>
      <c r="U971">
        <v>1</v>
      </c>
      <c r="V971" s="1">
        <f t="shared" si="46"/>
        <v>43476</v>
      </c>
      <c r="W971">
        <f>IFERROR(VLOOKUP(V971,realized!K:N,3,0),"")</f>
        <v>11791.44</v>
      </c>
      <c r="Y971" t="s">
        <v>1785</v>
      </c>
      <c r="Z971">
        <v>1249.3499999999999</v>
      </c>
      <c r="AA971">
        <v>1257.96</v>
      </c>
      <c r="AB971">
        <v>1241.6500000000001</v>
      </c>
      <c r="AC971">
        <v>1241.74</v>
      </c>
      <c r="AD971">
        <v>16.309999999999899</v>
      </c>
      <c r="AE971">
        <v>9.7271428571428693</v>
      </c>
      <c r="AF971">
        <v>45.390332063783497</v>
      </c>
      <c r="AG971">
        <v>1</v>
      </c>
      <c r="AH971" s="1">
        <f t="shared" si="47"/>
        <v>43453</v>
      </c>
      <c r="AI971" t="str">
        <f>IFERROR(VLOOKUP(AH971,realized!U:X,3,0),"")</f>
        <v/>
      </c>
    </row>
    <row r="972" spans="1:35" x14ac:dyDescent="0.3">
      <c r="A972" t="s">
        <v>1801</v>
      </c>
      <c r="B972">
        <v>1.14585</v>
      </c>
      <c r="C972">
        <v>1.14818</v>
      </c>
      <c r="D972">
        <v>1.1450199999999999</v>
      </c>
      <c r="E972">
        <v>1.14683</v>
      </c>
      <c r="F972">
        <v>3.1600000000000499E-3</v>
      </c>
      <c r="G972">
        <v>8.2978571428571606E-3</v>
      </c>
      <c r="H972">
        <v>57.612590483292401</v>
      </c>
      <c r="I972">
        <v>0</v>
      </c>
      <c r="J972" s="1">
        <f t="shared" si="45"/>
        <v>43479</v>
      </c>
      <c r="K972">
        <f>IFERROR(VLOOKUP(J972,realized!F:I,3,0),"")</f>
        <v>20742.29</v>
      </c>
      <c r="M972" t="s">
        <v>1801</v>
      </c>
      <c r="N972">
        <v>1.2851699999999999</v>
      </c>
      <c r="O972">
        <v>1.29298</v>
      </c>
      <c r="P972">
        <v>1.2818099999999999</v>
      </c>
      <c r="Q972">
        <v>1.2866500000000001</v>
      </c>
      <c r="R972">
        <v>1.11700000000001E-2</v>
      </c>
      <c r="S972">
        <v>1.14585714285714E-2</v>
      </c>
      <c r="T972">
        <v>42.395243245214402</v>
      </c>
      <c r="U972">
        <v>1</v>
      </c>
      <c r="V972" s="1">
        <f t="shared" si="46"/>
        <v>43479</v>
      </c>
      <c r="W972">
        <f>IFERROR(VLOOKUP(V972,realized!K:N,3,0),"")</f>
        <v>-989.29</v>
      </c>
      <c r="Y972" t="s">
        <v>1786</v>
      </c>
      <c r="Z972">
        <v>1243</v>
      </c>
      <c r="AA972">
        <v>1265.23</v>
      </c>
      <c r="AB972">
        <v>1242.5899999999999</v>
      </c>
      <c r="AC972">
        <v>1259.28</v>
      </c>
      <c r="AD972">
        <v>23.49</v>
      </c>
      <c r="AE972">
        <v>10.771428571428499</v>
      </c>
      <c r="AF972">
        <v>43.248992431313802</v>
      </c>
      <c r="AG972">
        <v>1</v>
      </c>
      <c r="AH972" s="1">
        <f t="shared" si="47"/>
        <v>43454</v>
      </c>
      <c r="AI972" t="str">
        <f>IFERROR(VLOOKUP(AH972,realized!U:X,3,0),"")</f>
        <v/>
      </c>
    </row>
    <row r="973" spans="1:35" x14ac:dyDescent="0.3">
      <c r="A973" t="s">
        <v>1802</v>
      </c>
      <c r="B973">
        <v>1.1467400000000001</v>
      </c>
      <c r="C973">
        <v>1.1489400000000001</v>
      </c>
      <c r="D973">
        <v>1.1381600000000001</v>
      </c>
      <c r="E973">
        <v>1.1411899999999999</v>
      </c>
      <c r="F973">
        <v>1.078E-2</v>
      </c>
      <c r="G973">
        <v>8.5121428571428796E-3</v>
      </c>
      <c r="H973">
        <v>57.736659876481198</v>
      </c>
      <c r="I973">
        <v>0</v>
      </c>
      <c r="J973" s="1">
        <f t="shared" si="45"/>
        <v>43480</v>
      </c>
      <c r="K973">
        <f>IFERROR(VLOOKUP(J973,realized!F:I,3,0),"")</f>
        <v>-27617.58</v>
      </c>
      <c r="M973" t="s">
        <v>1802</v>
      </c>
      <c r="N973">
        <v>1.28559</v>
      </c>
      <c r="O973">
        <v>1.2915099999999999</v>
      </c>
      <c r="P973">
        <v>1.26677</v>
      </c>
      <c r="Q973">
        <v>1.2858799999999999</v>
      </c>
      <c r="R973">
        <v>2.4739999999999901E-2</v>
      </c>
      <c r="S973">
        <v>1.24249999999999E-2</v>
      </c>
      <c r="T973">
        <v>42.509260854168097</v>
      </c>
      <c r="U973">
        <v>1</v>
      </c>
      <c r="V973" s="1">
        <f t="shared" si="46"/>
        <v>43480</v>
      </c>
      <c r="W973">
        <f>IFERROR(VLOOKUP(V973,realized!K:N,3,0),"")</f>
        <v>-32855.379999999997</v>
      </c>
      <c r="Y973" t="s">
        <v>1787</v>
      </c>
      <c r="Z973">
        <v>1259.67</v>
      </c>
      <c r="AA973">
        <v>1262.6600000000001</v>
      </c>
      <c r="AB973">
        <v>1253.81</v>
      </c>
      <c r="AC973">
        <v>1255.3</v>
      </c>
      <c r="AD973">
        <v>8.8500000000001293</v>
      </c>
      <c r="AE973">
        <v>10.4285714285714</v>
      </c>
      <c r="AF973">
        <v>52.100555321374898</v>
      </c>
      <c r="AG973">
        <v>1</v>
      </c>
      <c r="AH973" s="1">
        <f t="shared" si="47"/>
        <v>43455</v>
      </c>
      <c r="AI973" t="str">
        <f>IFERROR(VLOOKUP(AH973,realized!U:X,3,0),"")</f>
        <v/>
      </c>
    </row>
    <row r="974" spans="1:35" x14ac:dyDescent="0.3">
      <c r="A974" t="s">
        <v>1803</v>
      </c>
      <c r="B974">
        <v>1.1410100000000001</v>
      </c>
      <c r="C974">
        <v>1.14246</v>
      </c>
      <c r="D974">
        <v>1.13775</v>
      </c>
      <c r="E974">
        <v>1.1390800000000001</v>
      </c>
      <c r="F974">
        <v>4.7099999999999902E-3</v>
      </c>
      <c r="G974">
        <v>8.3378571428571694E-3</v>
      </c>
      <c r="H974">
        <v>57.7592153654737</v>
      </c>
      <c r="I974">
        <v>0</v>
      </c>
      <c r="J974" s="1">
        <f t="shared" si="45"/>
        <v>43481</v>
      </c>
      <c r="K974">
        <f>IFERROR(VLOOKUP(J974,realized!F:I,3,0),"")</f>
        <v>5825.16</v>
      </c>
      <c r="M974" t="s">
        <v>1803</v>
      </c>
      <c r="N974">
        <v>1.28559</v>
      </c>
      <c r="O974">
        <v>1.2896799999999999</v>
      </c>
      <c r="P974">
        <v>1.2824</v>
      </c>
      <c r="Q974">
        <v>1.2877400000000001</v>
      </c>
      <c r="R974">
        <v>7.2799999999999497E-3</v>
      </c>
      <c r="S974">
        <v>1.23692857142856E-2</v>
      </c>
      <c r="T974">
        <v>42.688410393842297</v>
      </c>
      <c r="U974">
        <v>1</v>
      </c>
      <c r="V974" s="1">
        <f t="shared" si="46"/>
        <v>43481</v>
      </c>
      <c r="W974">
        <f>IFERROR(VLOOKUP(V974,realized!K:N,3,0),"")</f>
        <v>6652.78</v>
      </c>
      <c r="Y974" t="s">
        <v>1788</v>
      </c>
      <c r="Z974">
        <v>1258.1400000000001</v>
      </c>
      <c r="AA974">
        <v>1269.53</v>
      </c>
      <c r="AB974">
        <v>1257.8399999999999</v>
      </c>
      <c r="AC974">
        <v>1268.53</v>
      </c>
      <c r="AD974">
        <v>14.23</v>
      </c>
      <c r="AE974">
        <v>10.6228571428571</v>
      </c>
      <c r="AF974">
        <v>50.382573315514598</v>
      </c>
      <c r="AG974">
        <v>1</v>
      </c>
      <c r="AH974" s="1">
        <f t="shared" si="47"/>
        <v>43458</v>
      </c>
      <c r="AI974" t="str">
        <f>IFERROR(VLOOKUP(AH974,realized!U:X,3,0),"")</f>
        <v/>
      </c>
    </row>
    <row r="975" spans="1:35" x14ac:dyDescent="0.3">
      <c r="A975" t="s">
        <v>1804</v>
      </c>
      <c r="B975">
        <v>1.13914</v>
      </c>
      <c r="C975">
        <v>1.1405700000000001</v>
      </c>
      <c r="D975">
        <v>1.13697</v>
      </c>
      <c r="E975">
        <v>1.13879</v>
      </c>
      <c r="F975">
        <v>3.6000000000000398E-3</v>
      </c>
      <c r="G975">
        <v>7.8650000000000404E-3</v>
      </c>
      <c r="H975">
        <v>57.608515748378899</v>
      </c>
      <c r="I975">
        <v>0</v>
      </c>
      <c r="J975" s="1">
        <f t="shared" si="45"/>
        <v>43482</v>
      </c>
      <c r="K975">
        <f>IFERROR(VLOOKUP(J975,realized!F:I,3,0),"")</f>
        <v>8093.1</v>
      </c>
      <c r="M975" t="s">
        <v>1804</v>
      </c>
      <c r="N975">
        <v>1.2876799999999999</v>
      </c>
      <c r="O975">
        <v>1.3000400000000001</v>
      </c>
      <c r="P975">
        <v>1.2831699999999999</v>
      </c>
      <c r="Q975">
        <v>1.2984500000000001</v>
      </c>
      <c r="R975">
        <v>1.68700000000001E-2</v>
      </c>
      <c r="S975">
        <v>1.31542857142857E-2</v>
      </c>
      <c r="T975">
        <v>38.195350246757997</v>
      </c>
      <c r="U975">
        <v>1</v>
      </c>
      <c r="V975" s="1">
        <f t="shared" si="46"/>
        <v>43482</v>
      </c>
      <c r="W975">
        <f>IFERROR(VLOOKUP(V975,realized!K:N,3,0),"")</f>
        <v>-62796.9</v>
      </c>
      <c r="Y975" t="s">
        <v>1789</v>
      </c>
      <c r="Z975">
        <v>1273.83</v>
      </c>
      <c r="AA975">
        <v>1279.01</v>
      </c>
      <c r="AB975">
        <v>1265.5999999999999</v>
      </c>
      <c r="AC975">
        <v>1266.4000000000001</v>
      </c>
      <c r="AD975">
        <v>13.41</v>
      </c>
      <c r="AE975">
        <v>11.1557142857143</v>
      </c>
      <c r="AF975">
        <v>42.086277624260703</v>
      </c>
      <c r="AG975">
        <v>1</v>
      </c>
      <c r="AH975" s="1">
        <f t="shared" si="47"/>
        <v>43460</v>
      </c>
      <c r="AI975" t="str">
        <f>IFERROR(VLOOKUP(AH975,realized!U:X,3,0),"")</f>
        <v/>
      </c>
    </row>
    <row r="976" spans="1:35" x14ac:dyDescent="0.3">
      <c r="A976" t="s">
        <v>1805</v>
      </c>
      <c r="B976">
        <v>1.1388199999999999</v>
      </c>
      <c r="C976">
        <v>1.141</v>
      </c>
      <c r="D976">
        <v>1.1352899999999999</v>
      </c>
      <c r="E976">
        <v>1.1362699999999999</v>
      </c>
      <c r="F976">
        <v>5.7100000000001004E-3</v>
      </c>
      <c r="G976">
        <v>7.9357142857143306E-3</v>
      </c>
      <c r="H976">
        <v>57.516037366523399</v>
      </c>
      <c r="I976">
        <v>0</v>
      </c>
      <c r="J976" s="1">
        <f t="shared" si="45"/>
        <v>43483</v>
      </c>
      <c r="K976">
        <f>IFERROR(VLOOKUP(J976,realized!F:I,3,0),"")</f>
        <v>-7731.73</v>
      </c>
      <c r="M976" t="s">
        <v>1805</v>
      </c>
      <c r="N976">
        <v>1.2983899999999999</v>
      </c>
      <c r="O976">
        <v>1.2992600000000001</v>
      </c>
      <c r="P976">
        <v>1.28559</v>
      </c>
      <c r="Q976">
        <v>1.2872300000000001</v>
      </c>
      <c r="R976">
        <v>1.367E-2</v>
      </c>
      <c r="S976">
        <v>1.36114285714285E-2</v>
      </c>
      <c r="T976">
        <v>38.770392084188501</v>
      </c>
      <c r="U976">
        <v>1</v>
      </c>
      <c r="V976" s="1">
        <f t="shared" si="46"/>
        <v>43483</v>
      </c>
      <c r="W976">
        <f>IFERROR(VLOOKUP(V976,realized!K:N,3,0),"")</f>
        <v>6600.27</v>
      </c>
      <c r="Y976" t="s">
        <v>1790</v>
      </c>
      <c r="Z976">
        <v>1266.3</v>
      </c>
      <c r="AA976">
        <v>1278.8800000000001</v>
      </c>
      <c r="AB976">
        <v>1266.1400000000001</v>
      </c>
      <c r="AC976">
        <v>1275.1300000000001</v>
      </c>
      <c r="AD976">
        <v>12.74</v>
      </c>
      <c r="AE976">
        <v>11.376428571428599</v>
      </c>
      <c r="AF976">
        <v>42.593384024242098</v>
      </c>
      <c r="AG976">
        <v>1</v>
      </c>
      <c r="AH976" s="1">
        <f t="shared" si="47"/>
        <v>43461</v>
      </c>
      <c r="AI976" t="str">
        <f>IFERROR(VLOOKUP(AH976,realized!U:X,3,0),"")</f>
        <v/>
      </c>
    </row>
    <row r="977" spans="1:35" x14ac:dyDescent="0.3">
      <c r="A977" t="s">
        <v>1806</v>
      </c>
      <c r="B977">
        <v>1.13601</v>
      </c>
      <c r="C977">
        <v>1.1390800000000001</v>
      </c>
      <c r="D977">
        <v>1.13564</v>
      </c>
      <c r="E977">
        <v>1.13642</v>
      </c>
      <c r="F977">
        <v>3.4400000000001001E-3</v>
      </c>
      <c r="G977">
        <v>7.8550000000000494E-3</v>
      </c>
      <c r="H977">
        <v>57.5035536368895</v>
      </c>
      <c r="I977">
        <v>0</v>
      </c>
      <c r="J977" s="1">
        <f t="shared" si="45"/>
        <v>43486</v>
      </c>
      <c r="K977">
        <f>IFERROR(VLOOKUP(J977,realized!F:I,3,0),"")</f>
        <v>755.49</v>
      </c>
      <c r="M977" t="s">
        <v>1806</v>
      </c>
      <c r="N977">
        <v>1.2872300000000001</v>
      </c>
      <c r="O977">
        <v>1.2909900000000001</v>
      </c>
      <c r="P977">
        <v>1.2829900000000001</v>
      </c>
      <c r="Q977">
        <v>1.2891699999999999</v>
      </c>
      <c r="R977">
        <v>8.0000000000000002E-3</v>
      </c>
      <c r="S977">
        <v>1.32257142857142E-2</v>
      </c>
      <c r="T977">
        <v>39.444141784394397</v>
      </c>
      <c r="U977">
        <v>1</v>
      </c>
      <c r="V977" s="1">
        <f t="shared" si="46"/>
        <v>43486</v>
      </c>
      <c r="W977">
        <f>IFERROR(VLOOKUP(V977,realized!K:N,3,0),"")</f>
        <v>-16676.13</v>
      </c>
      <c r="Y977" t="s">
        <v>1791</v>
      </c>
      <c r="Z977">
        <v>1275.03</v>
      </c>
      <c r="AA977">
        <v>1282.06</v>
      </c>
      <c r="AB977">
        <v>1274.2</v>
      </c>
      <c r="AC977">
        <v>1280.6400000000001</v>
      </c>
      <c r="AD977">
        <v>7.8599999999999</v>
      </c>
      <c r="AE977">
        <v>11.0185714285714</v>
      </c>
      <c r="AF977">
        <v>40.4756462344182</v>
      </c>
      <c r="AG977">
        <v>1</v>
      </c>
      <c r="AH977" s="1">
        <f t="shared" si="47"/>
        <v>43462</v>
      </c>
      <c r="AI977" t="str">
        <f>IFERROR(VLOOKUP(AH977,realized!U:X,3,0),"")</f>
        <v/>
      </c>
    </row>
    <row r="978" spans="1:35" x14ac:dyDescent="0.3">
      <c r="A978" t="s">
        <v>1807</v>
      </c>
      <c r="B978">
        <v>1.13642</v>
      </c>
      <c r="C978">
        <v>1.1373500000000001</v>
      </c>
      <c r="D978">
        <v>1.13357</v>
      </c>
      <c r="E978">
        <v>1.1359399999999999</v>
      </c>
      <c r="F978">
        <v>3.7800000000001101E-3</v>
      </c>
      <c r="G978">
        <v>6.8992857142857701E-3</v>
      </c>
      <c r="H978">
        <v>57.007702416188003</v>
      </c>
      <c r="I978">
        <v>0</v>
      </c>
      <c r="J978" s="1">
        <f t="shared" si="45"/>
        <v>43487</v>
      </c>
      <c r="K978">
        <f>IFERROR(VLOOKUP(J978,realized!F:I,3,0),"")</f>
        <v>-28643.38</v>
      </c>
      <c r="M978" t="s">
        <v>1807</v>
      </c>
      <c r="N978">
        <v>1.2889999999999999</v>
      </c>
      <c r="O978">
        <v>1.2974699999999999</v>
      </c>
      <c r="P978">
        <v>1.2854699999999999</v>
      </c>
      <c r="Q978">
        <v>1.2956000000000001</v>
      </c>
      <c r="R978">
        <v>1.2E-2</v>
      </c>
      <c r="S978">
        <v>1.27135714285714E-2</v>
      </c>
      <c r="T978">
        <v>39.935731290396703</v>
      </c>
      <c r="U978">
        <v>0</v>
      </c>
      <c r="V978" s="1">
        <f t="shared" si="46"/>
        <v>43487</v>
      </c>
      <c r="W978">
        <f>IFERROR(VLOOKUP(V978,realized!K:N,3,0),"")</f>
        <v>-11500.42</v>
      </c>
      <c r="Y978" t="s">
        <v>1792</v>
      </c>
      <c r="Z978">
        <v>1279.93</v>
      </c>
      <c r="AA978">
        <v>1284.02</v>
      </c>
      <c r="AB978">
        <v>1277.4100000000001</v>
      </c>
      <c r="AC978">
        <v>1282.0999999999999</v>
      </c>
      <c r="AD978">
        <v>6.6099999999999</v>
      </c>
      <c r="AE978">
        <v>10.8521428571428</v>
      </c>
      <c r="AF978">
        <v>39.252661427886999</v>
      </c>
      <c r="AG978">
        <v>1</v>
      </c>
      <c r="AH978" s="1">
        <f t="shared" si="47"/>
        <v>43465</v>
      </c>
      <c r="AI978" t="str">
        <f>IFERROR(VLOOKUP(AH978,realized!U:X,3,0),"")</f>
        <v/>
      </c>
    </row>
    <row r="979" spans="1:35" x14ac:dyDescent="0.3">
      <c r="A979" t="s">
        <v>1808</v>
      </c>
      <c r="B979">
        <v>1.1361699999999999</v>
      </c>
      <c r="C979">
        <v>1.13941</v>
      </c>
      <c r="D979">
        <v>1.13503</v>
      </c>
      <c r="E979">
        <v>1.1379600000000001</v>
      </c>
      <c r="F979">
        <v>4.3800000000000497E-3</v>
      </c>
      <c r="G979">
        <v>6.4800000000000699E-3</v>
      </c>
      <c r="H979">
        <v>60.525747469237501</v>
      </c>
      <c r="I979">
        <v>0</v>
      </c>
      <c r="J979" s="1">
        <f t="shared" si="45"/>
        <v>43488</v>
      </c>
      <c r="K979">
        <f>IFERROR(VLOOKUP(J979,realized!F:I,3,0),"")</f>
        <v>18596.560000000001</v>
      </c>
      <c r="M979" t="s">
        <v>1808</v>
      </c>
      <c r="N979">
        <v>1.2951999999999999</v>
      </c>
      <c r="O979">
        <v>1.30803</v>
      </c>
      <c r="P979">
        <v>1.2942100000000001</v>
      </c>
      <c r="Q979">
        <v>1.30677</v>
      </c>
      <c r="R979">
        <v>1.38199999999999E-2</v>
      </c>
      <c r="S979">
        <v>1.2109285714285699E-2</v>
      </c>
      <c r="T979">
        <v>48.372629164858097</v>
      </c>
      <c r="U979">
        <v>0</v>
      </c>
      <c r="V979" s="1">
        <f t="shared" si="46"/>
        <v>43488</v>
      </c>
      <c r="W979">
        <f>IFERROR(VLOOKUP(V979,realized!K:N,3,0),"")</f>
        <v>-72662.42</v>
      </c>
      <c r="Y979" t="s">
        <v>1793</v>
      </c>
      <c r="Z979">
        <v>1282.03</v>
      </c>
      <c r="AA979">
        <v>1288.7</v>
      </c>
      <c r="AB979">
        <v>1278.6400000000001</v>
      </c>
      <c r="AC979">
        <v>1284.44</v>
      </c>
      <c r="AD979">
        <v>10.059999999999899</v>
      </c>
      <c r="AE979">
        <v>10.963571428571401</v>
      </c>
      <c r="AF979">
        <v>36.2570605085442</v>
      </c>
      <c r="AG979">
        <v>1</v>
      </c>
      <c r="AH979" s="1">
        <f t="shared" si="47"/>
        <v>43467</v>
      </c>
      <c r="AI979">
        <f>IFERROR(VLOOKUP(AH979,realized!U:X,3,0),"")</f>
        <v>-32385.360000000001</v>
      </c>
    </row>
    <row r="980" spans="1:35" x14ac:dyDescent="0.3">
      <c r="A980" t="s">
        <v>1809</v>
      </c>
      <c r="B980">
        <v>1.1379999999999999</v>
      </c>
      <c r="C980">
        <v>1.1390800000000001</v>
      </c>
      <c r="D980">
        <v>1.1288899999999999</v>
      </c>
      <c r="E980">
        <v>1.1306700000000001</v>
      </c>
      <c r="F980">
        <v>1.01900000000001E-2</v>
      </c>
      <c r="G980">
        <v>6.6835714285714996E-3</v>
      </c>
      <c r="H980">
        <v>52.9292986193121</v>
      </c>
      <c r="I980">
        <v>0</v>
      </c>
      <c r="J980" s="1">
        <f t="shared" si="45"/>
        <v>43489</v>
      </c>
      <c r="K980">
        <f>IFERROR(VLOOKUP(J980,realized!F:I,3,0),"")</f>
        <v>-50874.18</v>
      </c>
      <c r="M980" t="s">
        <v>1809</v>
      </c>
      <c r="N980">
        <v>1.3066899999999999</v>
      </c>
      <c r="O980">
        <v>1.3093600000000001</v>
      </c>
      <c r="P980">
        <v>1.3011699999999999</v>
      </c>
      <c r="Q980">
        <v>1.30619</v>
      </c>
      <c r="R980">
        <v>8.1900000000001399E-3</v>
      </c>
      <c r="S980">
        <v>1.1775714285714301E-2</v>
      </c>
      <c r="T980">
        <v>51.835009850165399</v>
      </c>
      <c r="U980">
        <v>0</v>
      </c>
      <c r="V980" s="1">
        <f t="shared" si="46"/>
        <v>43489</v>
      </c>
      <c r="W980">
        <f>IFERROR(VLOOKUP(V980,realized!K:N,3,0),"")</f>
        <v>-20358.48</v>
      </c>
      <c r="Y980" t="s">
        <v>1794</v>
      </c>
      <c r="Z980">
        <v>1287.49</v>
      </c>
      <c r="AA980">
        <v>1294.98</v>
      </c>
      <c r="AB980">
        <v>1284.51</v>
      </c>
      <c r="AC980">
        <v>1293.95</v>
      </c>
      <c r="AD980">
        <v>10.5399999999999</v>
      </c>
      <c r="AE980">
        <v>11.3414285714285</v>
      </c>
      <c r="AF980">
        <v>32.616530445628896</v>
      </c>
      <c r="AG980">
        <v>1</v>
      </c>
      <c r="AH980" s="1">
        <f t="shared" si="47"/>
        <v>43468</v>
      </c>
      <c r="AI980">
        <f>IFERROR(VLOOKUP(AH980,realized!U:X,3,0),"")</f>
        <v>-5423.87</v>
      </c>
    </row>
    <row r="981" spans="1:35" x14ac:dyDescent="0.3">
      <c r="A981" t="s">
        <v>1810</v>
      </c>
      <c r="B981">
        <v>1.1301399999999999</v>
      </c>
      <c r="C981">
        <v>1.14174</v>
      </c>
      <c r="D981">
        <v>1.1299699999999999</v>
      </c>
      <c r="E981">
        <v>1.14052</v>
      </c>
      <c r="F981">
        <v>1.1769999999999999E-2</v>
      </c>
      <c r="G981">
        <v>6.89857142857149E-3</v>
      </c>
      <c r="H981">
        <v>52.3260758288163</v>
      </c>
      <c r="I981">
        <v>0</v>
      </c>
      <c r="J981" s="1">
        <f t="shared" si="45"/>
        <v>43490</v>
      </c>
      <c r="K981">
        <f>IFERROR(VLOOKUP(J981,realized!F:I,3,0),"")</f>
        <v>1503.94</v>
      </c>
      <c r="M981" t="s">
        <v>1810</v>
      </c>
      <c r="N981">
        <v>1.3061400000000001</v>
      </c>
      <c r="O981">
        <v>1.32169</v>
      </c>
      <c r="P981">
        <v>1.3053900000000001</v>
      </c>
      <c r="Q981">
        <v>1.3198300000000001</v>
      </c>
      <c r="R981">
        <v>1.6299999999999901E-2</v>
      </c>
      <c r="S981">
        <v>1.2407857142857101E-2</v>
      </c>
      <c r="T981">
        <v>42.579913226337297</v>
      </c>
      <c r="U981">
        <v>0</v>
      </c>
      <c r="V981" s="1">
        <f t="shared" si="46"/>
        <v>43490</v>
      </c>
      <c r="W981">
        <f>IFERROR(VLOOKUP(V981,realized!K:N,3,0),"")</f>
        <v>-29148.880000000001</v>
      </c>
      <c r="Y981" t="s">
        <v>1795</v>
      </c>
      <c r="Z981">
        <v>1293.5899999999999</v>
      </c>
      <c r="AA981">
        <v>1298.52</v>
      </c>
      <c r="AB981">
        <v>1276.55</v>
      </c>
      <c r="AC981">
        <v>1284.31</v>
      </c>
      <c r="AD981">
        <v>21.97</v>
      </c>
      <c r="AE981">
        <v>12.437142857142801</v>
      </c>
      <c r="AF981">
        <v>31.2157663472092</v>
      </c>
      <c r="AG981">
        <v>1</v>
      </c>
      <c r="AH981" s="1">
        <f t="shared" si="47"/>
        <v>43469</v>
      </c>
      <c r="AI981">
        <f>IFERROR(VLOOKUP(AH981,realized!U:X,3,0),"")</f>
        <v>-3172.75</v>
      </c>
    </row>
    <row r="982" spans="1:35" x14ac:dyDescent="0.3">
      <c r="A982" t="s">
        <v>1811</v>
      </c>
      <c r="B982">
        <v>1.1400600000000001</v>
      </c>
      <c r="C982">
        <v>1.1443300000000001</v>
      </c>
      <c r="D982">
        <v>1.1389800000000001</v>
      </c>
      <c r="E982">
        <v>1.14253</v>
      </c>
      <c r="F982">
        <v>5.3499999999999598E-3</v>
      </c>
      <c r="G982">
        <v>6.8335714285714796E-3</v>
      </c>
      <c r="H982">
        <v>51.685241327741203</v>
      </c>
      <c r="I982">
        <v>0</v>
      </c>
      <c r="J982" s="1">
        <f t="shared" si="45"/>
        <v>43493</v>
      </c>
      <c r="K982">
        <f>IFERROR(VLOOKUP(J982,realized!F:I,3,0),"")</f>
        <v>-22847</v>
      </c>
      <c r="M982" t="s">
        <v>1811</v>
      </c>
      <c r="N982">
        <v>1.3184899999999999</v>
      </c>
      <c r="O982">
        <v>1.32104</v>
      </c>
      <c r="P982">
        <v>1.3136300000000001</v>
      </c>
      <c r="Q982">
        <v>1.31551</v>
      </c>
      <c r="R982">
        <v>7.4099999999999097E-3</v>
      </c>
      <c r="S982">
        <v>1.22914285714285E-2</v>
      </c>
      <c r="T982">
        <v>42.9094567198023</v>
      </c>
      <c r="U982">
        <v>0</v>
      </c>
      <c r="V982" s="1">
        <f t="shared" si="46"/>
        <v>43493</v>
      </c>
      <c r="W982">
        <f>IFERROR(VLOOKUP(V982,realized!K:N,3,0),"")</f>
        <v>10907.18</v>
      </c>
      <c r="Y982" t="s">
        <v>1796</v>
      </c>
      <c r="Z982">
        <v>1285.3800000000001</v>
      </c>
      <c r="AA982">
        <v>1295.03</v>
      </c>
      <c r="AB982">
        <v>1282.56</v>
      </c>
      <c r="AC982">
        <v>1288.8</v>
      </c>
      <c r="AD982">
        <v>12.47</v>
      </c>
      <c r="AE982">
        <v>12.6064285714285</v>
      </c>
      <c r="AF982">
        <v>33.4191698632617</v>
      </c>
      <c r="AG982">
        <v>1</v>
      </c>
      <c r="AH982" s="1">
        <f t="shared" si="47"/>
        <v>43472</v>
      </c>
      <c r="AI982">
        <f>IFERROR(VLOOKUP(AH982,realized!U:X,3,0),"")</f>
        <v>-12471.73</v>
      </c>
    </row>
    <row r="983" spans="1:35" x14ac:dyDescent="0.3">
      <c r="A983" t="s">
        <v>1812</v>
      </c>
      <c r="B983">
        <v>1.14272</v>
      </c>
      <c r="C983">
        <v>1.14499</v>
      </c>
      <c r="D983">
        <v>1.1410899999999999</v>
      </c>
      <c r="E983">
        <v>1.14316</v>
      </c>
      <c r="F983">
        <v>3.9000000000000098E-3</v>
      </c>
      <c r="G983">
        <v>6.2514285714286204E-3</v>
      </c>
      <c r="H983">
        <v>50.689658045696298</v>
      </c>
      <c r="I983">
        <v>0</v>
      </c>
      <c r="J983" s="1">
        <f t="shared" si="45"/>
        <v>43494</v>
      </c>
      <c r="K983">
        <f>IFERROR(VLOOKUP(J983,realized!F:I,3,0),"")</f>
        <v>-6825.47</v>
      </c>
      <c r="M983" t="s">
        <v>1812</v>
      </c>
      <c r="N983">
        <v>1.31498</v>
      </c>
      <c r="O983">
        <v>1.3198799999999999</v>
      </c>
      <c r="P983">
        <v>1.30552</v>
      </c>
      <c r="Q983">
        <v>1.30657</v>
      </c>
      <c r="R983">
        <v>1.4359999999999901E-2</v>
      </c>
      <c r="S983">
        <v>1.26271428571428E-2</v>
      </c>
      <c r="T983">
        <v>43.308832458134802</v>
      </c>
      <c r="U983">
        <v>0</v>
      </c>
      <c r="V983" s="1">
        <f t="shared" si="46"/>
        <v>43494</v>
      </c>
      <c r="W983">
        <f>IFERROR(VLOOKUP(V983,realized!K:N,3,0),"")</f>
        <v>-9823.86</v>
      </c>
      <c r="Y983" t="s">
        <v>1797</v>
      </c>
      <c r="Z983">
        <v>1288.3800000000001</v>
      </c>
      <c r="AA983">
        <v>1290.17</v>
      </c>
      <c r="AB983">
        <v>1279.31</v>
      </c>
      <c r="AC983">
        <v>1284.81</v>
      </c>
      <c r="AD983">
        <v>10.860000000000101</v>
      </c>
      <c r="AE983">
        <v>12.4828571428571</v>
      </c>
      <c r="AF983">
        <v>37.986193202259102</v>
      </c>
      <c r="AG983">
        <v>1</v>
      </c>
      <c r="AH983" s="1">
        <f t="shared" si="47"/>
        <v>43473</v>
      </c>
      <c r="AI983">
        <f>IFERROR(VLOOKUP(AH983,realized!U:X,3,0),"")</f>
        <v>1887.41</v>
      </c>
    </row>
    <row r="984" spans="1:35" x14ac:dyDescent="0.3">
      <c r="A984" t="s">
        <v>1813</v>
      </c>
      <c r="B984">
        <v>1.1429499999999999</v>
      </c>
      <c r="C984">
        <v>1.1501300000000001</v>
      </c>
      <c r="D984">
        <v>1.1405799999999999</v>
      </c>
      <c r="E984">
        <v>1.1478900000000001</v>
      </c>
      <c r="F984">
        <v>9.5500000000001695E-3</v>
      </c>
      <c r="G984">
        <v>6.3242857142857796E-3</v>
      </c>
      <c r="H984">
        <v>53.897321032431996</v>
      </c>
      <c r="I984">
        <v>0</v>
      </c>
      <c r="J984" s="1">
        <f t="shared" si="45"/>
        <v>43495</v>
      </c>
      <c r="K984">
        <f>IFERROR(VLOOKUP(J984,realized!F:I,3,0),"")</f>
        <v>-4192.3500000000004</v>
      </c>
      <c r="M984" t="s">
        <v>1813</v>
      </c>
      <c r="N984">
        <v>1.3060700000000001</v>
      </c>
      <c r="O984">
        <v>1.3144899999999999</v>
      </c>
      <c r="P984">
        <v>1.3053699999999999</v>
      </c>
      <c r="Q984">
        <v>1.31138</v>
      </c>
      <c r="R984">
        <v>9.12000000000001E-3</v>
      </c>
      <c r="S984">
        <v>1.2753571428571401E-2</v>
      </c>
      <c r="T984">
        <v>43.730005806378202</v>
      </c>
      <c r="U984">
        <v>0</v>
      </c>
      <c r="V984" s="1">
        <f t="shared" si="46"/>
        <v>43495</v>
      </c>
      <c r="W984">
        <f>IFERROR(VLOOKUP(V984,realized!K:N,3,0),"")</f>
        <v>20055.560000000001</v>
      </c>
      <c r="Y984" t="s">
        <v>1798</v>
      </c>
      <c r="Z984">
        <v>1284.9100000000001</v>
      </c>
      <c r="AA984">
        <v>1293.71</v>
      </c>
      <c r="AB984">
        <v>1280.01</v>
      </c>
      <c r="AC984">
        <v>1292.79</v>
      </c>
      <c r="AD984">
        <v>13.7</v>
      </c>
      <c r="AE984">
        <v>13.078571428571401</v>
      </c>
      <c r="AF984">
        <v>38.925768056821397</v>
      </c>
      <c r="AG984">
        <v>1</v>
      </c>
      <c r="AH984" s="1">
        <f t="shared" si="47"/>
        <v>43474</v>
      </c>
      <c r="AI984">
        <f>IFERROR(VLOOKUP(AH984,realized!U:X,3,0),"")</f>
        <v>-6680.15</v>
      </c>
    </row>
    <row r="985" spans="1:35" x14ac:dyDescent="0.3">
      <c r="A985" t="s">
        <v>1814</v>
      </c>
      <c r="B985">
        <v>1.14785</v>
      </c>
      <c r="C985">
        <v>1.1513899999999999</v>
      </c>
      <c r="D985">
        <v>1.1435299999999999</v>
      </c>
      <c r="E985">
        <v>1.1447099999999999</v>
      </c>
      <c r="F985">
        <v>7.8599999999999694E-3</v>
      </c>
      <c r="G985">
        <v>6.2985714285714797E-3</v>
      </c>
      <c r="H985">
        <v>57.076290813922299</v>
      </c>
      <c r="I985">
        <v>0</v>
      </c>
      <c r="J985" s="1">
        <f t="shared" si="45"/>
        <v>43496</v>
      </c>
      <c r="K985">
        <f>IFERROR(VLOOKUP(J985,realized!F:I,3,0),"")</f>
        <v>9654.4699999999993</v>
      </c>
      <c r="M985" t="s">
        <v>1814</v>
      </c>
      <c r="N985">
        <v>1.31027</v>
      </c>
      <c r="O985">
        <v>1.3160000000000001</v>
      </c>
      <c r="P985">
        <v>1.30969</v>
      </c>
      <c r="Q985">
        <v>1.3109999999999999</v>
      </c>
      <c r="R985">
        <v>6.31000000000003E-3</v>
      </c>
      <c r="S985">
        <v>1.20885714285714E-2</v>
      </c>
      <c r="T985">
        <v>43.9162000767449</v>
      </c>
      <c r="U985">
        <v>0</v>
      </c>
      <c r="V985" s="1">
        <f t="shared" si="46"/>
        <v>43496</v>
      </c>
      <c r="W985">
        <f>IFERROR(VLOOKUP(V985,realized!K:N,3,0),"")</f>
        <v>4128.26</v>
      </c>
      <c r="Y985" t="s">
        <v>1799</v>
      </c>
      <c r="Z985">
        <v>1293.28</v>
      </c>
      <c r="AA985">
        <v>1297.03</v>
      </c>
      <c r="AB985">
        <v>1285.98</v>
      </c>
      <c r="AC985">
        <v>1286.08</v>
      </c>
      <c r="AD985">
        <v>11.049999999999899</v>
      </c>
      <c r="AE985">
        <v>12.7028571428571</v>
      </c>
      <c r="AF985">
        <v>40.260529583936602</v>
      </c>
      <c r="AG985">
        <v>1</v>
      </c>
      <c r="AH985" s="1">
        <f t="shared" si="47"/>
        <v>43475</v>
      </c>
      <c r="AI985">
        <f>IFERROR(VLOOKUP(AH985,realized!U:X,3,0),"")</f>
        <v>-2888.79</v>
      </c>
    </row>
    <row r="986" spans="1:35" x14ac:dyDescent="0.3">
      <c r="A986" t="s">
        <v>1815</v>
      </c>
      <c r="B986">
        <v>1.1446799999999999</v>
      </c>
      <c r="C986">
        <v>1.1488100000000001</v>
      </c>
      <c r="D986">
        <v>1.1434</v>
      </c>
      <c r="E986">
        <v>1.1453599999999999</v>
      </c>
      <c r="F986">
        <v>5.41000000000013E-3</v>
      </c>
      <c r="G986">
        <v>6.4592857142857698E-3</v>
      </c>
      <c r="H986">
        <v>56.383429549873902</v>
      </c>
      <c r="I986">
        <v>0</v>
      </c>
      <c r="J986" s="1">
        <f t="shared" si="45"/>
        <v>43497</v>
      </c>
      <c r="K986">
        <f>IFERROR(VLOOKUP(J986,realized!F:I,3,0),"")</f>
        <v>-13456.53</v>
      </c>
      <c r="M986" t="s">
        <v>1815</v>
      </c>
      <c r="N986">
        <v>1.3098000000000001</v>
      </c>
      <c r="O986">
        <v>1.3114300000000001</v>
      </c>
      <c r="P986">
        <v>1.30427</v>
      </c>
      <c r="Q986">
        <v>1.30755</v>
      </c>
      <c r="R986">
        <v>7.16000000000005E-3</v>
      </c>
      <c r="S986">
        <v>1.1802142857142799E-2</v>
      </c>
      <c r="T986">
        <v>43.9905149710752</v>
      </c>
      <c r="U986">
        <v>0</v>
      </c>
      <c r="V986" s="1">
        <f t="shared" si="46"/>
        <v>43497</v>
      </c>
      <c r="W986">
        <f>IFERROR(VLOOKUP(V986,realized!K:N,3,0),"")</f>
        <v>1453.92</v>
      </c>
      <c r="Y986" t="s">
        <v>1800</v>
      </c>
      <c r="Z986">
        <v>1286.73</v>
      </c>
      <c r="AA986">
        <v>1295.0999999999999</v>
      </c>
      <c r="AB986">
        <v>1286.52</v>
      </c>
      <c r="AC986">
        <v>1287.01</v>
      </c>
      <c r="AD986">
        <v>9.01999999999998</v>
      </c>
      <c r="AE986">
        <v>11.669285714285699</v>
      </c>
      <c r="AF986">
        <v>48.954400674583297</v>
      </c>
      <c r="AG986">
        <v>0</v>
      </c>
      <c r="AH986" s="1">
        <f t="shared" si="47"/>
        <v>43476</v>
      </c>
      <c r="AI986">
        <f>IFERROR(VLOOKUP(AH986,realized!U:X,3,0),"")</f>
        <v>4830.7700000000004</v>
      </c>
    </row>
    <row r="987" spans="1:35" x14ac:dyDescent="0.3">
      <c r="A987" t="s">
        <v>1816</v>
      </c>
      <c r="B987">
        <v>1.1451</v>
      </c>
      <c r="C987">
        <v>1.14601</v>
      </c>
      <c r="D987">
        <v>1.1424000000000001</v>
      </c>
      <c r="E987">
        <v>1.1435500000000001</v>
      </c>
      <c r="F987">
        <v>3.6099999999998902E-3</v>
      </c>
      <c r="G987">
        <v>5.9471428571429103E-3</v>
      </c>
      <c r="H987">
        <v>55.395147487750897</v>
      </c>
      <c r="I987">
        <v>0</v>
      </c>
      <c r="J987" s="1">
        <f t="shared" si="45"/>
        <v>43500</v>
      </c>
      <c r="K987">
        <f>IFERROR(VLOOKUP(J987,realized!F:I,3,0),"")</f>
        <v>11528.94</v>
      </c>
      <c r="M987" t="s">
        <v>1816</v>
      </c>
      <c r="N987">
        <v>1.3066199999999999</v>
      </c>
      <c r="O987">
        <v>1.3102499999999999</v>
      </c>
      <c r="P987">
        <v>1.3028200000000001</v>
      </c>
      <c r="Q987">
        <v>1.3035699999999999</v>
      </c>
      <c r="R987">
        <v>7.4299999999998204E-3</v>
      </c>
      <c r="S987">
        <v>1.0565714285714199E-2</v>
      </c>
      <c r="T987">
        <v>56.277021621380101</v>
      </c>
      <c r="U987">
        <v>0</v>
      </c>
      <c r="V987" s="1">
        <f t="shared" si="46"/>
        <v>43500</v>
      </c>
      <c r="W987">
        <f>IFERROR(VLOOKUP(V987,realized!K:N,3,0),"")</f>
        <v>6329.2</v>
      </c>
      <c r="Y987" t="s">
        <v>1801</v>
      </c>
      <c r="Z987">
        <v>1287.74</v>
      </c>
      <c r="AA987">
        <v>1295.8399999999999</v>
      </c>
      <c r="AB987">
        <v>1287.6099999999999</v>
      </c>
      <c r="AC987">
        <v>1291.3599999999999</v>
      </c>
      <c r="AD987">
        <v>8.8299999999999201</v>
      </c>
      <c r="AE987">
        <v>11.6678571428571</v>
      </c>
      <c r="AF987">
        <v>52.8212004495524</v>
      </c>
      <c r="AG987">
        <v>0</v>
      </c>
      <c r="AH987" s="1">
        <f t="shared" si="47"/>
        <v>43479</v>
      </c>
      <c r="AI987">
        <f>IFERROR(VLOOKUP(AH987,realized!U:X,3,0),"")</f>
        <v>4010.78</v>
      </c>
    </row>
    <row r="988" spans="1:35" x14ac:dyDescent="0.3">
      <c r="A988" t="s">
        <v>1817</v>
      </c>
      <c r="B988">
        <v>1.1436200000000001</v>
      </c>
      <c r="C988">
        <v>1.14402</v>
      </c>
      <c r="D988">
        <v>1.14009</v>
      </c>
      <c r="E988">
        <v>1.1403700000000001</v>
      </c>
      <c r="F988">
        <v>3.9299999999999804E-3</v>
      </c>
      <c r="G988">
        <v>5.8914285714286203E-3</v>
      </c>
      <c r="H988">
        <v>54.427910314400499</v>
      </c>
      <c r="I988">
        <v>0</v>
      </c>
      <c r="J988" s="1">
        <f t="shared" si="45"/>
        <v>43501</v>
      </c>
      <c r="K988">
        <f>IFERROR(VLOOKUP(J988,realized!F:I,3,0),"")</f>
        <v>-4071.39</v>
      </c>
      <c r="M988" t="s">
        <v>1817</v>
      </c>
      <c r="N988">
        <v>1.30348</v>
      </c>
      <c r="O988">
        <v>1.3051200000000001</v>
      </c>
      <c r="P988">
        <v>1.2923899999999999</v>
      </c>
      <c r="Q988">
        <v>1.2949900000000001</v>
      </c>
      <c r="R988">
        <v>1.2730000000000101E-2</v>
      </c>
      <c r="S988">
        <v>1.0954999999999999E-2</v>
      </c>
      <c r="T988">
        <v>56.540195998446102</v>
      </c>
      <c r="U988">
        <v>0</v>
      </c>
      <c r="V988" s="1">
        <f t="shared" si="46"/>
        <v>43501</v>
      </c>
      <c r="W988">
        <f>IFERROR(VLOOKUP(V988,realized!K:N,3,0),"")</f>
        <v>-73391.039999999994</v>
      </c>
      <c r="Y988" t="s">
        <v>1802</v>
      </c>
      <c r="Z988">
        <v>1291.72</v>
      </c>
      <c r="AA988">
        <v>1294.5899999999999</v>
      </c>
      <c r="AB988">
        <v>1286.6300000000001</v>
      </c>
      <c r="AC988">
        <v>1288.8800000000001</v>
      </c>
      <c r="AD988">
        <v>7.9599999999998001</v>
      </c>
      <c r="AE988">
        <v>11.219999999999899</v>
      </c>
      <c r="AF988">
        <v>60.979084419668197</v>
      </c>
      <c r="AG988">
        <v>0</v>
      </c>
      <c r="AH988" s="1">
        <f t="shared" si="47"/>
        <v>43480</v>
      </c>
      <c r="AI988">
        <f>IFERROR(VLOOKUP(AH988,realized!U:X,3,0),"")</f>
        <v>3565.6</v>
      </c>
    </row>
    <row r="989" spans="1:35" x14ac:dyDescent="0.3">
      <c r="A989" t="s">
        <v>1818</v>
      </c>
      <c r="B989">
        <v>1.1402699999999999</v>
      </c>
      <c r="C989">
        <v>1.1409199999999999</v>
      </c>
      <c r="D989">
        <v>1.1360300000000001</v>
      </c>
      <c r="E989">
        <v>1.1361300000000001</v>
      </c>
      <c r="F989">
        <v>4.8899999999998302E-3</v>
      </c>
      <c r="G989">
        <v>5.9835714285714596E-3</v>
      </c>
      <c r="H989">
        <v>53.6668892255164</v>
      </c>
      <c r="I989">
        <v>0</v>
      </c>
      <c r="J989" s="1">
        <f t="shared" si="45"/>
        <v>43502</v>
      </c>
      <c r="K989">
        <f>IFERROR(VLOOKUP(J989,realized!F:I,3,0),"")</f>
        <v>-54779.19</v>
      </c>
      <c r="M989" t="s">
        <v>1818</v>
      </c>
      <c r="N989">
        <v>1.2945500000000001</v>
      </c>
      <c r="O989">
        <v>1.29786</v>
      </c>
      <c r="P989">
        <v>1.2924599999999999</v>
      </c>
      <c r="Q989">
        <v>1.2927500000000001</v>
      </c>
      <c r="R989">
        <v>5.4000000000000697E-3</v>
      </c>
      <c r="S989">
        <v>1.0135714285714199E-2</v>
      </c>
      <c r="T989">
        <v>55.869607868953899</v>
      </c>
      <c r="U989">
        <v>0</v>
      </c>
      <c r="V989" s="1">
        <f t="shared" si="46"/>
        <v>43502</v>
      </c>
      <c r="W989">
        <f>IFERROR(VLOOKUP(V989,realized!K:N,3,0),"")</f>
        <v>-10658.03</v>
      </c>
      <c r="Y989" t="s">
        <v>1803</v>
      </c>
      <c r="Z989">
        <v>1289.6300000000001</v>
      </c>
      <c r="AA989">
        <v>1294.95</v>
      </c>
      <c r="AB989">
        <v>1287.8399999999999</v>
      </c>
      <c r="AC989">
        <v>1293.0899999999999</v>
      </c>
      <c r="AD989">
        <v>7.1100000000001202</v>
      </c>
      <c r="AE989">
        <v>10.7699999999999</v>
      </c>
      <c r="AF989">
        <v>61.516888085835703</v>
      </c>
      <c r="AG989">
        <v>0</v>
      </c>
      <c r="AH989" s="1">
        <f t="shared" si="47"/>
        <v>43481</v>
      </c>
      <c r="AI989">
        <f>IFERROR(VLOOKUP(AH989,realized!U:X,3,0),"")</f>
        <v>2968.38</v>
      </c>
    </row>
    <row r="990" spans="1:35" x14ac:dyDescent="0.3">
      <c r="A990" t="s">
        <v>1819</v>
      </c>
      <c r="B990">
        <v>1.1362099999999999</v>
      </c>
      <c r="C990">
        <v>1.1368100000000001</v>
      </c>
      <c r="D990">
        <v>1.13236</v>
      </c>
      <c r="E990">
        <v>1.13375</v>
      </c>
      <c r="F990">
        <v>4.4500000000000598E-3</v>
      </c>
      <c r="G990">
        <v>5.8935714285714598E-3</v>
      </c>
      <c r="H990">
        <v>52.823186407511798</v>
      </c>
      <c r="I990">
        <v>0</v>
      </c>
      <c r="J990" s="1">
        <f t="shared" si="45"/>
        <v>43503</v>
      </c>
      <c r="K990">
        <f>IFERROR(VLOOKUP(J990,realized!F:I,3,0),"")</f>
        <v>-34235.33</v>
      </c>
      <c r="M990" t="s">
        <v>1819</v>
      </c>
      <c r="N990">
        <v>1.2929900000000001</v>
      </c>
      <c r="O990">
        <v>1.2995699999999999</v>
      </c>
      <c r="P990">
        <v>1.2853300000000001</v>
      </c>
      <c r="Q990">
        <v>1.29505</v>
      </c>
      <c r="R990">
        <v>1.42399999999998E-2</v>
      </c>
      <c r="S990">
        <v>1.01764285714285E-2</v>
      </c>
      <c r="T990">
        <v>55.091787166358202</v>
      </c>
      <c r="U990">
        <v>0</v>
      </c>
      <c r="V990" s="1">
        <f t="shared" si="46"/>
        <v>43503</v>
      </c>
      <c r="W990">
        <f>IFERROR(VLOOKUP(V990,realized!K:N,3,0),"")</f>
        <v>-43158.92</v>
      </c>
      <c r="Y990" t="s">
        <v>1804</v>
      </c>
      <c r="Z990">
        <v>1293.51</v>
      </c>
      <c r="AA990">
        <v>1295.33</v>
      </c>
      <c r="AB990">
        <v>1288.67</v>
      </c>
      <c r="AC990">
        <v>1291.55</v>
      </c>
      <c r="AD990">
        <v>6.65999999999985</v>
      </c>
      <c r="AE990">
        <v>10.3357142857142</v>
      </c>
      <c r="AF990">
        <v>72.122308745718399</v>
      </c>
      <c r="AG990">
        <v>0</v>
      </c>
      <c r="AH990" s="1">
        <f t="shared" si="47"/>
        <v>43482</v>
      </c>
      <c r="AI990">
        <f>IFERROR(VLOOKUP(AH990,realized!U:X,3,0),"")</f>
        <v>9144.1200000000008</v>
      </c>
    </row>
    <row r="991" spans="1:35" x14ac:dyDescent="0.3">
      <c r="A991" t="s">
        <v>1820</v>
      </c>
      <c r="B991">
        <v>1.13408</v>
      </c>
      <c r="C991">
        <v>1.13503</v>
      </c>
      <c r="D991">
        <v>1.1320699999999999</v>
      </c>
      <c r="E991">
        <v>1.13208</v>
      </c>
      <c r="F991">
        <v>2.9600000000000702E-3</v>
      </c>
      <c r="G991">
        <v>5.8592857142857396E-3</v>
      </c>
      <c r="H991">
        <v>51.980107746552399</v>
      </c>
      <c r="I991">
        <v>0</v>
      </c>
      <c r="J991" s="1">
        <f t="shared" si="45"/>
        <v>43504</v>
      </c>
      <c r="K991">
        <f>IFERROR(VLOOKUP(J991,realized!F:I,3,0),"")</f>
        <v>-7993.65</v>
      </c>
      <c r="M991" t="s">
        <v>1820</v>
      </c>
      <c r="N991">
        <v>1.2947900000000001</v>
      </c>
      <c r="O991">
        <v>1.2975099999999999</v>
      </c>
      <c r="P991">
        <v>1.2920700000000001</v>
      </c>
      <c r="Q991">
        <v>1.294</v>
      </c>
      <c r="R991">
        <v>5.4399999999998798E-3</v>
      </c>
      <c r="S991">
        <v>9.9935714285714107E-3</v>
      </c>
      <c r="T991">
        <v>56.708384141922799</v>
      </c>
      <c r="U991">
        <v>0</v>
      </c>
      <c r="V991" s="1">
        <f t="shared" si="46"/>
        <v>43504</v>
      </c>
      <c r="W991">
        <f>IFERROR(VLOOKUP(V991,realized!K:N,3,0),"")</f>
        <v>2610.16</v>
      </c>
      <c r="Y991" t="s">
        <v>1805</v>
      </c>
      <c r="Z991">
        <v>1291.8399999999999</v>
      </c>
      <c r="AA991">
        <v>1292.4000000000001</v>
      </c>
      <c r="AB991">
        <v>1280.5899999999999</v>
      </c>
      <c r="AC991">
        <v>1281.1500000000001</v>
      </c>
      <c r="AD991">
        <v>11.8100000000001</v>
      </c>
      <c r="AE991">
        <v>10.617857142857099</v>
      </c>
      <c r="AF991">
        <v>75.879786269117702</v>
      </c>
      <c r="AG991">
        <v>0</v>
      </c>
      <c r="AH991" s="1">
        <f t="shared" si="47"/>
        <v>43483</v>
      </c>
      <c r="AI991">
        <f>IFERROR(VLOOKUP(AH991,realized!U:X,3,0),"")</f>
        <v>7857.54</v>
      </c>
    </row>
    <row r="992" spans="1:35" x14ac:dyDescent="0.3">
      <c r="A992" t="s">
        <v>1821</v>
      </c>
      <c r="B992">
        <v>1.1318999999999999</v>
      </c>
      <c r="C992">
        <v>1.13297</v>
      </c>
      <c r="D992">
        <v>1.12669</v>
      </c>
      <c r="E992">
        <v>1.1274200000000001</v>
      </c>
      <c r="F992">
        <v>6.2800000000000598E-3</v>
      </c>
      <c r="G992">
        <v>6.0378571428571703E-3</v>
      </c>
      <c r="H992">
        <v>48.075428850900103</v>
      </c>
      <c r="I992">
        <v>0</v>
      </c>
      <c r="J992" s="1">
        <f t="shared" si="45"/>
        <v>43507</v>
      </c>
      <c r="K992">
        <f>IFERROR(VLOOKUP(J992,realized!F:I,3,0),"")</f>
        <v>-73204.12</v>
      </c>
      <c r="M992" t="s">
        <v>1821</v>
      </c>
      <c r="N992">
        <v>1.2929200000000001</v>
      </c>
      <c r="O992">
        <v>1.2938400000000001</v>
      </c>
      <c r="P992">
        <v>1.2844</v>
      </c>
      <c r="Q992">
        <v>1.28596</v>
      </c>
      <c r="R992">
        <v>9.6000000000000495E-3</v>
      </c>
      <c r="S992">
        <v>9.8221428571428401E-3</v>
      </c>
      <c r="T992">
        <v>55.0706337844925</v>
      </c>
      <c r="U992">
        <v>0</v>
      </c>
      <c r="V992" s="1">
        <f t="shared" si="46"/>
        <v>43507</v>
      </c>
      <c r="W992">
        <f>IFERROR(VLOOKUP(V992,realized!K:N,3,0),"")</f>
        <v>-9844.1299999999992</v>
      </c>
      <c r="Y992" t="s">
        <v>1806</v>
      </c>
      <c r="Z992">
        <v>1281.81</v>
      </c>
      <c r="AA992">
        <v>1283.47</v>
      </c>
      <c r="AB992">
        <v>1276.6600000000001</v>
      </c>
      <c r="AC992">
        <v>1279.79</v>
      </c>
      <c r="AD992">
        <v>6.8099999999999401</v>
      </c>
      <c r="AE992">
        <v>10.632142857142799</v>
      </c>
      <c r="AF992">
        <v>75.828528700600401</v>
      </c>
      <c r="AG992">
        <v>0</v>
      </c>
      <c r="AH992" s="1">
        <f t="shared" si="47"/>
        <v>43486</v>
      </c>
      <c r="AI992">
        <f>IFERROR(VLOOKUP(AH992,realized!U:X,3,0),"")</f>
        <v>-1436.57</v>
      </c>
    </row>
    <row r="993" spans="1:35" x14ac:dyDescent="0.3">
      <c r="A993" t="s">
        <v>1822</v>
      </c>
      <c r="B993">
        <v>1.1274999999999999</v>
      </c>
      <c r="C993">
        <v>1.1339300000000001</v>
      </c>
      <c r="D993">
        <v>1.1257299999999999</v>
      </c>
      <c r="E993">
        <v>1.13262</v>
      </c>
      <c r="F993">
        <v>8.2000000000002002E-3</v>
      </c>
      <c r="G993">
        <v>6.3107142857143196E-3</v>
      </c>
      <c r="H993">
        <v>46.557495429821103</v>
      </c>
      <c r="I993">
        <v>0</v>
      </c>
      <c r="J993" s="1">
        <f t="shared" si="45"/>
        <v>43508</v>
      </c>
      <c r="K993">
        <f>IFERROR(VLOOKUP(J993,realized!F:I,3,0),"")</f>
        <v>-19510.79</v>
      </c>
      <c r="M993" t="s">
        <v>1822</v>
      </c>
      <c r="N993">
        <v>1.2856700000000001</v>
      </c>
      <c r="O993">
        <v>1.29084</v>
      </c>
      <c r="P993">
        <v>1.2831699999999999</v>
      </c>
      <c r="Q993">
        <v>1.28938</v>
      </c>
      <c r="R993">
        <v>7.6700000000000596E-3</v>
      </c>
      <c r="S993">
        <v>9.3828571428571303E-3</v>
      </c>
      <c r="T993">
        <v>53.187639315806798</v>
      </c>
      <c r="U993">
        <v>0</v>
      </c>
      <c r="V993" s="1">
        <f t="shared" si="46"/>
        <v>43508</v>
      </c>
      <c r="W993">
        <f>IFERROR(VLOOKUP(V993,realized!K:N,3,0),"")</f>
        <v>3049.67</v>
      </c>
      <c r="Y993" t="s">
        <v>1807</v>
      </c>
      <c r="Z993">
        <v>1279.68</v>
      </c>
      <c r="AA993">
        <v>1285.4100000000001</v>
      </c>
      <c r="AB993">
        <v>1277.3499999999999</v>
      </c>
      <c r="AC993">
        <v>1284.67</v>
      </c>
      <c r="AD993">
        <v>8.0600000000001693</v>
      </c>
      <c r="AE993">
        <v>10.4892857142857</v>
      </c>
      <c r="AF993">
        <v>75.717788937339094</v>
      </c>
      <c r="AG993">
        <v>0</v>
      </c>
      <c r="AH993" s="1">
        <f t="shared" si="47"/>
        <v>43487</v>
      </c>
      <c r="AI993">
        <f>IFERROR(VLOOKUP(AH993,realized!U:X,3,0),"")</f>
        <v>1505.44</v>
      </c>
    </row>
    <row r="994" spans="1:35" x14ac:dyDescent="0.3">
      <c r="A994" t="s">
        <v>1823</v>
      </c>
      <c r="B994">
        <v>1.1324000000000001</v>
      </c>
      <c r="C994">
        <v>1.13411</v>
      </c>
      <c r="D994">
        <v>1.12598</v>
      </c>
      <c r="E994">
        <v>1.12609</v>
      </c>
      <c r="F994">
        <v>8.1299999999999706E-3</v>
      </c>
      <c r="G994">
        <v>6.1635714285714497E-3</v>
      </c>
      <c r="H994">
        <v>46.332081638311003</v>
      </c>
      <c r="I994">
        <v>0</v>
      </c>
      <c r="J994" s="1">
        <f t="shared" si="45"/>
        <v>43509</v>
      </c>
      <c r="K994">
        <f>IFERROR(VLOOKUP(J994,realized!F:I,3,0),"")</f>
        <v>-60617.89</v>
      </c>
      <c r="M994" t="s">
        <v>1823</v>
      </c>
      <c r="N994">
        <v>1.2890299999999999</v>
      </c>
      <c r="O994">
        <v>1.29583</v>
      </c>
      <c r="P994">
        <v>1.28443</v>
      </c>
      <c r="Q994">
        <v>1.2844599999999999</v>
      </c>
      <c r="R994">
        <v>1.14E-2</v>
      </c>
      <c r="S994">
        <v>9.6121428571428399E-3</v>
      </c>
      <c r="T994">
        <v>52.661074608730402</v>
      </c>
      <c r="U994">
        <v>0</v>
      </c>
      <c r="V994" s="1">
        <f t="shared" si="46"/>
        <v>43509</v>
      </c>
      <c r="W994">
        <f>IFERROR(VLOOKUP(V994,realized!K:N,3,0),"")</f>
        <v>-5365.22</v>
      </c>
      <c r="Y994" t="s">
        <v>1808</v>
      </c>
      <c r="Z994">
        <v>1284.78</v>
      </c>
      <c r="AA994">
        <v>1286.47</v>
      </c>
      <c r="AB994">
        <v>1278.5899999999999</v>
      </c>
      <c r="AC994">
        <v>1282.2</v>
      </c>
      <c r="AD994">
        <v>7.8800000000001003</v>
      </c>
      <c r="AE994">
        <v>10.2992857142857</v>
      </c>
      <c r="AF994">
        <v>75.4733188179423</v>
      </c>
      <c r="AG994">
        <v>0</v>
      </c>
      <c r="AH994" s="1">
        <f t="shared" si="47"/>
        <v>43488</v>
      </c>
      <c r="AI994">
        <f>IFERROR(VLOOKUP(AH994,realized!U:X,3,0),"")</f>
        <v>8667.2199999999993</v>
      </c>
    </row>
    <row r="995" spans="1:35" x14ac:dyDescent="0.3">
      <c r="A995" t="s">
        <v>1824</v>
      </c>
      <c r="B995">
        <v>1.12608</v>
      </c>
      <c r="C995">
        <v>1.1309400000000001</v>
      </c>
      <c r="D995">
        <v>1.1248800000000001</v>
      </c>
      <c r="E995">
        <v>1.1294299999999999</v>
      </c>
      <c r="F995">
        <v>6.05999999999995E-3</v>
      </c>
      <c r="G995">
        <v>5.7557142857142998E-3</v>
      </c>
      <c r="H995">
        <v>44.597043613071101</v>
      </c>
      <c r="I995">
        <v>0</v>
      </c>
      <c r="J995" s="1">
        <f t="shared" si="45"/>
        <v>43510</v>
      </c>
      <c r="K995">
        <f>IFERROR(VLOOKUP(J995,realized!F:I,3,0),"")</f>
        <v>10662.47</v>
      </c>
      <c r="M995" t="s">
        <v>1824</v>
      </c>
      <c r="N995">
        <v>1.28454</v>
      </c>
      <c r="O995">
        <v>1.28769</v>
      </c>
      <c r="P995">
        <v>1.2772399999999999</v>
      </c>
      <c r="Q995">
        <v>1.2798499999999999</v>
      </c>
      <c r="R995">
        <v>1.0449999999999999E-2</v>
      </c>
      <c r="S995">
        <v>9.1942857142857104E-3</v>
      </c>
      <c r="T995">
        <v>46.997699806011099</v>
      </c>
      <c r="U995">
        <v>0</v>
      </c>
      <c r="V995" s="1">
        <f t="shared" si="46"/>
        <v>43510</v>
      </c>
      <c r="W995">
        <f>IFERROR(VLOOKUP(V995,realized!K:N,3,0),"")</f>
        <v>-13826.64</v>
      </c>
      <c r="Y995" t="s">
        <v>1809</v>
      </c>
      <c r="Z995">
        <v>1282.44</v>
      </c>
      <c r="AA995">
        <v>1284.71</v>
      </c>
      <c r="AB995">
        <v>1276.71</v>
      </c>
      <c r="AC995">
        <v>1280.7</v>
      </c>
      <c r="AD995">
        <v>8</v>
      </c>
      <c r="AE995">
        <v>9.3014285714285894</v>
      </c>
      <c r="AF995">
        <v>77.593286006386094</v>
      </c>
      <c r="AG995">
        <v>0</v>
      </c>
      <c r="AH995" s="1">
        <f t="shared" si="47"/>
        <v>43489</v>
      </c>
      <c r="AI995">
        <f>IFERROR(VLOOKUP(AH995,realized!U:X,3,0),"")</f>
        <v>1213.5999999999999</v>
      </c>
    </row>
    <row r="996" spans="1:35" x14ac:dyDescent="0.3">
      <c r="A996" t="s">
        <v>1825</v>
      </c>
      <c r="B996">
        <v>1.1294</v>
      </c>
      <c r="C996">
        <v>1.1305799999999999</v>
      </c>
      <c r="D996">
        <v>1.12337</v>
      </c>
      <c r="E996">
        <v>1.1291100000000001</v>
      </c>
      <c r="F996">
        <v>7.20999999999993E-3</v>
      </c>
      <c r="G996">
        <v>5.8885714285714496E-3</v>
      </c>
      <c r="H996">
        <v>42.079310546358798</v>
      </c>
      <c r="I996">
        <v>0</v>
      </c>
      <c r="J996" s="1">
        <f t="shared" si="45"/>
        <v>43511</v>
      </c>
      <c r="K996">
        <f>IFERROR(VLOOKUP(J996,realized!F:I,3,0),"")</f>
        <v>-23458.7</v>
      </c>
      <c r="M996" t="s">
        <v>1825</v>
      </c>
      <c r="N996">
        <v>1.2801800000000001</v>
      </c>
      <c r="O996">
        <v>1.2897400000000001</v>
      </c>
      <c r="P996">
        <v>1.2784199999999999</v>
      </c>
      <c r="Q996">
        <v>1.2887500000000001</v>
      </c>
      <c r="R996">
        <v>1.13200000000002E-2</v>
      </c>
      <c r="S996">
        <v>9.4735714285714406E-3</v>
      </c>
      <c r="T996">
        <v>47.302874755017299</v>
      </c>
      <c r="U996">
        <v>0</v>
      </c>
      <c r="V996" s="1">
        <f t="shared" si="46"/>
        <v>43511</v>
      </c>
      <c r="W996">
        <f>IFERROR(VLOOKUP(V996,realized!K:N,3,0),"")</f>
        <v>-6206.29</v>
      </c>
      <c r="Y996" t="s">
        <v>1810</v>
      </c>
      <c r="Z996">
        <v>1280.79</v>
      </c>
      <c r="AA996">
        <v>1303.9100000000001</v>
      </c>
      <c r="AB996">
        <v>1279.8900000000001</v>
      </c>
      <c r="AC996">
        <v>1302.6400000000001</v>
      </c>
      <c r="AD996">
        <v>24.0199999999999</v>
      </c>
      <c r="AE996">
        <v>10.1264285714285</v>
      </c>
      <c r="AF996">
        <v>65.967022714277704</v>
      </c>
      <c r="AG996">
        <v>0</v>
      </c>
      <c r="AH996" s="1">
        <f t="shared" si="47"/>
        <v>43490</v>
      </c>
      <c r="AI996">
        <f>IFERROR(VLOOKUP(AH996,realized!U:X,3,0),"")</f>
        <v>-45812.82</v>
      </c>
    </row>
    <row r="997" spans="1:35" x14ac:dyDescent="0.3">
      <c r="A997" t="s">
        <v>1826</v>
      </c>
      <c r="B997">
        <v>1.1291599999999999</v>
      </c>
      <c r="C997">
        <v>1.1333500000000001</v>
      </c>
      <c r="D997">
        <v>1.1288400000000001</v>
      </c>
      <c r="E997">
        <v>1.13083</v>
      </c>
      <c r="F997">
        <v>4.5100000000000097E-3</v>
      </c>
      <c r="G997">
        <v>5.9321428571428702E-3</v>
      </c>
      <c r="H997">
        <v>41.936816709255801</v>
      </c>
      <c r="I997">
        <v>0</v>
      </c>
      <c r="J997" s="1">
        <f t="shared" si="45"/>
        <v>43514</v>
      </c>
      <c r="K997">
        <f>IFERROR(VLOOKUP(J997,realized!F:I,3,0),"")</f>
        <v>-10823.26</v>
      </c>
      <c r="M997" t="s">
        <v>1826</v>
      </c>
      <c r="N997">
        <v>1.2904199999999999</v>
      </c>
      <c r="O997">
        <v>1.2938400000000001</v>
      </c>
      <c r="P997">
        <v>1.2890999999999999</v>
      </c>
      <c r="Q997">
        <v>1.2921899999999999</v>
      </c>
      <c r="R997">
        <v>5.0900000000000303E-3</v>
      </c>
      <c r="S997">
        <v>8.8114285714285898E-3</v>
      </c>
      <c r="T997">
        <v>49.932138207936497</v>
      </c>
      <c r="U997">
        <v>0</v>
      </c>
      <c r="V997" s="1">
        <f t="shared" si="46"/>
        <v>43514</v>
      </c>
      <c r="W997">
        <f>IFERROR(VLOOKUP(V997,realized!K:N,3,0),"")</f>
        <v>-1122.02</v>
      </c>
      <c r="Y997" t="s">
        <v>1811</v>
      </c>
      <c r="Z997">
        <v>1302.1600000000001</v>
      </c>
      <c r="AA997">
        <v>1304.3499999999999</v>
      </c>
      <c r="AB997">
        <v>1297.5999999999999</v>
      </c>
      <c r="AC997">
        <v>1302.83</v>
      </c>
      <c r="AD997">
        <v>6.75</v>
      </c>
      <c r="AE997">
        <v>9.8328571428571401</v>
      </c>
      <c r="AF997">
        <v>64.708301530462606</v>
      </c>
      <c r="AG997">
        <v>0</v>
      </c>
      <c r="AH997" s="1">
        <f t="shared" si="47"/>
        <v>43493</v>
      </c>
      <c r="AI997">
        <f>IFERROR(VLOOKUP(AH997,realized!U:X,3,0),"")</f>
        <v>-4786.33</v>
      </c>
    </row>
    <row r="998" spans="1:35" x14ac:dyDescent="0.3">
      <c r="A998" t="s">
        <v>1827</v>
      </c>
      <c r="B998">
        <v>1.1310100000000001</v>
      </c>
      <c r="C998">
        <v>1.13571</v>
      </c>
      <c r="D998">
        <v>1.1275200000000001</v>
      </c>
      <c r="E998">
        <v>1.13401</v>
      </c>
      <c r="F998">
        <v>8.1899999999999196E-3</v>
      </c>
      <c r="G998">
        <v>5.8349999999999999E-3</v>
      </c>
      <c r="H998">
        <v>41.717408582844101</v>
      </c>
      <c r="I998">
        <v>0</v>
      </c>
      <c r="J998" s="1">
        <f t="shared" si="45"/>
        <v>43515</v>
      </c>
      <c r="K998">
        <f>IFERROR(VLOOKUP(J998,realized!F:I,3,0),"")</f>
        <v>20352.05</v>
      </c>
      <c r="M998" t="s">
        <v>1827</v>
      </c>
      <c r="N998">
        <v>1.2916099999999999</v>
      </c>
      <c r="O998">
        <v>1.30724</v>
      </c>
      <c r="P998">
        <v>1.28952</v>
      </c>
      <c r="Q998">
        <v>1.3062199999999999</v>
      </c>
      <c r="R998">
        <v>1.7719999999999899E-2</v>
      </c>
      <c r="S998">
        <v>9.4257142857142994E-3</v>
      </c>
      <c r="T998">
        <v>49.0509147804595</v>
      </c>
      <c r="U998">
        <v>0</v>
      </c>
      <c r="V998" s="1">
        <f t="shared" si="46"/>
        <v>43515</v>
      </c>
      <c r="W998">
        <f>IFERROR(VLOOKUP(V998,realized!K:N,3,0),"")</f>
        <v>-113697.7</v>
      </c>
      <c r="Y998" t="s">
        <v>1812</v>
      </c>
      <c r="Z998">
        <v>1302.82</v>
      </c>
      <c r="AA998">
        <v>1311.98</v>
      </c>
      <c r="AB998">
        <v>1302.6600000000001</v>
      </c>
      <c r="AC998">
        <v>1311.27</v>
      </c>
      <c r="AD998">
        <v>9.3199999999999292</v>
      </c>
      <c r="AE998">
        <v>9.5199999999999907</v>
      </c>
      <c r="AF998">
        <v>54.592894008741098</v>
      </c>
      <c r="AG998">
        <v>1</v>
      </c>
      <c r="AH998" s="1">
        <f t="shared" si="47"/>
        <v>43494</v>
      </c>
      <c r="AI998">
        <f>IFERROR(VLOOKUP(AH998,realized!U:X,3,0),"")</f>
        <v>-38619.449999999997</v>
      </c>
    </row>
    <row r="999" spans="1:35" x14ac:dyDescent="0.3">
      <c r="A999" t="s">
        <v>1828</v>
      </c>
      <c r="B999">
        <v>1.1340300000000001</v>
      </c>
      <c r="C999">
        <v>1.1370800000000001</v>
      </c>
      <c r="D999">
        <v>1.13246</v>
      </c>
      <c r="E999">
        <v>1.1336599999999999</v>
      </c>
      <c r="F999">
        <v>4.6200000000000598E-3</v>
      </c>
      <c r="G999">
        <v>5.60357142857143E-3</v>
      </c>
      <c r="H999">
        <v>45.063791569800301</v>
      </c>
      <c r="I999">
        <v>0</v>
      </c>
      <c r="J999" s="1">
        <f t="shared" si="45"/>
        <v>43516</v>
      </c>
      <c r="K999">
        <f>IFERROR(VLOOKUP(J999,realized!F:I,3,0),"")</f>
        <v>12243.2</v>
      </c>
      <c r="M999" t="s">
        <v>1828</v>
      </c>
      <c r="N999">
        <v>1.3059099999999999</v>
      </c>
      <c r="O999">
        <v>1.3108500000000001</v>
      </c>
      <c r="P999">
        <v>1.3011200000000001</v>
      </c>
      <c r="Q999">
        <v>1.3049299999999999</v>
      </c>
      <c r="R999">
        <v>9.7300000000000095E-3</v>
      </c>
      <c r="S999">
        <v>9.6700000000000206E-3</v>
      </c>
      <c r="T999">
        <v>53.1511659968101</v>
      </c>
      <c r="U999">
        <v>0</v>
      </c>
      <c r="V999" s="1">
        <f t="shared" si="46"/>
        <v>43516</v>
      </c>
      <c r="W999">
        <f>IFERROR(VLOOKUP(V999,realized!K:N,3,0),"")</f>
        <v>-26944.73</v>
      </c>
      <c r="Y999" t="s">
        <v>1813</v>
      </c>
      <c r="Z999">
        <v>1311.71</v>
      </c>
      <c r="AA999">
        <v>1319.84</v>
      </c>
      <c r="AB999">
        <v>1308.92</v>
      </c>
      <c r="AC999">
        <v>1319.11</v>
      </c>
      <c r="AD999">
        <v>10.919999999999799</v>
      </c>
      <c r="AE999">
        <v>9.5107142857142701</v>
      </c>
      <c r="AF999">
        <v>46.159674444185299</v>
      </c>
      <c r="AG999">
        <v>1</v>
      </c>
      <c r="AH999" s="1">
        <f t="shared" si="47"/>
        <v>43495</v>
      </c>
      <c r="AI999">
        <f>IFERROR(VLOOKUP(AH999,realized!U:X,3,0),"")</f>
        <v>-51356.69</v>
      </c>
    </row>
    <row r="1000" spans="1:35" x14ac:dyDescent="0.3">
      <c r="A1000" t="s">
        <v>1829</v>
      </c>
      <c r="B1000">
        <v>1.13371</v>
      </c>
      <c r="C1000">
        <v>1.13663</v>
      </c>
      <c r="D1000">
        <v>1.1318699999999999</v>
      </c>
      <c r="E1000">
        <v>1.1331899999999999</v>
      </c>
      <c r="F1000">
        <v>4.7600000000000897E-3</v>
      </c>
      <c r="G1000">
        <v>5.5571428571428603E-3</v>
      </c>
      <c r="H1000">
        <v>49.070889818456401</v>
      </c>
      <c r="I1000">
        <v>0</v>
      </c>
      <c r="J1000" s="1">
        <f t="shared" si="45"/>
        <v>43517</v>
      </c>
      <c r="K1000">
        <f>IFERROR(VLOOKUP(J1000,realized!F:I,3,0),"")</f>
        <v>40812.31</v>
      </c>
      <c r="M1000" t="s">
        <v>1829</v>
      </c>
      <c r="N1000">
        <v>1.3044800000000001</v>
      </c>
      <c r="O1000">
        <v>1.3094699999999999</v>
      </c>
      <c r="P1000">
        <v>1.30254</v>
      </c>
      <c r="Q1000">
        <v>1.30352</v>
      </c>
      <c r="R1000">
        <v>6.9299999999998798E-3</v>
      </c>
      <c r="S1000">
        <v>9.6535714285714298E-3</v>
      </c>
      <c r="T1000">
        <v>53.209286844766297</v>
      </c>
      <c r="U1000">
        <v>0</v>
      </c>
      <c r="V1000" s="1">
        <f t="shared" si="46"/>
        <v>43517</v>
      </c>
      <c r="W1000">
        <f>IFERROR(VLOOKUP(V1000,realized!K:N,3,0),"")</f>
        <v>16576.36</v>
      </c>
      <c r="Y1000" t="s">
        <v>1814</v>
      </c>
      <c r="Z1000">
        <v>1320.2</v>
      </c>
      <c r="AA1000">
        <v>1326.25</v>
      </c>
      <c r="AB1000">
        <v>1317.36</v>
      </c>
      <c r="AC1000">
        <v>1320.97</v>
      </c>
      <c r="AD1000">
        <v>8.8900000000001</v>
      </c>
      <c r="AE1000">
        <v>9.5014285714285691</v>
      </c>
      <c r="AF1000">
        <v>40.348046641470702</v>
      </c>
      <c r="AG1000">
        <v>1</v>
      </c>
      <c r="AH1000" s="1">
        <f t="shared" si="47"/>
        <v>43496</v>
      </c>
      <c r="AI1000">
        <f>IFERROR(VLOOKUP(AH1000,realized!U:X,3,0),"")</f>
        <v>-3696.16</v>
      </c>
    </row>
    <row r="1001" spans="1:35" x14ac:dyDescent="0.3">
      <c r="A1001" t="s">
        <v>1830</v>
      </c>
      <c r="B1001">
        <v>1.1335599999999999</v>
      </c>
      <c r="C1001">
        <v>1.1355200000000001</v>
      </c>
      <c r="D1001">
        <v>1.13157</v>
      </c>
      <c r="E1001">
        <v>1.13307</v>
      </c>
      <c r="F1001">
        <v>3.9500000000001201E-3</v>
      </c>
      <c r="G1001">
        <v>5.5814285714285896E-3</v>
      </c>
      <c r="H1001">
        <v>52.389073108453502</v>
      </c>
      <c r="I1001">
        <v>0</v>
      </c>
      <c r="J1001" s="1">
        <f t="shared" si="45"/>
        <v>43518</v>
      </c>
      <c r="K1001">
        <f>IFERROR(VLOOKUP(J1001,realized!F:I,3,0),"")</f>
        <v>26387.49</v>
      </c>
      <c r="M1001" t="s">
        <v>1830</v>
      </c>
      <c r="N1001">
        <v>1.30385</v>
      </c>
      <c r="O1001">
        <v>1.30793</v>
      </c>
      <c r="P1001">
        <v>1.2967299999999999</v>
      </c>
      <c r="Q1001">
        <v>1.30514</v>
      </c>
      <c r="R1001">
        <v>1.12E-2</v>
      </c>
      <c r="S1001">
        <v>9.9228571428571603E-3</v>
      </c>
      <c r="T1001">
        <v>53.030896035806499</v>
      </c>
      <c r="U1001">
        <v>0</v>
      </c>
      <c r="V1001" s="1">
        <f t="shared" si="46"/>
        <v>43518</v>
      </c>
      <c r="W1001">
        <f>IFERROR(VLOOKUP(V1001,realized!K:N,3,0),"")</f>
        <v>-20141.759999999998</v>
      </c>
      <c r="Y1001" t="s">
        <v>1815</v>
      </c>
      <c r="Z1001">
        <v>1320.72</v>
      </c>
      <c r="AA1001">
        <v>1323.5</v>
      </c>
      <c r="AB1001">
        <v>1316.06</v>
      </c>
      <c r="AC1001">
        <v>1317.24</v>
      </c>
      <c r="AD1001">
        <v>7.4400000000000501</v>
      </c>
      <c r="AE1001">
        <v>9.4021428571428594</v>
      </c>
      <c r="AF1001">
        <v>39.746366908232403</v>
      </c>
      <c r="AG1001">
        <v>1</v>
      </c>
      <c r="AH1001" s="1">
        <f t="shared" si="47"/>
        <v>43497</v>
      </c>
      <c r="AI1001">
        <f>IFERROR(VLOOKUP(AH1001,realized!U:X,3,0),"")</f>
        <v>10163.290000000001</v>
      </c>
    </row>
    <row r="1002" spans="1:35" x14ac:dyDescent="0.3">
      <c r="A1002" t="s">
        <v>1831</v>
      </c>
      <c r="B1002">
        <v>1.13279</v>
      </c>
      <c r="C1002">
        <v>1.13672</v>
      </c>
      <c r="D1002">
        <v>1.13276</v>
      </c>
      <c r="E1002">
        <v>1.13564</v>
      </c>
      <c r="F1002">
        <v>3.9599999999999601E-3</v>
      </c>
      <c r="G1002">
        <v>5.5835714285714499E-3</v>
      </c>
      <c r="H1002">
        <v>58.410669933110697</v>
      </c>
      <c r="I1002">
        <v>0</v>
      </c>
      <c r="J1002" s="1">
        <f t="shared" si="45"/>
        <v>43521</v>
      </c>
      <c r="K1002">
        <f>IFERROR(VLOOKUP(J1002,realized!F:I,3,0),"")</f>
        <v>28152.09</v>
      </c>
      <c r="M1002" t="s">
        <v>1831</v>
      </c>
      <c r="N1002">
        <v>1.3054699999999999</v>
      </c>
      <c r="O1002">
        <v>1.31135</v>
      </c>
      <c r="P1002">
        <v>1.3048200000000001</v>
      </c>
      <c r="Q1002">
        <v>1.3095000000000001</v>
      </c>
      <c r="R1002">
        <v>6.5299999999999204E-3</v>
      </c>
      <c r="S1002">
        <v>9.4800000000000093E-3</v>
      </c>
      <c r="T1002">
        <v>52.058831855041198</v>
      </c>
      <c r="U1002">
        <v>0</v>
      </c>
      <c r="V1002" s="1">
        <f t="shared" si="46"/>
        <v>43521</v>
      </c>
      <c r="W1002">
        <f>IFERROR(VLOOKUP(V1002,realized!K:N,3,0),"")</f>
        <v>-23900.67</v>
      </c>
      <c r="Y1002" t="s">
        <v>1816</v>
      </c>
      <c r="Z1002">
        <v>1318.86</v>
      </c>
      <c r="AA1002">
        <v>1318.86</v>
      </c>
      <c r="AB1002">
        <v>1308.53</v>
      </c>
      <c r="AC1002">
        <v>1311.55</v>
      </c>
      <c r="AD1002">
        <v>10.329999999999901</v>
      </c>
      <c r="AE1002">
        <v>9.5714285714285801</v>
      </c>
      <c r="AF1002">
        <v>39.302490776323602</v>
      </c>
      <c r="AG1002">
        <v>1</v>
      </c>
      <c r="AH1002" s="1">
        <f t="shared" si="47"/>
        <v>43500</v>
      </c>
      <c r="AI1002">
        <f>IFERROR(VLOOKUP(AH1002,realized!U:X,3,0),"")</f>
        <v>7767.91</v>
      </c>
    </row>
    <row r="1003" spans="1:35" x14ac:dyDescent="0.3">
      <c r="A1003" t="s">
        <v>1832</v>
      </c>
      <c r="B1003">
        <v>1.13574</v>
      </c>
      <c r="C1003">
        <v>1.14022</v>
      </c>
      <c r="D1003">
        <v>1.1344799999999999</v>
      </c>
      <c r="E1003">
        <v>1.1388400000000001</v>
      </c>
      <c r="F1003">
        <v>5.7400000000000697E-3</v>
      </c>
      <c r="G1003">
        <v>5.6442857142857501E-3</v>
      </c>
      <c r="H1003">
        <v>59.795874960640298</v>
      </c>
      <c r="I1003">
        <v>0</v>
      </c>
      <c r="J1003" s="1">
        <f t="shared" si="45"/>
        <v>43522</v>
      </c>
      <c r="K1003">
        <f>IFERROR(VLOOKUP(J1003,realized!F:I,3,0),"")</f>
        <v>14302.08</v>
      </c>
      <c r="M1003" t="s">
        <v>1832</v>
      </c>
      <c r="N1003">
        <v>1.31368</v>
      </c>
      <c r="O1003">
        <v>1.3287500000000001</v>
      </c>
      <c r="P1003">
        <v>1.3114600000000001</v>
      </c>
      <c r="Q1003">
        <v>1.3250299999999999</v>
      </c>
      <c r="R1003">
        <v>1.9249999999999899E-2</v>
      </c>
      <c r="S1003">
        <v>1.04692857142857E-2</v>
      </c>
      <c r="T1003">
        <v>36.533855707406403</v>
      </c>
      <c r="U1003">
        <v>0</v>
      </c>
      <c r="V1003" s="1">
        <f t="shared" si="46"/>
        <v>43522</v>
      </c>
      <c r="W1003">
        <f>IFERROR(VLOOKUP(V1003,realized!K:N,3,0),"")</f>
        <v>-99513.32</v>
      </c>
      <c r="Y1003" t="s">
        <v>1817</v>
      </c>
      <c r="Z1003">
        <v>1311.94</v>
      </c>
      <c r="AA1003">
        <v>1316.77</v>
      </c>
      <c r="AB1003">
        <v>1310.6600000000001</v>
      </c>
      <c r="AC1003">
        <v>1314.82</v>
      </c>
      <c r="AD1003">
        <v>6.1099999999999</v>
      </c>
      <c r="AE1003">
        <v>9.5</v>
      </c>
      <c r="AF1003">
        <v>38.956963361330502</v>
      </c>
      <c r="AG1003">
        <v>1</v>
      </c>
      <c r="AH1003" s="1">
        <f t="shared" si="47"/>
        <v>43501</v>
      </c>
      <c r="AI1003">
        <f>IFERROR(VLOOKUP(AH1003,realized!U:X,3,0),"")</f>
        <v>-4714.49</v>
      </c>
    </row>
    <row r="1004" spans="1:35" x14ac:dyDescent="0.3">
      <c r="A1004" t="s">
        <v>1833</v>
      </c>
      <c r="B1004">
        <v>1.1388400000000001</v>
      </c>
      <c r="C1004">
        <v>1.1403000000000001</v>
      </c>
      <c r="D1004">
        <v>1.13619</v>
      </c>
      <c r="E1004">
        <v>1.13689</v>
      </c>
      <c r="F1004">
        <v>4.1100000000000502E-3</v>
      </c>
      <c r="G1004">
        <v>5.6200000000000304E-3</v>
      </c>
      <c r="H1004">
        <v>59.4892181122853</v>
      </c>
      <c r="I1004">
        <v>0</v>
      </c>
      <c r="J1004" s="1">
        <f t="shared" si="45"/>
        <v>43523</v>
      </c>
      <c r="K1004">
        <f>IFERROR(VLOOKUP(J1004,realized!F:I,3,0),"")</f>
        <v>18056.240000000002</v>
      </c>
      <c r="M1004" t="s">
        <v>1833</v>
      </c>
      <c r="N1004">
        <v>1.32497</v>
      </c>
      <c r="O1004">
        <v>1.3349599999999999</v>
      </c>
      <c r="P1004">
        <v>1.32325</v>
      </c>
      <c r="Q1004">
        <v>1.3308</v>
      </c>
      <c r="R1004">
        <v>1.17099999999998E-2</v>
      </c>
      <c r="S1004">
        <v>1.02885714285714E-2</v>
      </c>
      <c r="T1004">
        <v>32.252100784308503</v>
      </c>
      <c r="U1004">
        <v>0</v>
      </c>
      <c r="V1004" s="1">
        <f t="shared" si="46"/>
        <v>43523</v>
      </c>
      <c r="W1004">
        <f>IFERROR(VLOOKUP(V1004,realized!K:N,3,0),"")</f>
        <v>-116868.19</v>
      </c>
      <c r="Y1004" t="s">
        <v>1818</v>
      </c>
      <c r="Z1004">
        <v>1314.74</v>
      </c>
      <c r="AA1004">
        <v>1315.74</v>
      </c>
      <c r="AB1004">
        <v>1305.58</v>
      </c>
      <c r="AC1004">
        <v>1306.05</v>
      </c>
      <c r="AD1004">
        <v>10.16</v>
      </c>
      <c r="AE1004">
        <v>9.7500000000000107</v>
      </c>
      <c r="AF1004">
        <v>38.796540889463103</v>
      </c>
      <c r="AG1004">
        <v>1</v>
      </c>
      <c r="AH1004" s="1">
        <f t="shared" si="47"/>
        <v>43502</v>
      </c>
      <c r="AI1004">
        <f>IFERROR(VLOOKUP(AH1004,realized!U:X,3,0),"")</f>
        <v>1827.44</v>
      </c>
    </row>
    <row r="1005" spans="1:35" x14ac:dyDescent="0.3">
      <c r="A1005" t="s">
        <v>1834</v>
      </c>
      <c r="B1005">
        <v>1.1369100000000001</v>
      </c>
      <c r="C1005">
        <v>1.14192</v>
      </c>
      <c r="D1005">
        <v>1.1358999999999999</v>
      </c>
      <c r="E1005">
        <v>1.1369800000000001</v>
      </c>
      <c r="F1005">
        <v>6.0200000000001303E-3</v>
      </c>
      <c r="G1005">
        <v>5.8385714285714698E-3</v>
      </c>
      <c r="H1005">
        <v>56.0168727250282</v>
      </c>
      <c r="I1005">
        <v>0</v>
      </c>
      <c r="J1005" s="1">
        <f t="shared" si="45"/>
        <v>43524</v>
      </c>
      <c r="K1005">
        <f>IFERROR(VLOOKUP(J1005,realized!F:I,3,0),"")</f>
        <v>21784.01</v>
      </c>
      <c r="M1005" t="s">
        <v>1834</v>
      </c>
      <c r="N1005">
        <v>1.3308500000000001</v>
      </c>
      <c r="O1005">
        <v>1.3322000000000001</v>
      </c>
      <c r="P1005">
        <v>1.32531</v>
      </c>
      <c r="Q1005">
        <v>1.3261000000000001</v>
      </c>
      <c r="R1005">
        <v>6.8900000000000601E-3</v>
      </c>
      <c r="S1005">
        <v>1.0392142857142799E-2</v>
      </c>
      <c r="T1005">
        <v>32.363643516684</v>
      </c>
      <c r="U1005">
        <v>0</v>
      </c>
      <c r="V1005" s="1">
        <f t="shared" si="46"/>
        <v>43524</v>
      </c>
      <c r="W1005">
        <f>IFERROR(VLOOKUP(V1005,realized!K:N,3,0),"")</f>
        <v>4708.67</v>
      </c>
      <c r="Y1005" t="s">
        <v>1819</v>
      </c>
      <c r="Z1005">
        <v>1306.3599999999999</v>
      </c>
      <c r="AA1005">
        <v>1311.86</v>
      </c>
      <c r="AB1005">
        <v>1302.73</v>
      </c>
      <c r="AC1005">
        <v>1309.76</v>
      </c>
      <c r="AD1005">
        <v>9.12999999999988</v>
      </c>
      <c r="AE1005">
        <v>9.5585714285714207</v>
      </c>
      <c r="AF1005">
        <v>38.504674788549998</v>
      </c>
      <c r="AG1005">
        <v>1</v>
      </c>
      <c r="AH1005" s="1">
        <f t="shared" si="47"/>
        <v>43503</v>
      </c>
      <c r="AI1005">
        <f>IFERROR(VLOOKUP(AH1005,realized!U:X,3,0),"")</f>
        <v>-5010.9799999999996</v>
      </c>
    </row>
    <row r="1006" spans="1:35" x14ac:dyDescent="0.3">
      <c r="A1006" t="s">
        <v>1835</v>
      </c>
      <c r="B1006">
        <v>1.13707</v>
      </c>
      <c r="C1006">
        <v>1.1408</v>
      </c>
      <c r="D1006">
        <v>1.1353</v>
      </c>
      <c r="E1006">
        <v>1.13626</v>
      </c>
      <c r="F1006">
        <v>5.5000000000000604E-3</v>
      </c>
      <c r="G1006">
        <v>5.7828571428571798E-3</v>
      </c>
      <c r="H1006">
        <v>55.897911917944803</v>
      </c>
      <c r="I1006">
        <v>0</v>
      </c>
      <c r="J1006" s="1">
        <f t="shared" si="45"/>
        <v>43525</v>
      </c>
      <c r="K1006">
        <f>IFERROR(VLOOKUP(J1006,realized!F:I,3,0),"")</f>
        <v>14015.88</v>
      </c>
      <c r="M1006" t="s">
        <v>1835</v>
      </c>
      <c r="N1006">
        <v>1.3261000000000001</v>
      </c>
      <c r="O1006">
        <v>1.3285499999999999</v>
      </c>
      <c r="P1006">
        <v>1.31715</v>
      </c>
      <c r="Q1006">
        <v>1.32056</v>
      </c>
      <c r="R1006">
        <v>1.1399999999999799E-2</v>
      </c>
      <c r="S1006">
        <v>1.0520714285714199E-2</v>
      </c>
      <c r="T1006">
        <v>32.558354559848802</v>
      </c>
      <c r="U1006">
        <v>0</v>
      </c>
      <c r="V1006" s="1">
        <f t="shared" si="46"/>
        <v>43525</v>
      </c>
      <c r="W1006">
        <f>IFERROR(VLOOKUP(V1006,realized!K:N,3,0),"")</f>
        <v>-14356.33</v>
      </c>
      <c r="Y1006" t="s">
        <v>1820</v>
      </c>
      <c r="Z1006">
        <v>1309.8900000000001</v>
      </c>
      <c r="AA1006">
        <v>1315.6</v>
      </c>
      <c r="AB1006">
        <v>1307.72</v>
      </c>
      <c r="AC1006">
        <v>1313.65</v>
      </c>
      <c r="AD1006">
        <v>7.87999999999988</v>
      </c>
      <c r="AE1006">
        <v>9.6349999999999891</v>
      </c>
      <c r="AF1006">
        <v>38.266086381882999</v>
      </c>
      <c r="AG1006">
        <v>1</v>
      </c>
      <c r="AH1006" s="1">
        <f t="shared" si="47"/>
        <v>43504</v>
      </c>
      <c r="AI1006">
        <f>IFERROR(VLOOKUP(AH1006,realized!U:X,3,0),"")</f>
        <v>-7997.52</v>
      </c>
    </row>
    <row r="1007" spans="1:35" x14ac:dyDescent="0.3">
      <c r="A1007" t="s">
        <v>1836</v>
      </c>
      <c r="B1007">
        <v>1.13761</v>
      </c>
      <c r="C1007">
        <v>1.1380699999999999</v>
      </c>
      <c r="D1007">
        <v>1.13087</v>
      </c>
      <c r="E1007">
        <v>1.1339999999999999</v>
      </c>
      <c r="F1007">
        <v>7.1999999999998697E-3</v>
      </c>
      <c r="G1007">
        <v>5.71142857142858E-3</v>
      </c>
      <c r="H1007">
        <v>55.616858307786899</v>
      </c>
      <c r="I1007">
        <v>0</v>
      </c>
      <c r="J1007" s="1">
        <f t="shared" si="45"/>
        <v>43528</v>
      </c>
      <c r="K1007">
        <f>IFERROR(VLOOKUP(J1007,realized!F:I,3,0),"")</f>
        <v>-9163.4599999999991</v>
      </c>
      <c r="M1007" t="s">
        <v>1836</v>
      </c>
      <c r="N1007">
        <v>1.3241400000000001</v>
      </c>
      <c r="O1007">
        <v>1.3253999999999999</v>
      </c>
      <c r="P1007">
        <v>1.3166</v>
      </c>
      <c r="Q1007">
        <v>1.3181</v>
      </c>
      <c r="R1007">
        <v>8.7999999999999103E-3</v>
      </c>
      <c r="S1007">
        <v>1.06014285714285E-2</v>
      </c>
      <c r="T1007">
        <v>32.895627262166798</v>
      </c>
      <c r="U1007">
        <v>0</v>
      </c>
      <c r="V1007" s="1">
        <f t="shared" si="46"/>
        <v>43528</v>
      </c>
      <c r="W1007">
        <f>IFERROR(VLOOKUP(V1007,realized!K:N,3,0),"")</f>
        <v>12852.93</v>
      </c>
      <c r="Y1007" t="s">
        <v>1821</v>
      </c>
      <c r="Z1007">
        <v>1313.74</v>
      </c>
      <c r="AA1007">
        <v>1314.79</v>
      </c>
      <c r="AB1007">
        <v>1303.5899999999999</v>
      </c>
      <c r="AC1007">
        <v>1307.81</v>
      </c>
      <c r="AD1007">
        <v>11.2</v>
      </c>
      <c r="AE1007">
        <v>9.85928571428569</v>
      </c>
      <c r="AF1007">
        <v>38.090146118199002</v>
      </c>
      <c r="AG1007">
        <v>1</v>
      </c>
      <c r="AH1007" s="1">
        <f t="shared" si="47"/>
        <v>43507</v>
      </c>
      <c r="AI1007">
        <f>IFERROR(VLOOKUP(AH1007,realized!U:X,3,0),"")</f>
        <v>-2078.11</v>
      </c>
    </row>
    <row r="1008" spans="1:35" x14ac:dyDescent="0.3">
      <c r="A1008" t="s">
        <v>1837</v>
      </c>
      <c r="B1008">
        <v>1.13354</v>
      </c>
      <c r="C1008">
        <v>1.1340300000000001</v>
      </c>
      <c r="D1008">
        <v>1.1289199999999999</v>
      </c>
      <c r="E1008">
        <v>1.1307</v>
      </c>
      <c r="F1008">
        <v>5.11000000000017E-3</v>
      </c>
      <c r="G1008">
        <v>5.4957142857143104E-3</v>
      </c>
      <c r="H1008">
        <v>55.301170165069102</v>
      </c>
      <c r="I1008">
        <v>0</v>
      </c>
      <c r="J1008" s="1">
        <f t="shared" si="45"/>
        <v>43529</v>
      </c>
      <c r="K1008">
        <f>IFERROR(VLOOKUP(J1008,realized!F:I,3,0),"")</f>
        <v>-251.55</v>
      </c>
      <c r="M1008" t="s">
        <v>1837</v>
      </c>
      <c r="N1008">
        <v>1.31732</v>
      </c>
      <c r="O1008">
        <v>1.3198099999999999</v>
      </c>
      <c r="P1008">
        <v>1.30975</v>
      </c>
      <c r="Q1008">
        <v>1.3178300000000001</v>
      </c>
      <c r="R1008">
        <v>1.0059999999999901E-2</v>
      </c>
      <c r="S1008">
        <v>1.05057142857142E-2</v>
      </c>
      <c r="T1008">
        <v>33.141053455859002</v>
      </c>
      <c r="U1008">
        <v>0</v>
      </c>
      <c r="V1008" s="1">
        <f t="shared" si="46"/>
        <v>43529</v>
      </c>
      <c r="W1008">
        <f>IFERROR(VLOOKUP(V1008,realized!K:N,3,0),"")</f>
        <v>-5898.66</v>
      </c>
      <c r="Y1008" t="s">
        <v>1822</v>
      </c>
      <c r="Z1008">
        <v>1308.1500000000001</v>
      </c>
      <c r="AA1008">
        <v>1314.68</v>
      </c>
      <c r="AB1008">
        <v>1306.45</v>
      </c>
      <c r="AC1008">
        <v>1310.33</v>
      </c>
      <c r="AD1008">
        <v>8.2300000000000093</v>
      </c>
      <c r="AE1008">
        <v>9.8842857142856904</v>
      </c>
      <c r="AF1008">
        <v>37.973801047624697</v>
      </c>
      <c r="AG1008">
        <v>1</v>
      </c>
      <c r="AH1008" s="1">
        <f t="shared" si="47"/>
        <v>43508</v>
      </c>
      <c r="AI1008">
        <f>IFERROR(VLOOKUP(AH1008,realized!U:X,3,0),"")</f>
        <v>5191.71</v>
      </c>
    </row>
    <row r="1009" spans="1:35" x14ac:dyDescent="0.3">
      <c r="A1009" t="s">
        <v>1838</v>
      </c>
      <c r="B1009">
        <v>1.1306799999999999</v>
      </c>
      <c r="C1009">
        <v>1.13243</v>
      </c>
      <c r="D1009">
        <v>1.1285099999999999</v>
      </c>
      <c r="E1009">
        <v>1.1305799999999999</v>
      </c>
      <c r="F1009">
        <v>3.9200000000001404E-3</v>
      </c>
      <c r="G1009">
        <v>5.3428571428571804E-3</v>
      </c>
      <c r="H1009">
        <v>55.1046938078198</v>
      </c>
      <c r="I1009">
        <v>0</v>
      </c>
      <c r="J1009" s="1">
        <f t="shared" si="45"/>
        <v>43530</v>
      </c>
      <c r="K1009">
        <f>IFERROR(VLOOKUP(J1009,realized!F:I,3,0),"")</f>
        <v>2525.7800000000002</v>
      </c>
      <c r="M1009" t="s">
        <v>1838</v>
      </c>
      <c r="N1009">
        <v>1.3173699999999999</v>
      </c>
      <c r="O1009">
        <v>1.31806</v>
      </c>
      <c r="P1009">
        <v>1.3123499999999999</v>
      </c>
      <c r="Q1009">
        <v>1.3168500000000001</v>
      </c>
      <c r="R1009">
        <v>5.7100000000001004E-3</v>
      </c>
      <c r="S1009">
        <v>1.01671428571428E-2</v>
      </c>
      <c r="T1009">
        <v>34.189141240312303</v>
      </c>
      <c r="U1009">
        <v>0</v>
      </c>
      <c r="V1009" s="1">
        <f t="shared" si="46"/>
        <v>43530</v>
      </c>
      <c r="W1009">
        <f>IFERROR(VLOOKUP(V1009,realized!K:N,3,0),"")</f>
        <v>21585.38</v>
      </c>
      <c r="Y1009" t="s">
        <v>1823</v>
      </c>
      <c r="Z1009">
        <v>1310.92</v>
      </c>
      <c r="AA1009">
        <v>1318.11</v>
      </c>
      <c r="AB1009">
        <v>1305.05</v>
      </c>
      <c r="AC1009">
        <v>1307.04</v>
      </c>
      <c r="AD1009">
        <v>13.059999999999899</v>
      </c>
      <c r="AE1009">
        <v>10.2457142857142</v>
      </c>
      <c r="AF1009">
        <v>40.751920111620301</v>
      </c>
      <c r="AG1009">
        <v>1</v>
      </c>
      <c r="AH1009" s="1">
        <f t="shared" si="47"/>
        <v>43509</v>
      </c>
      <c r="AI1009">
        <f>IFERROR(VLOOKUP(AH1009,realized!U:X,3,0),"")</f>
        <v>6405.63</v>
      </c>
    </row>
    <row r="1010" spans="1:35" x14ac:dyDescent="0.3">
      <c r="A1010" t="s">
        <v>1839</v>
      </c>
      <c r="B1010">
        <v>1.1308</v>
      </c>
      <c r="C1010">
        <v>1.1319900000000001</v>
      </c>
      <c r="D1010">
        <v>1.11757</v>
      </c>
      <c r="E1010">
        <v>1.1192899999999999</v>
      </c>
      <c r="F1010">
        <v>1.4420000000000099E-2</v>
      </c>
      <c r="G1010">
        <v>5.8578571428572002E-3</v>
      </c>
      <c r="H1010">
        <v>44.780974102384697</v>
      </c>
      <c r="I1010">
        <v>0</v>
      </c>
      <c r="J1010" s="1">
        <f t="shared" si="45"/>
        <v>43531</v>
      </c>
      <c r="K1010">
        <f>IFERROR(VLOOKUP(J1010,realized!F:I,3,0),"")</f>
        <v>-349625.89</v>
      </c>
      <c r="M1010" t="s">
        <v>1839</v>
      </c>
      <c r="N1010">
        <v>1.31671</v>
      </c>
      <c r="O1010">
        <v>1.3184499999999999</v>
      </c>
      <c r="P1010">
        <v>1.30674</v>
      </c>
      <c r="Q1010">
        <v>1.30806</v>
      </c>
      <c r="R1010">
        <v>1.17099999999998E-2</v>
      </c>
      <c r="S1010">
        <v>1.01949999999999E-2</v>
      </c>
      <c r="T1010">
        <v>42.317711519613503</v>
      </c>
      <c r="U1010">
        <v>0</v>
      </c>
      <c r="V1010" s="1">
        <f t="shared" si="46"/>
        <v>43531</v>
      </c>
      <c r="W1010">
        <f>IFERROR(VLOOKUP(V1010,realized!K:N,3,0),"")</f>
        <v>-23486.32</v>
      </c>
      <c r="Y1010" t="s">
        <v>1824</v>
      </c>
      <c r="Z1010">
        <v>1306.1099999999999</v>
      </c>
      <c r="AA1010">
        <v>1314.34</v>
      </c>
      <c r="AB1010">
        <v>1302.17</v>
      </c>
      <c r="AC1010">
        <v>1311.89</v>
      </c>
      <c r="AD1010">
        <v>12.169999999999799</v>
      </c>
      <c r="AE1010">
        <v>9.3992857142856696</v>
      </c>
      <c r="AF1010">
        <v>58.785577306807397</v>
      </c>
      <c r="AG1010">
        <v>1</v>
      </c>
      <c r="AH1010" s="1">
        <f t="shared" si="47"/>
        <v>43510</v>
      </c>
      <c r="AI1010">
        <f>IFERROR(VLOOKUP(AH1010,realized!U:X,3,0),"")</f>
        <v>20769.36</v>
      </c>
    </row>
    <row r="1011" spans="1:35" x14ac:dyDescent="0.3">
      <c r="A1011" t="s">
        <v>1840</v>
      </c>
      <c r="B1011">
        <v>1.1192500000000001</v>
      </c>
      <c r="C1011">
        <v>1.1245799999999999</v>
      </c>
      <c r="D1011">
        <v>1.11849</v>
      </c>
      <c r="E1011">
        <v>1.12307</v>
      </c>
      <c r="F1011">
        <v>6.0899999999999201E-3</v>
      </c>
      <c r="G1011">
        <v>5.97071428571433E-3</v>
      </c>
      <c r="H1011">
        <v>44.799380345380499</v>
      </c>
      <c r="I1011">
        <v>0</v>
      </c>
      <c r="J1011" s="1">
        <f t="shared" si="45"/>
        <v>43532</v>
      </c>
      <c r="K1011">
        <f>IFERROR(VLOOKUP(J1011,realized!F:I,3,0),"")</f>
        <v>-5507.6</v>
      </c>
      <c r="M1011" t="s">
        <v>1840</v>
      </c>
      <c r="N1011">
        <v>1.3079799999999999</v>
      </c>
      <c r="O1011">
        <v>1.31077</v>
      </c>
      <c r="P1011">
        <v>1.2989599999999999</v>
      </c>
      <c r="Q1011">
        <v>1.30128</v>
      </c>
      <c r="R1011">
        <v>1.1809999999999999E-2</v>
      </c>
      <c r="S1011">
        <v>1.06749999999999E-2</v>
      </c>
      <c r="T1011">
        <v>43.167037536469799</v>
      </c>
      <c r="U1011">
        <v>0</v>
      </c>
      <c r="V1011" s="1">
        <f t="shared" si="46"/>
        <v>43532</v>
      </c>
      <c r="W1011">
        <f>IFERROR(VLOOKUP(V1011,realized!K:N,3,0),"")</f>
        <v>-13487.9</v>
      </c>
      <c r="Y1011" t="s">
        <v>1825</v>
      </c>
      <c r="Z1011">
        <v>1312.51</v>
      </c>
      <c r="AA1011">
        <v>1321.65</v>
      </c>
      <c r="AB1011">
        <v>1311.29</v>
      </c>
      <c r="AC1011">
        <v>1320.68</v>
      </c>
      <c r="AD1011">
        <v>10.360000000000101</v>
      </c>
      <c r="AE1011">
        <v>9.6571428571428193</v>
      </c>
      <c r="AF1011">
        <v>65.320904587025495</v>
      </c>
      <c r="AG1011">
        <v>0</v>
      </c>
      <c r="AH1011" s="1">
        <f t="shared" si="47"/>
        <v>43511</v>
      </c>
      <c r="AI1011">
        <f>IFERROR(VLOOKUP(AH1011,realized!U:X,3,0),"")</f>
        <v>-27023.59</v>
      </c>
    </row>
    <row r="1012" spans="1:35" x14ac:dyDescent="0.3">
      <c r="A1012" t="s">
        <v>1841</v>
      </c>
      <c r="B1012">
        <v>1.12337</v>
      </c>
      <c r="C1012">
        <v>1.12581</v>
      </c>
      <c r="D1012">
        <v>1.12215</v>
      </c>
      <c r="E1012">
        <v>1.12487</v>
      </c>
      <c r="F1012">
        <v>3.6599999999999901E-3</v>
      </c>
      <c r="G1012">
        <v>5.6471428571429104E-3</v>
      </c>
      <c r="H1012">
        <v>44.709650737225502</v>
      </c>
      <c r="I1012">
        <v>0</v>
      </c>
      <c r="J1012" s="1">
        <f t="shared" si="45"/>
        <v>43535</v>
      </c>
      <c r="K1012">
        <f>IFERROR(VLOOKUP(J1012,realized!F:I,3,0),"")</f>
        <v>-1983.8</v>
      </c>
      <c r="M1012" t="s">
        <v>1841</v>
      </c>
      <c r="N1012">
        <v>1.2990900000000001</v>
      </c>
      <c r="O1012">
        <v>1.31897</v>
      </c>
      <c r="P1012">
        <v>1.2959700000000001</v>
      </c>
      <c r="Q1012">
        <v>1.31853</v>
      </c>
      <c r="R1012">
        <v>2.2999999999999899E-2</v>
      </c>
      <c r="S1012">
        <v>1.10521428571428E-2</v>
      </c>
      <c r="T1012">
        <v>49.399521214535099</v>
      </c>
      <c r="U1012">
        <v>0</v>
      </c>
      <c r="V1012" s="1">
        <f t="shared" si="46"/>
        <v>43535</v>
      </c>
      <c r="W1012">
        <f>IFERROR(VLOOKUP(V1012,realized!K:N,3,0),"")</f>
        <v>-60606.14</v>
      </c>
      <c r="Y1012" t="s">
        <v>1826</v>
      </c>
      <c r="Z1012">
        <v>1321.41</v>
      </c>
      <c r="AA1012">
        <v>1327.61</v>
      </c>
      <c r="AB1012">
        <v>1316.52</v>
      </c>
      <c r="AC1012">
        <v>1326.06</v>
      </c>
      <c r="AD1012">
        <v>11.0899999999999</v>
      </c>
      <c r="AE1012">
        <v>9.7835714285713902</v>
      </c>
      <c r="AF1012">
        <v>63.312969112084602</v>
      </c>
      <c r="AG1012">
        <v>0</v>
      </c>
      <c r="AH1012" s="1">
        <f t="shared" si="47"/>
        <v>43514</v>
      </c>
      <c r="AI1012">
        <f>IFERROR(VLOOKUP(AH1012,realized!U:X,3,0),"")</f>
        <v>-16399.98</v>
      </c>
    </row>
    <row r="1013" spans="1:35" x14ac:dyDescent="0.3">
      <c r="A1013" t="s">
        <v>1842</v>
      </c>
      <c r="B1013">
        <v>1.1267100000000001</v>
      </c>
      <c r="C1013">
        <v>1.13045</v>
      </c>
      <c r="D1013">
        <v>1.1248899999999999</v>
      </c>
      <c r="E1013">
        <v>1.1287400000000001</v>
      </c>
      <c r="F1013">
        <v>5.5799999999999097E-3</v>
      </c>
      <c r="G1013">
        <v>5.71571428571433E-3</v>
      </c>
      <c r="H1013">
        <v>44.763241117812399</v>
      </c>
      <c r="I1013">
        <v>0</v>
      </c>
      <c r="J1013" s="1">
        <f t="shared" si="45"/>
        <v>43536</v>
      </c>
      <c r="K1013">
        <f>IFERROR(VLOOKUP(J1013,realized!F:I,3,0),"")</f>
        <v>13978.32</v>
      </c>
      <c r="M1013" t="s">
        <v>1842</v>
      </c>
      <c r="N1013">
        <v>1.3251900000000001</v>
      </c>
      <c r="O1013">
        <v>1.3263199999999999</v>
      </c>
      <c r="P1013">
        <v>1.30043</v>
      </c>
      <c r="Q1013">
        <v>1.30725</v>
      </c>
      <c r="R1013">
        <v>2.5889999999999899E-2</v>
      </c>
      <c r="S1013">
        <v>1.22064285714285E-2</v>
      </c>
      <c r="T1013">
        <v>50.063006160031797</v>
      </c>
      <c r="U1013">
        <v>0</v>
      </c>
      <c r="V1013" s="1">
        <f t="shared" si="46"/>
        <v>43536</v>
      </c>
      <c r="W1013">
        <f>IFERROR(VLOOKUP(V1013,realized!K:N,3,0),"")</f>
        <v>21379.96</v>
      </c>
      <c r="Y1013" t="s">
        <v>1827</v>
      </c>
      <c r="Z1013">
        <v>1326.22</v>
      </c>
      <c r="AA1013">
        <v>1341.81</v>
      </c>
      <c r="AB1013">
        <v>1322.81</v>
      </c>
      <c r="AC1013">
        <v>1340.74</v>
      </c>
      <c r="AD1013">
        <v>19</v>
      </c>
      <c r="AE1013">
        <v>10.3607142857142</v>
      </c>
      <c r="AF1013">
        <v>46.744500897010099</v>
      </c>
      <c r="AG1013">
        <v>1</v>
      </c>
      <c r="AH1013" s="1">
        <f t="shared" si="47"/>
        <v>43515</v>
      </c>
      <c r="AI1013">
        <f>IFERROR(VLOOKUP(AH1013,realized!U:X,3,0),"")</f>
        <v>-64310.65</v>
      </c>
    </row>
    <row r="1014" spans="1:35" x14ac:dyDescent="0.3">
      <c r="A1014" t="s">
        <v>1843</v>
      </c>
      <c r="B1014">
        <v>1.1289400000000001</v>
      </c>
      <c r="C1014">
        <v>1.1338200000000001</v>
      </c>
      <c r="D1014">
        <v>1.1276999999999999</v>
      </c>
      <c r="E1014">
        <v>1.1327499999999999</v>
      </c>
      <c r="F1014">
        <v>6.1200000000001201E-3</v>
      </c>
      <c r="G1014">
        <v>5.8128571428571899E-3</v>
      </c>
      <c r="H1014">
        <v>44.885158125460798</v>
      </c>
      <c r="I1014">
        <v>0</v>
      </c>
      <c r="J1014" s="1">
        <f t="shared" si="45"/>
        <v>43537</v>
      </c>
      <c r="K1014">
        <f>IFERROR(VLOOKUP(J1014,realized!F:I,3,0),"")</f>
        <v>-9822.7900000000009</v>
      </c>
      <c r="M1014" t="s">
        <v>1843</v>
      </c>
      <c r="N1014">
        <v>1.3075000000000001</v>
      </c>
      <c r="O1014">
        <v>1.3381000000000001</v>
      </c>
      <c r="P1014">
        <v>1.3061499999999999</v>
      </c>
      <c r="Q1014">
        <v>1.3320799999999999</v>
      </c>
      <c r="R1014">
        <v>3.1950000000000103E-2</v>
      </c>
      <c r="S1014">
        <v>1.39935714285714E-2</v>
      </c>
      <c r="T1014">
        <v>48.237059441427398</v>
      </c>
      <c r="U1014">
        <v>0</v>
      </c>
      <c r="V1014" s="1">
        <f t="shared" si="46"/>
        <v>43537</v>
      </c>
      <c r="W1014">
        <f>IFERROR(VLOOKUP(V1014,realized!K:N,3,0),"")</f>
        <v>-95342.29</v>
      </c>
      <c r="Y1014" t="s">
        <v>1828</v>
      </c>
      <c r="Z1014">
        <v>1340.1</v>
      </c>
      <c r="AA1014">
        <v>1346.66</v>
      </c>
      <c r="AB1014">
        <v>1337.45</v>
      </c>
      <c r="AC1014">
        <v>1337.92</v>
      </c>
      <c r="AD1014">
        <v>9.2100000000000293</v>
      </c>
      <c r="AE1014">
        <v>10.3835714285714</v>
      </c>
      <c r="AF1014">
        <v>42.615546360284803</v>
      </c>
      <c r="AG1014">
        <v>1</v>
      </c>
      <c r="AH1014" s="1">
        <f t="shared" si="47"/>
        <v>43516</v>
      </c>
      <c r="AI1014">
        <f>IFERROR(VLOOKUP(AH1014,realized!U:X,3,0),"")</f>
        <v>-21710.67</v>
      </c>
    </row>
    <row r="1015" spans="1:35" x14ac:dyDescent="0.3">
      <c r="A1015" t="s">
        <v>1844</v>
      </c>
      <c r="B1015">
        <v>1.1331500000000001</v>
      </c>
      <c r="C1015">
        <v>1.13374</v>
      </c>
      <c r="D1015">
        <v>1.1293800000000001</v>
      </c>
      <c r="E1015">
        <v>1.1304099999999999</v>
      </c>
      <c r="F1015">
        <v>4.35999999999991E-3</v>
      </c>
      <c r="G1015">
        <v>5.8421428571428903E-3</v>
      </c>
      <c r="H1015">
        <v>45.009056453895198</v>
      </c>
      <c r="I1015">
        <v>0</v>
      </c>
      <c r="J1015" s="1">
        <f t="shared" si="45"/>
        <v>43538</v>
      </c>
      <c r="K1015">
        <f>IFERROR(VLOOKUP(J1015,realized!F:I,3,0),"")</f>
        <v>8346.17</v>
      </c>
      <c r="M1015" t="s">
        <v>1844</v>
      </c>
      <c r="N1015">
        <v>1.3323100000000001</v>
      </c>
      <c r="O1015">
        <v>1.33304</v>
      </c>
      <c r="P1015">
        <v>1.32064</v>
      </c>
      <c r="Q1015">
        <v>1.32578</v>
      </c>
      <c r="R1015">
        <v>1.2399999999999901E-2</v>
      </c>
      <c r="S1015">
        <v>1.40792857142856E-2</v>
      </c>
      <c r="T1015">
        <v>49.269562242164199</v>
      </c>
      <c r="U1015">
        <v>0</v>
      </c>
      <c r="V1015" s="1">
        <f t="shared" si="46"/>
        <v>43538</v>
      </c>
      <c r="W1015">
        <f>IFERROR(VLOOKUP(V1015,realized!K:N,3,0),"")</f>
        <v>3557.84</v>
      </c>
      <c r="Y1015" t="s">
        <v>1829</v>
      </c>
      <c r="Z1015">
        <v>1338.91</v>
      </c>
      <c r="AA1015">
        <v>1341.43</v>
      </c>
      <c r="AB1015">
        <v>1320.87</v>
      </c>
      <c r="AC1015">
        <v>1322.93</v>
      </c>
      <c r="AD1015">
        <v>20.560000000000102</v>
      </c>
      <c r="AE1015">
        <v>11.3207142857142</v>
      </c>
      <c r="AF1015">
        <v>43.1425510058383</v>
      </c>
      <c r="AG1015">
        <v>1</v>
      </c>
      <c r="AH1015" s="1">
        <f t="shared" si="47"/>
        <v>43517</v>
      </c>
      <c r="AI1015">
        <f>IFERROR(VLOOKUP(AH1015,realized!U:X,3,0),"")</f>
        <v>15504.23</v>
      </c>
    </row>
    <row r="1016" spans="1:35" x14ac:dyDescent="0.3">
      <c r="A1016" t="s">
        <v>1845</v>
      </c>
      <c r="B1016">
        <v>1.1304099999999999</v>
      </c>
      <c r="C1016">
        <v>1.13439</v>
      </c>
      <c r="D1016">
        <v>1.12995</v>
      </c>
      <c r="E1016">
        <v>1.1323799999999999</v>
      </c>
      <c r="F1016">
        <v>4.43999999999999E-3</v>
      </c>
      <c r="G1016">
        <v>5.8764285714286001E-3</v>
      </c>
      <c r="H1016">
        <v>45.147748507721801</v>
      </c>
      <c r="I1016">
        <v>0</v>
      </c>
      <c r="J1016" s="1">
        <f t="shared" si="45"/>
        <v>43539</v>
      </c>
      <c r="K1016">
        <f>IFERROR(VLOOKUP(J1016,realized!F:I,3,0),"")</f>
        <v>-4900.6099999999997</v>
      </c>
      <c r="M1016" t="s">
        <v>1845</v>
      </c>
      <c r="N1016">
        <v>1.32578</v>
      </c>
      <c r="O1016">
        <v>1.3299300000000001</v>
      </c>
      <c r="P1016">
        <v>1.3202499999999999</v>
      </c>
      <c r="Q1016">
        <v>1.3288899999999999</v>
      </c>
      <c r="R1016">
        <v>9.6800000000001295E-3</v>
      </c>
      <c r="S1016">
        <v>1.43042857142857E-2</v>
      </c>
      <c r="T1016">
        <v>50.4337204881326</v>
      </c>
      <c r="U1016">
        <v>0</v>
      </c>
      <c r="V1016" s="1">
        <f t="shared" si="46"/>
        <v>43539</v>
      </c>
      <c r="W1016">
        <f>IFERROR(VLOOKUP(V1016,realized!K:N,3,0),"")</f>
        <v>10645.72</v>
      </c>
      <c r="Y1016" t="s">
        <v>1830</v>
      </c>
      <c r="Z1016">
        <v>1323.67</v>
      </c>
      <c r="AA1016">
        <v>1333.04</v>
      </c>
      <c r="AB1016">
        <v>1321.49</v>
      </c>
      <c r="AC1016">
        <v>1327.53</v>
      </c>
      <c r="AD1016">
        <v>11.549999999999899</v>
      </c>
      <c r="AE1016">
        <v>11.4078571428571</v>
      </c>
      <c r="AF1016">
        <v>43.640218031245901</v>
      </c>
      <c r="AG1016">
        <v>1</v>
      </c>
      <c r="AH1016" s="1">
        <f t="shared" si="47"/>
        <v>43518</v>
      </c>
      <c r="AI1016">
        <f>IFERROR(VLOOKUP(AH1016,realized!U:X,3,0),"")</f>
        <v>6333.77</v>
      </c>
    </row>
    <row r="1017" spans="1:35" x14ac:dyDescent="0.3">
      <c r="A1017" t="s">
        <v>1846</v>
      </c>
      <c r="B1017">
        <v>1.13229</v>
      </c>
      <c r="C1017">
        <v>1.1358699999999999</v>
      </c>
      <c r="D1017">
        <v>1.1318699999999999</v>
      </c>
      <c r="E1017">
        <v>1.1334900000000001</v>
      </c>
      <c r="F1017">
        <v>4.0000000000000001E-3</v>
      </c>
      <c r="G1017">
        <v>5.7521428571428801E-3</v>
      </c>
      <c r="H1017">
        <v>45.198700139820701</v>
      </c>
      <c r="I1017">
        <v>0</v>
      </c>
      <c r="J1017" s="1">
        <f t="shared" si="45"/>
        <v>43542</v>
      </c>
      <c r="K1017">
        <f>IFERROR(VLOOKUP(J1017,realized!F:I,3,0),"")</f>
        <v>6065.9</v>
      </c>
      <c r="M1017" t="s">
        <v>1846</v>
      </c>
      <c r="N1017">
        <v>1.3295300000000001</v>
      </c>
      <c r="O1017">
        <v>1.3299700000000001</v>
      </c>
      <c r="P1017">
        <v>1.31837</v>
      </c>
      <c r="Q1017">
        <v>1.3243799999999999</v>
      </c>
      <c r="R1017">
        <v>1.1599999999999999E-2</v>
      </c>
      <c r="S1017">
        <v>1.3757857142857099E-2</v>
      </c>
      <c r="T1017">
        <v>51.207275983768298</v>
      </c>
      <c r="U1017">
        <v>0</v>
      </c>
      <c r="V1017" s="1">
        <f t="shared" si="46"/>
        <v>43542</v>
      </c>
      <c r="W1017">
        <f>IFERROR(VLOOKUP(V1017,realized!K:N,3,0),"")</f>
        <v>39587.129999999997</v>
      </c>
      <c r="Y1017" t="s">
        <v>1831</v>
      </c>
      <c r="Z1017">
        <v>1328.43</v>
      </c>
      <c r="AA1017">
        <v>1332.51</v>
      </c>
      <c r="AB1017">
        <v>1325.08</v>
      </c>
      <c r="AC1017">
        <v>1326.99</v>
      </c>
      <c r="AD1017">
        <v>7.4300000000000601</v>
      </c>
      <c r="AE1017">
        <v>11.5021428571428</v>
      </c>
      <c r="AF1017">
        <v>44.1754477731264</v>
      </c>
      <c r="AG1017">
        <v>1</v>
      </c>
      <c r="AH1017" s="1">
        <f t="shared" si="47"/>
        <v>43521</v>
      </c>
      <c r="AI1017">
        <f>IFERROR(VLOOKUP(AH1017,realized!U:X,3,0),"")</f>
        <v>-3525.18</v>
      </c>
    </row>
    <row r="1018" spans="1:35" x14ac:dyDescent="0.3">
      <c r="A1018" t="s">
        <v>1847</v>
      </c>
      <c r="B1018">
        <v>1.13347</v>
      </c>
      <c r="C1018">
        <v>1.13611</v>
      </c>
      <c r="D1018">
        <v>1.1333200000000001</v>
      </c>
      <c r="E1018">
        <v>1.13489</v>
      </c>
      <c r="F1018">
        <v>2.7899999999998399E-3</v>
      </c>
      <c r="G1018">
        <v>5.6578571428571502E-3</v>
      </c>
      <c r="H1018">
        <v>45.216567593858898</v>
      </c>
      <c r="I1018">
        <v>0</v>
      </c>
      <c r="J1018" s="1">
        <f t="shared" si="45"/>
        <v>43543</v>
      </c>
      <c r="K1018">
        <f>IFERROR(VLOOKUP(J1018,realized!F:I,3,0),"")</f>
        <v>10190.89</v>
      </c>
      <c r="M1018" t="s">
        <v>1847</v>
      </c>
      <c r="N1018">
        <v>1.3244199999999999</v>
      </c>
      <c r="O1018">
        <v>1.33104</v>
      </c>
      <c r="P1018">
        <v>1.3240400000000001</v>
      </c>
      <c r="Q1018">
        <v>1.32622</v>
      </c>
      <c r="R1018">
        <v>6.99999999999989E-3</v>
      </c>
      <c r="S1018">
        <v>1.3421428571428499E-2</v>
      </c>
      <c r="T1018">
        <v>51.9297999501416</v>
      </c>
      <c r="U1018">
        <v>0</v>
      </c>
      <c r="V1018" s="1">
        <f t="shared" si="46"/>
        <v>43543</v>
      </c>
      <c r="W1018">
        <f>IFERROR(VLOOKUP(V1018,realized!K:N,3,0),"")</f>
        <v>9931.2199999999993</v>
      </c>
      <c r="Y1018" t="s">
        <v>1832</v>
      </c>
      <c r="Z1018">
        <v>1327.17</v>
      </c>
      <c r="AA1018">
        <v>1330.14</v>
      </c>
      <c r="AB1018">
        <v>1323.42</v>
      </c>
      <c r="AC1018">
        <v>1328.58</v>
      </c>
      <c r="AD1018">
        <v>6.7200000000000202</v>
      </c>
      <c r="AE1018">
        <v>11.256428571428501</v>
      </c>
      <c r="AF1018">
        <v>44.573232921193899</v>
      </c>
      <c r="AG1018">
        <v>1</v>
      </c>
      <c r="AH1018" s="1">
        <f t="shared" si="47"/>
        <v>43522</v>
      </c>
      <c r="AI1018">
        <f>IFERROR(VLOOKUP(AH1018,realized!U:X,3,0),"")</f>
        <v>-3851.37</v>
      </c>
    </row>
    <row r="1019" spans="1:35" x14ac:dyDescent="0.3">
      <c r="A1019" t="s">
        <v>1848</v>
      </c>
      <c r="B1019">
        <v>1.1349</v>
      </c>
      <c r="C1019">
        <v>1.1447400000000001</v>
      </c>
      <c r="D1019">
        <v>1.1335</v>
      </c>
      <c r="E1019">
        <v>1.1423700000000001</v>
      </c>
      <c r="F1019">
        <v>1.1240000000000101E-2</v>
      </c>
      <c r="G1019">
        <v>6.0307142857142998E-3</v>
      </c>
      <c r="H1019">
        <v>41.154823816885603</v>
      </c>
      <c r="I1019">
        <v>0</v>
      </c>
      <c r="J1019" s="1">
        <f t="shared" si="45"/>
        <v>43544</v>
      </c>
      <c r="K1019">
        <f>IFERROR(VLOOKUP(J1019,realized!F:I,3,0),"")</f>
        <v>-130203.94</v>
      </c>
      <c r="M1019" t="s">
        <v>1848</v>
      </c>
      <c r="N1019">
        <v>1.3262700000000001</v>
      </c>
      <c r="O1019">
        <v>1.3271599999999999</v>
      </c>
      <c r="P1019">
        <v>1.31454</v>
      </c>
      <c r="Q1019">
        <v>1.31918</v>
      </c>
      <c r="R1019">
        <v>1.26199999999998E-2</v>
      </c>
      <c r="S1019">
        <v>1.38307142857142E-2</v>
      </c>
      <c r="T1019">
        <v>52.707286095492101</v>
      </c>
      <c r="U1019">
        <v>0</v>
      </c>
      <c r="V1019" s="1">
        <f t="shared" si="46"/>
        <v>43544</v>
      </c>
      <c r="W1019">
        <f>IFERROR(VLOOKUP(V1019,realized!K:N,3,0),"")</f>
        <v>33666.629999999997</v>
      </c>
      <c r="Y1019" t="s">
        <v>1833</v>
      </c>
      <c r="Z1019">
        <v>1328.69</v>
      </c>
      <c r="AA1019">
        <v>1329.8</v>
      </c>
      <c r="AB1019">
        <v>1316.82</v>
      </c>
      <c r="AC1019">
        <v>1319.34</v>
      </c>
      <c r="AD1019">
        <v>12.98</v>
      </c>
      <c r="AE1019">
        <v>11.531428571428499</v>
      </c>
      <c r="AF1019">
        <v>45.087945895322001</v>
      </c>
      <c r="AG1019">
        <v>1</v>
      </c>
      <c r="AH1019" s="1">
        <f t="shared" si="47"/>
        <v>43523</v>
      </c>
      <c r="AI1019">
        <f>IFERROR(VLOOKUP(AH1019,realized!U:X,3,0),"")</f>
        <v>-13909.08</v>
      </c>
    </row>
    <row r="1020" spans="1:35" x14ac:dyDescent="0.3">
      <c r="A1020" t="s">
        <v>1849</v>
      </c>
      <c r="B1020">
        <v>1.1423700000000001</v>
      </c>
      <c r="C1020">
        <v>1.1436900000000001</v>
      </c>
      <c r="D1020">
        <v>1.1342000000000001</v>
      </c>
      <c r="E1020">
        <v>1.1372800000000001</v>
      </c>
      <c r="F1020">
        <v>9.4899999999999898E-3</v>
      </c>
      <c r="G1020">
        <v>6.31571428571429E-3</v>
      </c>
      <c r="H1020">
        <v>41.404830643732801</v>
      </c>
      <c r="I1020">
        <v>0</v>
      </c>
      <c r="J1020" s="1">
        <f t="shared" si="45"/>
        <v>43545</v>
      </c>
      <c r="K1020">
        <f>IFERROR(VLOOKUP(J1020,realized!F:I,3,0),"")</f>
        <v>29590.39</v>
      </c>
      <c r="M1020" t="s">
        <v>1849</v>
      </c>
      <c r="N1020">
        <v>1.31924</v>
      </c>
      <c r="O1020">
        <v>1.32263</v>
      </c>
      <c r="P1020">
        <v>1.3003199999999999</v>
      </c>
      <c r="Q1020">
        <v>1.3112299999999999</v>
      </c>
      <c r="R1020">
        <v>2.231E-2</v>
      </c>
      <c r="S1020">
        <v>1.4609999999999901E-2</v>
      </c>
      <c r="T1020">
        <v>53.611604889302697</v>
      </c>
      <c r="U1020">
        <v>0</v>
      </c>
      <c r="V1020" s="1">
        <f t="shared" si="46"/>
        <v>43545</v>
      </c>
      <c r="W1020">
        <f>IFERROR(VLOOKUP(V1020,realized!K:N,3,0),"")</f>
        <v>9003.3799999999992</v>
      </c>
      <c r="Y1020" t="s">
        <v>1834</v>
      </c>
      <c r="Z1020">
        <v>1319.72</v>
      </c>
      <c r="AA1020">
        <v>1327.22</v>
      </c>
      <c r="AB1020">
        <v>1312.6</v>
      </c>
      <c r="AC1020">
        <v>1312.6</v>
      </c>
      <c r="AD1020">
        <v>14.6200000000001</v>
      </c>
      <c r="AE1020">
        <v>12.012857142857101</v>
      </c>
      <c r="AF1020">
        <v>45.699171470859</v>
      </c>
      <c r="AG1020">
        <v>1</v>
      </c>
      <c r="AH1020" s="1">
        <f t="shared" si="47"/>
        <v>43524</v>
      </c>
      <c r="AI1020">
        <f>IFERROR(VLOOKUP(AH1020,realized!U:X,3,0),"")</f>
        <v>5860.68</v>
      </c>
    </row>
    <row r="1021" spans="1:35" x14ac:dyDescent="0.3">
      <c r="A1021" t="s">
        <v>1850</v>
      </c>
      <c r="B1021">
        <v>1.13727</v>
      </c>
      <c r="C1021">
        <v>1.1390199999999999</v>
      </c>
      <c r="D1021">
        <v>1.1272500000000001</v>
      </c>
      <c r="E1021">
        <v>1.1300600000000001</v>
      </c>
      <c r="F1021">
        <v>1.17699999999998E-2</v>
      </c>
      <c r="G1021">
        <v>6.6421428571428603E-3</v>
      </c>
      <c r="H1021">
        <v>41.8375867603228</v>
      </c>
      <c r="I1021">
        <v>0</v>
      </c>
      <c r="J1021" s="1">
        <f t="shared" si="45"/>
        <v>43546</v>
      </c>
      <c r="K1021">
        <f>IFERROR(VLOOKUP(J1021,realized!F:I,3,0),"")</f>
        <v>1603.98</v>
      </c>
      <c r="M1021" t="s">
        <v>1850</v>
      </c>
      <c r="N1021">
        <v>1.3112299999999999</v>
      </c>
      <c r="O1021">
        <v>1.3222700000000001</v>
      </c>
      <c r="P1021">
        <v>1.3080099999999999</v>
      </c>
      <c r="Q1021">
        <v>1.3204499999999999</v>
      </c>
      <c r="R1021">
        <v>1.4260000000000101E-2</v>
      </c>
      <c r="S1021">
        <v>1.4999999999999999E-2</v>
      </c>
      <c r="T1021">
        <v>54.560815946979403</v>
      </c>
      <c r="U1021">
        <v>0</v>
      </c>
      <c r="V1021" s="1">
        <f t="shared" si="46"/>
        <v>43546</v>
      </c>
      <c r="W1021">
        <f>IFERROR(VLOOKUP(V1021,realized!K:N,3,0),"")</f>
        <v>21264.76</v>
      </c>
      <c r="Y1021" t="s">
        <v>1835</v>
      </c>
      <c r="Z1021">
        <v>1313.86</v>
      </c>
      <c r="AA1021">
        <v>1315.17</v>
      </c>
      <c r="AB1021">
        <v>1290.22</v>
      </c>
      <c r="AC1021">
        <v>1292.99</v>
      </c>
      <c r="AD1021">
        <v>24.95</v>
      </c>
      <c r="AE1021">
        <v>12.994999999999999</v>
      </c>
      <c r="AF1021">
        <v>37.475317383821199</v>
      </c>
      <c r="AG1021">
        <v>1</v>
      </c>
      <c r="AH1021" s="1">
        <f t="shared" si="47"/>
        <v>43525</v>
      </c>
      <c r="AI1021">
        <f>IFERROR(VLOOKUP(AH1021,realized!U:X,3,0),"")</f>
        <v>-31929.19</v>
      </c>
    </row>
    <row r="1022" spans="1:35" x14ac:dyDescent="0.3">
      <c r="A1022" t="s">
        <v>1851</v>
      </c>
      <c r="B1022">
        <v>1.12934</v>
      </c>
      <c r="C1022">
        <v>1.1330899999999999</v>
      </c>
      <c r="D1022">
        <v>1.12883</v>
      </c>
      <c r="E1022">
        <v>1.1312500000000001</v>
      </c>
      <c r="F1022">
        <v>4.2599999999999296E-3</v>
      </c>
      <c r="G1022">
        <v>6.5814285714285601E-3</v>
      </c>
      <c r="H1022">
        <v>42.336246156019797</v>
      </c>
      <c r="I1022">
        <v>0</v>
      </c>
      <c r="J1022" s="1">
        <f t="shared" si="45"/>
        <v>43549</v>
      </c>
      <c r="K1022">
        <f>IFERROR(VLOOKUP(J1022,realized!F:I,3,0),"")</f>
        <v>22602.9</v>
      </c>
      <c r="M1022" t="s">
        <v>1851</v>
      </c>
      <c r="N1022">
        <v>1.3208899999999999</v>
      </c>
      <c r="O1022">
        <v>1.3245100000000001</v>
      </c>
      <c r="P1022">
        <v>1.3159099999999999</v>
      </c>
      <c r="Q1022">
        <v>1.31911</v>
      </c>
      <c r="R1022">
        <v>8.6000000000001596E-3</v>
      </c>
      <c r="S1022">
        <v>1.48957142857143E-2</v>
      </c>
      <c r="T1022">
        <v>55.485046308622898</v>
      </c>
      <c r="U1022">
        <v>0</v>
      </c>
      <c r="V1022" s="1">
        <f t="shared" si="46"/>
        <v>43549</v>
      </c>
      <c r="W1022">
        <f>IFERROR(VLOOKUP(V1022,realized!K:N,3,0),"")</f>
        <v>79389.25</v>
      </c>
      <c r="Y1022" t="s">
        <v>1836</v>
      </c>
      <c r="Z1022">
        <v>1294.32</v>
      </c>
      <c r="AA1022">
        <v>1296.96</v>
      </c>
      <c r="AB1022">
        <v>1282.8</v>
      </c>
      <c r="AC1022">
        <v>1286.26</v>
      </c>
      <c r="AD1022">
        <v>14.16</v>
      </c>
      <c r="AE1022">
        <v>13.418571428571401</v>
      </c>
      <c r="AF1022">
        <v>33.667497147106701</v>
      </c>
      <c r="AG1022">
        <v>1</v>
      </c>
      <c r="AH1022" s="1">
        <f t="shared" si="47"/>
        <v>43528</v>
      </c>
      <c r="AI1022">
        <f>IFERROR(VLOOKUP(AH1022,realized!U:X,3,0),"")</f>
        <v>-10723.65</v>
      </c>
    </row>
    <row r="1023" spans="1:35" x14ac:dyDescent="0.3">
      <c r="A1023" t="s">
        <v>1852</v>
      </c>
      <c r="B1023">
        <v>1.1312599999999999</v>
      </c>
      <c r="C1023">
        <v>1.13253</v>
      </c>
      <c r="D1023">
        <v>1.12625</v>
      </c>
      <c r="E1023">
        <v>1.1269800000000001</v>
      </c>
      <c r="F1023">
        <v>6.2800000000000598E-3</v>
      </c>
      <c r="G1023">
        <v>6.74999999999998E-3</v>
      </c>
      <c r="H1023">
        <v>42.972922144485501</v>
      </c>
      <c r="I1023">
        <v>0</v>
      </c>
      <c r="J1023" s="1">
        <f t="shared" si="45"/>
        <v>43550</v>
      </c>
      <c r="K1023">
        <f>IFERROR(VLOOKUP(J1023,realized!F:I,3,0),"")</f>
        <v>-146.1</v>
      </c>
      <c r="M1023" t="s">
        <v>1852</v>
      </c>
      <c r="N1023">
        <v>1.31914</v>
      </c>
      <c r="O1023">
        <v>1.32605</v>
      </c>
      <c r="P1023">
        <v>1.3157000000000001</v>
      </c>
      <c r="Q1023">
        <v>1.32039</v>
      </c>
      <c r="R1023">
        <v>1.03499999999998E-2</v>
      </c>
      <c r="S1023">
        <v>1.52271428571428E-2</v>
      </c>
      <c r="T1023">
        <v>56.523096350273498</v>
      </c>
      <c r="U1023">
        <v>0</v>
      </c>
      <c r="V1023" s="1">
        <f t="shared" si="46"/>
        <v>43550</v>
      </c>
      <c r="W1023">
        <f>IFERROR(VLOOKUP(V1023,realized!K:N,3,0),"")</f>
        <v>54004.34</v>
      </c>
      <c r="Y1023" t="s">
        <v>1837</v>
      </c>
      <c r="Z1023">
        <v>1286.2</v>
      </c>
      <c r="AA1023">
        <v>1289.55</v>
      </c>
      <c r="AB1023">
        <v>1281.0999999999999</v>
      </c>
      <c r="AC1023">
        <v>1287.47</v>
      </c>
      <c r="AD1023">
        <v>8.4500000000000401</v>
      </c>
      <c r="AE1023">
        <v>13.089285714285699</v>
      </c>
      <c r="AF1023">
        <v>33.359618220604801</v>
      </c>
      <c r="AG1023">
        <v>1</v>
      </c>
      <c r="AH1023" s="1">
        <f t="shared" si="47"/>
        <v>43529</v>
      </c>
      <c r="AI1023">
        <f>IFERROR(VLOOKUP(AH1023,realized!U:X,3,0),"")</f>
        <v>-5335</v>
      </c>
    </row>
    <row r="1024" spans="1:35" x14ac:dyDescent="0.3">
      <c r="A1024" t="s">
        <v>1853</v>
      </c>
      <c r="B1024">
        <v>1.12697</v>
      </c>
      <c r="C1024">
        <v>1.1285099999999999</v>
      </c>
      <c r="D1024">
        <v>1.12416</v>
      </c>
      <c r="E1024">
        <v>1.1251</v>
      </c>
      <c r="F1024">
        <v>4.3499999999998496E-3</v>
      </c>
      <c r="G1024">
        <v>6.0307142857142504E-3</v>
      </c>
      <c r="H1024">
        <v>44.355693588858898</v>
      </c>
      <c r="I1024">
        <v>0</v>
      </c>
      <c r="J1024" s="1">
        <f t="shared" si="45"/>
        <v>43551</v>
      </c>
      <c r="K1024">
        <f>IFERROR(VLOOKUP(J1024,realized!F:I,3,0),"")</f>
        <v>33481.01</v>
      </c>
      <c r="M1024" t="s">
        <v>1853</v>
      </c>
      <c r="N1024">
        <v>1.32039</v>
      </c>
      <c r="O1024">
        <v>1.3268200000000001</v>
      </c>
      <c r="P1024">
        <v>1.3151999999999999</v>
      </c>
      <c r="Q1024">
        <v>1.31579</v>
      </c>
      <c r="R1024">
        <v>1.1620000000000101E-2</v>
      </c>
      <c r="S1024">
        <v>1.5220714285714299E-2</v>
      </c>
      <c r="T1024">
        <v>57.526709669826303</v>
      </c>
      <c r="U1024">
        <v>0</v>
      </c>
      <c r="V1024" s="1">
        <f t="shared" si="46"/>
        <v>43551</v>
      </c>
      <c r="W1024">
        <f>IFERROR(VLOOKUP(V1024,realized!K:N,3,0),"")</f>
        <v>44966.96</v>
      </c>
      <c r="Y1024" t="s">
        <v>1838</v>
      </c>
      <c r="Z1024">
        <v>1287.19</v>
      </c>
      <c r="AA1024">
        <v>1290.8599999999999</v>
      </c>
      <c r="AB1024">
        <v>1283.49</v>
      </c>
      <c r="AC1024">
        <v>1283.56</v>
      </c>
      <c r="AD1024">
        <v>7.36999999999989</v>
      </c>
      <c r="AE1024">
        <v>12.7464285714286</v>
      </c>
      <c r="AF1024">
        <v>34.153372141260697</v>
      </c>
      <c r="AG1024">
        <v>1</v>
      </c>
      <c r="AH1024" s="1">
        <f t="shared" si="47"/>
        <v>43530</v>
      </c>
      <c r="AI1024">
        <f>IFERROR(VLOOKUP(AH1024,realized!U:X,3,0),"")</f>
        <v>-9569.5400000000009</v>
      </c>
    </row>
    <row r="1025" spans="1:35" x14ac:dyDescent="0.3">
      <c r="A1025" t="s">
        <v>1854</v>
      </c>
      <c r="B1025">
        <v>1.1250800000000001</v>
      </c>
      <c r="C1025">
        <v>1.1260600000000001</v>
      </c>
      <c r="D1025">
        <v>1.1213</v>
      </c>
      <c r="E1025">
        <v>1.1225400000000001</v>
      </c>
      <c r="F1025">
        <v>4.7600000000000897E-3</v>
      </c>
      <c r="G1025">
        <v>5.9357142857142603E-3</v>
      </c>
      <c r="H1025">
        <v>48.630263589242503</v>
      </c>
      <c r="I1025">
        <v>0</v>
      </c>
      <c r="J1025" s="1">
        <f t="shared" si="45"/>
        <v>43552</v>
      </c>
      <c r="K1025">
        <f>IFERROR(VLOOKUP(J1025,realized!F:I,3,0),"")</f>
        <v>-17425.98</v>
      </c>
      <c r="M1025" t="s">
        <v>1854</v>
      </c>
      <c r="N1025">
        <v>1.3158300000000001</v>
      </c>
      <c r="O1025">
        <v>1.31978</v>
      </c>
      <c r="P1025">
        <v>1.30335</v>
      </c>
      <c r="Q1025">
        <v>1.3044199999999999</v>
      </c>
      <c r="R1025">
        <v>1.64299999999999E-2</v>
      </c>
      <c r="S1025">
        <v>1.55507142857143E-2</v>
      </c>
      <c r="T1025">
        <v>58.475606687850501</v>
      </c>
      <c r="U1025">
        <v>0</v>
      </c>
      <c r="V1025" s="1">
        <f t="shared" si="46"/>
        <v>43552</v>
      </c>
      <c r="W1025">
        <f>IFERROR(VLOOKUP(V1025,realized!K:N,3,0),"")</f>
        <v>12769.22</v>
      </c>
      <c r="Y1025" t="s">
        <v>1839</v>
      </c>
      <c r="Z1025">
        <v>1286.0899999999999</v>
      </c>
      <c r="AA1025">
        <v>1288.98</v>
      </c>
      <c r="AB1025">
        <v>1280.75</v>
      </c>
      <c r="AC1025">
        <v>1285.1500000000001</v>
      </c>
      <c r="AD1025">
        <v>8.2300000000000093</v>
      </c>
      <c r="AE1025">
        <v>12.5942857142857</v>
      </c>
      <c r="AF1025">
        <v>34.6347037013457</v>
      </c>
      <c r="AG1025">
        <v>1</v>
      </c>
      <c r="AH1025" s="1">
        <f t="shared" si="47"/>
        <v>43531</v>
      </c>
      <c r="AI1025">
        <f>IFERROR(VLOOKUP(AH1025,realized!U:X,3,0),"")</f>
        <v>-2700.32</v>
      </c>
    </row>
    <row r="1026" spans="1:35" x14ac:dyDescent="0.3">
      <c r="A1026" t="s">
        <v>1855</v>
      </c>
      <c r="B1026">
        <v>1.1226</v>
      </c>
      <c r="C1026">
        <v>1.12462</v>
      </c>
      <c r="D1026">
        <v>1.1209100000000001</v>
      </c>
      <c r="E1026">
        <v>1.12165</v>
      </c>
      <c r="F1026">
        <v>3.7099999999998801E-3</v>
      </c>
      <c r="G1026">
        <v>5.93928571428568E-3</v>
      </c>
      <c r="H1026">
        <v>48.135629693974799</v>
      </c>
      <c r="I1026">
        <v>0</v>
      </c>
      <c r="J1026" s="1">
        <f t="shared" si="45"/>
        <v>43553</v>
      </c>
      <c r="K1026">
        <f>IFERROR(VLOOKUP(J1026,realized!F:I,3,0),"")</f>
        <v>23416.52</v>
      </c>
      <c r="M1026" t="s">
        <v>1855</v>
      </c>
      <c r="N1026">
        <v>1.3044100000000001</v>
      </c>
      <c r="O1026">
        <v>1.3134600000000001</v>
      </c>
      <c r="P1026">
        <v>1.2976099999999999</v>
      </c>
      <c r="Q1026">
        <v>1.3030200000000001</v>
      </c>
      <c r="R1026">
        <v>1.58500000000001E-2</v>
      </c>
      <c r="S1026">
        <v>1.504E-2</v>
      </c>
      <c r="T1026">
        <v>60.738941945940198</v>
      </c>
      <c r="U1026">
        <v>0</v>
      </c>
      <c r="V1026" s="1">
        <f t="shared" si="46"/>
        <v>43553</v>
      </c>
      <c r="W1026">
        <f>IFERROR(VLOOKUP(V1026,realized!K:N,3,0),"")</f>
        <v>33815.370000000003</v>
      </c>
      <c r="Y1026" t="s">
        <v>1840</v>
      </c>
      <c r="Z1026">
        <v>1285.71</v>
      </c>
      <c r="AA1026">
        <v>1300.75</v>
      </c>
      <c r="AB1026">
        <v>1284.83</v>
      </c>
      <c r="AC1026">
        <v>1297.92</v>
      </c>
      <c r="AD1026">
        <v>15.92</v>
      </c>
      <c r="AE1026">
        <v>12.939285714285701</v>
      </c>
      <c r="AF1026">
        <v>35.355154462795603</v>
      </c>
      <c r="AG1026">
        <v>1</v>
      </c>
      <c r="AH1026" s="1">
        <f t="shared" si="47"/>
        <v>43532</v>
      </c>
      <c r="AI1026">
        <f>IFERROR(VLOOKUP(AH1026,realized!U:X,3,0),"")</f>
        <v>-8794.41</v>
      </c>
    </row>
    <row r="1027" spans="1:35" x14ac:dyDescent="0.3">
      <c r="A1027" t="s">
        <v>1856</v>
      </c>
      <c r="B1027">
        <v>1.1225499999999999</v>
      </c>
      <c r="C1027">
        <v>1.1249400000000001</v>
      </c>
      <c r="D1027">
        <v>1.12033</v>
      </c>
      <c r="E1027">
        <v>1.1211500000000001</v>
      </c>
      <c r="F1027">
        <v>4.6100000000000004E-3</v>
      </c>
      <c r="G1027">
        <v>5.8699999999999699E-3</v>
      </c>
      <c r="H1027">
        <v>47.2932223723855</v>
      </c>
      <c r="I1027">
        <v>0</v>
      </c>
      <c r="J1027" s="1">
        <f t="shared" si="45"/>
        <v>43556</v>
      </c>
      <c r="K1027">
        <f>IFERROR(VLOOKUP(J1027,realized!F:I,3,0),"")</f>
        <v>-10542.65</v>
      </c>
      <c r="M1027" t="s">
        <v>1856</v>
      </c>
      <c r="N1027">
        <v>1.30348</v>
      </c>
      <c r="O1027">
        <v>1.3148599999999999</v>
      </c>
      <c r="P1027">
        <v>1.3006500000000001</v>
      </c>
      <c r="Q1027">
        <v>1.31013</v>
      </c>
      <c r="R1027">
        <v>1.4209999999999799E-2</v>
      </c>
      <c r="S1027">
        <v>1.4205714285714301E-2</v>
      </c>
      <c r="T1027">
        <v>61.113727366736398</v>
      </c>
      <c r="U1027">
        <v>0</v>
      </c>
      <c r="V1027" s="1">
        <f t="shared" si="46"/>
        <v>43556</v>
      </c>
      <c r="W1027">
        <f>IFERROR(VLOOKUP(V1027,realized!K:N,3,0),"")</f>
        <v>-58484.35</v>
      </c>
      <c r="Y1027" t="s">
        <v>1841</v>
      </c>
      <c r="Z1027">
        <v>1297.71</v>
      </c>
      <c r="AA1027">
        <v>1299.04</v>
      </c>
      <c r="AB1027">
        <v>1290.42</v>
      </c>
      <c r="AC1027">
        <v>1292.99</v>
      </c>
      <c r="AD1027">
        <v>8.6199999999998909</v>
      </c>
      <c r="AE1027">
        <v>12.197857142857099</v>
      </c>
      <c r="AF1027">
        <v>35.768351708939797</v>
      </c>
      <c r="AG1027">
        <v>1</v>
      </c>
      <c r="AH1027" s="1">
        <f t="shared" si="47"/>
        <v>43535</v>
      </c>
      <c r="AI1027">
        <f>IFERROR(VLOOKUP(AH1027,realized!U:X,3,0),"")</f>
        <v>-9053.51</v>
      </c>
    </row>
    <row r="1028" spans="1:35" x14ac:dyDescent="0.3">
      <c r="A1028" t="s">
        <v>1857</v>
      </c>
      <c r="B1028">
        <v>1.1211500000000001</v>
      </c>
      <c r="C1028">
        <v>1.12155</v>
      </c>
      <c r="D1028">
        <v>1.11832</v>
      </c>
      <c r="E1028">
        <v>1.12032</v>
      </c>
      <c r="F1028">
        <v>3.2300000000000601E-3</v>
      </c>
      <c r="G1028">
        <v>5.6635714285713998E-3</v>
      </c>
      <c r="H1028">
        <v>44.228283542295401</v>
      </c>
      <c r="I1028">
        <v>0</v>
      </c>
      <c r="J1028" s="1">
        <f t="shared" ref="J1028:J1091" si="48">DATEVALUE(SUBSTITUTE(A1028,".","/"))</f>
        <v>43557</v>
      </c>
      <c r="K1028">
        <f>IFERROR(VLOOKUP(J1028,realized!F:I,3,0),"")</f>
        <v>-5221.7700000000004</v>
      </c>
      <c r="M1028" t="s">
        <v>1857</v>
      </c>
      <c r="N1028">
        <v>1.3083499999999999</v>
      </c>
      <c r="O1028">
        <v>1.3148299999999999</v>
      </c>
      <c r="P1028">
        <v>1.30124</v>
      </c>
      <c r="Q1028">
        <v>1.3131999999999999</v>
      </c>
      <c r="R1028">
        <v>1.3589999999999901E-2</v>
      </c>
      <c r="S1028">
        <v>1.28942857142857E-2</v>
      </c>
      <c r="T1028">
        <v>65.966591669934104</v>
      </c>
      <c r="U1028">
        <v>0</v>
      </c>
      <c r="V1028" s="1">
        <f t="shared" ref="V1028:V1091" si="49">DATEVALUE(SUBSTITUTE(M1028,".","/"))</f>
        <v>43557</v>
      </c>
      <c r="W1028">
        <f>IFERROR(VLOOKUP(V1028,realized!K:N,3,0),"")</f>
        <v>51273.79</v>
      </c>
      <c r="Y1028" t="s">
        <v>1842</v>
      </c>
      <c r="Z1028">
        <v>1293.77</v>
      </c>
      <c r="AA1028">
        <v>1302.19</v>
      </c>
      <c r="AB1028">
        <v>1291.96</v>
      </c>
      <c r="AC1028">
        <v>1300.81</v>
      </c>
      <c r="AD1028">
        <v>10.23</v>
      </c>
      <c r="AE1028">
        <v>12.2707142857143</v>
      </c>
      <c r="AF1028">
        <v>39.320940820065097</v>
      </c>
      <c r="AG1028">
        <v>1</v>
      </c>
      <c r="AH1028" s="1">
        <f t="shared" ref="AH1028:AH1091" si="50">DATEVALUE(SUBSTITUTE(Y1028,".","/"))</f>
        <v>43536</v>
      </c>
      <c r="AI1028">
        <f>IFERROR(VLOOKUP(AH1028,realized!U:X,3,0),"")</f>
        <v>6565.36</v>
      </c>
    </row>
    <row r="1029" spans="1:35" x14ac:dyDescent="0.3">
      <c r="A1029" t="s">
        <v>1858</v>
      </c>
      <c r="B1029">
        <v>1.12022</v>
      </c>
      <c r="C1029">
        <v>1.1254200000000001</v>
      </c>
      <c r="D1029">
        <v>1.1199600000000001</v>
      </c>
      <c r="E1029">
        <v>1.12323</v>
      </c>
      <c r="F1029">
        <v>5.4600000000000204E-3</v>
      </c>
      <c r="G1029">
        <v>5.7421428571428302E-3</v>
      </c>
      <c r="H1029">
        <v>44.183619139123998</v>
      </c>
      <c r="I1029">
        <v>0</v>
      </c>
      <c r="J1029" s="1">
        <f t="shared" si="48"/>
        <v>43558</v>
      </c>
      <c r="K1029">
        <f>IFERROR(VLOOKUP(J1029,realized!F:I,3,0),"")</f>
        <v>44845.53</v>
      </c>
      <c r="M1029" t="s">
        <v>1858</v>
      </c>
      <c r="N1029">
        <v>1.3129999999999999</v>
      </c>
      <c r="O1029">
        <v>1.31952</v>
      </c>
      <c r="P1029">
        <v>1.31203</v>
      </c>
      <c r="Q1029">
        <v>1.31555</v>
      </c>
      <c r="R1029">
        <v>7.4899999999999897E-3</v>
      </c>
      <c r="S1029">
        <v>1.25435714285714E-2</v>
      </c>
      <c r="T1029">
        <v>67.879208750855696</v>
      </c>
      <c r="U1029">
        <v>0</v>
      </c>
      <c r="V1029" s="1">
        <f t="shared" si="49"/>
        <v>43558</v>
      </c>
      <c r="W1029">
        <f>IFERROR(VLOOKUP(V1029,realized!K:N,3,0),"")</f>
        <v>-41610.050000000003</v>
      </c>
      <c r="Y1029" t="s">
        <v>1843</v>
      </c>
      <c r="Z1029">
        <v>1300.79</v>
      </c>
      <c r="AA1029">
        <v>1311.19</v>
      </c>
      <c r="AB1029">
        <v>1300.33</v>
      </c>
      <c r="AC1029">
        <v>1308.6500000000001</v>
      </c>
      <c r="AD1029">
        <v>10.860000000000101</v>
      </c>
      <c r="AE1029">
        <v>11.5778571428571</v>
      </c>
      <c r="AF1029">
        <v>45.016503204780101</v>
      </c>
      <c r="AG1029">
        <v>1</v>
      </c>
      <c r="AH1029" s="1">
        <f t="shared" si="50"/>
        <v>43537</v>
      </c>
      <c r="AI1029">
        <f>IFERROR(VLOOKUP(AH1029,realized!U:X,3,0),"")</f>
        <v>3345.35</v>
      </c>
    </row>
    <row r="1030" spans="1:35" x14ac:dyDescent="0.3">
      <c r="A1030" t="s">
        <v>1859</v>
      </c>
      <c r="B1030">
        <v>1.12338</v>
      </c>
      <c r="C1030">
        <v>1.1247100000000001</v>
      </c>
      <c r="D1030">
        <v>1.1205499999999999</v>
      </c>
      <c r="E1030">
        <v>1.1220000000000001</v>
      </c>
      <c r="F1030">
        <v>4.1600000000001601E-3</v>
      </c>
      <c r="G1030">
        <v>5.7221428571428501E-3</v>
      </c>
      <c r="H1030">
        <v>44.114604905918</v>
      </c>
      <c r="I1030">
        <v>0</v>
      </c>
      <c r="J1030" s="1">
        <f t="shared" si="48"/>
        <v>43559</v>
      </c>
      <c r="K1030">
        <f>IFERROR(VLOOKUP(J1030,realized!F:I,3,0),"")</f>
        <v>-3339.03</v>
      </c>
      <c r="M1030" t="s">
        <v>1859</v>
      </c>
      <c r="N1030">
        <v>1.31525</v>
      </c>
      <c r="O1030">
        <v>1.31901</v>
      </c>
      <c r="P1030">
        <v>1.30593</v>
      </c>
      <c r="Q1030">
        <v>1.3073999999999999</v>
      </c>
      <c r="R1030">
        <v>1.3079999999999901E-2</v>
      </c>
      <c r="S1030">
        <v>1.2786428571428501E-2</v>
      </c>
      <c r="T1030">
        <v>67.591262035018602</v>
      </c>
      <c r="U1030">
        <v>0</v>
      </c>
      <c r="V1030" s="1">
        <f t="shared" si="49"/>
        <v>43559</v>
      </c>
      <c r="W1030">
        <f>IFERROR(VLOOKUP(V1030,realized!K:N,3,0),"")</f>
        <v>45742.559999999998</v>
      </c>
      <c r="Y1030" t="s">
        <v>1844</v>
      </c>
      <c r="Z1030">
        <v>1308.82</v>
      </c>
      <c r="AA1030">
        <v>1310.29</v>
      </c>
      <c r="AB1030">
        <v>1292.73</v>
      </c>
      <c r="AC1030">
        <v>1295.75</v>
      </c>
      <c r="AD1030">
        <v>17.559999999999899</v>
      </c>
      <c r="AE1030">
        <v>12.007142857142799</v>
      </c>
      <c r="AF1030">
        <v>45.534679602765699</v>
      </c>
      <c r="AG1030">
        <v>0</v>
      </c>
      <c r="AH1030" s="1">
        <f t="shared" si="50"/>
        <v>43538</v>
      </c>
      <c r="AI1030">
        <f>IFERROR(VLOOKUP(AH1030,realized!U:X,3,0),"")</f>
        <v>7878.35</v>
      </c>
    </row>
    <row r="1031" spans="1:35" x14ac:dyDescent="0.3">
      <c r="A1031" t="s">
        <v>1860</v>
      </c>
      <c r="B1031">
        <v>1.12198</v>
      </c>
      <c r="C1031">
        <v>1.12476</v>
      </c>
      <c r="D1031">
        <v>1.12096</v>
      </c>
      <c r="E1031">
        <v>1.1215200000000001</v>
      </c>
      <c r="F1031">
        <v>3.8000000000000199E-3</v>
      </c>
      <c r="G1031">
        <v>5.70785714285713E-3</v>
      </c>
      <c r="H1031">
        <v>44.094772024678498</v>
      </c>
      <c r="I1031">
        <v>0</v>
      </c>
      <c r="J1031" s="1">
        <f t="shared" si="48"/>
        <v>43560</v>
      </c>
      <c r="K1031">
        <f>IFERROR(VLOOKUP(J1031,realized!F:I,3,0),"")</f>
        <v>-235.05</v>
      </c>
      <c r="M1031" t="s">
        <v>1860</v>
      </c>
      <c r="N1031">
        <v>1.30711</v>
      </c>
      <c r="O1031">
        <v>1.31212</v>
      </c>
      <c r="P1031">
        <v>1.2986200000000001</v>
      </c>
      <c r="Q1031">
        <v>1.3032600000000001</v>
      </c>
      <c r="R1031">
        <v>1.34999999999998E-2</v>
      </c>
      <c r="S1031">
        <v>1.29221428571428E-2</v>
      </c>
      <c r="T1031">
        <v>67.431782919715701</v>
      </c>
      <c r="U1031">
        <v>0</v>
      </c>
      <c r="V1031" s="1">
        <f t="shared" si="49"/>
        <v>43560</v>
      </c>
      <c r="W1031">
        <f>IFERROR(VLOOKUP(V1031,realized!K:N,3,0),"")</f>
        <v>77136.69</v>
      </c>
      <c r="Y1031" t="s">
        <v>1845</v>
      </c>
      <c r="Z1031">
        <v>1296.21</v>
      </c>
      <c r="AA1031">
        <v>1306.3399999999999</v>
      </c>
      <c r="AB1031">
        <v>1293.93</v>
      </c>
      <c r="AC1031">
        <v>1301.7</v>
      </c>
      <c r="AD1031">
        <v>12.409999999999799</v>
      </c>
      <c r="AE1031">
        <v>12.3628571428571</v>
      </c>
      <c r="AF1031">
        <v>47.499673685679099</v>
      </c>
      <c r="AG1031">
        <v>0</v>
      </c>
      <c r="AH1031" s="1">
        <f t="shared" si="50"/>
        <v>43539</v>
      </c>
      <c r="AI1031">
        <f>IFERROR(VLOOKUP(AH1031,realized!U:X,3,0),"")</f>
        <v>6429.63</v>
      </c>
    </row>
    <row r="1032" spans="1:35" x14ac:dyDescent="0.3">
      <c r="A1032" t="s">
        <v>1861</v>
      </c>
      <c r="B1032">
        <v>1.1213599999999999</v>
      </c>
      <c r="C1032">
        <v>1.1274</v>
      </c>
      <c r="D1032">
        <v>1.1210500000000001</v>
      </c>
      <c r="E1032">
        <v>1.1258600000000001</v>
      </c>
      <c r="F1032">
        <v>6.3499999999998497E-3</v>
      </c>
      <c r="G1032">
        <v>5.9621428571428499E-3</v>
      </c>
      <c r="H1032">
        <v>44.230834204453103</v>
      </c>
      <c r="I1032">
        <v>0</v>
      </c>
      <c r="J1032" s="1">
        <f t="shared" si="48"/>
        <v>43563</v>
      </c>
      <c r="K1032">
        <f>IFERROR(VLOOKUP(J1032,realized!F:I,3,0),"")</f>
        <v>9787.17</v>
      </c>
      <c r="M1032" t="s">
        <v>1861</v>
      </c>
      <c r="N1032">
        <v>1.30186</v>
      </c>
      <c r="O1032">
        <v>1.30735</v>
      </c>
      <c r="P1032">
        <v>1.3016799999999999</v>
      </c>
      <c r="Q1032">
        <v>1.30609</v>
      </c>
      <c r="R1032">
        <v>5.6700000000000604E-3</v>
      </c>
      <c r="S1032">
        <v>1.2827142857142799E-2</v>
      </c>
      <c r="T1032">
        <v>71.992739444348999</v>
      </c>
      <c r="U1032">
        <v>0</v>
      </c>
      <c r="V1032" s="1">
        <f t="shared" si="49"/>
        <v>43563</v>
      </c>
      <c r="W1032">
        <f>IFERROR(VLOOKUP(V1032,realized!K:N,3,0),"")</f>
        <v>21001.02</v>
      </c>
      <c r="Y1032" t="s">
        <v>1846</v>
      </c>
      <c r="Z1032">
        <v>1301.96</v>
      </c>
      <c r="AA1032">
        <v>1306.67</v>
      </c>
      <c r="AB1032">
        <v>1298.17</v>
      </c>
      <c r="AC1032">
        <v>1302.68</v>
      </c>
      <c r="AD1032">
        <v>8.5</v>
      </c>
      <c r="AE1032">
        <v>12.49</v>
      </c>
      <c r="AF1032">
        <v>48.030657134461698</v>
      </c>
      <c r="AG1032">
        <v>0</v>
      </c>
      <c r="AH1032" s="1">
        <f t="shared" si="50"/>
        <v>43542</v>
      </c>
      <c r="AI1032">
        <f>IFERROR(VLOOKUP(AH1032,realized!U:X,3,0),"")</f>
        <v>2873.5</v>
      </c>
    </row>
    <row r="1033" spans="1:35" x14ac:dyDescent="0.3">
      <c r="A1033" t="s">
        <v>1862</v>
      </c>
      <c r="B1033">
        <v>1.1261000000000001</v>
      </c>
      <c r="C1033">
        <v>1.1283799999999999</v>
      </c>
      <c r="D1033">
        <v>1.12548</v>
      </c>
      <c r="E1033">
        <v>1.12625</v>
      </c>
      <c r="F1033">
        <v>2.8999999999999001E-3</v>
      </c>
      <c r="G1033">
        <v>5.3664285714285498E-3</v>
      </c>
      <c r="H1033">
        <v>45.469845805632602</v>
      </c>
      <c r="I1033">
        <v>0</v>
      </c>
      <c r="J1033" s="1">
        <f t="shared" si="48"/>
        <v>43564</v>
      </c>
      <c r="K1033">
        <f>IFERROR(VLOOKUP(J1033,realized!F:I,3,0),"")</f>
        <v>10561.88</v>
      </c>
      <c r="M1033" t="s">
        <v>1862</v>
      </c>
      <c r="N1033">
        <v>1.3054300000000001</v>
      </c>
      <c r="O1033">
        <v>1.31206</v>
      </c>
      <c r="P1033">
        <v>1.3029599999999999</v>
      </c>
      <c r="Q1033">
        <v>1.30498</v>
      </c>
      <c r="R1033">
        <v>9.1000000000000993E-3</v>
      </c>
      <c r="S1033">
        <v>1.2575714285714299E-2</v>
      </c>
      <c r="T1033">
        <v>72.189767336677093</v>
      </c>
      <c r="U1033">
        <v>0</v>
      </c>
      <c r="V1033" s="1">
        <f t="shared" si="49"/>
        <v>43564</v>
      </c>
      <c r="W1033">
        <f>IFERROR(VLOOKUP(V1033,realized!K:N,3,0),"")</f>
        <v>85551.95</v>
      </c>
      <c r="Y1033" t="s">
        <v>1847</v>
      </c>
      <c r="Z1033">
        <v>1303.45</v>
      </c>
      <c r="AA1033">
        <v>1310.86</v>
      </c>
      <c r="AB1033">
        <v>1302.27</v>
      </c>
      <c r="AC1033">
        <v>1305.92</v>
      </c>
      <c r="AD1033">
        <v>8.5899999999999093</v>
      </c>
      <c r="AE1033">
        <v>12.176428571428501</v>
      </c>
      <c r="AF1033">
        <v>50.218117566410399</v>
      </c>
      <c r="AG1033">
        <v>0</v>
      </c>
      <c r="AH1033" s="1">
        <f t="shared" si="50"/>
        <v>43543</v>
      </c>
      <c r="AI1033">
        <f>IFERROR(VLOOKUP(AH1033,realized!U:X,3,0),"")</f>
        <v>9699.7900000000009</v>
      </c>
    </row>
    <row r="1034" spans="1:35" x14ac:dyDescent="0.3">
      <c r="A1034" t="s">
        <v>1863</v>
      </c>
      <c r="B1034">
        <v>1.12626</v>
      </c>
      <c r="C1034">
        <v>1.1287100000000001</v>
      </c>
      <c r="D1034">
        <v>1.1229100000000001</v>
      </c>
      <c r="E1034">
        <v>1.1273899999999999</v>
      </c>
      <c r="F1034">
        <v>5.8000000000000204E-3</v>
      </c>
      <c r="G1034">
        <v>5.1028571428571199E-3</v>
      </c>
      <c r="H1034">
        <v>52.628823441922599</v>
      </c>
      <c r="I1034">
        <v>0</v>
      </c>
      <c r="J1034" s="1">
        <f t="shared" si="48"/>
        <v>43565</v>
      </c>
      <c r="K1034">
        <f>IFERROR(VLOOKUP(J1034,realized!F:I,3,0),"")</f>
        <v>41124.86</v>
      </c>
      <c r="M1034" t="s">
        <v>1863</v>
      </c>
      <c r="N1034">
        <v>1.30385</v>
      </c>
      <c r="O1034">
        <v>1.3119099999999999</v>
      </c>
      <c r="P1034">
        <v>1.30385</v>
      </c>
      <c r="Q1034">
        <v>1.30871</v>
      </c>
      <c r="R1034">
        <v>8.0599999999999491E-3</v>
      </c>
      <c r="S1034">
        <v>1.1557857142857101E-2</v>
      </c>
      <c r="T1034">
        <v>71.595973496195398</v>
      </c>
      <c r="U1034">
        <v>0</v>
      </c>
      <c r="V1034" s="1">
        <f t="shared" si="49"/>
        <v>43565</v>
      </c>
      <c r="W1034">
        <f>IFERROR(VLOOKUP(V1034,realized!K:N,3,0),"")</f>
        <v>17495.66</v>
      </c>
      <c r="Y1034" t="s">
        <v>1848</v>
      </c>
      <c r="Z1034">
        <v>1305.5</v>
      </c>
      <c r="AA1034">
        <v>1316.91</v>
      </c>
      <c r="AB1034">
        <v>1298.54</v>
      </c>
      <c r="AC1034">
        <v>1312.1</v>
      </c>
      <c r="AD1034">
        <v>18.3700000000001</v>
      </c>
      <c r="AE1034">
        <v>12.4442857142857</v>
      </c>
      <c r="AF1034">
        <v>59.816900607913098</v>
      </c>
      <c r="AG1034">
        <v>0</v>
      </c>
      <c r="AH1034" s="1">
        <f t="shared" si="50"/>
        <v>43544</v>
      </c>
      <c r="AI1034">
        <f>IFERROR(VLOOKUP(AH1034,realized!U:X,3,0),"")</f>
        <v>19763.88</v>
      </c>
    </row>
    <row r="1035" spans="1:35" x14ac:dyDescent="0.3">
      <c r="A1035" t="s">
        <v>1864</v>
      </c>
      <c r="B1035">
        <v>1.1274</v>
      </c>
      <c r="C1035">
        <v>1.1287</v>
      </c>
      <c r="D1035">
        <v>1.1249400000000001</v>
      </c>
      <c r="E1035">
        <v>1.12538</v>
      </c>
      <c r="F1035">
        <v>3.7599999999999799E-3</v>
      </c>
      <c r="G1035">
        <v>4.5307142857142699E-3</v>
      </c>
      <c r="H1035">
        <v>64.442614081309898</v>
      </c>
      <c r="I1035">
        <v>0</v>
      </c>
      <c r="J1035" s="1">
        <f t="shared" si="48"/>
        <v>43566</v>
      </c>
      <c r="K1035">
        <f>IFERROR(VLOOKUP(J1035,realized!F:I,3,0),"")</f>
        <v>9377.59</v>
      </c>
      <c r="M1035" t="s">
        <v>1864</v>
      </c>
      <c r="N1035">
        <v>1.3080099999999999</v>
      </c>
      <c r="O1035">
        <v>1.3107800000000001</v>
      </c>
      <c r="P1035">
        <v>1.30488</v>
      </c>
      <c r="Q1035">
        <v>1.30514</v>
      </c>
      <c r="R1035">
        <v>5.9000000000000103E-3</v>
      </c>
      <c r="S1035">
        <v>1.09607142857142E-2</v>
      </c>
      <c r="T1035">
        <v>70.795546827602706</v>
      </c>
      <c r="U1035">
        <v>0</v>
      </c>
      <c r="V1035" s="1">
        <f t="shared" si="49"/>
        <v>43566</v>
      </c>
      <c r="W1035">
        <f>IFERROR(VLOOKUP(V1035,realized!K:N,3,0),"")</f>
        <v>21612.959999999999</v>
      </c>
      <c r="Y1035" t="s">
        <v>1849</v>
      </c>
      <c r="Z1035">
        <v>1312.94</v>
      </c>
      <c r="AA1035">
        <v>1320.32</v>
      </c>
      <c r="AB1035">
        <v>1303.1199999999999</v>
      </c>
      <c r="AC1035">
        <v>1308.42</v>
      </c>
      <c r="AD1035">
        <v>17.2</v>
      </c>
      <c r="AE1035">
        <v>11.8907142857142</v>
      </c>
      <c r="AF1035">
        <v>56.162690930136897</v>
      </c>
      <c r="AG1035">
        <v>0</v>
      </c>
      <c r="AH1035" s="1">
        <f t="shared" si="50"/>
        <v>43545</v>
      </c>
      <c r="AI1035">
        <f>IFERROR(VLOOKUP(AH1035,realized!U:X,3,0),"")</f>
        <v>17805.45</v>
      </c>
    </row>
    <row r="1036" spans="1:35" x14ac:dyDescent="0.3">
      <c r="A1036" t="s">
        <v>1865</v>
      </c>
      <c r="B1036">
        <v>1.12534</v>
      </c>
      <c r="C1036">
        <v>1.1323399999999999</v>
      </c>
      <c r="D1036">
        <v>1.12527</v>
      </c>
      <c r="E1036">
        <v>1.12975</v>
      </c>
      <c r="F1036">
        <v>7.0699999999999097E-3</v>
      </c>
      <c r="G1036">
        <v>4.73142857142856E-3</v>
      </c>
      <c r="H1036">
        <v>65.030715755738896</v>
      </c>
      <c r="I1036">
        <v>0</v>
      </c>
      <c r="J1036" s="1">
        <f t="shared" si="48"/>
        <v>43567</v>
      </c>
      <c r="K1036">
        <f>IFERROR(VLOOKUP(J1036,realized!F:I,3,0),"")</f>
        <v>66788.13</v>
      </c>
      <c r="M1036" t="s">
        <v>1865</v>
      </c>
      <c r="N1036">
        <v>1.3051299999999999</v>
      </c>
      <c r="O1036">
        <v>1.3131699999999999</v>
      </c>
      <c r="P1036">
        <v>1.3049599999999999</v>
      </c>
      <c r="Q1036">
        <v>1.30644</v>
      </c>
      <c r="R1036">
        <v>8.2100000000000506E-3</v>
      </c>
      <c r="S1036">
        <v>1.09328571428571E-2</v>
      </c>
      <c r="T1036">
        <v>69.993483511336805</v>
      </c>
      <c r="U1036">
        <v>0</v>
      </c>
      <c r="V1036" s="1">
        <f t="shared" si="49"/>
        <v>43567</v>
      </c>
      <c r="W1036">
        <f>IFERROR(VLOOKUP(V1036,realized!K:N,3,0),"")</f>
        <v>12466.82</v>
      </c>
      <c r="Y1036" t="s">
        <v>1850</v>
      </c>
      <c r="Z1036">
        <v>1309.22</v>
      </c>
      <c r="AA1036">
        <v>1314.87</v>
      </c>
      <c r="AB1036">
        <v>1306.74</v>
      </c>
      <c r="AC1036">
        <v>1313.03</v>
      </c>
      <c r="AD1036">
        <v>8.12999999999988</v>
      </c>
      <c r="AE1036">
        <v>11.4599999999999</v>
      </c>
      <c r="AF1036">
        <v>55.734259755050601</v>
      </c>
      <c r="AG1036">
        <v>0</v>
      </c>
      <c r="AH1036" s="1">
        <f t="shared" si="50"/>
        <v>43546</v>
      </c>
      <c r="AI1036">
        <f>IFERROR(VLOOKUP(AH1036,realized!U:X,3,0),"")</f>
        <v>3952.16</v>
      </c>
    </row>
    <row r="1037" spans="1:35" x14ac:dyDescent="0.3">
      <c r="A1037" t="s">
        <v>1866</v>
      </c>
      <c r="B1037">
        <v>1.1302300000000001</v>
      </c>
      <c r="C1037">
        <v>1.1320399999999999</v>
      </c>
      <c r="D1037">
        <v>1.1296999999999999</v>
      </c>
      <c r="E1037">
        <v>1.13036</v>
      </c>
      <c r="F1037">
        <v>2.3400000000000001E-3</v>
      </c>
      <c r="G1037">
        <v>4.44999999999998E-3</v>
      </c>
      <c r="H1037">
        <v>64.422005169799803</v>
      </c>
      <c r="I1037">
        <v>0</v>
      </c>
      <c r="J1037" s="1">
        <f t="shared" si="48"/>
        <v>43570</v>
      </c>
      <c r="K1037">
        <f>IFERROR(VLOOKUP(J1037,realized!F:I,3,0),"")</f>
        <v>12533.59</v>
      </c>
      <c r="M1037" t="s">
        <v>1866</v>
      </c>
      <c r="N1037">
        <v>1.3069299999999999</v>
      </c>
      <c r="O1037">
        <v>1.3118099999999999</v>
      </c>
      <c r="P1037">
        <v>1.30684</v>
      </c>
      <c r="Q1037">
        <v>1.30979</v>
      </c>
      <c r="R1037">
        <v>5.3699999999998697E-3</v>
      </c>
      <c r="S1037">
        <v>1.0577142857142801E-2</v>
      </c>
      <c r="T1037">
        <v>69.030172943335202</v>
      </c>
      <c r="U1037">
        <v>0</v>
      </c>
      <c r="V1037" s="1">
        <f t="shared" si="49"/>
        <v>43570</v>
      </c>
      <c r="W1037">
        <f>IFERROR(VLOOKUP(V1037,realized!K:N,3,0),"")</f>
        <v>14545.06</v>
      </c>
      <c r="Y1037" t="s">
        <v>1851</v>
      </c>
      <c r="Z1037">
        <v>1313.55</v>
      </c>
      <c r="AA1037">
        <v>1324.38</v>
      </c>
      <c r="AB1037">
        <v>1310.92</v>
      </c>
      <c r="AC1037">
        <v>1321.66</v>
      </c>
      <c r="AD1037">
        <v>13.46</v>
      </c>
      <c r="AE1037">
        <v>11.8178571428571</v>
      </c>
      <c r="AF1037">
        <v>51.752439108977001</v>
      </c>
      <c r="AG1037">
        <v>0</v>
      </c>
      <c r="AH1037" s="1">
        <f t="shared" si="50"/>
        <v>43549</v>
      </c>
      <c r="AI1037">
        <f>IFERROR(VLOOKUP(AH1037,realized!U:X,3,0),"")</f>
        <v>-8785.48</v>
      </c>
    </row>
    <row r="1038" spans="1:35" x14ac:dyDescent="0.3">
      <c r="A1038" t="s">
        <v>1867</v>
      </c>
      <c r="B1038">
        <v>1.13028</v>
      </c>
      <c r="C1038">
        <v>1.13134</v>
      </c>
      <c r="D1038">
        <v>1.12791</v>
      </c>
      <c r="E1038">
        <v>1.12799</v>
      </c>
      <c r="F1038">
        <v>3.4300000000000398E-3</v>
      </c>
      <c r="G1038">
        <v>4.3842857142857104E-3</v>
      </c>
      <c r="H1038">
        <v>63.600354010947001</v>
      </c>
      <c r="I1038">
        <v>0</v>
      </c>
      <c r="J1038" s="1">
        <f t="shared" si="48"/>
        <v>43571</v>
      </c>
      <c r="K1038">
        <f>IFERROR(VLOOKUP(J1038,realized!F:I,3,0),"")</f>
        <v>20920.580000000002</v>
      </c>
      <c r="M1038" t="s">
        <v>1867</v>
      </c>
      <c r="N1038">
        <v>1.30884</v>
      </c>
      <c r="O1038">
        <v>1.31003</v>
      </c>
      <c r="P1038">
        <v>1.3041799999999999</v>
      </c>
      <c r="Q1038">
        <v>1.30461</v>
      </c>
      <c r="R1038">
        <v>5.8500000000001303E-3</v>
      </c>
      <c r="S1038">
        <v>1.01649999999999E-2</v>
      </c>
      <c r="T1038">
        <v>78.403861152666906</v>
      </c>
      <c r="U1038">
        <v>0</v>
      </c>
      <c r="V1038" s="1">
        <f t="shared" si="49"/>
        <v>43571</v>
      </c>
      <c r="W1038">
        <f>IFERROR(VLOOKUP(V1038,realized!K:N,3,0),"")</f>
        <v>19354.3</v>
      </c>
      <c r="Y1038" t="s">
        <v>1852</v>
      </c>
      <c r="Z1038">
        <v>1321.59</v>
      </c>
      <c r="AA1038">
        <v>1323.16</v>
      </c>
      <c r="AB1038">
        <v>1312.58</v>
      </c>
      <c r="AC1038">
        <v>1314.6</v>
      </c>
      <c r="AD1038">
        <v>10.5800000000001</v>
      </c>
      <c r="AE1038">
        <v>12.0471428571428</v>
      </c>
      <c r="AF1038">
        <v>51.5971428307247</v>
      </c>
      <c r="AG1038">
        <v>0</v>
      </c>
      <c r="AH1038" s="1">
        <f t="shared" si="50"/>
        <v>43550</v>
      </c>
      <c r="AI1038">
        <f>IFERROR(VLOOKUP(AH1038,realized!U:X,3,0),"")</f>
        <v>21798.87</v>
      </c>
    </row>
    <row r="1039" spans="1:35" x14ac:dyDescent="0.3">
      <c r="A1039" t="s">
        <v>1868</v>
      </c>
      <c r="B1039">
        <v>1.12825</v>
      </c>
      <c r="C1039">
        <v>1.13232</v>
      </c>
      <c r="D1039">
        <v>1.1277900000000001</v>
      </c>
      <c r="E1039">
        <v>1.1297999999999999</v>
      </c>
      <c r="F1039">
        <v>4.5299999999999204E-3</v>
      </c>
      <c r="G1039">
        <v>4.3678571428571299E-3</v>
      </c>
      <c r="H1039">
        <v>62.8009967236367</v>
      </c>
      <c r="I1039">
        <v>0</v>
      </c>
      <c r="J1039" s="1">
        <f t="shared" si="48"/>
        <v>43572</v>
      </c>
      <c r="K1039">
        <f>IFERROR(VLOOKUP(J1039,realized!F:I,3,0),"")</f>
        <v>25304.240000000002</v>
      </c>
      <c r="M1039" t="s">
        <v>1868</v>
      </c>
      <c r="N1039">
        <v>1.3047599999999999</v>
      </c>
      <c r="O1039">
        <v>1.3066500000000001</v>
      </c>
      <c r="P1039">
        <v>1.30271</v>
      </c>
      <c r="Q1039">
        <v>1.3037000000000001</v>
      </c>
      <c r="R1039">
        <v>3.9400000000000502E-3</v>
      </c>
      <c r="S1039">
        <v>9.27285714285714E-3</v>
      </c>
      <c r="T1039">
        <v>77.470893025186101</v>
      </c>
      <c r="U1039">
        <v>0</v>
      </c>
      <c r="V1039" s="1">
        <f t="shared" si="49"/>
        <v>43572</v>
      </c>
      <c r="W1039">
        <f>IFERROR(VLOOKUP(V1039,realized!K:N,3,0),"")</f>
        <v>12182.7</v>
      </c>
      <c r="Y1039" t="s">
        <v>1853</v>
      </c>
      <c r="Z1039">
        <v>1315.39</v>
      </c>
      <c r="AA1039">
        <v>1319.22</v>
      </c>
      <c r="AB1039">
        <v>1307.97</v>
      </c>
      <c r="AC1039">
        <v>1309.06</v>
      </c>
      <c r="AD1039">
        <v>11.25</v>
      </c>
      <c r="AE1039">
        <v>12.262857142857101</v>
      </c>
      <c r="AF1039">
        <v>55.243557793056503</v>
      </c>
      <c r="AG1039">
        <v>0</v>
      </c>
      <c r="AH1039" s="1">
        <f t="shared" si="50"/>
        <v>43551</v>
      </c>
      <c r="AI1039">
        <f>IFERROR(VLOOKUP(AH1039,realized!U:X,3,0),"")</f>
        <v>9492.66</v>
      </c>
    </row>
    <row r="1040" spans="1:35" x14ac:dyDescent="0.3">
      <c r="A1040" t="s">
        <v>1869</v>
      </c>
      <c r="B1040">
        <v>1.12931</v>
      </c>
      <c r="C1040">
        <v>1.13035</v>
      </c>
      <c r="D1040">
        <v>1.1225700000000001</v>
      </c>
      <c r="E1040">
        <v>1.1229199999999999</v>
      </c>
      <c r="F1040">
        <v>7.7799999999998903E-3</v>
      </c>
      <c r="G1040">
        <v>4.6585714285714104E-3</v>
      </c>
      <c r="H1040">
        <v>62.135286934146002</v>
      </c>
      <c r="I1040">
        <v>0</v>
      </c>
      <c r="J1040" s="1">
        <f t="shared" si="48"/>
        <v>43573</v>
      </c>
      <c r="K1040">
        <f>IFERROR(VLOOKUP(J1040,realized!F:I,3,0),"")</f>
        <v>-26930.97</v>
      </c>
      <c r="M1040" t="s">
        <v>1869</v>
      </c>
      <c r="N1040">
        <v>1.3034399999999999</v>
      </c>
      <c r="O1040">
        <v>1.3051699999999999</v>
      </c>
      <c r="P1040">
        <v>1.29776</v>
      </c>
      <c r="Q1040">
        <v>1.2983</v>
      </c>
      <c r="R1040">
        <v>7.4099999999999097E-3</v>
      </c>
      <c r="S1040">
        <v>8.6699999999999798E-3</v>
      </c>
      <c r="T1040">
        <v>76.277633377414801</v>
      </c>
      <c r="U1040">
        <v>0</v>
      </c>
      <c r="V1040" s="1">
        <f t="shared" si="49"/>
        <v>43573</v>
      </c>
      <c r="W1040">
        <f>IFERROR(VLOOKUP(V1040,realized!K:N,3,0),"")</f>
        <v>-136702.31</v>
      </c>
      <c r="Y1040" t="s">
        <v>1854</v>
      </c>
      <c r="Z1040">
        <v>1309.71</v>
      </c>
      <c r="AA1040">
        <v>1312.19</v>
      </c>
      <c r="AB1040">
        <v>1288.43</v>
      </c>
      <c r="AC1040">
        <v>1289.3399999999999</v>
      </c>
      <c r="AD1040">
        <v>23.759999999999899</v>
      </c>
      <c r="AE1040">
        <v>12.822857142857099</v>
      </c>
      <c r="AF1040">
        <v>58.833903428974899</v>
      </c>
      <c r="AG1040">
        <v>0</v>
      </c>
      <c r="AH1040" s="1">
        <f t="shared" si="50"/>
        <v>43552</v>
      </c>
      <c r="AI1040">
        <f>IFERROR(VLOOKUP(AH1040,realized!U:X,3,0),"")</f>
        <v>-40611.79</v>
      </c>
    </row>
    <row r="1041" spans="1:35" x14ac:dyDescent="0.3">
      <c r="A1041" t="s">
        <v>1870</v>
      </c>
      <c r="B1041">
        <v>1.1229</v>
      </c>
      <c r="C1041">
        <v>1.1247100000000001</v>
      </c>
      <c r="D1041">
        <v>1.12283</v>
      </c>
      <c r="E1041">
        <v>1.1241099999999999</v>
      </c>
      <c r="F1041">
        <v>1.8800000000000999E-3</v>
      </c>
      <c r="G1041">
        <v>4.4635714285714201E-3</v>
      </c>
      <c r="H1041">
        <v>61.390500061750302</v>
      </c>
      <c r="I1041">
        <v>0</v>
      </c>
      <c r="J1041" s="1">
        <f t="shared" si="48"/>
        <v>43574</v>
      </c>
      <c r="K1041">
        <f>IFERROR(VLOOKUP(J1041,realized!F:I,3,0),"")</f>
        <v>3522.97</v>
      </c>
      <c r="M1041" t="s">
        <v>1870</v>
      </c>
      <c r="N1041">
        <v>1.29803</v>
      </c>
      <c r="O1041">
        <v>1.30077</v>
      </c>
      <c r="P1041">
        <v>1.29749</v>
      </c>
      <c r="Q1041">
        <v>1.2979700000000001</v>
      </c>
      <c r="R1041">
        <v>3.2799999999999401E-3</v>
      </c>
      <c r="S1041">
        <v>7.8892857142857098E-3</v>
      </c>
      <c r="T1041">
        <v>74.311760702945094</v>
      </c>
      <c r="U1041">
        <v>0</v>
      </c>
      <c r="V1041" s="1">
        <f t="shared" si="49"/>
        <v>43574</v>
      </c>
      <c r="W1041">
        <f>IFERROR(VLOOKUP(V1041,realized!K:N,3,0),"")</f>
        <v>-12373.23</v>
      </c>
      <c r="Y1041" t="s">
        <v>1855</v>
      </c>
      <c r="Z1041">
        <v>1290.26</v>
      </c>
      <c r="AA1041">
        <v>1299.6600000000001</v>
      </c>
      <c r="AB1041">
        <v>1286.6099999999999</v>
      </c>
      <c r="AC1041">
        <v>1291.5</v>
      </c>
      <c r="AD1041">
        <v>13.0500000000001</v>
      </c>
      <c r="AE1041">
        <v>13.1392857142857</v>
      </c>
      <c r="AF1041">
        <v>57.172023822413202</v>
      </c>
      <c r="AG1041">
        <v>0</v>
      </c>
      <c r="AH1041" s="1">
        <f t="shared" si="50"/>
        <v>43553</v>
      </c>
      <c r="AI1041">
        <f>IFERROR(VLOOKUP(AH1041,realized!U:X,3,0),"")</f>
        <v>-3531.4</v>
      </c>
    </row>
    <row r="1042" spans="1:35" x14ac:dyDescent="0.3">
      <c r="A1042" t="s">
        <v>1871</v>
      </c>
      <c r="B1042">
        <v>1.12453</v>
      </c>
      <c r="C1042">
        <v>1.12615</v>
      </c>
      <c r="D1042">
        <v>1.1235299999999999</v>
      </c>
      <c r="E1042">
        <v>1.12564</v>
      </c>
      <c r="F1042">
        <v>2.6200000000000602E-3</v>
      </c>
      <c r="G1042">
        <v>4.4199999999999899E-3</v>
      </c>
      <c r="H1042">
        <v>65.433438999064293</v>
      </c>
      <c r="I1042">
        <v>0</v>
      </c>
      <c r="J1042" s="1">
        <f t="shared" si="48"/>
        <v>43577</v>
      </c>
      <c r="K1042">
        <f>IFERROR(VLOOKUP(J1042,realized!F:I,3,0),"")</f>
        <v>535.82000000000005</v>
      </c>
      <c r="M1042" t="s">
        <v>1871</v>
      </c>
      <c r="N1042">
        <v>1.2991999999999999</v>
      </c>
      <c r="O1042">
        <v>1.29969</v>
      </c>
      <c r="P1042">
        <v>1.29745</v>
      </c>
      <c r="Q1042">
        <v>1.2977300000000001</v>
      </c>
      <c r="R1042">
        <v>2.2400000000000102E-3</v>
      </c>
      <c r="S1042">
        <v>7.0785714285714202E-3</v>
      </c>
      <c r="T1042">
        <v>72.8087710962984</v>
      </c>
      <c r="U1042">
        <v>0</v>
      </c>
      <c r="V1042" s="1">
        <f t="shared" si="49"/>
        <v>43577</v>
      </c>
      <c r="W1042">
        <f>IFERROR(VLOOKUP(V1042,realized!K:N,3,0),"")</f>
        <v>-18254.89</v>
      </c>
      <c r="Y1042" t="s">
        <v>1856</v>
      </c>
      <c r="Z1042">
        <v>1291.69</v>
      </c>
      <c r="AA1042">
        <v>1296.8900000000001</v>
      </c>
      <c r="AB1042">
        <v>1286.5</v>
      </c>
      <c r="AC1042">
        <v>1287.08</v>
      </c>
      <c r="AD1042">
        <v>10.3900000000001</v>
      </c>
      <c r="AE1042">
        <v>13.150714285714299</v>
      </c>
      <c r="AF1042">
        <v>57.2565906253393</v>
      </c>
      <c r="AG1042">
        <v>0</v>
      </c>
      <c r="AH1042" s="1">
        <f t="shared" si="50"/>
        <v>43556</v>
      </c>
      <c r="AI1042">
        <f>IFERROR(VLOOKUP(AH1042,realized!U:X,3,0),"")</f>
        <v>-17280.02</v>
      </c>
    </row>
    <row r="1043" spans="1:35" x14ac:dyDescent="0.3">
      <c r="A1043" t="s">
        <v>1872</v>
      </c>
      <c r="B1043">
        <v>1.1256299999999999</v>
      </c>
      <c r="C1043">
        <v>1.12608</v>
      </c>
      <c r="D1043">
        <v>1.1192</v>
      </c>
      <c r="E1043">
        <v>1.1227100000000001</v>
      </c>
      <c r="F1043">
        <v>6.8799999999999903E-3</v>
      </c>
      <c r="G1043">
        <v>4.5214285714285599E-3</v>
      </c>
      <c r="H1043">
        <v>62.505468872816799</v>
      </c>
      <c r="I1043">
        <v>0</v>
      </c>
      <c r="J1043" s="1">
        <f t="shared" si="48"/>
        <v>43578</v>
      </c>
      <c r="K1043">
        <f>IFERROR(VLOOKUP(J1043,realized!F:I,3,0),"")</f>
        <v>-27795.47</v>
      </c>
      <c r="M1043" t="s">
        <v>1872</v>
      </c>
      <c r="N1043">
        <v>1.2976399999999999</v>
      </c>
      <c r="O1043">
        <v>1.30185</v>
      </c>
      <c r="P1043">
        <v>1.2927500000000001</v>
      </c>
      <c r="Q1043">
        <v>1.29348</v>
      </c>
      <c r="R1043">
        <v>9.0999999999998808E-3</v>
      </c>
      <c r="S1043">
        <v>7.1935714285714103E-3</v>
      </c>
      <c r="T1043">
        <v>64.852913129762996</v>
      </c>
      <c r="U1043">
        <v>0</v>
      </c>
      <c r="V1043" s="1">
        <f t="shared" si="49"/>
        <v>43578</v>
      </c>
      <c r="W1043">
        <f>IFERROR(VLOOKUP(V1043,realized!K:N,3,0),"")</f>
        <v>-258878.28</v>
      </c>
      <c r="Y1043" t="s">
        <v>1857</v>
      </c>
      <c r="Z1043">
        <v>1287.0999999999999</v>
      </c>
      <c r="AA1043">
        <v>1291.83</v>
      </c>
      <c r="AB1043">
        <v>1285.1600000000001</v>
      </c>
      <c r="AC1043">
        <v>1291.42</v>
      </c>
      <c r="AD1043">
        <v>6.6699999999998401</v>
      </c>
      <c r="AE1043">
        <v>12.851428571428499</v>
      </c>
      <c r="AF1043">
        <v>56.219426376798502</v>
      </c>
      <c r="AG1043">
        <v>0</v>
      </c>
      <c r="AH1043" s="1">
        <f t="shared" si="50"/>
        <v>43557</v>
      </c>
      <c r="AI1043">
        <f>IFERROR(VLOOKUP(AH1043,realized!U:X,3,0),"")</f>
        <v>37904.269999999997</v>
      </c>
    </row>
    <row r="1044" spans="1:35" x14ac:dyDescent="0.3">
      <c r="A1044" t="s">
        <v>1873</v>
      </c>
      <c r="B1044">
        <v>1.1225099999999999</v>
      </c>
      <c r="C1044">
        <v>1.1225099999999999</v>
      </c>
      <c r="D1044">
        <v>1.1140399999999999</v>
      </c>
      <c r="E1044">
        <v>1.1151800000000001</v>
      </c>
      <c r="F1044">
        <v>8.6700000000001706E-3</v>
      </c>
      <c r="G1044">
        <v>4.8435714285714202E-3</v>
      </c>
      <c r="H1044">
        <v>49.464073438065398</v>
      </c>
      <c r="I1044">
        <v>0</v>
      </c>
      <c r="J1044" s="1">
        <f t="shared" si="48"/>
        <v>43579</v>
      </c>
      <c r="K1044">
        <f>IFERROR(VLOOKUP(J1044,realized!F:I,3,0),"")</f>
        <v>-125524.93</v>
      </c>
      <c r="M1044" t="s">
        <v>1873</v>
      </c>
      <c r="N1044">
        <v>1.2927500000000001</v>
      </c>
      <c r="O1044">
        <v>1.2962899999999999</v>
      </c>
      <c r="P1044">
        <v>1.28871</v>
      </c>
      <c r="Q1044">
        <v>1.2896700000000001</v>
      </c>
      <c r="R1044">
        <v>7.5799999999999201E-3</v>
      </c>
      <c r="S1044">
        <v>6.8007142857142702E-3</v>
      </c>
      <c r="T1044">
        <v>65.950725142213898</v>
      </c>
      <c r="U1044">
        <v>0</v>
      </c>
      <c r="V1044" s="1">
        <f t="shared" si="49"/>
        <v>43579</v>
      </c>
      <c r="W1044">
        <f>IFERROR(VLOOKUP(V1044,realized!K:N,3,0),"")</f>
        <v>-80178.77</v>
      </c>
      <c r="Y1044" t="s">
        <v>1858</v>
      </c>
      <c r="Z1044">
        <v>1291.93</v>
      </c>
      <c r="AA1044">
        <v>1294.44</v>
      </c>
      <c r="AB1044">
        <v>1288.28</v>
      </c>
      <c r="AC1044">
        <v>1289.8900000000001</v>
      </c>
      <c r="AD1044">
        <v>6.1600000000000801</v>
      </c>
      <c r="AE1044">
        <v>12.037142857142801</v>
      </c>
      <c r="AF1044">
        <v>56.225999633062401</v>
      </c>
      <c r="AG1044">
        <v>0</v>
      </c>
      <c r="AH1044" s="1">
        <f t="shared" si="50"/>
        <v>43558</v>
      </c>
      <c r="AI1044">
        <f>IFERROR(VLOOKUP(AH1044,realized!U:X,3,0),"")</f>
        <v>583.34</v>
      </c>
    </row>
    <row r="1045" spans="1:35" x14ac:dyDescent="0.3">
      <c r="A1045" t="s">
        <v>1874</v>
      </c>
      <c r="B1045">
        <v>1.11537</v>
      </c>
      <c r="C1045">
        <v>1.1162099999999999</v>
      </c>
      <c r="D1045">
        <v>1.1116900000000001</v>
      </c>
      <c r="E1045">
        <v>1.1132500000000001</v>
      </c>
      <c r="F1045">
        <v>4.5199999999998497E-3</v>
      </c>
      <c r="G1045">
        <v>4.8949999999999801E-3</v>
      </c>
      <c r="H1045">
        <v>44.427132864735803</v>
      </c>
      <c r="I1045">
        <v>0</v>
      </c>
      <c r="J1045" s="1">
        <f t="shared" si="48"/>
        <v>43580</v>
      </c>
      <c r="K1045">
        <f>IFERROR(VLOOKUP(J1045,realized!F:I,3,0),"")</f>
        <v>-58614.27</v>
      </c>
      <c r="M1045" t="s">
        <v>1874</v>
      </c>
      <c r="N1045">
        <v>1.29</v>
      </c>
      <c r="O1045">
        <v>1.2916099999999999</v>
      </c>
      <c r="P1045">
        <v>1.2865200000000001</v>
      </c>
      <c r="Q1045">
        <v>1.2896700000000001</v>
      </c>
      <c r="R1045">
        <v>5.08999999999981E-3</v>
      </c>
      <c r="S1045">
        <v>6.1999999999999798E-3</v>
      </c>
      <c r="T1045">
        <v>60.829014136038801</v>
      </c>
      <c r="U1045">
        <v>1</v>
      </c>
      <c r="V1045" s="1">
        <f t="shared" si="49"/>
        <v>43580</v>
      </c>
      <c r="W1045">
        <f>IFERROR(VLOOKUP(V1045,realized!K:N,3,0),"")</f>
        <v>-46597.83</v>
      </c>
      <c r="Y1045" t="s">
        <v>1859</v>
      </c>
      <c r="Z1045">
        <v>1289.3</v>
      </c>
      <c r="AA1045">
        <v>1294.28</v>
      </c>
      <c r="AB1045">
        <v>1280.81</v>
      </c>
      <c r="AC1045">
        <v>1293.03</v>
      </c>
      <c r="AD1045">
        <v>13.47</v>
      </c>
      <c r="AE1045">
        <v>12.1128571428571</v>
      </c>
      <c r="AF1045">
        <v>52.185597080879504</v>
      </c>
      <c r="AG1045">
        <v>0</v>
      </c>
      <c r="AH1045" s="1">
        <f t="shared" si="50"/>
        <v>43559</v>
      </c>
      <c r="AI1045">
        <f>IFERROR(VLOOKUP(AH1045,realized!U:X,3,0),"")</f>
        <v>14728.44</v>
      </c>
    </row>
    <row r="1046" spans="1:35" x14ac:dyDescent="0.3">
      <c r="A1046" t="s">
        <v>1875</v>
      </c>
      <c r="B1046">
        <v>1.1130899999999999</v>
      </c>
      <c r="C1046">
        <v>1.11737</v>
      </c>
      <c r="D1046">
        <v>1.11097</v>
      </c>
      <c r="E1046">
        <v>1.1138699999999999</v>
      </c>
      <c r="F1046">
        <v>6.3999999999999604E-3</v>
      </c>
      <c r="G1046">
        <v>4.8985714285714101E-3</v>
      </c>
      <c r="H1046">
        <v>42.519354376180303</v>
      </c>
      <c r="I1046">
        <v>0</v>
      </c>
      <c r="J1046" s="1">
        <f t="shared" si="48"/>
        <v>43581</v>
      </c>
      <c r="K1046">
        <f>IFERROR(VLOOKUP(J1046,realized!F:I,3,0),"")</f>
        <v>14924.24</v>
      </c>
      <c r="M1046" t="s">
        <v>1875</v>
      </c>
      <c r="N1046">
        <v>1.28854</v>
      </c>
      <c r="O1046">
        <v>1.2943</v>
      </c>
      <c r="P1046">
        <v>1.2874399999999999</v>
      </c>
      <c r="Q1046">
        <v>1.2909900000000001</v>
      </c>
      <c r="R1046">
        <v>6.8600000000000796E-3</v>
      </c>
      <c r="S1046">
        <v>6.2849999999999798E-3</v>
      </c>
      <c r="T1046">
        <v>58.913313963848097</v>
      </c>
      <c r="U1046">
        <v>1</v>
      </c>
      <c r="V1046" s="1">
        <f t="shared" si="49"/>
        <v>43581</v>
      </c>
      <c r="W1046">
        <f>IFERROR(VLOOKUP(V1046,realized!K:N,3,0),"")</f>
        <v>-9398.0300000000007</v>
      </c>
      <c r="Y1046" t="s">
        <v>1860</v>
      </c>
      <c r="Z1046">
        <v>1291.8699999999999</v>
      </c>
      <c r="AA1046">
        <v>1293.46</v>
      </c>
      <c r="AB1046">
        <v>1284.28</v>
      </c>
      <c r="AC1046">
        <v>1291.71</v>
      </c>
      <c r="AD1046">
        <v>9.1800000000000601</v>
      </c>
      <c r="AE1046">
        <v>12.161428571428599</v>
      </c>
      <c r="AF1046">
        <v>52.113437648761199</v>
      </c>
      <c r="AG1046">
        <v>0</v>
      </c>
      <c r="AH1046" s="1">
        <f t="shared" si="50"/>
        <v>43560</v>
      </c>
      <c r="AI1046">
        <f>IFERROR(VLOOKUP(AH1046,realized!U:X,3,0),"")</f>
        <v>45019.01</v>
      </c>
    </row>
    <row r="1047" spans="1:35" x14ac:dyDescent="0.3">
      <c r="A1047" t="s">
        <v>1876</v>
      </c>
      <c r="B1047">
        <v>1.1144499999999999</v>
      </c>
      <c r="C1047">
        <v>1.11866</v>
      </c>
      <c r="D1047">
        <v>1.1144499999999999</v>
      </c>
      <c r="E1047">
        <v>1.11843</v>
      </c>
      <c r="F1047">
        <v>4.7900000000000702E-3</v>
      </c>
      <c r="G1047">
        <v>5.0335714285714298E-3</v>
      </c>
      <c r="H1047">
        <v>42.326698674858001</v>
      </c>
      <c r="I1047">
        <v>0</v>
      </c>
      <c r="J1047" s="1">
        <f t="shared" si="48"/>
        <v>43584</v>
      </c>
      <c r="K1047">
        <f>IFERROR(VLOOKUP(J1047,realized!F:I,3,0),"")</f>
        <v>9175.77</v>
      </c>
      <c r="M1047" t="s">
        <v>1876</v>
      </c>
      <c r="N1047">
        <v>1.2911999999999999</v>
      </c>
      <c r="O1047">
        <v>1.29464</v>
      </c>
      <c r="P1047">
        <v>1.29044</v>
      </c>
      <c r="Q1047">
        <v>1.29301</v>
      </c>
      <c r="R1047">
        <v>4.1999999999999798E-3</v>
      </c>
      <c r="S1047">
        <v>5.9349999999999698E-3</v>
      </c>
      <c r="T1047">
        <v>56.864343236825903</v>
      </c>
      <c r="U1047">
        <v>1</v>
      </c>
      <c r="V1047" s="1">
        <f t="shared" si="49"/>
        <v>43584</v>
      </c>
      <c r="W1047">
        <f>IFERROR(VLOOKUP(V1047,realized!K:N,3,0),"")</f>
        <v>12158.94</v>
      </c>
      <c r="Y1047" t="s">
        <v>1861</v>
      </c>
      <c r="Z1047">
        <v>1291.26</v>
      </c>
      <c r="AA1047">
        <v>1303.5899999999999</v>
      </c>
      <c r="AB1047">
        <v>1291.21</v>
      </c>
      <c r="AC1047">
        <v>1297.8599999999999</v>
      </c>
      <c r="AD1047">
        <v>12.3799999999998</v>
      </c>
      <c r="AE1047">
        <v>12.4321428571428</v>
      </c>
      <c r="AF1047">
        <v>52.169608363898902</v>
      </c>
      <c r="AG1047">
        <v>0</v>
      </c>
      <c r="AH1047" s="1">
        <f t="shared" si="50"/>
        <v>43563</v>
      </c>
      <c r="AI1047">
        <f>IFERROR(VLOOKUP(AH1047,realized!U:X,3,0),"")</f>
        <v>15301.96</v>
      </c>
    </row>
    <row r="1048" spans="1:35" x14ac:dyDescent="0.3">
      <c r="A1048" t="s">
        <v>1877</v>
      </c>
      <c r="B1048">
        <v>1.1184400000000001</v>
      </c>
      <c r="C1048">
        <v>1.1228800000000001</v>
      </c>
      <c r="D1048">
        <v>1.11754</v>
      </c>
      <c r="E1048">
        <v>1.12147</v>
      </c>
      <c r="F1048">
        <v>5.3400000000001198E-3</v>
      </c>
      <c r="G1048">
        <v>5.0007142857142898E-3</v>
      </c>
      <c r="H1048">
        <v>42.267382058039601</v>
      </c>
      <c r="I1048">
        <v>0</v>
      </c>
      <c r="J1048" s="1">
        <f t="shared" si="48"/>
        <v>43585</v>
      </c>
      <c r="K1048">
        <f>IFERROR(VLOOKUP(J1048,realized!F:I,3,0),"")</f>
        <v>18918.53</v>
      </c>
      <c r="M1048" t="s">
        <v>1877</v>
      </c>
      <c r="N1048">
        <v>1.29298</v>
      </c>
      <c r="O1048">
        <v>1.30484</v>
      </c>
      <c r="P1048">
        <v>1.2925800000000001</v>
      </c>
      <c r="Q1048">
        <v>1.30355</v>
      </c>
      <c r="R1048">
        <v>1.2259999999999899E-2</v>
      </c>
      <c r="S1048">
        <v>6.2349999999999697E-3</v>
      </c>
      <c r="T1048">
        <v>55.138044991689902</v>
      </c>
      <c r="U1048">
        <v>1</v>
      </c>
      <c r="V1048" s="1">
        <f t="shared" si="49"/>
        <v>43585</v>
      </c>
      <c r="W1048">
        <f>IFERROR(VLOOKUP(V1048,realized!K:N,3,0),"")</f>
        <v>-70095.69</v>
      </c>
      <c r="Y1048" t="s">
        <v>1862</v>
      </c>
      <c r="Z1048">
        <v>1297.1099999999999</v>
      </c>
      <c r="AA1048">
        <v>1306.08</v>
      </c>
      <c r="AB1048">
        <v>1296.48</v>
      </c>
      <c r="AC1048">
        <v>1304.17</v>
      </c>
      <c r="AD1048">
        <v>9.5999999999999002</v>
      </c>
      <c r="AE1048">
        <v>11.8057142857143</v>
      </c>
      <c r="AF1048">
        <v>52.0291825103224</v>
      </c>
      <c r="AG1048">
        <v>0</v>
      </c>
      <c r="AH1048" s="1">
        <f t="shared" si="50"/>
        <v>43564</v>
      </c>
      <c r="AI1048">
        <f>IFERROR(VLOOKUP(AH1048,realized!U:X,3,0),"")</f>
        <v>-29802.13</v>
      </c>
    </row>
    <row r="1049" spans="1:35" x14ac:dyDescent="0.3">
      <c r="A1049" t="s">
        <v>1878</v>
      </c>
      <c r="B1049">
        <v>1.1214299999999999</v>
      </c>
      <c r="C1049">
        <v>1.1264400000000001</v>
      </c>
      <c r="D1049">
        <v>1.11869</v>
      </c>
      <c r="E1049">
        <v>1.11944</v>
      </c>
      <c r="F1049">
        <v>7.7500000000001396E-3</v>
      </c>
      <c r="G1049">
        <v>5.2857142857142998E-3</v>
      </c>
      <c r="H1049">
        <v>42.703649495202299</v>
      </c>
      <c r="I1049">
        <v>0</v>
      </c>
      <c r="J1049" s="1">
        <f t="shared" si="48"/>
        <v>43586</v>
      </c>
      <c r="K1049">
        <f>IFERROR(VLOOKUP(J1049,realized!F:I,3,0),"")</f>
        <v>7149.78</v>
      </c>
      <c r="M1049" t="s">
        <v>1878</v>
      </c>
      <c r="N1049">
        <v>1.3025800000000001</v>
      </c>
      <c r="O1049">
        <v>1.3101799999999999</v>
      </c>
      <c r="P1049">
        <v>1.30247</v>
      </c>
      <c r="Q1049">
        <v>1.3047599999999999</v>
      </c>
      <c r="R1049">
        <v>7.7099999999998801E-3</v>
      </c>
      <c r="S1049">
        <v>6.3642857142856696E-3</v>
      </c>
      <c r="T1049">
        <v>53.581318253573301</v>
      </c>
      <c r="U1049">
        <v>1</v>
      </c>
      <c r="V1049" s="1">
        <f t="shared" si="49"/>
        <v>43586</v>
      </c>
      <c r="W1049">
        <f>IFERROR(VLOOKUP(V1049,realized!K:N,3,0),"")</f>
        <v>-156471.34</v>
      </c>
      <c r="Y1049" t="s">
        <v>1863</v>
      </c>
      <c r="Z1049">
        <v>1303.5</v>
      </c>
      <c r="AA1049">
        <v>1310.46</v>
      </c>
      <c r="AB1049">
        <v>1300.82</v>
      </c>
      <c r="AC1049">
        <v>1307.96</v>
      </c>
      <c r="AD1049">
        <v>9.6400000000001</v>
      </c>
      <c r="AE1049">
        <v>11.265714285714299</v>
      </c>
      <c r="AF1049">
        <v>51.891235316248597</v>
      </c>
      <c r="AG1049">
        <v>0</v>
      </c>
      <c r="AH1049" s="1">
        <f t="shared" si="50"/>
        <v>43565</v>
      </c>
      <c r="AI1049">
        <f>IFERROR(VLOOKUP(AH1049,realized!U:X,3,0),"")</f>
        <v>10665.38</v>
      </c>
    </row>
    <row r="1050" spans="1:35" x14ac:dyDescent="0.3">
      <c r="A1050" t="s">
        <v>1879</v>
      </c>
      <c r="B1050">
        <v>1.1195600000000001</v>
      </c>
      <c r="C1050">
        <v>1.1218699999999999</v>
      </c>
      <c r="D1050">
        <v>1.11703</v>
      </c>
      <c r="E1050">
        <v>1.1171</v>
      </c>
      <c r="F1050">
        <v>4.8399999999999502E-3</v>
      </c>
      <c r="G1050">
        <v>5.1264285714285899E-3</v>
      </c>
      <c r="H1050">
        <v>42.965389303970703</v>
      </c>
      <c r="I1050">
        <v>0</v>
      </c>
      <c r="J1050" s="1">
        <f t="shared" si="48"/>
        <v>43587</v>
      </c>
      <c r="K1050">
        <f>IFERROR(VLOOKUP(J1050,realized!F:I,3,0),"")</f>
        <v>19472.93</v>
      </c>
      <c r="M1050" t="s">
        <v>1879</v>
      </c>
      <c r="N1050">
        <v>1.30416</v>
      </c>
      <c r="O1050">
        <v>1.3080400000000001</v>
      </c>
      <c r="P1050">
        <v>1.3017700000000001</v>
      </c>
      <c r="Q1050">
        <v>1.3031200000000001</v>
      </c>
      <c r="R1050">
        <v>6.26999999999999E-3</v>
      </c>
      <c r="S1050">
        <v>6.2257142857142398E-3</v>
      </c>
      <c r="T1050">
        <v>53.902714984066499</v>
      </c>
      <c r="U1050">
        <v>1</v>
      </c>
      <c r="V1050" s="1">
        <f t="shared" si="49"/>
        <v>43587</v>
      </c>
      <c r="W1050">
        <f>IFERROR(VLOOKUP(V1050,realized!K:N,3,0),"")</f>
        <v>-98832.45</v>
      </c>
      <c r="Y1050" t="s">
        <v>1864</v>
      </c>
      <c r="Z1050">
        <v>1307.48</v>
      </c>
      <c r="AA1050">
        <v>1309.06</v>
      </c>
      <c r="AB1050">
        <v>1289.46</v>
      </c>
      <c r="AC1050">
        <v>1291.29</v>
      </c>
      <c r="AD1050">
        <v>19.599999999999898</v>
      </c>
      <c r="AE1050">
        <v>12.085000000000001</v>
      </c>
      <c r="AF1050">
        <v>52.0291825103224</v>
      </c>
      <c r="AG1050">
        <v>0</v>
      </c>
      <c r="AH1050" s="1">
        <f t="shared" si="50"/>
        <v>43566</v>
      </c>
      <c r="AI1050">
        <f>IFERROR(VLOOKUP(AH1050,realized!U:X,3,0),"")</f>
        <v>-29708.27</v>
      </c>
    </row>
    <row r="1051" spans="1:35" x14ac:dyDescent="0.3">
      <c r="A1051" t="s">
        <v>1880</v>
      </c>
      <c r="B1051">
        <v>1.1172800000000001</v>
      </c>
      <c r="C1051">
        <v>1.1204400000000001</v>
      </c>
      <c r="D1051">
        <v>1.1134299999999999</v>
      </c>
      <c r="E1051">
        <v>1.1200000000000001</v>
      </c>
      <c r="F1051">
        <v>7.0100000000001801E-3</v>
      </c>
      <c r="G1051">
        <v>5.4600000000000299E-3</v>
      </c>
      <c r="H1051">
        <v>43.537857753421797</v>
      </c>
      <c r="I1051">
        <v>0</v>
      </c>
      <c r="J1051" s="1">
        <f t="shared" si="48"/>
        <v>43588</v>
      </c>
      <c r="K1051">
        <f>IFERROR(VLOOKUP(J1051,realized!F:I,3,0),"")</f>
        <v>23799.59</v>
      </c>
      <c r="M1051" t="s">
        <v>1880</v>
      </c>
      <c r="N1051">
        <v>1.3030200000000001</v>
      </c>
      <c r="O1051">
        <v>1.31762</v>
      </c>
      <c r="P1051">
        <v>1.2987</v>
      </c>
      <c r="Q1051">
        <v>1.3169500000000001</v>
      </c>
      <c r="R1051">
        <v>1.8919999999999999E-2</v>
      </c>
      <c r="S1051">
        <v>7.1935714285713999E-3</v>
      </c>
      <c r="T1051">
        <v>44.824165433183197</v>
      </c>
      <c r="U1051">
        <v>1</v>
      </c>
      <c r="V1051" s="1">
        <f t="shared" si="49"/>
        <v>43588</v>
      </c>
      <c r="W1051">
        <f>IFERROR(VLOOKUP(V1051,realized!K:N,3,0),"")</f>
        <v>-95356.46</v>
      </c>
      <c r="Y1051" t="s">
        <v>1865</v>
      </c>
      <c r="Z1051">
        <v>1291.98</v>
      </c>
      <c r="AA1051">
        <v>1295.6400000000001</v>
      </c>
      <c r="AB1051">
        <v>1289.94</v>
      </c>
      <c r="AC1051">
        <v>1290.1400000000001</v>
      </c>
      <c r="AD1051">
        <v>5.7000000000000401</v>
      </c>
      <c r="AE1051">
        <v>11.5307142857143</v>
      </c>
      <c r="AF1051">
        <v>53.042025697280202</v>
      </c>
      <c r="AG1051">
        <v>0</v>
      </c>
      <c r="AH1051" s="1">
        <f t="shared" si="50"/>
        <v>43567</v>
      </c>
      <c r="AI1051">
        <f>IFERROR(VLOOKUP(AH1051,realized!U:X,3,0),"")</f>
        <v>4822.2299999999996</v>
      </c>
    </row>
    <row r="1052" spans="1:35" x14ac:dyDescent="0.3">
      <c r="A1052" t="s">
        <v>1881</v>
      </c>
      <c r="B1052">
        <v>1.11731</v>
      </c>
      <c r="C1052">
        <v>1.1208899999999999</v>
      </c>
      <c r="D1052">
        <v>1.11717</v>
      </c>
      <c r="E1052">
        <v>1.1198300000000001</v>
      </c>
      <c r="F1052">
        <v>3.7199999999999399E-3</v>
      </c>
      <c r="G1052">
        <v>5.4807142857143101E-3</v>
      </c>
      <c r="H1052">
        <v>44.149677108753501</v>
      </c>
      <c r="I1052">
        <v>0</v>
      </c>
      <c r="J1052" s="1">
        <f t="shared" si="48"/>
        <v>43591</v>
      </c>
      <c r="K1052">
        <f>IFERROR(VLOOKUP(J1052,realized!F:I,3,0),"")</f>
        <v>5501.47</v>
      </c>
      <c r="M1052" t="s">
        <v>1881</v>
      </c>
      <c r="N1052">
        <v>1.3142</v>
      </c>
      <c r="O1052">
        <v>1.3169900000000001</v>
      </c>
      <c r="P1052">
        <v>1.3080700000000001</v>
      </c>
      <c r="Q1052">
        <v>1.30941</v>
      </c>
      <c r="R1052">
        <v>8.9200000000000303E-3</v>
      </c>
      <c r="S1052">
        <v>7.4128571428571099E-3</v>
      </c>
      <c r="T1052">
        <v>43.782629083814498</v>
      </c>
      <c r="U1052">
        <v>1</v>
      </c>
      <c r="V1052" s="1">
        <f t="shared" si="49"/>
        <v>43591</v>
      </c>
      <c r="W1052">
        <f>IFERROR(VLOOKUP(V1052,realized!K:N,3,0),"")</f>
        <v>75001.899999999994</v>
      </c>
      <c r="Y1052" t="s">
        <v>1866</v>
      </c>
      <c r="Z1052">
        <v>1290.72</v>
      </c>
      <c r="AA1052">
        <v>1291.82</v>
      </c>
      <c r="AB1052">
        <v>1282.3599999999999</v>
      </c>
      <c r="AC1052">
        <v>1287.75</v>
      </c>
      <c r="AD1052">
        <v>9.4600000000000293</v>
      </c>
      <c r="AE1052">
        <v>11.4507142857142</v>
      </c>
      <c r="AF1052">
        <v>56.610381916968002</v>
      </c>
      <c r="AG1052">
        <v>0</v>
      </c>
      <c r="AH1052" s="1">
        <f t="shared" si="50"/>
        <v>43570</v>
      </c>
      <c r="AI1052">
        <f>IFERROR(VLOOKUP(AH1052,realized!U:X,3,0),"")</f>
        <v>-19948.259999999998</v>
      </c>
    </row>
    <row r="1053" spans="1:35" x14ac:dyDescent="0.3">
      <c r="A1053" t="s">
        <v>1882</v>
      </c>
      <c r="B1053">
        <v>1.1196699999999999</v>
      </c>
      <c r="C1053">
        <v>1.1217600000000001</v>
      </c>
      <c r="D1053">
        <v>1.1166199999999999</v>
      </c>
      <c r="E1053">
        <v>1.11913</v>
      </c>
      <c r="F1053">
        <v>5.1400000000001401E-3</v>
      </c>
      <c r="G1053">
        <v>5.5242857142857498E-3</v>
      </c>
      <c r="H1053">
        <v>48.452809177319097</v>
      </c>
      <c r="I1053">
        <v>0</v>
      </c>
      <c r="J1053" s="1">
        <f t="shared" si="48"/>
        <v>43592</v>
      </c>
      <c r="K1053">
        <f>IFERROR(VLOOKUP(J1053,realized!F:I,3,0),"")</f>
        <v>13930.45</v>
      </c>
      <c r="M1053" t="s">
        <v>1882</v>
      </c>
      <c r="N1053">
        <v>1.3093999999999999</v>
      </c>
      <c r="O1053">
        <v>1.31304</v>
      </c>
      <c r="P1053">
        <v>1.3039000000000001</v>
      </c>
      <c r="Q1053">
        <v>1.3072600000000001</v>
      </c>
      <c r="R1053">
        <v>9.1399999999999208E-3</v>
      </c>
      <c r="S1053">
        <v>7.7842857142856698E-3</v>
      </c>
      <c r="T1053">
        <v>43.207123796343303</v>
      </c>
      <c r="U1053">
        <v>1</v>
      </c>
      <c r="V1053" s="1">
        <f t="shared" si="49"/>
        <v>43592</v>
      </c>
      <c r="W1053">
        <f>IFERROR(VLOOKUP(V1053,realized!K:N,3,0),"")</f>
        <v>33735.39</v>
      </c>
      <c r="Y1053" t="s">
        <v>1867</v>
      </c>
      <c r="Z1053">
        <v>1287.6600000000001</v>
      </c>
      <c r="AA1053">
        <v>1288.6500000000001</v>
      </c>
      <c r="AB1053">
        <v>1272.82</v>
      </c>
      <c r="AC1053">
        <v>1276.3</v>
      </c>
      <c r="AD1053">
        <v>15.8300000000001</v>
      </c>
      <c r="AE1053">
        <v>11.7778571428571</v>
      </c>
      <c r="AF1053">
        <v>55.567405524400399</v>
      </c>
      <c r="AG1053">
        <v>0</v>
      </c>
      <c r="AH1053" s="1">
        <f t="shared" si="50"/>
        <v>43571</v>
      </c>
      <c r="AI1053">
        <f>IFERROR(VLOOKUP(AH1053,realized!U:X,3,0),"")</f>
        <v>-39883.620000000003</v>
      </c>
    </row>
    <row r="1054" spans="1:35" x14ac:dyDescent="0.3">
      <c r="A1054" t="s">
        <v>1883</v>
      </c>
      <c r="B1054">
        <v>1.11887</v>
      </c>
      <c r="C1054">
        <v>1.12134</v>
      </c>
      <c r="D1054">
        <v>1.11825</v>
      </c>
      <c r="E1054">
        <v>1.1191800000000001</v>
      </c>
      <c r="F1054">
        <v>3.0900000000000298E-3</v>
      </c>
      <c r="G1054">
        <v>5.18928571428576E-3</v>
      </c>
      <c r="H1054">
        <v>57.279214710148203</v>
      </c>
      <c r="I1054">
        <v>0</v>
      </c>
      <c r="J1054" s="1">
        <f t="shared" si="48"/>
        <v>43593</v>
      </c>
      <c r="K1054">
        <f>IFERROR(VLOOKUP(J1054,realized!F:I,3,0),"")</f>
        <v>31869.69</v>
      </c>
      <c r="M1054" t="s">
        <v>1883</v>
      </c>
      <c r="N1054">
        <v>1.3071200000000001</v>
      </c>
      <c r="O1054">
        <v>1.30799</v>
      </c>
      <c r="P1054">
        <v>1.2986500000000001</v>
      </c>
      <c r="Q1054">
        <v>1.3006200000000001</v>
      </c>
      <c r="R1054">
        <v>9.3399999999999005E-3</v>
      </c>
      <c r="S1054">
        <v>7.9221428571428099E-3</v>
      </c>
      <c r="T1054">
        <v>42.914657778076801</v>
      </c>
      <c r="U1054">
        <v>1</v>
      </c>
      <c r="V1054" s="1">
        <f t="shared" si="49"/>
        <v>43593</v>
      </c>
      <c r="W1054">
        <f>IFERROR(VLOOKUP(V1054,realized!K:N,3,0),"")</f>
        <v>-39374.800000000003</v>
      </c>
      <c r="Y1054" t="s">
        <v>1868</v>
      </c>
      <c r="Z1054">
        <v>1276.26</v>
      </c>
      <c r="AA1054">
        <v>1279.6400000000001</v>
      </c>
      <c r="AB1054">
        <v>1272.9000000000001</v>
      </c>
      <c r="AC1054">
        <v>1274.07</v>
      </c>
      <c r="AD1054">
        <v>6.74</v>
      </c>
      <c r="AE1054">
        <v>10.562142857142801</v>
      </c>
      <c r="AF1054">
        <v>56.764746361045802</v>
      </c>
      <c r="AG1054">
        <v>0</v>
      </c>
      <c r="AH1054" s="1">
        <f t="shared" si="50"/>
        <v>43572</v>
      </c>
      <c r="AI1054">
        <f>IFERROR(VLOOKUP(AH1054,realized!U:X,3,0),"")</f>
        <v>-6779.88</v>
      </c>
    </row>
    <row r="1055" spans="1:35" x14ac:dyDescent="0.3">
      <c r="A1055" t="s">
        <v>1884</v>
      </c>
      <c r="B1055">
        <v>1.1189899999999999</v>
      </c>
      <c r="C1055">
        <v>1.1250599999999999</v>
      </c>
      <c r="D1055">
        <v>1.11731</v>
      </c>
      <c r="E1055">
        <v>1.12113</v>
      </c>
      <c r="F1055">
        <v>7.7499999999999201E-3</v>
      </c>
      <c r="G1055">
        <v>5.6085714285714697E-3</v>
      </c>
      <c r="H1055">
        <v>57.892768172732602</v>
      </c>
      <c r="I1055">
        <v>0</v>
      </c>
      <c r="J1055" s="1">
        <f t="shared" si="48"/>
        <v>43594</v>
      </c>
      <c r="K1055">
        <f>IFERROR(VLOOKUP(J1055,realized!F:I,3,0),"")</f>
        <v>-3229.15</v>
      </c>
      <c r="M1055" t="s">
        <v>1884</v>
      </c>
      <c r="N1055">
        <v>1.29918</v>
      </c>
      <c r="O1055">
        <v>1.30355</v>
      </c>
      <c r="P1055">
        <v>1.29667</v>
      </c>
      <c r="Q1055">
        <v>1.3003800000000001</v>
      </c>
      <c r="R1055">
        <v>6.8799999999999903E-3</v>
      </c>
      <c r="S1055">
        <v>8.1792857142856702E-3</v>
      </c>
      <c r="T1055">
        <v>43.028336777827299</v>
      </c>
      <c r="U1055">
        <v>1</v>
      </c>
      <c r="V1055" s="1">
        <f t="shared" si="49"/>
        <v>43594</v>
      </c>
      <c r="W1055">
        <f>IFERROR(VLOOKUP(V1055,realized!K:N,3,0),"")</f>
        <v>14896.58</v>
      </c>
      <c r="Y1055" t="s">
        <v>1869</v>
      </c>
      <c r="Z1055">
        <v>1272.9100000000001</v>
      </c>
      <c r="AA1055">
        <v>1277.58</v>
      </c>
      <c r="AB1055">
        <v>1271.02</v>
      </c>
      <c r="AC1055">
        <v>1275.01</v>
      </c>
      <c r="AD1055">
        <v>6.5599999999999401</v>
      </c>
      <c r="AE1055">
        <v>10.0985714285714</v>
      </c>
      <c r="AF1055">
        <v>54.304065531946101</v>
      </c>
      <c r="AG1055">
        <v>0</v>
      </c>
      <c r="AH1055" s="1">
        <f t="shared" si="50"/>
        <v>43573</v>
      </c>
      <c r="AI1055">
        <f>IFERROR(VLOOKUP(AH1055,realized!U:X,3,0),"")</f>
        <v>-1744.62</v>
      </c>
    </row>
    <row r="1056" spans="1:35" x14ac:dyDescent="0.3">
      <c r="A1056" t="s">
        <v>1885</v>
      </c>
      <c r="B1056">
        <v>1.1213299999999999</v>
      </c>
      <c r="C1056">
        <v>1.1253200000000001</v>
      </c>
      <c r="D1056">
        <v>1.1213299999999999</v>
      </c>
      <c r="E1056">
        <v>1.1233</v>
      </c>
      <c r="F1056">
        <v>4.1900000000001303E-3</v>
      </c>
      <c r="G1056">
        <v>5.7207142857143298E-3</v>
      </c>
      <c r="H1056">
        <v>58.577917545290397</v>
      </c>
      <c r="I1056">
        <v>0</v>
      </c>
      <c r="J1056" s="1">
        <f t="shared" si="48"/>
        <v>43595</v>
      </c>
      <c r="K1056">
        <f>IFERROR(VLOOKUP(J1056,realized!F:I,3,0),"")</f>
        <v>7694.46</v>
      </c>
      <c r="M1056" t="s">
        <v>1885</v>
      </c>
      <c r="N1056">
        <v>1.3003899999999999</v>
      </c>
      <c r="O1056">
        <v>1.3046800000000001</v>
      </c>
      <c r="P1056">
        <v>1.2990600000000001</v>
      </c>
      <c r="Q1056">
        <v>1.30006</v>
      </c>
      <c r="R1056">
        <v>5.6199999999999497E-3</v>
      </c>
      <c r="S1056">
        <v>8.4207142857142397E-3</v>
      </c>
      <c r="T1056">
        <v>43.550055577560101</v>
      </c>
      <c r="U1056">
        <v>1</v>
      </c>
      <c r="V1056" s="1">
        <f t="shared" si="49"/>
        <v>43595</v>
      </c>
      <c r="W1056">
        <f>IFERROR(VLOOKUP(V1056,realized!K:N,3,0),"")</f>
        <v>5965.26</v>
      </c>
      <c r="Y1056" t="s">
        <v>1871</v>
      </c>
      <c r="Z1056">
        <v>1275.29</v>
      </c>
      <c r="AA1056">
        <v>1279.7</v>
      </c>
      <c r="AB1056">
        <v>1273.67</v>
      </c>
      <c r="AC1056">
        <v>1274.76</v>
      </c>
      <c r="AD1056">
        <v>6.0299999999999701</v>
      </c>
      <c r="AE1056">
        <v>9.7871428571428503</v>
      </c>
      <c r="AF1056">
        <v>53.525174501476201</v>
      </c>
      <c r="AG1056">
        <v>0</v>
      </c>
      <c r="AH1056" s="1">
        <f t="shared" si="50"/>
        <v>43577</v>
      </c>
      <c r="AI1056">
        <f>IFERROR(VLOOKUP(AH1056,realized!U:X,3,0),"")</f>
        <v>-3986.54</v>
      </c>
    </row>
    <row r="1057" spans="1:35" x14ac:dyDescent="0.3">
      <c r="A1057" t="s">
        <v>1886</v>
      </c>
      <c r="B1057">
        <v>1.12331</v>
      </c>
      <c r="C1057">
        <v>1.1263000000000001</v>
      </c>
      <c r="D1057">
        <v>1.12226</v>
      </c>
      <c r="E1057">
        <v>1.12242</v>
      </c>
      <c r="F1057">
        <v>4.0400000000000401E-3</v>
      </c>
      <c r="G1057">
        <v>5.5178571428571898E-3</v>
      </c>
      <c r="H1057">
        <v>59.094530404099203</v>
      </c>
      <c r="I1057">
        <v>0</v>
      </c>
      <c r="J1057" s="1">
        <f t="shared" si="48"/>
        <v>43598</v>
      </c>
      <c r="K1057">
        <f>IFERROR(VLOOKUP(J1057,realized!F:I,3,0),"")</f>
        <v>21385.32</v>
      </c>
      <c r="M1057" t="s">
        <v>1886</v>
      </c>
      <c r="N1057">
        <v>1.29898</v>
      </c>
      <c r="O1057">
        <v>1.30403</v>
      </c>
      <c r="P1057">
        <v>1.2940499999999999</v>
      </c>
      <c r="Q1057">
        <v>1.2958000000000001</v>
      </c>
      <c r="R1057">
        <v>9.9800000000000999E-3</v>
      </c>
      <c r="S1057">
        <v>8.4835714285713994E-3</v>
      </c>
      <c r="T1057">
        <v>44.044824793622602</v>
      </c>
      <c r="U1057">
        <v>1</v>
      </c>
      <c r="V1057" s="1">
        <f t="shared" si="49"/>
        <v>43598</v>
      </c>
      <c r="W1057">
        <f>IFERROR(VLOOKUP(V1057,realized!K:N,3,0),"")</f>
        <v>-17403.91</v>
      </c>
      <c r="Y1057" t="s">
        <v>1872</v>
      </c>
      <c r="Z1057">
        <v>1274.57</v>
      </c>
      <c r="AA1057">
        <v>1276.3699999999999</v>
      </c>
      <c r="AB1057">
        <v>1266.18</v>
      </c>
      <c r="AC1057">
        <v>1271.93</v>
      </c>
      <c r="AD1057">
        <v>10.189999999999801</v>
      </c>
      <c r="AE1057">
        <v>10.0385714285714</v>
      </c>
      <c r="AF1057">
        <v>48.475154457451303</v>
      </c>
      <c r="AG1057">
        <v>0</v>
      </c>
      <c r="AH1057" s="1">
        <f t="shared" si="50"/>
        <v>43578</v>
      </c>
      <c r="AI1057">
        <f>IFERROR(VLOOKUP(AH1057,realized!U:X,3,0),"")</f>
        <v>-77845.67</v>
      </c>
    </row>
    <row r="1058" spans="1:35" x14ac:dyDescent="0.3">
      <c r="A1058" t="s">
        <v>1887</v>
      </c>
      <c r="B1058">
        <v>1.12199</v>
      </c>
      <c r="C1058">
        <v>1.12436</v>
      </c>
      <c r="D1058">
        <v>1.12009</v>
      </c>
      <c r="E1058">
        <v>1.1203700000000001</v>
      </c>
      <c r="F1058">
        <v>4.2699999999999899E-3</v>
      </c>
      <c r="G1058">
        <v>5.2035714285714602E-3</v>
      </c>
      <c r="H1058">
        <v>59.279459050699302</v>
      </c>
      <c r="I1058">
        <v>0</v>
      </c>
      <c r="J1058" s="1">
        <f t="shared" si="48"/>
        <v>43599</v>
      </c>
      <c r="K1058">
        <f>IFERROR(VLOOKUP(J1058,realized!F:I,3,0),"")</f>
        <v>25343.37</v>
      </c>
      <c r="M1058" t="s">
        <v>1887</v>
      </c>
      <c r="N1058">
        <v>1.29512</v>
      </c>
      <c r="O1058">
        <v>1.2970699999999999</v>
      </c>
      <c r="P1058">
        <v>1.2902899999999999</v>
      </c>
      <c r="Q1058">
        <v>1.2903</v>
      </c>
      <c r="R1058">
        <v>6.7799999999999996E-3</v>
      </c>
      <c r="S1058">
        <v>8.4264285714285396E-3</v>
      </c>
      <c r="T1058">
        <v>44.6592922305081</v>
      </c>
      <c r="U1058">
        <v>1</v>
      </c>
      <c r="V1058" s="1">
        <f t="shared" si="49"/>
        <v>43599</v>
      </c>
      <c r="W1058">
        <f>IFERROR(VLOOKUP(V1058,realized!K:N,3,0),"")</f>
        <v>-813.78</v>
      </c>
      <c r="Y1058" t="s">
        <v>1873</v>
      </c>
      <c r="Z1058">
        <v>1271.82</v>
      </c>
      <c r="AA1058">
        <v>1278.47</v>
      </c>
      <c r="AB1058">
        <v>1268.6500000000001</v>
      </c>
      <c r="AC1058">
        <v>1275.75</v>
      </c>
      <c r="AD1058">
        <v>9.8199999999999292</v>
      </c>
      <c r="AE1058">
        <v>10.299999999999899</v>
      </c>
      <c r="AF1058">
        <v>48.059269829854102</v>
      </c>
      <c r="AG1058">
        <v>0</v>
      </c>
      <c r="AH1058" s="1">
        <f t="shared" si="50"/>
        <v>43579</v>
      </c>
      <c r="AI1058">
        <f>IFERROR(VLOOKUP(AH1058,realized!U:X,3,0),"")</f>
        <v>14692.98</v>
      </c>
    </row>
    <row r="1059" spans="1:35" x14ac:dyDescent="0.3">
      <c r="A1059" t="s">
        <v>1888</v>
      </c>
      <c r="B1059">
        <v>1.12029</v>
      </c>
      <c r="C1059">
        <v>1.1224099999999999</v>
      </c>
      <c r="D1059">
        <v>1.1177600000000001</v>
      </c>
      <c r="E1059">
        <v>1.1201399999999999</v>
      </c>
      <c r="F1059">
        <v>4.6499999999998201E-3</v>
      </c>
      <c r="G1059">
        <v>5.2128571428571701E-3</v>
      </c>
      <c r="H1059">
        <v>59.441992437094903</v>
      </c>
      <c r="I1059">
        <v>0</v>
      </c>
      <c r="J1059" s="1">
        <f t="shared" si="48"/>
        <v>43600</v>
      </c>
      <c r="K1059">
        <f>IFERROR(VLOOKUP(J1059,realized!F:I,3,0),"")</f>
        <v>15532.24</v>
      </c>
      <c r="M1059" t="s">
        <v>1888</v>
      </c>
      <c r="N1059">
        <v>1.2903100000000001</v>
      </c>
      <c r="O1059">
        <v>1.29223</v>
      </c>
      <c r="P1059">
        <v>1.28257</v>
      </c>
      <c r="Q1059">
        <v>1.28409</v>
      </c>
      <c r="R1059">
        <v>9.6600000000000002E-3</v>
      </c>
      <c r="S1059">
        <v>8.7528571428571299E-3</v>
      </c>
      <c r="T1059">
        <v>41.073819391384802</v>
      </c>
      <c r="U1059">
        <v>1</v>
      </c>
      <c r="V1059" s="1">
        <f t="shared" si="49"/>
        <v>43600</v>
      </c>
      <c r="W1059">
        <f>IFERROR(VLOOKUP(V1059,realized!K:N,3,0),"")</f>
        <v>-152464.35</v>
      </c>
      <c r="Y1059" t="s">
        <v>1874</v>
      </c>
      <c r="Z1059">
        <v>1274.8499999999999</v>
      </c>
      <c r="AA1059">
        <v>1282.52</v>
      </c>
      <c r="AB1059">
        <v>1273.29</v>
      </c>
      <c r="AC1059">
        <v>1277.23</v>
      </c>
      <c r="AD1059">
        <v>9.2300000000000093</v>
      </c>
      <c r="AE1059">
        <v>9.9971428571428405</v>
      </c>
      <c r="AF1059">
        <v>47.546508870672497</v>
      </c>
      <c r="AG1059">
        <v>0</v>
      </c>
      <c r="AH1059" s="1">
        <f t="shared" si="50"/>
        <v>43580</v>
      </c>
      <c r="AI1059">
        <f>IFERROR(VLOOKUP(AH1059,realized!U:X,3,0),"")</f>
        <v>-8553.5400000000009</v>
      </c>
    </row>
    <row r="1060" spans="1:35" x14ac:dyDescent="0.3">
      <c r="A1060" t="s">
        <v>1889</v>
      </c>
      <c r="B1060">
        <v>1.1201099999999999</v>
      </c>
      <c r="C1060">
        <v>1.12236</v>
      </c>
      <c r="D1060">
        <v>1.11659</v>
      </c>
      <c r="E1060">
        <v>1.1172200000000001</v>
      </c>
      <c r="F1060">
        <v>5.7700000000000503E-3</v>
      </c>
      <c r="G1060">
        <v>5.1678571428571797E-3</v>
      </c>
      <c r="H1060">
        <v>66.141503178926101</v>
      </c>
      <c r="I1060">
        <v>0</v>
      </c>
      <c r="J1060" s="1">
        <f t="shared" si="48"/>
        <v>43601</v>
      </c>
      <c r="K1060">
        <f>IFERROR(VLOOKUP(J1060,realized!F:I,3,0),"")</f>
        <v>-2278.5</v>
      </c>
      <c r="M1060" t="s">
        <v>1889</v>
      </c>
      <c r="N1060">
        <v>1.284</v>
      </c>
      <c r="O1060">
        <v>1.2851399999999999</v>
      </c>
      <c r="P1060">
        <v>1.27871</v>
      </c>
      <c r="Q1060">
        <v>1.27952</v>
      </c>
      <c r="R1060">
        <v>6.4299999999999297E-3</v>
      </c>
      <c r="S1060">
        <v>8.7221428571428294E-3</v>
      </c>
      <c r="T1060">
        <v>37.9958960746605</v>
      </c>
      <c r="U1060">
        <v>1</v>
      </c>
      <c r="V1060" s="1">
        <f t="shared" si="49"/>
        <v>43601</v>
      </c>
      <c r="W1060">
        <f>IFERROR(VLOOKUP(V1060,realized!K:N,3,0),"")</f>
        <v>-55720.89</v>
      </c>
      <c r="Y1060" t="s">
        <v>1875</v>
      </c>
      <c r="Z1060">
        <v>1276.54</v>
      </c>
      <c r="AA1060">
        <v>1288.6500000000001</v>
      </c>
      <c r="AB1060">
        <v>1274.06</v>
      </c>
      <c r="AC1060">
        <v>1285.3699999999999</v>
      </c>
      <c r="AD1060">
        <v>14.590000000000099</v>
      </c>
      <c r="AE1060">
        <v>10.3835714285714</v>
      </c>
      <c r="AF1060">
        <v>47.110199552334102</v>
      </c>
      <c r="AG1060">
        <v>0</v>
      </c>
      <c r="AH1060" s="1">
        <f t="shared" si="50"/>
        <v>43581</v>
      </c>
      <c r="AI1060">
        <f>IFERROR(VLOOKUP(AH1060,realized!U:X,3,0),"")</f>
        <v>-16148.31</v>
      </c>
    </row>
    <row r="1061" spans="1:35" x14ac:dyDescent="0.3">
      <c r="A1061" t="s">
        <v>1890</v>
      </c>
      <c r="B1061">
        <v>1.1173299999999999</v>
      </c>
      <c r="C1061">
        <v>1.1183799999999999</v>
      </c>
      <c r="D1061">
        <v>1.11548</v>
      </c>
      <c r="E1061">
        <v>1.1157300000000001</v>
      </c>
      <c r="F1061">
        <v>2.8999999999999001E-3</v>
      </c>
      <c r="G1061">
        <v>5.0328571428571696E-3</v>
      </c>
      <c r="H1061">
        <v>66.141140032634993</v>
      </c>
      <c r="I1061">
        <v>0</v>
      </c>
      <c r="J1061" s="1">
        <f t="shared" si="48"/>
        <v>43602</v>
      </c>
      <c r="K1061">
        <f>IFERROR(VLOOKUP(J1061,realized!F:I,3,0),"")</f>
        <v>-14113.97</v>
      </c>
      <c r="M1061" t="s">
        <v>1890</v>
      </c>
      <c r="N1061">
        <v>1.2789999999999999</v>
      </c>
      <c r="O1061">
        <v>1.2797700000000001</v>
      </c>
      <c r="P1061">
        <v>1.2711600000000001</v>
      </c>
      <c r="Q1061">
        <v>1.27146</v>
      </c>
      <c r="R1061">
        <v>8.6099999999999996E-3</v>
      </c>
      <c r="S1061">
        <v>9.0371428571428304E-3</v>
      </c>
      <c r="T1061">
        <v>32.3684885095848</v>
      </c>
      <c r="U1061">
        <v>1</v>
      </c>
      <c r="V1061" s="1">
        <f t="shared" si="49"/>
        <v>43602</v>
      </c>
      <c r="W1061">
        <f>IFERROR(VLOOKUP(V1061,realized!K:N,3,0),"")</f>
        <v>-239470.92</v>
      </c>
      <c r="Y1061" t="s">
        <v>1876</v>
      </c>
      <c r="Z1061">
        <v>1285.31</v>
      </c>
      <c r="AA1061">
        <v>1286.6400000000001</v>
      </c>
      <c r="AB1061">
        <v>1277.99</v>
      </c>
      <c r="AC1061">
        <v>1279.83</v>
      </c>
      <c r="AD1061">
        <v>8.6500000000000892</v>
      </c>
      <c r="AE1061">
        <v>10.117142857142801</v>
      </c>
      <c r="AF1061">
        <v>46.534432659863199</v>
      </c>
      <c r="AG1061">
        <v>0</v>
      </c>
      <c r="AH1061" s="1">
        <f t="shared" si="50"/>
        <v>43584</v>
      </c>
      <c r="AI1061">
        <f>IFERROR(VLOOKUP(AH1061,realized!U:X,3,0),"")</f>
        <v>-3890.25</v>
      </c>
    </row>
    <row r="1062" spans="1:35" x14ac:dyDescent="0.3">
      <c r="A1062" t="s">
        <v>1891</v>
      </c>
      <c r="B1062">
        <v>1.1159300000000001</v>
      </c>
      <c r="C1062">
        <v>1.1174500000000001</v>
      </c>
      <c r="D1062">
        <v>1.1150199999999999</v>
      </c>
      <c r="E1062">
        <v>1.11649</v>
      </c>
      <c r="F1062">
        <v>2.4300000000001499E-3</v>
      </c>
      <c r="G1062">
        <v>4.8250000000000298E-3</v>
      </c>
      <c r="H1062">
        <v>66.051700144346199</v>
      </c>
      <c r="I1062">
        <v>0</v>
      </c>
      <c r="J1062" s="1">
        <f t="shared" si="48"/>
        <v>43605</v>
      </c>
      <c r="K1062">
        <f>IFERROR(VLOOKUP(J1062,realized!F:I,3,0),"")</f>
        <v>5179.47</v>
      </c>
      <c r="M1062" t="s">
        <v>1891</v>
      </c>
      <c r="N1062">
        <v>1.27257</v>
      </c>
      <c r="O1062">
        <v>1.2756799999999999</v>
      </c>
      <c r="P1062">
        <v>1.27142</v>
      </c>
      <c r="Q1062">
        <v>1.27217</v>
      </c>
      <c r="R1062">
        <v>4.2599999999999296E-3</v>
      </c>
      <c r="S1062">
        <v>8.4657142857142605E-3</v>
      </c>
      <c r="T1062">
        <v>33.135022576332901</v>
      </c>
      <c r="U1062">
        <v>1</v>
      </c>
      <c r="V1062" s="1">
        <f t="shared" si="49"/>
        <v>43605</v>
      </c>
      <c r="W1062">
        <f>IFERROR(VLOOKUP(V1062,realized!K:N,3,0),"")</f>
        <v>257.75</v>
      </c>
      <c r="Y1062" t="s">
        <v>1877</v>
      </c>
      <c r="Z1062">
        <v>1279.55</v>
      </c>
      <c r="AA1062">
        <v>1286.1199999999999</v>
      </c>
      <c r="AB1062">
        <v>1279.55</v>
      </c>
      <c r="AC1062">
        <v>1283.6500000000001</v>
      </c>
      <c r="AD1062">
        <v>6.5699999999999301</v>
      </c>
      <c r="AE1062">
        <v>9.9007142857142902</v>
      </c>
      <c r="AF1062">
        <v>46.0539865082389</v>
      </c>
      <c r="AG1062">
        <v>0</v>
      </c>
      <c r="AH1062" s="1">
        <f t="shared" si="50"/>
        <v>43585</v>
      </c>
      <c r="AI1062">
        <f>IFERROR(VLOOKUP(AH1062,realized!U:X,3,0),"")</f>
        <v>26913.78</v>
      </c>
    </row>
    <row r="1063" spans="1:35" x14ac:dyDescent="0.3">
      <c r="A1063" t="s">
        <v>1892</v>
      </c>
      <c r="B1063">
        <v>1.1164499999999999</v>
      </c>
      <c r="C1063">
        <v>1.11877</v>
      </c>
      <c r="D1063">
        <v>1.1141700000000001</v>
      </c>
      <c r="E1063">
        <v>1.1161300000000001</v>
      </c>
      <c r="F1063">
        <v>4.5999999999999297E-3</v>
      </c>
      <c r="G1063">
        <v>4.6000000000000103E-3</v>
      </c>
      <c r="H1063">
        <v>66.110600156648999</v>
      </c>
      <c r="I1063">
        <v>0</v>
      </c>
      <c r="J1063" s="1">
        <f t="shared" si="48"/>
        <v>43606</v>
      </c>
      <c r="K1063">
        <f>IFERROR(VLOOKUP(J1063,realized!F:I,3,0),"")</f>
        <v>30080.12</v>
      </c>
      <c r="M1063" t="s">
        <v>1892</v>
      </c>
      <c r="N1063">
        <v>1.2719</v>
      </c>
      <c r="O1063">
        <v>1.2813399999999999</v>
      </c>
      <c r="P1063">
        <v>1.2684800000000001</v>
      </c>
      <c r="Q1063">
        <v>1.27057</v>
      </c>
      <c r="R1063">
        <v>1.28599999999998E-2</v>
      </c>
      <c r="S1063">
        <v>8.8335714285714094E-3</v>
      </c>
      <c r="T1063">
        <v>31.840773104857199</v>
      </c>
      <c r="U1063">
        <v>1</v>
      </c>
      <c r="V1063" s="1">
        <f t="shared" si="49"/>
        <v>43606</v>
      </c>
      <c r="W1063">
        <f>IFERROR(VLOOKUP(V1063,realized!K:N,3,0),"")</f>
        <v>-44111.12</v>
      </c>
      <c r="Y1063" t="s">
        <v>1878</v>
      </c>
      <c r="Z1063">
        <v>1282.77</v>
      </c>
      <c r="AA1063">
        <v>1287.21</v>
      </c>
      <c r="AB1063">
        <v>1272.81</v>
      </c>
      <c r="AC1063">
        <v>1275.4100000000001</v>
      </c>
      <c r="AD1063">
        <v>14.4</v>
      </c>
      <c r="AE1063">
        <v>10.2407142857142</v>
      </c>
      <c r="AF1063">
        <v>47.010324684695597</v>
      </c>
      <c r="AG1063">
        <v>0</v>
      </c>
      <c r="AH1063" s="1">
        <f t="shared" si="50"/>
        <v>43586</v>
      </c>
      <c r="AI1063">
        <f>IFERROR(VLOOKUP(AH1063,realized!U:X,3,0),"")</f>
        <v>-23417.75</v>
      </c>
    </row>
    <row r="1064" spans="1:35" x14ac:dyDescent="0.3">
      <c r="A1064" t="s">
        <v>1893</v>
      </c>
      <c r="B1064">
        <v>1.1158399999999999</v>
      </c>
      <c r="C1064">
        <v>1.11799</v>
      </c>
      <c r="D1064">
        <v>1.11483</v>
      </c>
      <c r="E1064">
        <v>1.1149899999999999</v>
      </c>
      <c r="F1064">
        <v>3.1600000000000499E-3</v>
      </c>
      <c r="G1064">
        <v>4.4800000000000204E-3</v>
      </c>
      <c r="H1064">
        <v>65.776640932443698</v>
      </c>
      <c r="I1064">
        <v>0</v>
      </c>
      <c r="J1064" s="1">
        <f t="shared" si="48"/>
        <v>43607</v>
      </c>
      <c r="K1064">
        <f>IFERROR(VLOOKUP(J1064,realized!F:I,3,0),"")</f>
        <v>4743.3100000000004</v>
      </c>
      <c r="M1064" t="s">
        <v>1893</v>
      </c>
      <c r="N1064">
        <v>1.2704299999999999</v>
      </c>
      <c r="O1064">
        <v>1.2718799999999999</v>
      </c>
      <c r="P1064">
        <v>1.26237</v>
      </c>
      <c r="Q1064">
        <v>1.2659800000000001</v>
      </c>
      <c r="R1064">
        <v>9.5099999999999005E-3</v>
      </c>
      <c r="S1064">
        <v>9.0649999999999707E-3</v>
      </c>
      <c r="T1064">
        <v>28.3333018113977</v>
      </c>
      <c r="U1064">
        <v>1</v>
      </c>
      <c r="V1064" s="1">
        <f t="shared" si="49"/>
        <v>43607</v>
      </c>
      <c r="W1064">
        <f>IFERROR(VLOOKUP(V1064,realized!K:N,3,0),"")</f>
        <v>-188550.05</v>
      </c>
      <c r="Y1064" t="s">
        <v>1879</v>
      </c>
      <c r="Z1064">
        <v>1276.22</v>
      </c>
      <c r="AA1064">
        <v>1277.8900000000001</v>
      </c>
      <c r="AB1064">
        <v>1266.18</v>
      </c>
      <c r="AC1064">
        <v>1270.5899999999999</v>
      </c>
      <c r="AD1064">
        <v>11.71</v>
      </c>
      <c r="AE1064">
        <v>9.6771428571428704</v>
      </c>
      <c r="AF1064">
        <v>60.613633499127303</v>
      </c>
      <c r="AG1064">
        <v>0</v>
      </c>
      <c r="AH1064" s="1">
        <f t="shared" si="50"/>
        <v>43587</v>
      </c>
      <c r="AI1064">
        <f>IFERROR(VLOOKUP(AH1064,realized!U:X,3,0),"")</f>
        <v>-22894.48</v>
      </c>
    </row>
    <row r="1065" spans="1:35" x14ac:dyDescent="0.3">
      <c r="A1065" t="s">
        <v>1894</v>
      </c>
      <c r="B1065">
        <v>1.11504</v>
      </c>
      <c r="C1065">
        <v>1.1187100000000001</v>
      </c>
      <c r="D1065">
        <v>1.11067</v>
      </c>
      <c r="E1065">
        <v>1.1181700000000001</v>
      </c>
      <c r="F1065">
        <v>8.0400000000000402E-3</v>
      </c>
      <c r="G1065">
        <v>4.5535714285714398E-3</v>
      </c>
      <c r="H1065">
        <v>57.941129942324601</v>
      </c>
      <c r="I1065">
        <v>1</v>
      </c>
      <c r="J1065" s="1">
        <f t="shared" si="48"/>
        <v>43608</v>
      </c>
      <c r="K1065">
        <f>IFERROR(VLOOKUP(J1065,realized!F:I,3,0),"")</f>
        <v>-55048.42</v>
      </c>
      <c r="M1065" t="s">
        <v>1894</v>
      </c>
      <c r="N1065">
        <v>1.2647999999999999</v>
      </c>
      <c r="O1065">
        <v>1.26834</v>
      </c>
      <c r="P1065">
        <v>1.2604599999999999</v>
      </c>
      <c r="Q1065">
        <v>1.26576</v>
      </c>
      <c r="R1065">
        <v>7.8800000000001091E-3</v>
      </c>
      <c r="S1065">
        <v>8.2764285714285492E-3</v>
      </c>
      <c r="T1065">
        <v>27.8154321299846</v>
      </c>
      <c r="U1065">
        <v>1</v>
      </c>
      <c r="V1065" s="1">
        <f t="shared" si="49"/>
        <v>43608</v>
      </c>
      <c r="W1065">
        <f>IFERROR(VLOOKUP(V1065,realized!K:N,3,0),"")</f>
        <v>-39059.18</v>
      </c>
      <c r="Y1065" t="s">
        <v>1880</v>
      </c>
      <c r="Z1065">
        <v>1269.52</v>
      </c>
      <c r="AA1065">
        <v>1282.5</v>
      </c>
      <c r="AB1065">
        <v>1268.21</v>
      </c>
      <c r="AC1065">
        <v>1278.1300000000001</v>
      </c>
      <c r="AD1065">
        <v>14.2899999999999</v>
      </c>
      <c r="AE1065">
        <v>10.2907142857142</v>
      </c>
      <c r="AF1065">
        <v>65.552603891066894</v>
      </c>
      <c r="AG1065">
        <v>0</v>
      </c>
      <c r="AH1065" s="1">
        <f t="shared" si="50"/>
        <v>43588</v>
      </c>
      <c r="AI1065">
        <f>IFERROR(VLOOKUP(AH1065,realized!U:X,3,0),"")</f>
        <v>2375.5700000000002</v>
      </c>
    </row>
    <row r="1066" spans="1:35" x14ac:dyDescent="0.3">
      <c r="A1066" t="s">
        <v>1895</v>
      </c>
      <c r="B1066">
        <v>1.1175900000000001</v>
      </c>
      <c r="C1066">
        <v>1.12117</v>
      </c>
      <c r="D1066">
        <v>1.11758</v>
      </c>
      <c r="E1066">
        <v>1.1204799999999999</v>
      </c>
      <c r="F1066">
        <v>3.5899999999999799E-3</v>
      </c>
      <c r="G1066">
        <v>4.5442857142857299E-3</v>
      </c>
      <c r="H1066">
        <v>57.445882418206502</v>
      </c>
      <c r="I1066">
        <v>1</v>
      </c>
      <c r="J1066" s="1">
        <f t="shared" si="48"/>
        <v>43609</v>
      </c>
      <c r="K1066">
        <f>IFERROR(VLOOKUP(J1066,realized!F:I,3,0),"")</f>
        <v>-13116.94</v>
      </c>
      <c r="M1066" t="s">
        <v>1895</v>
      </c>
      <c r="N1066">
        <v>1.2648699999999999</v>
      </c>
      <c r="O1066">
        <v>1.2732000000000001</v>
      </c>
      <c r="P1066">
        <v>1.26468</v>
      </c>
      <c r="Q1066">
        <v>1.2712000000000001</v>
      </c>
      <c r="R1066">
        <v>8.5200000000000796E-3</v>
      </c>
      <c r="S1066">
        <v>8.2478571428571193E-3</v>
      </c>
      <c r="T1066">
        <v>30.827871420989101</v>
      </c>
      <c r="U1066">
        <v>1</v>
      </c>
      <c r="V1066" s="1">
        <f t="shared" si="49"/>
        <v>43609</v>
      </c>
      <c r="W1066">
        <f>IFERROR(VLOOKUP(V1066,realized!K:N,3,0),"")</f>
        <v>-30028.639999999999</v>
      </c>
      <c r="Y1066" t="s">
        <v>1881</v>
      </c>
      <c r="Z1066">
        <v>1279.6300000000001</v>
      </c>
      <c r="AA1066">
        <v>1285.75</v>
      </c>
      <c r="AB1066">
        <v>1276.9100000000001</v>
      </c>
      <c r="AC1066">
        <v>1280.03</v>
      </c>
      <c r="AD1066">
        <v>8.8399999999999093</v>
      </c>
      <c r="AE1066">
        <v>10.246428571428501</v>
      </c>
      <c r="AF1066">
        <v>70.236494683647393</v>
      </c>
      <c r="AG1066">
        <v>0</v>
      </c>
      <c r="AH1066" s="1">
        <f t="shared" si="50"/>
        <v>43591</v>
      </c>
      <c r="AI1066">
        <f>IFERROR(VLOOKUP(AH1066,realized!U:X,3,0),"")</f>
        <v>13252.52</v>
      </c>
    </row>
    <row r="1067" spans="1:35" x14ac:dyDescent="0.3">
      <c r="A1067" t="s">
        <v>1896</v>
      </c>
      <c r="B1067">
        <v>1.12087</v>
      </c>
      <c r="C1067">
        <v>1.12148</v>
      </c>
      <c r="D1067">
        <v>1.1186499999999999</v>
      </c>
      <c r="E1067">
        <v>1.1190599999999999</v>
      </c>
      <c r="F1067">
        <v>2.8300000000001102E-3</v>
      </c>
      <c r="G1067">
        <v>4.3792857142857201E-3</v>
      </c>
      <c r="H1067">
        <v>56.831397891853101</v>
      </c>
      <c r="I1067">
        <v>1</v>
      </c>
      <c r="J1067" s="1">
        <f t="shared" si="48"/>
        <v>43612</v>
      </c>
      <c r="K1067">
        <f>IFERROR(VLOOKUP(J1067,realized!F:I,3,0),"")</f>
        <v>-1828.6</v>
      </c>
      <c r="M1067" t="s">
        <v>1896</v>
      </c>
      <c r="N1067">
        <v>1.27193</v>
      </c>
      <c r="O1067">
        <v>1.2747299999999999</v>
      </c>
      <c r="P1067">
        <v>1.2666500000000001</v>
      </c>
      <c r="Q1067">
        <v>1.26755</v>
      </c>
      <c r="R1067">
        <v>8.0799999999998599E-3</v>
      </c>
      <c r="S1067">
        <v>8.1721428571428292E-3</v>
      </c>
      <c r="T1067">
        <v>34.777737039287899</v>
      </c>
      <c r="U1067">
        <v>1</v>
      </c>
      <c r="V1067" s="1">
        <f t="shared" si="49"/>
        <v>43612</v>
      </c>
      <c r="W1067">
        <f>IFERROR(VLOOKUP(V1067,realized!K:N,3,0),"")</f>
        <v>-19098.939999999999</v>
      </c>
      <c r="Y1067" t="s">
        <v>1882</v>
      </c>
      <c r="Z1067">
        <v>1280.1400000000001</v>
      </c>
      <c r="AA1067">
        <v>1286.01</v>
      </c>
      <c r="AB1067">
        <v>1278.0899999999999</v>
      </c>
      <c r="AC1067">
        <v>1284.22</v>
      </c>
      <c r="AD1067">
        <v>7.9200000000000701</v>
      </c>
      <c r="AE1067">
        <v>9.6814285714285599</v>
      </c>
      <c r="AF1067">
        <v>69.678510746148206</v>
      </c>
      <c r="AG1067">
        <v>0</v>
      </c>
      <c r="AH1067" s="1">
        <f t="shared" si="50"/>
        <v>43592</v>
      </c>
      <c r="AI1067">
        <f>IFERROR(VLOOKUP(AH1067,realized!U:X,3,0),"")</f>
        <v>5975.19</v>
      </c>
    </row>
    <row r="1068" spans="1:35" x14ac:dyDescent="0.3">
      <c r="A1068" t="s">
        <v>1897</v>
      </c>
      <c r="B1068">
        <v>1.1190599999999999</v>
      </c>
      <c r="C1068">
        <v>1.1197999999999999</v>
      </c>
      <c r="D1068">
        <v>1.11591</v>
      </c>
      <c r="E1068">
        <v>1.11595</v>
      </c>
      <c r="F1068">
        <v>3.8899999999999399E-3</v>
      </c>
      <c r="G1068">
        <v>4.4364285714285703E-3</v>
      </c>
      <c r="H1068">
        <v>56.421864836948799</v>
      </c>
      <c r="I1068">
        <v>1</v>
      </c>
      <c r="J1068" s="1">
        <f t="shared" si="48"/>
        <v>43613</v>
      </c>
      <c r="K1068">
        <f>IFERROR(VLOOKUP(J1068,realized!F:I,3,0),"")</f>
        <v>4599.79</v>
      </c>
      <c r="M1068" t="s">
        <v>1897</v>
      </c>
      <c r="N1068">
        <v>1.26745</v>
      </c>
      <c r="O1068">
        <v>1.27013</v>
      </c>
      <c r="P1068">
        <v>1.2649699999999999</v>
      </c>
      <c r="Q1068">
        <v>1.2651600000000001</v>
      </c>
      <c r="R1068">
        <v>5.16000000000005E-3</v>
      </c>
      <c r="S1068">
        <v>7.8735714285714103E-3</v>
      </c>
      <c r="T1068">
        <v>37.497484161131297</v>
      </c>
      <c r="U1068">
        <v>1</v>
      </c>
      <c r="V1068" s="1">
        <f t="shared" si="49"/>
        <v>43613</v>
      </c>
      <c r="W1068">
        <f>IFERROR(VLOOKUP(V1068,realized!K:N,3,0),"")</f>
        <v>-23025.41</v>
      </c>
      <c r="Y1068" t="s">
        <v>1883</v>
      </c>
      <c r="Z1068">
        <v>1283.46</v>
      </c>
      <c r="AA1068">
        <v>1291.42</v>
      </c>
      <c r="AB1068">
        <v>1279.23</v>
      </c>
      <c r="AC1068">
        <v>1280.79</v>
      </c>
      <c r="AD1068">
        <v>12.19</v>
      </c>
      <c r="AE1068">
        <v>10.0707142857142</v>
      </c>
      <c r="AF1068">
        <v>65.141572797419002</v>
      </c>
      <c r="AG1068">
        <v>0</v>
      </c>
      <c r="AH1068" s="1">
        <f t="shared" si="50"/>
        <v>43593</v>
      </c>
      <c r="AI1068">
        <f>IFERROR(VLOOKUP(AH1068,realized!U:X,3,0),"")</f>
        <v>1315.35</v>
      </c>
    </row>
    <row r="1069" spans="1:35" x14ac:dyDescent="0.3">
      <c r="A1069" t="s">
        <v>1898</v>
      </c>
      <c r="B1069">
        <v>1.11609</v>
      </c>
      <c r="C1069">
        <v>1.11721</v>
      </c>
      <c r="D1069">
        <v>1.1124000000000001</v>
      </c>
      <c r="E1069">
        <v>1.1130599999999999</v>
      </c>
      <c r="F1069">
        <v>4.8099999999999801E-3</v>
      </c>
      <c r="G1069">
        <v>4.2264285714285798E-3</v>
      </c>
      <c r="H1069">
        <v>55.658298638092198</v>
      </c>
      <c r="I1069">
        <v>1</v>
      </c>
      <c r="J1069" s="1">
        <f t="shared" si="48"/>
        <v>43614</v>
      </c>
      <c r="K1069">
        <f>IFERROR(VLOOKUP(J1069,realized!F:I,3,0),"")</f>
        <v>-14912.91</v>
      </c>
      <c r="M1069" t="s">
        <v>1898</v>
      </c>
      <c r="N1069">
        <v>1.2651699999999999</v>
      </c>
      <c r="O1069">
        <v>1.2670699999999999</v>
      </c>
      <c r="P1069">
        <v>1.26111</v>
      </c>
      <c r="Q1069">
        <v>1.26254</v>
      </c>
      <c r="R1069">
        <v>5.9599999999999601E-3</v>
      </c>
      <c r="S1069">
        <v>7.8078571428571199E-3</v>
      </c>
      <c r="T1069">
        <v>37.378984401652303</v>
      </c>
      <c r="U1069">
        <v>1</v>
      </c>
      <c r="V1069" s="1">
        <f t="shared" si="49"/>
        <v>43614</v>
      </c>
      <c r="W1069">
        <f>IFERROR(VLOOKUP(V1069,realized!K:N,3,0),"")</f>
        <v>-33453.480000000003</v>
      </c>
      <c r="Y1069" t="s">
        <v>1884</v>
      </c>
      <c r="Z1069">
        <v>1280.08</v>
      </c>
      <c r="AA1069">
        <v>1288.1500000000001</v>
      </c>
      <c r="AB1069">
        <v>1279.54</v>
      </c>
      <c r="AC1069">
        <v>1283.78</v>
      </c>
      <c r="AD1069">
        <v>8.6100000000001202</v>
      </c>
      <c r="AE1069">
        <v>10.2171428571428</v>
      </c>
      <c r="AF1069">
        <v>65.173462706858103</v>
      </c>
      <c r="AG1069">
        <v>0</v>
      </c>
      <c r="AH1069" s="1">
        <f t="shared" si="50"/>
        <v>43594</v>
      </c>
      <c r="AI1069">
        <f>IFERROR(VLOOKUP(AH1069,realized!U:X,3,0),"")</f>
        <v>13685.93</v>
      </c>
    </row>
    <row r="1070" spans="1:35" x14ac:dyDescent="0.3">
      <c r="A1070" t="s">
        <v>1899</v>
      </c>
      <c r="B1070">
        <v>1.11311</v>
      </c>
      <c r="C1070">
        <v>1.1143000000000001</v>
      </c>
      <c r="D1070">
        <v>1.1115699999999999</v>
      </c>
      <c r="E1070">
        <v>1.1128800000000001</v>
      </c>
      <c r="F1070">
        <v>2.7300000000001199E-3</v>
      </c>
      <c r="G1070">
        <v>4.1221428571428598E-3</v>
      </c>
      <c r="H1070">
        <v>54.755539284451899</v>
      </c>
      <c r="I1070">
        <v>1</v>
      </c>
      <c r="J1070" s="1">
        <f t="shared" si="48"/>
        <v>43615</v>
      </c>
      <c r="K1070">
        <f>IFERROR(VLOOKUP(J1070,realized!F:I,3,0),"")</f>
        <v>9527</v>
      </c>
      <c r="M1070" t="s">
        <v>1899</v>
      </c>
      <c r="N1070">
        <v>1.26153</v>
      </c>
      <c r="O1070">
        <v>1.26403</v>
      </c>
      <c r="P1070">
        <v>1.2580100000000001</v>
      </c>
      <c r="Q1070">
        <v>1.2607600000000001</v>
      </c>
      <c r="R1070">
        <v>6.01999999999991E-3</v>
      </c>
      <c r="S1070">
        <v>7.8364285714285498E-3</v>
      </c>
      <c r="T1070">
        <v>35.679959754650802</v>
      </c>
      <c r="U1070">
        <v>1</v>
      </c>
      <c r="V1070" s="1">
        <f t="shared" si="49"/>
        <v>43615</v>
      </c>
      <c r="W1070">
        <f>IFERROR(VLOOKUP(V1070,realized!K:N,3,0),"")</f>
        <v>-45788.91</v>
      </c>
      <c r="Y1070" t="s">
        <v>1885</v>
      </c>
      <c r="Z1070">
        <v>1283.3699999999999</v>
      </c>
      <c r="AA1070">
        <v>1289.3499999999999</v>
      </c>
      <c r="AB1070">
        <v>1283.0899999999999</v>
      </c>
      <c r="AC1070">
        <v>1285.92</v>
      </c>
      <c r="AD1070">
        <v>6.25999999999999</v>
      </c>
      <c r="AE1070">
        <v>10.2335714285714</v>
      </c>
      <c r="AF1070">
        <v>65.293289961856999</v>
      </c>
      <c r="AG1070">
        <v>0</v>
      </c>
      <c r="AH1070" s="1">
        <f t="shared" si="50"/>
        <v>43595</v>
      </c>
      <c r="AI1070">
        <f>IFERROR(VLOOKUP(AH1070,realized!U:X,3,0),"")</f>
        <v>3991.15</v>
      </c>
    </row>
    <row r="1071" spans="1:35" x14ac:dyDescent="0.3">
      <c r="A1071" t="s">
        <v>1900</v>
      </c>
      <c r="B1071">
        <v>1.1128400000000001</v>
      </c>
      <c r="C1071">
        <v>1.1179399999999999</v>
      </c>
      <c r="D1071">
        <v>1.11249</v>
      </c>
      <c r="E1071">
        <v>1.11676</v>
      </c>
      <c r="F1071">
        <v>5.4499999999999497E-3</v>
      </c>
      <c r="G1071">
        <v>4.2228571428571402E-3</v>
      </c>
      <c r="H1071">
        <v>59.029847407475998</v>
      </c>
      <c r="I1071">
        <v>1</v>
      </c>
      <c r="J1071" s="1">
        <f t="shared" si="48"/>
        <v>43616</v>
      </c>
      <c r="K1071">
        <f>IFERROR(VLOOKUP(J1071,realized!F:I,3,0),"")</f>
        <v>1995.38</v>
      </c>
      <c r="M1071" t="s">
        <v>1900</v>
      </c>
      <c r="N1071">
        <v>1.2606299999999999</v>
      </c>
      <c r="O1071">
        <v>1.26441</v>
      </c>
      <c r="P1071">
        <v>1.2558499999999999</v>
      </c>
      <c r="Q1071">
        <v>1.2630999999999999</v>
      </c>
      <c r="R1071">
        <v>8.5600000000001196E-3</v>
      </c>
      <c r="S1071">
        <v>7.7349999999999797E-3</v>
      </c>
      <c r="T1071">
        <v>39.612747170467003</v>
      </c>
      <c r="U1071">
        <v>1</v>
      </c>
      <c r="V1071" s="1">
        <f t="shared" si="49"/>
        <v>43616</v>
      </c>
      <c r="W1071">
        <f>IFERROR(VLOOKUP(V1071,realized!K:N,3,0),"")</f>
        <v>-74283.42</v>
      </c>
      <c r="Y1071" t="s">
        <v>1886</v>
      </c>
      <c r="Z1071">
        <v>1286.43</v>
      </c>
      <c r="AA1071">
        <v>1301.17</v>
      </c>
      <c r="AB1071">
        <v>1281.8900000000001</v>
      </c>
      <c r="AC1071">
        <v>1299.33</v>
      </c>
      <c r="AD1071">
        <v>19.279999999999902</v>
      </c>
      <c r="AE1071">
        <v>10.8828571428571</v>
      </c>
      <c r="AF1071">
        <v>53.142022643522097</v>
      </c>
      <c r="AG1071">
        <v>1</v>
      </c>
      <c r="AH1071" s="1">
        <f t="shared" si="50"/>
        <v>43598</v>
      </c>
      <c r="AI1071">
        <f>IFERROR(VLOOKUP(AH1071,realized!U:X,3,0),"")</f>
        <v>-28286.73</v>
      </c>
    </row>
    <row r="1072" spans="1:35" x14ac:dyDescent="0.3">
      <c r="A1072" t="s">
        <v>1901</v>
      </c>
      <c r="B1072">
        <v>1.1164799999999999</v>
      </c>
      <c r="C1072">
        <v>1.1261699999999999</v>
      </c>
      <c r="D1072">
        <v>1.11599</v>
      </c>
      <c r="E1072">
        <v>1.1240600000000001</v>
      </c>
      <c r="F1072">
        <v>1.01799999999998E-2</v>
      </c>
      <c r="G1072">
        <v>4.6449999999999903E-3</v>
      </c>
      <c r="H1072">
        <v>53.997596931524001</v>
      </c>
      <c r="I1072">
        <v>1</v>
      </c>
      <c r="J1072" s="1">
        <f t="shared" si="48"/>
        <v>43619</v>
      </c>
      <c r="K1072">
        <f>IFERROR(VLOOKUP(J1072,realized!F:I,3,0),"")</f>
        <v>-125266.38</v>
      </c>
      <c r="M1072" t="s">
        <v>1901</v>
      </c>
      <c r="N1072">
        <v>1.2619499999999999</v>
      </c>
      <c r="O1072">
        <v>1.2673700000000001</v>
      </c>
      <c r="P1072">
        <v>1.26098</v>
      </c>
      <c r="Q1072">
        <v>1.2662800000000001</v>
      </c>
      <c r="R1072">
        <v>6.39000000000011E-3</v>
      </c>
      <c r="S1072">
        <v>7.7071428571428404E-3</v>
      </c>
      <c r="T1072">
        <v>44.112497392466501</v>
      </c>
      <c r="U1072">
        <v>1</v>
      </c>
      <c r="V1072" s="1">
        <f t="shared" si="49"/>
        <v>43619</v>
      </c>
      <c r="W1072">
        <f>IFERROR(VLOOKUP(V1072,realized!K:N,3,0),"")</f>
        <v>-20144.8</v>
      </c>
      <c r="Y1072" t="s">
        <v>1887</v>
      </c>
      <c r="Z1072">
        <v>1299.1400000000001</v>
      </c>
      <c r="AA1072">
        <v>1303.22</v>
      </c>
      <c r="AB1072">
        <v>1293.6300000000001</v>
      </c>
      <c r="AC1072">
        <v>1296.92</v>
      </c>
      <c r="AD1072">
        <v>9.5899999999999093</v>
      </c>
      <c r="AE1072">
        <v>10.8664285714285</v>
      </c>
      <c r="AF1072">
        <v>51.135177708702102</v>
      </c>
      <c r="AG1072">
        <v>1</v>
      </c>
      <c r="AH1072" s="1">
        <f t="shared" si="50"/>
        <v>43599</v>
      </c>
      <c r="AI1072">
        <f>IFERROR(VLOOKUP(AH1072,realized!U:X,3,0),"")</f>
        <v>1890.49</v>
      </c>
    </row>
    <row r="1073" spans="1:35" x14ac:dyDescent="0.3">
      <c r="A1073" t="s">
        <v>1902</v>
      </c>
      <c r="B1073">
        <v>1.12408</v>
      </c>
      <c r="C1073">
        <v>1.1276999999999999</v>
      </c>
      <c r="D1073">
        <v>1.12262</v>
      </c>
      <c r="E1073">
        <v>1.12514</v>
      </c>
      <c r="F1073">
        <v>5.07999999999997E-3</v>
      </c>
      <c r="G1073">
        <v>4.67571428571429E-3</v>
      </c>
      <c r="H1073">
        <v>50.113413102430499</v>
      </c>
      <c r="I1073">
        <v>1</v>
      </c>
      <c r="J1073" s="1">
        <f t="shared" si="48"/>
        <v>43620</v>
      </c>
      <c r="K1073">
        <f>IFERROR(VLOOKUP(J1073,realized!F:I,3,0),"")</f>
        <v>-14654.41</v>
      </c>
      <c r="M1073" t="s">
        <v>1902</v>
      </c>
      <c r="N1073">
        <v>1.2659800000000001</v>
      </c>
      <c r="O1073">
        <v>1.27138</v>
      </c>
      <c r="P1073">
        <v>1.26416</v>
      </c>
      <c r="Q1073">
        <v>1.26989</v>
      </c>
      <c r="R1073">
        <v>7.2199999999999999E-3</v>
      </c>
      <c r="S1073">
        <v>7.5328571428571302E-3</v>
      </c>
      <c r="T1073">
        <v>51.927737801892299</v>
      </c>
      <c r="U1073">
        <v>0</v>
      </c>
      <c r="V1073" s="1">
        <f t="shared" si="49"/>
        <v>43620</v>
      </c>
      <c r="W1073">
        <f>IFERROR(VLOOKUP(V1073,realized!K:N,3,0),"")</f>
        <v>-2190.2800000000002</v>
      </c>
      <c r="Y1073" t="s">
        <v>1888</v>
      </c>
      <c r="Z1073">
        <v>1296.3900000000001</v>
      </c>
      <c r="AA1073">
        <v>1300.82</v>
      </c>
      <c r="AB1073">
        <v>1292.97</v>
      </c>
      <c r="AC1073">
        <v>1296.25</v>
      </c>
      <c r="AD1073">
        <v>7.8499999999999002</v>
      </c>
      <c r="AE1073">
        <v>10.7678571428571</v>
      </c>
      <c r="AF1073">
        <v>51.339130519064902</v>
      </c>
      <c r="AG1073">
        <v>1</v>
      </c>
      <c r="AH1073" s="1">
        <f t="shared" si="50"/>
        <v>43600</v>
      </c>
      <c r="AI1073">
        <f>IFERROR(VLOOKUP(AH1073,realized!U:X,3,0),"")</f>
        <v>9332.48</v>
      </c>
    </row>
    <row r="1074" spans="1:35" x14ac:dyDescent="0.3">
      <c r="A1074" t="s">
        <v>1903</v>
      </c>
      <c r="B1074">
        <v>1.1251800000000001</v>
      </c>
      <c r="C1074">
        <v>1.13063</v>
      </c>
      <c r="D1074">
        <v>1.1219300000000001</v>
      </c>
      <c r="E1074">
        <v>1.12202</v>
      </c>
      <c r="F1074">
        <v>8.69999999999993E-3</v>
      </c>
      <c r="G1074">
        <v>4.88499999999999E-3</v>
      </c>
      <c r="H1074">
        <v>43.929789697052698</v>
      </c>
      <c r="I1074">
        <v>1</v>
      </c>
      <c r="J1074" s="1">
        <f t="shared" si="48"/>
        <v>43621</v>
      </c>
      <c r="K1074">
        <f>IFERROR(VLOOKUP(J1074,realized!F:I,3,0),"")</f>
        <v>-67186.91</v>
      </c>
      <c r="M1074" t="s">
        <v>1903</v>
      </c>
      <c r="N1074">
        <v>1.2697700000000001</v>
      </c>
      <c r="O1074">
        <v>1.2743199999999999</v>
      </c>
      <c r="P1074">
        <v>1.26796</v>
      </c>
      <c r="Q1074">
        <v>1.26807</v>
      </c>
      <c r="R1074">
        <v>6.3599999999999204E-3</v>
      </c>
      <c r="S1074">
        <v>7.5278571428571304E-3</v>
      </c>
      <c r="T1074">
        <v>56.798758136342897</v>
      </c>
      <c r="U1074">
        <v>0</v>
      </c>
      <c r="V1074" s="1">
        <f t="shared" si="49"/>
        <v>43621</v>
      </c>
      <c r="W1074">
        <f>IFERROR(VLOOKUP(V1074,realized!K:N,3,0),"")</f>
        <v>6619.05</v>
      </c>
      <c r="Y1074" t="s">
        <v>1889</v>
      </c>
      <c r="Z1074">
        <v>1295.8800000000001</v>
      </c>
      <c r="AA1074">
        <v>1298.7</v>
      </c>
      <c r="AB1074">
        <v>1283.95</v>
      </c>
      <c r="AC1074">
        <v>1286.98</v>
      </c>
      <c r="AD1074">
        <v>14.75</v>
      </c>
      <c r="AE1074">
        <v>10.779285714285701</v>
      </c>
      <c r="AF1074">
        <v>51.443422750526999</v>
      </c>
      <c r="AG1074">
        <v>1</v>
      </c>
      <c r="AH1074" s="1">
        <f t="shared" si="50"/>
        <v>43601</v>
      </c>
      <c r="AI1074">
        <f>IFERROR(VLOOKUP(AH1074,realized!U:X,3,0),"")</f>
        <v>-67689.59</v>
      </c>
    </row>
    <row r="1075" spans="1:35" x14ac:dyDescent="0.3">
      <c r="A1075" t="s">
        <v>1904</v>
      </c>
      <c r="B1075">
        <v>1.12212</v>
      </c>
      <c r="C1075">
        <v>1.13086</v>
      </c>
      <c r="D1075">
        <v>1.11998</v>
      </c>
      <c r="E1075">
        <v>1.12748</v>
      </c>
      <c r="F1075">
        <v>1.0880000000000001E-2</v>
      </c>
      <c r="G1075">
        <v>5.4549999999999998E-3</v>
      </c>
      <c r="H1075">
        <v>43.746217067816097</v>
      </c>
      <c r="I1075">
        <v>1</v>
      </c>
      <c r="J1075" s="1">
        <f t="shared" si="48"/>
        <v>43622</v>
      </c>
      <c r="K1075">
        <f>IFERROR(VLOOKUP(J1075,realized!F:I,3,0),"")</f>
        <v>15975.25</v>
      </c>
      <c r="M1075" t="s">
        <v>1904</v>
      </c>
      <c r="N1075">
        <v>1.26799</v>
      </c>
      <c r="O1075">
        <v>1.27416</v>
      </c>
      <c r="P1075">
        <v>1.2668299999999999</v>
      </c>
      <c r="Q1075">
        <v>1.26908</v>
      </c>
      <c r="R1075">
        <v>7.33000000000005E-3</v>
      </c>
      <c r="S1075">
        <v>7.43642857142856E-3</v>
      </c>
      <c r="T1075">
        <v>56.263488638776501</v>
      </c>
      <c r="U1075">
        <v>0</v>
      </c>
      <c r="V1075" s="1">
        <f t="shared" si="49"/>
        <v>43622</v>
      </c>
      <c r="W1075">
        <f>IFERROR(VLOOKUP(V1075,realized!K:N,3,0),"")</f>
        <v>9602.73</v>
      </c>
      <c r="Y1075" t="s">
        <v>1890</v>
      </c>
      <c r="Z1075">
        <v>1286.32</v>
      </c>
      <c r="AA1075">
        <v>1288.8699999999999</v>
      </c>
      <c r="AB1075">
        <v>1274.7</v>
      </c>
      <c r="AC1075">
        <v>1277.9100000000001</v>
      </c>
      <c r="AD1075">
        <v>14.169999999999799</v>
      </c>
      <c r="AE1075">
        <v>11.1735714285714</v>
      </c>
      <c r="AF1075">
        <v>51.720451172081098</v>
      </c>
      <c r="AG1075">
        <v>1</v>
      </c>
      <c r="AH1075" s="1">
        <f t="shared" si="50"/>
        <v>43602</v>
      </c>
      <c r="AI1075">
        <f>IFERROR(VLOOKUP(AH1075,realized!U:X,3,0),"")</f>
        <v>-29244.41</v>
      </c>
    </row>
    <row r="1076" spans="1:35" x14ac:dyDescent="0.3">
      <c r="A1076" t="s">
        <v>1905</v>
      </c>
      <c r="B1076">
        <v>1.1274999999999999</v>
      </c>
      <c r="C1076">
        <v>1.13473</v>
      </c>
      <c r="D1076">
        <v>1.1250899999999999</v>
      </c>
      <c r="E1076">
        <v>1.1331199999999999</v>
      </c>
      <c r="F1076">
        <v>9.6400000000000895E-3</v>
      </c>
      <c r="G1076">
        <v>5.9699999999999901E-3</v>
      </c>
      <c r="H1076">
        <v>37.772693045541899</v>
      </c>
      <c r="I1076">
        <v>1</v>
      </c>
      <c r="J1076" s="1">
        <f t="shared" si="48"/>
        <v>43623</v>
      </c>
      <c r="K1076">
        <f>IFERROR(VLOOKUP(J1076,realized!F:I,3,0),"")</f>
        <v>-14494.31</v>
      </c>
      <c r="M1076" t="s">
        <v>1905</v>
      </c>
      <c r="N1076">
        <v>1.26861</v>
      </c>
      <c r="O1076">
        <v>1.27624</v>
      </c>
      <c r="P1076">
        <v>1.26851</v>
      </c>
      <c r="Q1076">
        <v>1.27332</v>
      </c>
      <c r="R1076">
        <v>7.7300000000000103E-3</v>
      </c>
      <c r="S1076">
        <v>7.6842857142857103E-3</v>
      </c>
      <c r="T1076">
        <v>55.999411100142403</v>
      </c>
      <c r="U1076">
        <v>0</v>
      </c>
      <c r="V1076" s="1">
        <f t="shared" si="49"/>
        <v>43623</v>
      </c>
      <c r="W1076">
        <f>IFERROR(VLOOKUP(V1076,realized!K:N,3,0),"")</f>
        <v>10154.75</v>
      </c>
      <c r="Y1076" t="s">
        <v>1891</v>
      </c>
      <c r="Z1076">
        <v>1277.1300000000001</v>
      </c>
      <c r="AA1076">
        <v>1278.93</v>
      </c>
      <c r="AB1076">
        <v>1273.5899999999999</v>
      </c>
      <c r="AC1076">
        <v>1277.8900000000001</v>
      </c>
      <c r="AD1076">
        <v>5.3400000000001402</v>
      </c>
      <c r="AE1076">
        <v>11.0857142857142</v>
      </c>
      <c r="AF1076">
        <v>52.028803832709698</v>
      </c>
      <c r="AG1076">
        <v>1</v>
      </c>
      <c r="AH1076" s="1">
        <f t="shared" si="50"/>
        <v>43605</v>
      </c>
      <c r="AI1076">
        <f>IFERROR(VLOOKUP(AH1076,realized!U:X,3,0),"")</f>
        <v>-7996.92</v>
      </c>
    </row>
    <row r="1077" spans="1:35" x14ac:dyDescent="0.3">
      <c r="A1077" t="s">
        <v>1906</v>
      </c>
      <c r="B1077">
        <v>1.13212</v>
      </c>
      <c r="C1077">
        <v>1.1330199999999999</v>
      </c>
      <c r="D1077">
        <v>1.12896</v>
      </c>
      <c r="E1077">
        <v>1.13104</v>
      </c>
      <c r="F1077">
        <v>4.1599999999999398E-3</v>
      </c>
      <c r="G1077">
        <v>5.9385714285714198E-3</v>
      </c>
      <c r="H1077">
        <v>38.542803427901902</v>
      </c>
      <c r="I1077">
        <v>1</v>
      </c>
      <c r="J1077" s="1">
        <f t="shared" si="48"/>
        <v>43626</v>
      </c>
      <c r="K1077">
        <f>IFERROR(VLOOKUP(J1077,realized!F:I,3,0),"")</f>
        <v>9735.2099999999991</v>
      </c>
      <c r="M1077" t="s">
        <v>1906</v>
      </c>
      <c r="N1077">
        <v>1.2712300000000001</v>
      </c>
      <c r="O1077">
        <v>1.27444</v>
      </c>
      <c r="P1077">
        <v>1.2652600000000001</v>
      </c>
      <c r="Q1077">
        <v>1.26851</v>
      </c>
      <c r="R1077">
        <v>9.1799999999999608E-3</v>
      </c>
      <c r="S1077">
        <v>7.4214285714285701E-3</v>
      </c>
      <c r="T1077">
        <v>63.976613058905102</v>
      </c>
      <c r="U1077">
        <v>0</v>
      </c>
      <c r="V1077" s="1">
        <f t="shared" si="49"/>
        <v>43626</v>
      </c>
      <c r="W1077">
        <f>IFERROR(VLOOKUP(V1077,realized!K:N,3,0),"")</f>
        <v>-2199.71</v>
      </c>
      <c r="Y1077" t="s">
        <v>1892</v>
      </c>
      <c r="Z1077">
        <v>1276.67</v>
      </c>
      <c r="AA1077">
        <v>1277.8399999999999</v>
      </c>
      <c r="AB1077">
        <v>1269.4000000000001</v>
      </c>
      <c r="AC1077">
        <v>1274.6600000000001</v>
      </c>
      <c r="AD1077">
        <v>8.49</v>
      </c>
      <c r="AE1077">
        <v>10.6635714285714</v>
      </c>
      <c r="AF1077">
        <v>52.138232198992498</v>
      </c>
      <c r="AG1077">
        <v>1</v>
      </c>
      <c r="AH1077" s="1">
        <f t="shared" si="50"/>
        <v>43606</v>
      </c>
      <c r="AI1077">
        <f>IFERROR(VLOOKUP(AH1077,realized!U:X,3,0),"")</f>
        <v>-2559.3200000000002</v>
      </c>
    </row>
    <row r="1078" spans="1:35" x14ac:dyDescent="0.3">
      <c r="A1078" t="s">
        <v>1907</v>
      </c>
      <c r="B1078">
        <v>1.1311100000000001</v>
      </c>
      <c r="C1078">
        <v>1.1337200000000001</v>
      </c>
      <c r="D1078">
        <v>1.13008</v>
      </c>
      <c r="E1078">
        <v>1.1325099999999999</v>
      </c>
      <c r="F1078">
        <v>3.6400000000000798E-3</v>
      </c>
      <c r="G1078">
        <v>5.97285714285714E-3</v>
      </c>
      <c r="H1078">
        <v>39.383611071531398</v>
      </c>
      <c r="I1078">
        <v>1</v>
      </c>
      <c r="J1078" s="1">
        <f t="shared" si="48"/>
        <v>43627</v>
      </c>
      <c r="K1078">
        <f>IFERROR(VLOOKUP(J1078,realized!F:I,3,0),"")</f>
        <v>10887.94</v>
      </c>
      <c r="M1078" t="s">
        <v>1907</v>
      </c>
      <c r="N1078">
        <v>1.26844</v>
      </c>
      <c r="O1078">
        <v>1.27318</v>
      </c>
      <c r="P1078">
        <v>1.2669699999999999</v>
      </c>
      <c r="Q1078">
        <v>1.27216</v>
      </c>
      <c r="R1078">
        <v>6.2100000000000401E-3</v>
      </c>
      <c r="S1078">
        <v>7.1857142857142996E-3</v>
      </c>
      <c r="T1078">
        <v>63.325587082711799</v>
      </c>
      <c r="U1078">
        <v>0</v>
      </c>
      <c r="V1078" s="1">
        <f t="shared" si="49"/>
        <v>43627</v>
      </c>
      <c r="W1078">
        <f>IFERROR(VLOOKUP(V1078,realized!K:N,3,0),"")</f>
        <v>11673.62</v>
      </c>
      <c r="Y1078" t="s">
        <v>1893</v>
      </c>
      <c r="Z1078">
        <v>1274.21</v>
      </c>
      <c r="AA1078">
        <v>1277.24</v>
      </c>
      <c r="AB1078">
        <v>1272.4100000000001</v>
      </c>
      <c r="AC1078">
        <v>1273.71</v>
      </c>
      <c r="AD1078">
        <v>4.8299999999999201</v>
      </c>
      <c r="AE1078">
        <v>10.1721428571428</v>
      </c>
      <c r="AF1078">
        <v>54.401717922957097</v>
      </c>
      <c r="AG1078">
        <v>1</v>
      </c>
      <c r="AH1078" s="1">
        <f t="shared" si="50"/>
        <v>43607</v>
      </c>
      <c r="AI1078">
        <f>IFERROR(VLOOKUP(AH1078,realized!U:X,3,0),"")</f>
        <v>-1269.8399999999999</v>
      </c>
    </row>
    <row r="1079" spans="1:35" x14ac:dyDescent="0.3">
      <c r="A1079" t="s">
        <v>1908</v>
      </c>
      <c r="B1079">
        <v>1.1325799999999999</v>
      </c>
      <c r="C1079">
        <v>1.1343000000000001</v>
      </c>
      <c r="D1079">
        <v>1.12819</v>
      </c>
      <c r="E1079">
        <v>1.12866</v>
      </c>
      <c r="F1079">
        <v>6.1100000000000598E-3</v>
      </c>
      <c r="G1079">
        <v>5.8349999999999999E-3</v>
      </c>
      <c r="H1079">
        <v>41.535358833617003</v>
      </c>
      <c r="I1079">
        <v>0</v>
      </c>
      <c r="J1079" s="1">
        <f t="shared" si="48"/>
        <v>43628</v>
      </c>
      <c r="K1079">
        <f>IFERROR(VLOOKUP(J1079,realized!F:I,3,0),"")</f>
        <v>-713.5</v>
      </c>
      <c r="M1079" t="s">
        <v>1908</v>
      </c>
      <c r="N1079">
        <v>1.2713000000000001</v>
      </c>
      <c r="O1079">
        <v>1.2757799999999999</v>
      </c>
      <c r="P1079">
        <v>1.2680899999999999</v>
      </c>
      <c r="Q1079">
        <v>1.2686900000000001</v>
      </c>
      <c r="R1079">
        <v>7.6899999999999703E-3</v>
      </c>
      <c r="S1079">
        <v>7.1721428571428596E-3</v>
      </c>
      <c r="T1079">
        <v>62.937755005301298</v>
      </c>
      <c r="U1079">
        <v>0</v>
      </c>
      <c r="V1079" s="1">
        <f t="shared" si="49"/>
        <v>43628</v>
      </c>
      <c r="W1079">
        <f>IFERROR(VLOOKUP(V1079,realized!K:N,3,0),"")</f>
        <v>16194.59</v>
      </c>
      <c r="Y1079" t="s">
        <v>1894</v>
      </c>
      <c r="Z1079">
        <v>1273.3499999999999</v>
      </c>
      <c r="AA1079">
        <v>1287.25</v>
      </c>
      <c r="AB1079">
        <v>1272.76</v>
      </c>
      <c r="AC1079">
        <v>1283.58</v>
      </c>
      <c r="AD1079">
        <v>14.49</v>
      </c>
      <c r="AE1079">
        <v>10.1864285714285</v>
      </c>
      <c r="AF1079">
        <v>55.685219682756603</v>
      </c>
      <c r="AG1079">
        <v>1</v>
      </c>
      <c r="AH1079" s="1">
        <f t="shared" si="50"/>
        <v>43608</v>
      </c>
      <c r="AI1079">
        <f>IFERROR(VLOOKUP(AH1079,realized!U:X,3,0),"")</f>
        <v>-13183.24</v>
      </c>
    </row>
    <row r="1080" spans="1:35" x14ac:dyDescent="0.3">
      <c r="A1080" t="s">
        <v>1909</v>
      </c>
      <c r="B1080">
        <v>1.1287400000000001</v>
      </c>
      <c r="C1080">
        <v>1.1303399999999999</v>
      </c>
      <c r="D1080">
        <v>1.12679</v>
      </c>
      <c r="E1080">
        <v>1.1276200000000001</v>
      </c>
      <c r="F1080">
        <v>3.5499999999999399E-3</v>
      </c>
      <c r="G1080">
        <v>5.83214285714285E-3</v>
      </c>
      <c r="H1080">
        <v>42.2329932434764</v>
      </c>
      <c r="I1080">
        <v>0</v>
      </c>
      <c r="J1080" s="1">
        <f t="shared" si="48"/>
        <v>43629</v>
      </c>
      <c r="K1080">
        <f>IFERROR(VLOOKUP(J1080,realized!F:I,3,0),"")</f>
        <v>-9616.36</v>
      </c>
      <c r="M1080" t="s">
        <v>1909</v>
      </c>
      <c r="N1080">
        <v>1.26847</v>
      </c>
      <c r="O1080">
        <v>1.2707299999999999</v>
      </c>
      <c r="P1080">
        <v>1.26616</v>
      </c>
      <c r="Q1080">
        <v>1.2671699999999999</v>
      </c>
      <c r="R1080">
        <v>4.5699999999999604E-3</v>
      </c>
      <c r="S1080">
        <v>6.8899999999999899E-3</v>
      </c>
      <c r="T1080">
        <v>62.4553605896728</v>
      </c>
      <c r="U1080">
        <v>0</v>
      </c>
      <c r="V1080" s="1">
        <f t="shared" si="49"/>
        <v>43629</v>
      </c>
      <c r="W1080">
        <f>IFERROR(VLOOKUP(V1080,realized!K:N,3,0),"")</f>
        <v>6545.82</v>
      </c>
      <c r="Y1080" t="s">
        <v>1895</v>
      </c>
      <c r="Z1080">
        <v>1282.8599999999999</v>
      </c>
      <c r="AA1080">
        <v>1285.18</v>
      </c>
      <c r="AB1080">
        <v>1280.69</v>
      </c>
      <c r="AC1080">
        <v>1284.76</v>
      </c>
      <c r="AD1080">
        <v>4.49</v>
      </c>
      <c r="AE1080">
        <v>9.8757142857142792</v>
      </c>
      <c r="AF1080">
        <v>55.589557327136198</v>
      </c>
      <c r="AG1080">
        <v>1</v>
      </c>
      <c r="AH1080" s="1">
        <f t="shared" si="50"/>
        <v>43609</v>
      </c>
      <c r="AI1080">
        <f>IFERROR(VLOOKUP(AH1080,realized!U:X,3,0),"")</f>
        <v>-1122.7</v>
      </c>
    </row>
    <row r="1081" spans="1:35" x14ac:dyDescent="0.3">
      <c r="A1081" t="s">
        <v>1910</v>
      </c>
      <c r="B1081">
        <v>1.1275999999999999</v>
      </c>
      <c r="C1081">
        <v>1.1288800000000001</v>
      </c>
      <c r="D1081">
        <v>1.1202099999999999</v>
      </c>
      <c r="E1081">
        <v>1.1209199999999999</v>
      </c>
      <c r="F1081">
        <v>8.6700000000001706E-3</v>
      </c>
      <c r="G1081">
        <v>6.2492857142857098E-3</v>
      </c>
      <c r="H1081">
        <v>43.223644099169299</v>
      </c>
      <c r="I1081">
        <v>0</v>
      </c>
      <c r="J1081" s="1">
        <f t="shared" si="48"/>
        <v>43630</v>
      </c>
      <c r="K1081">
        <f>IFERROR(VLOOKUP(J1081,realized!F:I,3,0),"")</f>
        <v>-102336.21</v>
      </c>
      <c r="M1081" t="s">
        <v>1910</v>
      </c>
      <c r="N1081">
        <v>1.2672300000000001</v>
      </c>
      <c r="O1081">
        <v>1.26813</v>
      </c>
      <c r="P1081">
        <v>1.2579499999999999</v>
      </c>
      <c r="Q1081">
        <v>1.25892</v>
      </c>
      <c r="R1081">
        <v>1.018E-2</v>
      </c>
      <c r="S1081">
        <v>7.0400000000000098E-3</v>
      </c>
      <c r="T1081">
        <v>62.048405194374602</v>
      </c>
      <c r="U1081">
        <v>0</v>
      </c>
      <c r="V1081" s="1">
        <f t="shared" si="49"/>
        <v>43630</v>
      </c>
      <c r="W1081">
        <f>IFERROR(VLOOKUP(V1081,realized!K:N,3,0),"")</f>
        <v>-81112.160000000003</v>
      </c>
      <c r="Y1081" t="s">
        <v>1896</v>
      </c>
      <c r="Z1081">
        <v>1284.31</v>
      </c>
      <c r="AA1081">
        <v>1287.31</v>
      </c>
      <c r="AB1081">
        <v>1283.7</v>
      </c>
      <c r="AC1081">
        <v>1284.93</v>
      </c>
      <c r="AD1081">
        <v>3.6099999999999</v>
      </c>
      <c r="AE1081">
        <v>9.5678571428571306</v>
      </c>
      <c r="AF1081">
        <v>55.5602019696626</v>
      </c>
      <c r="AG1081">
        <v>1</v>
      </c>
      <c r="AH1081" s="1">
        <f t="shared" si="50"/>
        <v>43612</v>
      </c>
      <c r="AI1081">
        <f>IFERROR(VLOOKUP(AH1081,realized!U:X,3,0),"")</f>
        <v>-2401</v>
      </c>
    </row>
    <row r="1082" spans="1:35" x14ac:dyDescent="0.3">
      <c r="A1082" t="s">
        <v>1911</v>
      </c>
      <c r="B1082">
        <v>1.1209100000000001</v>
      </c>
      <c r="C1082">
        <v>1.1246700000000001</v>
      </c>
      <c r="D1082">
        <v>1.12033</v>
      </c>
      <c r="E1082">
        <v>1.1216999999999999</v>
      </c>
      <c r="F1082">
        <v>4.3400000000000096E-3</v>
      </c>
      <c r="G1082">
        <v>6.2814285714285802E-3</v>
      </c>
      <c r="H1082">
        <v>44.176308361366999</v>
      </c>
      <c r="I1082">
        <v>0</v>
      </c>
      <c r="J1082" s="1">
        <f t="shared" si="48"/>
        <v>43633</v>
      </c>
      <c r="K1082">
        <f>IFERROR(VLOOKUP(J1082,realized!F:I,3,0),"")</f>
        <v>-1348.75</v>
      </c>
      <c r="M1082" t="s">
        <v>1911</v>
      </c>
      <c r="N1082">
        <v>1.2579499999999999</v>
      </c>
      <c r="O1082">
        <v>1.26048</v>
      </c>
      <c r="P1082">
        <v>1.2531600000000001</v>
      </c>
      <c r="Q1082">
        <v>1.2532000000000001</v>
      </c>
      <c r="R1082">
        <v>7.3199999999999897E-3</v>
      </c>
      <c r="S1082">
        <v>7.1942857142857199E-3</v>
      </c>
      <c r="T1082">
        <v>57.106430966734898</v>
      </c>
      <c r="U1082">
        <v>0</v>
      </c>
      <c r="V1082" s="1">
        <f t="shared" si="49"/>
        <v>43633</v>
      </c>
      <c r="W1082">
        <f>IFERROR(VLOOKUP(V1082,realized!K:N,3,0),"")</f>
        <v>-94973.23</v>
      </c>
      <c r="Y1082" t="s">
        <v>1897</v>
      </c>
      <c r="Z1082">
        <v>1285.1199999999999</v>
      </c>
      <c r="AA1082">
        <v>1286.49</v>
      </c>
      <c r="AB1082">
        <v>1276.07</v>
      </c>
      <c r="AC1082">
        <v>1279.6199999999999</v>
      </c>
      <c r="AD1082">
        <v>10.42</v>
      </c>
      <c r="AE1082">
        <v>9.4414285714285597</v>
      </c>
      <c r="AF1082">
        <v>55.397134045857399</v>
      </c>
      <c r="AG1082">
        <v>1</v>
      </c>
      <c r="AH1082" s="1">
        <f t="shared" si="50"/>
        <v>43613</v>
      </c>
      <c r="AI1082">
        <f>IFERROR(VLOOKUP(AH1082,realized!U:X,3,0),"")</f>
        <v>16928.169999999998</v>
      </c>
    </row>
    <row r="1083" spans="1:35" x14ac:dyDescent="0.3">
      <c r="A1083" t="s">
        <v>1912</v>
      </c>
      <c r="B1083">
        <v>1.1217900000000001</v>
      </c>
      <c r="C1083">
        <v>1.12425</v>
      </c>
      <c r="D1083">
        <v>1.1181000000000001</v>
      </c>
      <c r="E1083">
        <v>1.1194</v>
      </c>
      <c r="F1083">
        <v>6.14999999999987E-3</v>
      </c>
      <c r="G1083">
        <v>6.3771428571428503E-3</v>
      </c>
      <c r="H1083">
        <v>45.257413987417998</v>
      </c>
      <c r="I1083">
        <v>0</v>
      </c>
      <c r="J1083" s="1">
        <f t="shared" si="48"/>
        <v>43634</v>
      </c>
      <c r="K1083">
        <f>IFERROR(VLOOKUP(J1083,realized!F:I,3,0),"")</f>
        <v>-21265.88</v>
      </c>
      <c r="M1083" t="s">
        <v>1912</v>
      </c>
      <c r="N1083">
        <v>1.2533099999999999</v>
      </c>
      <c r="O1083">
        <v>1.25641</v>
      </c>
      <c r="P1083">
        <v>1.2505500000000001</v>
      </c>
      <c r="Q1083">
        <v>1.2556499999999999</v>
      </c>
      <c r="R1083">
        <v>5.8599999999999703E-3</v>
      </c>
      <c r="S1083">
        <v>7.1871428571428598E-3</v>
      </c>
      <c r="T1083">
        <v>52.820363507530303</v>
      </c>
      <c r="U1083">
        <v>0</v>
      </c>
      <c r="V1083" s="1">
        <f t="shared" si="49"/>
        <v>43634</v>
      </c>
      <c r="W1083">
        <f>IFERROR(VLOOKUP(V1083,realized!K:N,3,0),"")</f>
        <v>-92319.32</v>
      </c>
      <c r="Y1083" t="s">
        <v>1898</v>
      </c>
      <c r="Z1083">
        <v>1278.26</v>
      </c>
      <c r="AA1083">
        <v>1285.49</v>
      </c>
      <c r="AB1083">
        <v>1278.25</v>
      </c>
      <c r="AC1083">
        <v>1280.3</v>
      </c>
      <c r="AD1083">
        <v>7.24</v>
      </c>
      <c r="AE1083">
        <v>9.3435714285713996</v>
      </c>
      <c r="AF1083">
        <v>55.169594333459301</v>
      </c>
      <c r="AG1083">
        <v>1</v>
      </c>
      <c r="AH1083" s="1">
        <f t="shared" si="50"/>
        <v>43614</v>
      </c>
      <c r="AI1083">
        <f>IFERROR(VLOOKUP(AH1083,realized!U:X,3,0),"")</f>
        <v>3723.12</v>
      </c>
    </row>
    <row r="1084" spans="1:35" x14ac:dyDescent="0.3">
      <c r="A1084" t="s">
        <v>1913</v>
      </c>
      <c r="B1084">
        <v>1.11938</v>
      </c>
      <c r="C1084">
        <v>1.12537</v>
      </c>
      <c r="D1084">
        <v>1.1186799999999999</v>
      </c>
      <c r="E1084">
        <v>1.1225400000000001</v>
      </c>
      <c r="F1084">
        <v>6.6900000000000804E-3</v>
      </c>
      <c r="G1084">
        <v>6.6599999999999897E-3</v>
      </c>
      <c r="H1084">
        <v>48.030611872665602</v>
      </c>
      <c r="I1084">
        <v>0</v>
      </c>
      <c r="J1084" s="1">
        <f t="shared" si="48"/>
        <v>43635</v>
      </c>
      <c r="K1084">
        <f>IFERROR(VLOOKUP(J1084,realized!F:I,3,0),"")</f>
        <v>-17825.919999999998</v>
      </c>
      <c r="M1084" t="s">
        <v>1913</v>
      </c>
      <c r="N1084">
        <v>1.2555700000000001</v>
      </c>
      <c r="O1084">
        <v>1.2672699999999999</v>
      </c>
      <c r="P1084">
        <v>1.25421</v>
      </c>
      <c r="Q1084">
        <v>1.2642800000000001</v>
      </c>
      <c r="R1084">
        <v>1.3059999999999799E-2</v>
      </c>
      <c r="S1084">
        <v>7.6899999999999998E-3</v>
      </c>
      <c r="T1084">
        <v>52.766742972211198</v>
      </c>
      <c r="U1084">
        <v>0</v>
      </c>
      <c r="V1084" s="1">
        <f t="shared" si="49"/>
        <v>43635</v>
      </c>
      <c r="W1084">
        <f>IFERROR(VLOOKUP(V1084,realized!K:N,3,0),"")</f>
        <v>-26839.83</v>
      </c>
      <c r="Y1084" t="s">
        <v>1899</v>
      </c>
      <c r="Z1084">
        <v>1279.56</v>
      </c>
      <c r="AA1084">
        <v>1289.1500000000001</v>
      </c>
      <c r="AB1084">
        <v>1274.93</v>
      </c>
      <c r="AC1084">
        <v>1288.8900000000001</v>
      </c>
      <c r="AD1084">
        <v>14.22</v>
      </c>
      <c r="AE1084">
        <v>9.9121428571428396</v>
      </c>
      <c r="AF1084">
        <v>55.0855265619142</v>
      </c>
      <c r="AG1084">
        <v>1</v>
      </c>
      <c r="AH1084" s="1">
        <f t="shared" si="50"/>
        <v>43615</v>
      </c>
      <c r="AI1084">
        <f>IFERROR(VLOOKUP(AH1084,realized!U:X,3,0),"")</f>
        <v>-4484.21</v>
      </c>
    </row>
    <row r="1085" spans="1:35" x14ac:dyDescent="0.3">
      <c r="A1085" t="s">
        <v>1914</v>
      </c>
      <c r="B1085">
        <v>1.1225799999999999</v>
      </c>
      <c r="C1085">
        <v>1.13171</v>
      </c>
      <c r="D1085">
        <v>1.1225799999999999</v>
      </c>
      <c r="E1085">
        <v>1.12913</v>
      </c>
      <c r="F1085">
        <v>9.1699999999999005E-3</v>
      </c>
      <c r="G1085">
        <v>6.9257142857142798E-3</v>
      </c>
      <c r="H1085">
        <v>55.793736614568701</v>
      </c>
      <c r="I1085">
        <v>0</v>
      </c>
      <c r="J1085" s="1">
        <f t="shared" si="48"/>
        <v>43636</v>
      </c>
      <c r="K1085">
        <f>IFERROR(VLOOKUP(J1085,realized!F:I,3,0),"")</f>
        <v>-75133.62</v>
      </c>
      <c r="M1085" t="s">
        <v>1914</v>
      </c>
      <c r="N1085">
        <v>1.2634399999999999</v>
      </c>
      <c r="O1085">
        <v>1.2726</v>
      </c>
      <c r="P1085">
        <v>1.2634399999999999</v>
      </c>
      <c r="Q1085">
        <v>1.2699400000000001</v>
      </c>
      <c r="R1085">
        <v>9.16000000000005E-3</v>
      </c>
      <c r="S1085">
        <v>7.7328571428571403E-3</v>
      </c>
      <c r="T1085">
        <v>52.765957717853198</v>
      </c>
      <c r="U1085">
        <v>0</v>
      </c>
      <c r="V1085" s="1">
        <f t="shared" si="49"/>
        <v>43636</v>
      </c>
      <c r="W1085">
        <f>IFERROR(VLOOKUP(V1085,realized!K:N,3,0),"")</f>
        <v>-43986.78</v>
      </c>
      <c r="Y1085" t="s">
        <v>1900</v>
      </c>
      <c r="Z1085">
        <v>1287.78</v>
      </c>
      <c r="AA1085">
        <v>1306.9000000000001</v>
      </c>
      <c r="AB1085">
        <v>1287.71</v>
      </c>
      <c r="AC1085">
        <v>1306.27</v>
      </c>
      <c r="AD1085">
        <v>19.190000000000001</v>
      </c>
      <c r="AE1085">
        <v>9.9057142857142697</v>
      </c>
      <c r="AF1085">
        <v>50.914965071638399</v>
      </c>
      <c r="AG1085">
        <v>1</v>
      </c>
      <c r="AH1085" s="1">
        <f t="shared" si="50"/>
        <v>43616</v>
      </c>
      <c r="AI1085">
        <f>IFERROR(VLOOKUP(AH1085,realized!U:X,3,0),"")</f>
        <v>-98938.27</v>
      </c>
    </row>
    <row r="1086" spans="1:35" x14ac:dyDescent="0.3">
      <c r="A1086" t="s">
        <v>1915</v>
      </c>
      <c r="B1086">
        <v>1.1292899999999999</v>
      </c>
      <c r="C1086">
        <v>1.13774</v>
      </c>
      <c r="D1086">
        <v>1.1282700000000001</v>
      </c>
      <c r="E1086">
        <v>1.13689</v>
      </c>
      <c r="F1086">
        <v>9.4699999999998605E-3</v>
      </c>
      <c r="G1086">
        <v>6.8749999999999896E-3</v>
      </c>
      <c r="H1086">
        <v>55.036654197069304</v>
      </c>
      <c r="I1086">
        <v>0</v>
      </c>
      <c r="J1086" s="1">
        <f t="shared" si="48"/>
        <v>43637</v>
      </c>
      <c r="K1086">
        <f>IFERROR(VLOOKUP(J1086,realized!F:I,3,0),"")</f>
        <v>-150205.64000000001</v>
      </c>
      <c r="M1086" t="s">
        <v>1915</v>
      </c>
      <c r="N1086">
        <v>1.26997</v>
      </c>
      <c r="O1086">
        <v>1.2746299999999999</v>
      </c>
      <c r="P1086">
        <v>1.26417</v>
      </c>
      <c r="Q1086">
        <v>1.27417</v>
      </c>
      <c r="R1086">
        <v>1.04599999999999E-2</v>
      </c>
      <c r="S1086">
        <v>8.0235714285714094E-3</v>
      </c>
      <c r="T1086">
        <v>52.881737749571897</v>
      </c>
      <c r="U1086">
        <v>0</v>
      </c>
      <c r="V1086" s="1">
        <f t="shared" si="49"/>
        <v>43637</v>
      </c>
      <c r="W1086">
        <f>IFERROR(VLOOKUP(V1086,realized!K:N,3,0),"")</f>
        <v>-30795.88</v>
      </c>
      <c r="Y1086" t="s">
        <v>1901</v>
      </c>
      <c r="Z1086">
        <v>1307.47</v>
      </c>
      <c r="AA1086">
        <v>1327.9</v>
      </c>
      <c r="AB1086">
        <v>1305.93</v>
      </c>
      <c r="AC1086">
        <v>1325.37</v>
      </c>
      <c r="AD1086">
        <v>21.97</v>
      </c>
      <c r="AE1086">
        <v>10.7899999999999</v>
      </c>
      <c r="AF1086">
        <v>34.0446354128064</v>
      </c>
      <c r="AG1086">
        <v>1</v>
      </c>
      <c r="AH1086" s="1">
        <f t="shared" si="50"/>
        <v>43619</v>
      </c>
      <c r="AI1086">
        <f>IFERROR(VLOOKUP(AH1086,realized!U:X,3,0),"")</f>
        <v>-175206.64</v>
      </c>
    </row>
    <row r="1087" spans="1:35" x14ac:dyDescent="0.3">
      <c r="A1087" t="s">
        <v>1916</v>
      </c>
      <c r="B1087">
        <v>1.1368199999999999</v>
      </c>
      <c r="C1087">
        <v>1.1403700000000001</v>
      </c>
      <c r="D1087">
        <v>1.1366700000000001</v>
      </c>
      <c r="E1087">
        <v>1.1397600000000001</v>
      </c>
      <c r="F1087">
        <v>3.7000000000000301E-3</v>
      </c>
      <c r="G1087">
        <v>6.7764285714285704E-3</v>
      </c>
      <c r="H1087">
        <v>51.211358279094199</v>
      </c>
      <c r="I1087">
        <v>0</v>
      </c>
      <c r="J1087" s="1">
        <f t="shared" si="48"/>
        <v>43640</v>
      </c>
      <c r="K1087">
        <f>IFERROR(VLOOKUP(J1087,realized!F:I,3,0),"")</f>
        <v>-81266.09</v>
      </c>
      <c r="M1087" t="s">
        <v>1916</v>
      </c>
      <c r="N1087">
        <v>1.2730999999999999</v>
      </c>
      <c r="O1087">
        <v>1.2765899999999999</v>
      </c>
      <c r="P1087">
        <v>1.27075</v>
      </c>
      <c r="Q1087">
        <v>1.27379</v>
      </c>
      <c r="R1087">
        <v>5.8399999999998401E-3</v>
      </c>
      <c r="S1087">
        <v>7.9249999999999703E-3</v>
      </c>
      <c r="T1087">
        <v>52.511973137012902</v>
      </c>
      <c r="U1087">
        <v>0</v>
      </c>
      <c r="V1087" s="1">
        <f t="shared" si="49"/>
        <v>43640</v>
      </c>
      <c r="W1087">
        <f>IFERROR(VLOOKUP(V1087,realized!K:N,3,0),"")</f>
        <v>5289.38</v>
      </c>
      <c r="Y1087" t="s">
        <v>1902</v>
      </c>
      <c r="Z1087">
        <v>1324.1</v>
      </c>
      <c r="AA1087">
        <v>1328.98</v>
      </c>
      <c r="AB1087">
        <v>1319.85</v>
      </c>
      <c r="AC1087">
        <v>1326.45</v>
      </c>
      <c r="AD1087">
        <v>9.1300000000001091</v>
      </c>
      <c r="AE1087">
        <v>10.881428571428501</v>
      </c>
      <c r="AF1087">
        <v>33.381407085045097</v>
      </c>
      <c r="AG1087">
        <v>1</v>
      </c>
      <c r="AH1087" s="1">
        <f t="shared" si="50"/>
        <v>43620</v>
      </c>
      <c r="AI1087">
        <f>IFERROR(VLOOKUP(AH1087,realized!U:X,3,0),"")</f>
        <v>-41250.03</v>
      </c>
    </row>
    <row r="1088" spans="1:35" x14ac:dyDescent="0.3">
      <c r="A1088" t="s">
        <v>1917</v>
      </c>
      <c r="B1088">
        <v>1.1397900000000001</v>
      </c>
      <c r="C1088">
        <v>1.14117</v>
      </c>
      <c r="D1088">
        <v>1.1343799999999999</v>
      </c>
      <c r="E1088">
        <v>1.13663</v>
      </c>
      <c r="F1088">
        <v>6.7900000000000703E-3</v>
      </c>
      <c r="G1088">
        <v>6.6400000000000096E-3</v>
      </c>
      <c r="H1088">
        <v>50.639227841871701</v>
      </c>
      <c r="I1088">
        <v>0</v>
      </c>
      <c r="J1088" s="1">
        <f t="shared" si="48"/>
        <v>43641</v>
      </c>
      <c r="K1088">
        <f>IFERROR(VLOOKUP(J1088,realized!F:I,3,0),"")</f>
        <v>-12867.51</v>
      </c>
      <c r="M1088" t="s">
        <v>1917</v>
      </c>
      <c r="N1088">
        <v>1.2727200000000001</v>
      </c>
      <c r="O1088">
        <v>1.27833</v>
      </c>
      <c r="P1088">
        <v>1.2671399999999999</v>
      </c>
      <c r="Q1088">
        <v>1.2687900000000001</v>
      </c>
      <c r="R1088">
        <v>1.119E-2</v>
      </c>
      <c r="S1088">
        <v>8.2699999999999805E-3</v>
      </c>
      <c r="T1088">
        <v>50.3301559446138</v>
      </c>
      <c r="U1088">
        <v>0</v>
      </c>
      <c r="V1088" s="1">
        <f t="shared" si="49"/>
        <v>43641</v>
      </c>
      <c r="W1088">
        <f>IFERROR(VLOOKUP(V1088,realized!K:N,3,0),"")</f>
        <v>-21153.7</v>
      </c>
      <c r="Y1088" t="s">
        <v>1903</v>
      </c>
      <c r="Z1088">
        <v>1324.15</v>
      </c>
      <c r="AA1088">
        <v>1344.07</v>
      </c>
      <c r="AB1088">
        <v>1324.1</v>
      </c>
      <c r="AC1088">
        <v>1329.17</v>
      </c>
      <c r="AD1088">
        <v>19.97</v>
      </c>
      <c r="AE1088">
        <v>11.2542857142857</v>
      </c>
      <c r="AF1088">
        <v>24.951873960757201</v>
      </c>
      <c r="AG1088">
        <v>1</v>
      </c>
      <c r="AH1088" s="1">
        <f t="shared" si="50"/>
        <v>43621</v>
      </c>
      <c r="AI1088">
        <f>IFERROR(VLOOKUP(AH1088,realized!U:X,3,0),"")</f>
        <v>-92033.08</v>
      </c>
    </row>
    <row r="1089" spans="1:35" x14ac:dyDescent="0.3">
      <c r="A1089" t="s">
        <v>1918</v>
      </c>
      <c r="B1089">
        <v>1.1365000000000001</v>
      </c>
      <c r="C1089">
        <v>1.1390899999999999</v>
      </c>
      <c r="D1089">
        <v>1.13472</v>
      </c>
      <c r="E1089">
        <v>1.1368</v>
      </c>
      <c r="F1089">
        <v>4.3699999999999798E-3</v>
      </c>
      <c r="G1089">
        <v>6.1749999999999999E-3</v>
      </c>
      <c r="H1089">
        <v>50.948735078620103</v>
      </c>
      <c r="I1089">
        <v>0</v>
      </c>
      <c r="J1089" s="1">
        <f t="shared" si="48"/>
        <v>43642</v>
      </c>
      <c r="K1089">
        <f>IFERROR(VLOOKUP(J1089,realized!F:I,3,0),"")</f>
        <v>-5639.25</v>
      </c>
      <c r="M1089" t="s">
        <v>1918</v>
      </c>
      <c r="N1089">
        <v>1.26789</v>
      </c>
      <c r="O1089">
        <v>1.2706900000000001</v>
      </c>
      <c r="P1089">
        <v>1.2662199999999999</v>
      </c>
      <c r="Q1089">
        <v>1.26851</v>
      </c>
      <c r="R1089">
        <v>4.47000000000019E-3</v>
      </c>
      <c r="S1089">
        <v>8.0657142857142698E-3</v>
      </c>
      <c r="T1089">
        <v>50.556891063840702</v>
      </c>
      <c r="U1089">
        <v>0</v>
      </c>
      <c r="V1089" s="1">
        <f t="shared" si="49"/>
        <v>43642</v>
      </c>
      <c r="W1089">
        <f>IFERROR(VLOOKUP(V1089,realized!K:N,3,0),"")</f>
        <v>-400.99</v>
      </c>
      <c r="Y1089" t="s">
        <v>1904</v>
      </c>
      <c r="Z1089">
        <v>1331.85</v>
      </c>
      <c r="AA1089">
        <v>1339.77</v>
      </c>
      <c r="AB1089">
        <v>1327.16</v>
      </c>
      <c r="AC1089">
        <v>1333.71</v>
      </c>
      <c r="AD1089">
        <v>12.6099999999999</v>
      </c>
      <c r="AE1089">
        <v>11.1428571428571</v>
      </c>
      <c r="AF1089">
        <v>24.943805117858801</v>
      </c>
      <c r="AG1089">
        <v>1</v>
      </c>
      <c r="AH1089" s="1">
        <f t="shared" si="50"/>
        <v>43622</v>
      </c>
      <c r="AI1089">
        <f>IFERROR(VLOOKUP(AH1089,realized!U:X,3,0),"")</f>
        <v>8651.64</v>
      </c>
    </row>
    <row r="1090" spans="1:35" x14ac:dyDescent="0.3">
      <c r="A1090" t="s">
        <v>1919</v>
      </c>
      <c r="B1090">
        <v>1.13687</v>
      </c>
      <c r="C1090">
        <v>1.13811</v>
      </c>
      <c r="D1090">
        <v>1.1347400000000001</v>
      </c>
      <c r="E1090">
        <v>1.13689</v>
      </c>
      <c r="F1090">
        <v>3.3699999999998701E-3</v>
      </c>
      <c r="G1090">
        <v>5.7271428571428499E-3</v>
      </c>
      <c r="H1090">
        <v>50.844620095163997</v>
      </c>
      <c r="I1090">
        <v>0</v>
      </c>
      <c r="J1090" s="1">
        <f t="shared" si="48"/>
        <v>43643</v>
      </c>
      <c r="K1090">
        <f>IFERROR(VLOOKUP(J1090,realized!F:I,3,0),"")</f>
        <v>-2217.29</v>
      </c>
      <c r="M1090" t="s">
        <v>1919</v>
      </c>
      <c r="N1090">
        <v>1.2684</v>
      </c>
      <c r="O1090">
        <v>1.2724299999999999</v>
      </c>
      <c r="P1090">
        <v>1.26607</v>
      </c>
      <c r="Q1090">
        <v>1.2669600000000001</v>
      </c>
      <c r="R1090">
        <v>6.3599999999999204E-3</v>
      </c>
      <c r="S1090">
        <v>7.9678571428571203E-3</v>
      </c>
      <c r="T1090">
        <v>50.658621660254397</v>
      </c>
      <c r="U1090">
        <v>0</v>
      </c>
      <c r="V1090" s="1">
        <f t="shared" si="49"/>
        <v>43643</v>
      </c>
      <c r="W1090">
        <f>IFERROR(VLOOKUP(V1090,realized!K:N,3,0),"")</f>
        <v>-22365.119999999999</v>
      </c>
      <c r="Y1090" t="s">
        <v>1905</v>
      </c>
      <c r="Z1090">
        <v>1335.19</v>
      </c>
      <c r="AA1090">
        <v>1348.21</v>
      </c>
      <c r="AB1090">
        <v>1330.21</v>
      </c>
      <c r="AC1090">
        <v>1341.29</v>
      </c>
      <c r="AD1090">
        <v>18</v>
      </c>
      <c r="AE1090">
        <v>12.0471428571428</v>
      </c>
      <c r="AF1090">
        <v>23.1508414843425</v>
      </c>
      <c r="AG1090">
        <v>1</v>
      </c>
      <c r="AH1090" s="1">
        <f t="shared" si="50"/>
        <v>43623</v>
      </c>
      <c r="AI1090">
        <f>IFERROR(VLOOKUP(AH1090,realized!U:X,3,0),"")</f>
        <v>-31437.29</v>
      </c>
    </row>
    <row r="1091" spans="1:35" x14ac:dyDescent="0.3">
      <c r="A1091" t="s">
        <v>1920</v>
      </c>
      <c r="B1091">
        <v>1.1368499999999999</v>
      </c>
      <c r="C1091">
        <v>1.1392800000000001</v>
      </c>
      <c r="D1091">
        <v>1.1350199999999999</v>
      </c>
      <c r="E1091">
        <v>1.13662</v>
      </c>
      <c r="F1091">
        <v>4.26000000000015E-3</v>
      </c>
      <c r="G1091">
        <v>5.7342857142857204E-3</v>
      </c>
      <c r="H1091">
        <v>50.756818947580101</v>
      </c>
      <c r="I1091">
        <v>0</v>
      </c>
      <c r="J1091" s="1">
        <f t="shared" si="48"/>
        <v>43644</v>
      </c>
      <c r="K1091">
        <f>IFERROR(VLOOKUP(J1091,realized!F:I,3,0),"")</f>
        <v>-12104.32</v>
      </c>
      <c r="M1091" t="s">
        <v>1920</v>
      </c>
      <c r="N1091">
        <v>1.2661</v>
      </c>
      <c r="O1091">
        <v>1.2734000000000001</v>
      </c>
      <c r="P1091">
        <v>1.26596</v>
      </c>
      <c r="Q1091">
        <v>1.26945</v>
      </c>
      <c r="R1091">
        <v>7.4400000000001097E-3</v>
      </c>
      <c r="S1091">
        <v>7.8435714285714202E-3</v>
      </c>
      <c r="T1091">
        <v>50.809560306851999</v>
      </c>
      <c r="U1091">
        <v>0</v>
      </c>
      <c r="V1091" s="1">
        <f t="shared" si="49"/>
        <v>43644</v>
      </c>
      <c r="W1091">
        <f>IFERROR(VLOOKUP(V1091,realized!K:N,3,0),"")</f>
        <v>-4658.67</v>
      </c>
      <c r="Y1091" t="s">
        <v>1906</v>
      </c>
      <c r="Z1091">
        <v>1336.67</v>
      </c>
      <c r="AA1091">
        <v>1337.62</v>
      </c>
      <c r="AB1091">
        <v>1325.01</v>
      </c>
      <c r="AC1091">
        <v>1328.06</v>
      </c>
      <c r="AD1091">
        <v>16.279999999999902</v>
      </c>
      <c r="AE1091">
        <v>12.603571428571399</v>
      </c>
      <c r="AF1091">
        <v>25.1294055085528</v>
      </c>
      <c r="AG1091">
        <v>1</v>
      </c>
      <c r="AH1091" s="1">
        <f t="shared" si="50"/>
        <v>43626</v>
      </c>
      <c r="AI1091">
        <f>IFERROR(VLOOKUP(AH1091,realized!U:X,3,0),"")</f>
        <v>15774.65</v>
      </c>
    </row>
    <row r="1092" spans="1:35" x14ac:dyDescent="0.3">
      <c r="A1092" t="s">
        <v>1921</v>
      </c>
      <c r="B1092">
        <v>1.1358999999999999</v>
      </c>
      <c r="C1092">
        <v>1.1370800000000001</v>
      </c>
      <c r="D1092">
        <v>1.1280600000000001</v>
      </c>
      <c r="E1092">
        <v>1.12846</v>
      </c>
      <c r="F1092">
        <v>9.0200000000000193E-3</v>
      </c>
      <c r="G1092">
        <v>6.1185714285714298E-3</v>
      </c>
      <c r="H1092">
        <v>50.819467135955797</v>
      </c>
      <c r="I1092">
        <v>0</v>
      </c>
      <c r="J1092" s="1">
        <f t="shared" ref="J1092:J1155" si="51">DATEVALUE(SUBSTITUTE(A1092,".","/"))</f>
        <v>43647</v>
      </c>
      <c r="K1092">
        <f>IFERROR(VLOOKUP(J1092,realized!F:I,3,0),"")</f>
        <v>-6984.5</v>
      </c>
      <c r="M1092" t="s">
        <v>1921</v>
      </c>
      <c r="N1092">
        <v>1.2691399999999999</v>
      </c>
      <c r="O1092">
        <v>1.27051</v>
      </c>
      <c r="P1092">
        <v>1.2631300000000001</v>
      </c>
      <c r="Q1092">
        <v>1.26366</v>
      </c>
      <c r="R1092">
        <v>7.3799999999999404E-3</v>
      </c>
      <c r="S1092">
        <v>7.9271428571428392E-3</v>
      </c>
      <c r="T1092">
        <v>51.073213997934701</v>
      </c>
      <c r="U1092">
        <v>0</v>
      </c>
      <c r="V1092" s="1">
        <f t="shared" ref="V1092:V1155" si="52">DATEVALUE(SUBSTITUTE(M1092,".","/"))</f>
        <v>43647</v>
      </c>
      <c r="W1092">
        <f>IFERROR(VLOOKUP(V1092,realized!K:N,3,0),"")</f>
        <v>-4707.67</v>
      </c>
      <c r="Y1092" t="s">
        <v>1907</v>
      </c>
      <c r="Z1092">
        <v>1324.77</v>
      </c>
      <c r="AA1092">
        <v>1329.82</v>
      </c>
      <c r="AB1092">
        <v>1319.81</v>
      </c>
      <c r="AC1092">
        <v>1326.72</v>
      </c>
      <c r="AD1092">
        <v>10.0099999999999</v>
      </c>
      <c r="AE1092">
        <v>12.9735714285714</v>
      </c>
      <c r="AF1092">
        <v>26.0195085726454</v>
      </c>
      <c r="AG1092">
        <v>1</v>
      </c>
      <c r="AH1092" s="1">
        <f t="shared" ref="AH1092:AH1155" si="53">DATEVALUE(SUBSTITUTE(Y1092,".","/"))</f>
        <v>43627</v>
      </c>
      <c r="AI1092">
        <f>IFERROR(VLOOKUP(AH1092,realized!U:X,3,0),"")</f>
        <v>-13394.46</v>
      </c>
    </row>
    <row r="1093" spans="1:35" x14ac:dyDescent="0.3">
      <c r="A1093" t="s">
        <v>1922</v>
      </c>
      <c r="B1093">
        <v>1.12846</v>
      </c>
      <c r="C1093">
        <v>1.1321300000000001</v>
      </c>
      <c r="D1093">
        <v>1.1274900000000001</v>
      </c>
      <c r="E1093">
        <v>1.12856</v>
      </c>
      <c r="F1093">
        <v>4.6399999999999697E-3</v>
      </c>
      <c r="G1093">
        <v>6.0135714285714202E-3</v>
      </c>
      <c r="H1093">
        <v>50.896100900232703</v>
      </c>
      <c r="I1093">
        <v>0</v>
      </c>
      <c r="J1093" s="1">
        <f t="shared" si="51"/>
        <v>43648</v>
      </c>
      <c r="K1093">
        <f>IFERROR(VLOOKUP(J1093,realized!F:I,3,0),"")</f>
        <v>1856.82</v>
      </c>
      <c r="M1093" t="s">
        <v>1922</v>
      </c>
      <c r="N1093">
        <v>1.2635799999999999</v>
      </c>
      <c r="O1093">
        <v>1.2647600000000001</v>
      </c>
      <c r="P1093">
        <v>1.25834</v>
      </c>
      <c r="Q1093">
        <v>1.25925</v>
      </c>
      <c r="R1093">
        <v>6.4200000000000897E-3</v>
      </c>
      <c r="S1093">
        <v>7.8364285714285602E-3</v>
      </c>
      <c r="T1093">
        <v>51.307887416241002</v>
      </c>
      <c r="U1093">
        <v>0</v>
      </c>
      <c r="V1093" s="1">
        <f t="shared" si="52"/>
        <v>43648</v>
      </c>
      <c r="W1093">
        <f>IFERROR(VLOOKUP(V1093,realized!K:N,3,0),"")</f>
        <v>5663.24</v>
      </c>
      <c r="Y1093" t="s">
        <v>1908</v>
      </c>
      <c r="Z1093">
        <v>1326.56</v>
      </c>
      <c r="AA1093">
        <v>1338.32</v>
      </c>
      <c r="AB1093">
        <v>1325.96</v>
      </c>
      <c r="AC1093">
        <v>1332.92</v>
      </c>
      <c r="AD1093">
        <v>12.3599999999999</v>
      </c>
      <c r="AE1093">
        <v>12.8214285714285</v>
      </c>
      <c r="AF1093">
        <v>27.785486684401899</v>
      </c>
      <c r="AG1093">
        <v>1</v>
      </c>
      <c r="AH1093" s="1">
        <f t="shared" si="53"/>
        <v>43628</v>
      </c>
      <c r="AI1093">
        <f>IFERROR(VLOOKUP(AH1093,realized!U:X,3,0),"")</f>
        <v>-3833.3</v>
      </c>
    </row>
    <row r="1094" spans="1:35" x14ac:dyDescent="0.3">
      <c r="A1094" t="s">
        <v>1923</v>
      </c>
      <c r="B1094">
        <v>1.1284400000000001</v>
      </c>
      <c r="C1094">
        <v>1.13117</v>
      </c>
      <c r="D1094">
        <v>1.12683</v>
      </c>
      <c r="E1094">
        <v>1.1276999999999999</v>
      </c>
      <c r="F1094">
        <v>4.3400000000000096E-3</v>
      </c>
      <c r="G1094">
        <v>6.0699999999999999E-3</v>
      </c>
      <c r="H1094">
        <v>50.997936958430302</v>
      </c>
      <c r="I1094">
        <v>0</v>
      </c>
      <c r="J1094" s="1">
        <f t="shared" si="51"/>
        <v>43649</v>
      </c>
      <c r="K1094">
        <f>IFERROR(VLOOKUP(J1094,realized!F:I,3,0),"")</f>
        <v>5437.01</v>
      </c>
      <c r="M1094" t="s">
        <v>1923</v>
      </c>
      <c r="N1094">
        <v>1.25878</v>
      </c>
      <c r="O1094">
        <v>1.25996</v>
      </c>
      <c r="P1094">
        <v>1.2556499999999999</v>
      </c>
      <c r="Q1094">
        <v>1.2570699999999999</v>
      </c>
      <c r="R1094">
        <v>4.31000000000003E-3</v>
      </c>
      <c r="S1094">
        <v>7.8178571428571403E-3</v>
      </c>
      <c r="T1094">
        <v>51.633259316383302</v>
      </c>
      <c r="U1094">
        <v>0</v>
      </c>
      <c r="V1094" s="1">
        <f t="shared" si="52"/>
        <v>43649</v>
      </c>
      <c r="W1094">
        <f>IFERROR(VLOOKUP(V1094,realized!K:N,3,0),"")</f>
        <v>-22825.55</v>
      </c>
      <c r="Y1094" t="s">
        <v>1909</v>
      </c>
      <c r="Z1094">
        <v>1332.96</v>
      </c>
      <c r="AA1094">
        <v>1343.07</v>
      </c>
      <c r="AB1094">
        <v>1332.34</v>
      </c>
      <c r="AC1094">
        <v>1341.21</v>
      </c>
      <c r="AD1094">
        <v>10.73</v>
      </c>
      <c r="AE1094">
        <v>13.267142857142799</v>
      </c>
      <c r="AF1094">
        <v>28.6186076666792</v>
      </c>
      <c r="AG1094">
        <v>1</v>
      </c>
      <c r="AH1094" s="1">
        <f t="shared" si="53"/>
        <v>43629</v>
      </c>
      <c r="AI1094">
        <f>IFERROR(VLOOKUP(AH1094,realized!U:X,3,0),"")</f>
        <v>-41722.93</v>
      </c>
    </row>
    <row r="1095" spans="1:35" x14ac:dyDescent="0.3">
      <c r="A1095" t="s">
        <v>1924</v>
      </c>
      <c r="B1095">
        <v>1.12771</v>
      </c>
      <c r="C1095">
        <v>1.12947</v>
      </c>
      <c r="D1095">
        <v>1.1272800000000001</v>
      </c>
      <c r="E1095">
        <v>1.12835</v>
      </c>
      <c r="F1095">
        <v>2.1899999999999099E-3</v>
      </c>
      <c r="G1095">
        <v>5.6071428571428401E-3</v>
      </c>
      <c r="H1095">
        <v>50.722379769400597</v>
      </c>
      <c r="I1095">
        <v>0</v>
      </c>
      <c r="J1095" s="1">
        <f t="shared" si="51"/>
        <v>43650</v>
      </c>
      <c r="K1095">
        <f>IFERROR(VLOOKUP(J1095,realized!F:I,3,0),"")</f>
        <v>3743.83</v>
      </c>
      <c r="M1095" t="s">
        <v>1924</v>
      </c>
      <c r="N1095">
        <v>1.25708</v>
      </c>
      <c r="O1095">
        <v>1.25908</v>
      </c>
      <c r="P1095">
        <v>1.2560899999999999</v>
      </c>
      <c r="Q1095">
        <v>1.2575499999999999</v>
      </c>
      <c r="R1095">
        <v>2.9900000000000399E-3</v>
      </c>
      <c r="S1095">
        <v>7.3042857142857102E-3</v>
      </c>
      <c r="T1095">
        <v>51.725427509099099</v>
      </c>
      <c r="U1095">
        <v>0</v>
      </c>
      <c r="V1095" s="1">
        <f t="shared" si="52"/>
        <v>43650</v>
      </c>
      <c r="W1095">
        <f>IFERROR(VLOOKUP(V1095,realized!K:N,3,0),"")</f>
        <v>5302.2</v>
      </c>
      <c r="Y1095" t="s">
        <v>1910</v>
      </c>
      <c r="Z1095">
        <v>1342.39</v>
      </c>
      <c r="AA1095">
        <v>1358.1</v>
      </c>
      <c r="AB1095">
        <v>1337.71</v>
      </c>
      <c r="AC1095">
        <v>1340.97</v>
      </c>
      <c r="AD1095">
        <v>20.389999999999802</v>
      </c>
      <c r="AE1095">
        <v>14.465714285714199</v>
      </c>
      <c r="AF1095">
        <v>24.993225437076799</v>
      </c>
      <c r="AG1095">
        <v>1</v>
      </c>
      <c r="AH1095" s="1">
        <f t="shared" si="53"/>
        <v>43630</v>
      </c>
      <c r="AI1095">
        <f>IFERROR(VLOOKUP(AH1095,realized!U:X,3,0),"")</f>
        <v>-195779.31</v>
      </c>
    </row>
    <row r="1096" spans="1:35" x14ac:dyDescent="0.3">
      <c r="A1096" t="s">
        <v>1925</v>
      </c>
      <c r="B1096">
        <v>1.1282300000000001</v>
      </c>
      <c r="C1096">
        <v>1.1287400000000001</v>
      </c>
      <c r="D1096">
        <v>1.1207199999999999</v>
      </c>
      <c r="E1096">
        <v>1.12249</v>
      </c>
      <c r="F1096">
        <v>8.0200000000001295E-3</v>
      </c>
      <c r="G1096">
        <v>5.8699999999999898E-3</v>
      </c>
      <c r="H1096">
        <v>50.544767875237497</v>
      </c>
      <c r="I1096">
        <v>0</v>
      </c>
      <c r="J1096" s="1">
        <f t="shared" si="51"/>
        <v>43651</v>
      </c>
      <c r="K1096">
        <f>IFERROR(VLOOKUP(J1096,realized!F:I,3,0),"")</f>
        <v>-45460.42</v>
      </c>
      <c r="M1096" t="s">
        <v>1925</v>
      </c>
      <c r="N1096">
        <v>1.25746</v>
      </c>
      <c r="O1096">
        <v>1.25871</v>
      </c>
      <c r="P1096">
        <v>1.2480599999999999</v>
      </c>
      <c r="Q1096">
        <v>1.25231</v>
      </c>
      <c r="R1096">
        <v>1.065E-2</v>
      </c>
      <c r="S1096">
        <v>7.5421428571428601E-3</v>
      </c>
      <c r="T1096">
        <v>48.5936936849766</v>
      </c>
      <c r="U1096">
        <v>0</v>
      </c>
      <c r="V1096" s="1">
        <f t="shared" si="52"/>
        <v>43651</v>
      </c>
      <c r="W1096">
        <f>IFERROR(VLOOKUP(V1096,realized!K:N,3,0),"")</f>
        <v>-85636.84</v>
      </c>
      <c r="Y1096" t="s">
        <v>1911</v>
      </c>
      <c r="Z1096">
        <v>1341.35</v>
      </c>
      <c r="AA1096">
        <v>1343.45</v>
      </c>
      <c r="AB1096">
        <v>1332.91</v>
      </c>
      <c r="AC1096">
        <v>1339.98</v>
      </c>
      <c r="AD1096">
        <v>10.5399999999999</v>
      </c>
      <c r="AE1096">
        <v>14.474285714285701</v>
      </c>
      <c r="AF1096">
        <v>26.160672818921199</v>
      </c>
      <c r="AG1096">
        <v>1</v>
      </c>
      <c r="AH1096" s="1">
        <f t="shared" si="53"/>
        <v>43633</v>
      </c>
      <c r="AI1096">
        <f>IFERROR(VLOOKUP(AH1096,realized!U:X,3,0),"")</f>
        <v>10699.9</v>
      </c>
    </row>
    <row r="1097" spans="1:35" x14ac:dyDescent="0.3">
      <c r="A1097" t="s">
        <v>1926</v>
      </c>
      <c r="B1097">
        <v>1.1221099999999999</v>
      </c>
      <c r="C1097">
        <v>1.12341</v>
      </c>
      <c r="D1097">
        <v>1.12066</v>
      </c>
      <c r="E1097">
        <v>1.12134</v>
      </c>
      <c r="F1097">
        <v>2.7500000000000302E-3</v>
      </c>
      <c r="G1097">
        <v>5.6271428571428601E-3</v>
      </c>
      <c r="H1097">
        <v>51.183664285805499</v>
      </c>
      <c r="I1097">
        <v>0</v>
      </c>
      <c r="J1097" s="1">
        <f t="shared" si="51"/>
        <v>43654</v>
      </c>
      <c r="K1097">
        <f>IFERROR(VLOOKUP(J1097,realized!F:I,3,0),"")</f>
        <v>4944.13</v>
      </c>
      <c r="M1097" t="s">
        <v>1926</v>
      </c>
      <c r="N1097">
        <v>1.2521199999999999</v>
      </c>
      <c r="O1097">
        <v>1.2539199999999999</v>
      </c>
      <c r="P1097">
        <v>1.24993</v>
      </c>
      <c r="Q1097">
        <v>1.25162</v>
      </c>
      <c r="R1097">
        <v>3.9899999999999302E-3</v>
      </c>
      <c r="S1097">
        <v>7.4085714285714302E-3</v>
      </c>
      <c r="T1097">
        <v>48.670498111844402</v>
      </c>
      <c r="U1097">
        <v>0</v>
      </c>
      <c r="V1097" s="1">
        <f t="shared" si="52"/>
        <v>43654</v>
      </c>
      <c r="W1097">
        <f>IFERROR(VLOOKUP(V1097,realized!K:N,3,0),"")</f>
        <v>1166.58</v>
      </c>
      <c r="Y1097" t="s">
        <v>1912</v>
      </c>
      <c r="Z1097">
        <v>1339.54</v>
      </c>
      <c r="AA1097">
        <v>1354.55</v>
      </c>
      <c r="AB1097">
        <v>1338.57</v>
      </c>
      <c r="AC1097">
        <v>1345.93</v>
      </c>
      <c r="AD1097">
        <v>15.98</v>
      </c>
      <c r="AE1097">
        <v>15.0985714285714</v>
      </c>
      <c r="AF1097">
        <v>27.4529871493203</v>
      </c>
      <c r="AG1097">
        <v>1</v>
      </c>
      <c r="AH1097" s="1">
        <f t="shared" si="53"/>
        <v>43634</v>
      </c>
      <c r="AI1097">
        <f>IFERROR(VLOOKUP(AH1097,realized!U:X,3,0),"")</f>
        <v>-25980.82</v>
      </c>
    </row>
    <row r="1098" spans="1:35" x14ac:dyDescent="0.3">
      <c r="A1098" t="s">
        <v>1927</v>
      </c>
      <c r="B1098">
        <v>1.1213500000000001</v>
      </c>
      <c r="C1098">
        <v>1.1218399999999999</v>
      </c>
      <c r="D1098">
        <v>1.1192899999999999</v>
      </c>
      <c r="E1098">
        <v>1.12069</v>
      </c>
      <c r="F1098">
        <v>2.5500000000000501E-3</v>
      </c>
      <c r="G1098">
        <v>5.3314285714285703E-3</v>
      </c>
      <c r="H1098">
        <v>51.641285979020999</v>
      </c>
      <c r="I1098">
        <v>0</v>
      </c>
      <c r="J1098" s="1">
        <f t="shared" si="51"/>
        <v>43655</v>
      </c>
      <c r="K1098">
        <f>IFERROR(VLOOKUP(J1098,realized!F:I,3,0),"")</f>
        <v>-16087.78</v>
      </c>
      <c r="M1098" t="s">
        <v>1927</v>
      </c>
      <c r="N1098">
        <v>1.2515499999999999</v>
      </c>
      <c r="O1098">
        <v>1.25224</v>
      </c>
      <c r="P1098">
        <v>1.2438800000000001</v>
      </c>
      <c r="Q1098">
        <v>1.2459499999999999</v>
      </c>
      <c r="R1098">
        <v>8.3599999999999196E-3</v>
      </c>
      <c r="S1098">
        <v>7.0728571428571498E-3</v>
      </c>
      <c r="T1098">
        <v>43.554605461562502</v>
      </c>
      <c r="U1098">
        <v>0</v>
      </c>
      <c r="V1098" s="1">
        <f t="shared" si="52"/>
        <v>43655</v>
      </c>
      <c r="W1098">
        <f>IFERROR(VLOOKUP(V1098,realized!K:N,3,0),"")</f>
        <v>-73394.880000000005</v>
      </c>
      <c r="Y1098" t="s">
        <v>1913</v>
      </c>
      <c r="Z1098">
        <v>1345.99</v>
      </c>
      <c r="AA1098">
        <v>1356</v>
      </c>
      <c r="AB1098">
        <v>1341.29</v>
      </c>
      <c r="AC1098">
        <v>1355.2</v>
      </c>
      <c r="AD1098">
        <v>14.71</v>
      </c>
      <c r="AE1098">
        <v>15.1335714285714</v>
      </c>
      <c r="AF1098">
        <v>34.9103144700059</v>
      </c>
      <c r="AG1098">
        <v>1</v>
      </c>
      <c r="AH1098" s="1">
        <f t="shared" si="53"/>
        <v>43635</v>
      </c>
      <c r="AI1098">
        <f>IFERROR(VLOOKUP(AH1098,realized!U:X,3,0),"")</f>
        <v>-42452.74</v>
      </c>
    </row>
    <row r="1099" spans="1:35" x14ac:dyDescent="0.3">
      <c r="A1099" t="s">
        <v>1928</v>
      </c>
      <c r="B1099">
        <v>1.1206799999999999</v>
      </c>
      <c r="C1099">
        <v>1.1263799999999999</v>
      </c>
      <c r="D1099">
        <v>1.12015</v>
      </c>
      <c r="E1099">
        <v>1.125</v>
      </c>
      <c r="F1099">
        <v>6.22999999999995E-3</v>
      </c>
      <c r="G1099">
        <v>5.1214285714285702E-3</v>
      </c>
      <c r="H1099">
        <v>50.833013866621499</v>
      </c>
      <c r="I1099">
        <v>0</v>
      </c>
      <c r="J1099" s="1">
        <f t="shared" si="51"/>
        <v>43656</v>
      </c>
      <c r="K1099">
        <f>IFERROR(VLOOKUP(J1099,realized!F:I,3,0),"")</f>
        <v>33173.910000000003</v>
      </c>
      <c r="M1099" t="s">
        <v>1928</v>
      </c>
      <c r="N1099">
        <v>1.2459</v>
      </c>
      <c r="O1099">
        <v>1.25204</v>
      </c>
      <c r="P1099">
        <v>1.2443299999999999</v>
      </c>
      <c r="Q1099">
        <v>1.2504200000000001</v>
      </c>
      <c r="R1099">
        <v>7.7100000000000996E-3</v>
      </c>
      <c r="S1099">
        <v>6.9692857142857204E-3</v>
      </c>
      <c r="T1099">
        <v>43.2875820186837</v>
      </c>
      <c r="U1099">
        <v>0</v>
      </c>
      <c r="V1099" s="1">
        <f t="shared" si="52"/>
        <v>43656</v>
      </c>
      <c r="W1099">
        <f>IFERROR(VLOOKUP(V1099,realized!K:N,3,0),"")</f>
        <v>38695.9</v>
      </c>
      <c r="Y1099" t="s">
        <v>1914</v>
      </c>
      <c r="Z1099">
        <v>1359.91</v>
      </c>
      <c r="AA1099">
        <v>1393.86</v>
      </c>
      <c r="AB1099">
        <v>1357.63</v>
      </c>
      <c r="AC1099">
        <v>1389.37</v>
      </c>
      <c r="AD1099">
        <v>38.659999999999798</v>
      </c>
      <c r="AE1099">
        <v>16.5242857142856</v>
      </c>
      <c r="AF1099">
        <v>27.8718063092848</v>
      </c>
      <c r="AG1099">
        <v>1</v>
      </c>
      <c r="AH1099" s="1">
        <f t="shared" si="53"/>
        <v>43636</v>
      </c>
      <c r="AI1099">
        <f>IFERROR(VLOOKUP(AH1099,realized!U:X,3,0),"")</f>
        <v>-358793.96</v>
      </c>
    </row>
    <row r="1100" spans="1:35" x14ac:dyDescent="0.3">
      <c r="A1100" t="s">
        <v>1929</v>
      </c>
      <c r="B1100">
        <v>1.1252</v>
      </c>
      <c r="C1100">
        <v>1.1285400000000001</v>
      </c>
      <c r="D1100">
        <v>1.1244799999999999</v>
      </c>
      <c r="E1100">
        <v>1.1253899999999999</v>
      </c>
      <c r="F1100">
        <v>4.0600000000001702E-3</v>
      </c>
      <c r="G1100">
        <v>4.7350000000000196E-3</v>
      </c>
      <c r="H1100">
        <v>49.851448873900097</v>
      </c>
      <c r="I1100">
        <v>0</v>
      </c>
      <c r="J1100" s="1">
        <f t="shared" si="51"/>
        <v>43657</v>
      </c>
      <c r="K1100">
        <f>IFERROR(VLOOKUP(J1100,realized!F:I,3,0),"")</f>
        <v>-9621.3799999999992</v>
      </c>
      <c r="M1100" t="s">
        <v>1929</v>
      </c>
      <c r="N1100">
        <v>1.24979</v>
      </c>
      <c r="O1100">
        <v>1.2571399999999999</v>
      </c>
      <c r="P1100">
        <v>1.2497799999999999</v>
      </c>
      <c r="Q1100">
        <v>1.25254</v>
      </c>
      <c r="R1100">
        <v>7.3600000000000297E-3</v>
      </c>
      <c r="S1100">
        <v>6.7478571428571596E-3</v>
      </c>
      <c r="T1100">
        <v>42.837219161511896</v>
      </c>
      <c r="U1100">
        <v>0</v>
      </c>
      <c r="V1100" s="1">
        <f t="shared" si="52"/>
        <v>43657</v>
      </c>
      <c r="W1100">
        <f>IFERROR(VLOOKUP(V1100,realized!K:N,3,0),"")</f>
        <v>13147.03</v>
      </c>
      <c r="Y1100" t="s">
        <v>1915</v>
      </c>
      <c r="Z1100">
        <v>1386.81</v>
      </c>
      <c r="AA1100">
        <v>1411.74</v>
      </c>
      <c r="AB1100">
        <v>1382.46</v>
      </c>
      <c r="AC1100">
        <v>1398.88</v>
      </c>
      <c r="AD1100">
        <v>29.279999999999902</v>
      </c>
      <c r="AE1100">
        <v>17.0464285714285</v>
      </c>
      <c r="AF1100">
        <v>27.456666859954499</v>
      </c>
      <c r="AG1100">
        <v>1</v>
      </c>
      <c r="AH1100" s="1">
        <f t="shared" si="53"/>
        <v>43637</v>
      </c>
      <c r="AI1100">
        <f>IFERROR(VLOOKUP(AH1100,realized!U:X,3,0),"")</f>
        <v>-155056.49</v>
      </c>
    </row>
    <row r="1101" spans="1:35" x14ac:dyDescent="0.3">
      <c r="A1101" t="s">
        <v>1930</v>
      </c>
      <c r="B1101">
        <v>1.1252800000000001</v>
      </c>
      <c r="C1101">
        <v>1.1274500000000001</v>
      </c>
      <c r="D1101">
        <v>1.1237999999999999</v>
      </c>
      <c r="E1101">
        <v>1.1269899999999999</v>
      </c>
      <c r="F1101">
        <v>3.6500000000001501E-3</v>
      </c>
      <c r="G1101">
        <v>4.7314285714285999E-3</v>
      </c>
      <c r="H1101">
        <v>48.889085638364598</v>
      </c>
      <c r="I1101">
        <v>0</v>
      </c>
      <c r="J1101" s="1">
        <f t="shared" si="51"/>
        <v>43658</v>
      </c>
      <c r="K1101">
        <f>IFERROR(VLOOKUP(J1101,realized!F:I,3,0),"")</f>
        <v>-2453.12</v>
      </c>
      <c r="M1101" t="s">
        <v>1930</v>
      </c>
      <c r="N1101">
        <v>1.25166</v>
      </c>
      <c r="O1101">
        <v>1.2578499999999999</v>
      </c>
      <c r="P1101">
        <v>1.2514400000000001</v>
      </c>
      <c r="Q1101">
        <v>1.2573700000000001</v>
      </c>
      <c r="R1101">
        <v>6.4099999999998004E-3</v>
      </c>
      <c r="S1101">
        <v>6.7885714285714398E-3</v>
      </c>
      <c r="T1101">
        <v>42.431469801749898</v>
      </c>
      <c r="U1101">
        <v>0</v>
      </c>
      <c r="V1101" s="1">
        <f t="shared" si="52"/>
        <v>43658</v>
      </c>
      <c r="W1101">
        <f>IFERROR(VLOOKUP(V1101,realized!K:N,3,0),"")</f>
        <v>4967.66</v>
      </c>
      <c r="Y1101" t="s">
        <v>1916</v>
      </c>
      <c r="Z1101">
        <v>1400.09</v>
      </c>
      <c r="AA1101">
        <v>1420.19</v>
      </c>
      <c r="AB1101">
        <v>1399.3</v>
      </c>
      <c r="AC1101">
        <v>1419.01</v>
      </c>
      <c r="AD1101">
        <v>21.309999999999899</v>
      </c>
      <c r="AE1101">
        <v>17.916428571428501</v>
      </c>
      <c r="AF1101">
        <v>25.504141654420099</v>
      </c>
      <c r="AG1101">
        <v>1</v>
      </c>
      <c r="AH1101" s="1">
        <f t="shared" si="53"/>
        <v>43640</v>
      </c>
      <c r="AI1101">
        <f>IFERROR(VLOOKUP(AH1101,realized!U:X,3,0),"")</f>
        <v>-138334.47</v>
      </c>
    </row>
    <row r="1102" spans="1:35" x14ac:dyDescent="0.3">
      <c r="A1102" t="s">
        <v>1931</v>
      </c>
      <c r="B1102">
        <v>1.12679</v>
      </c>
      <c r="C1102">
        <v>1.12835</v>
      </c>
      <c r="D1102">
        <v>1.1252800000000001</v>
      </c>
      <c r="E1102">
        <v>1.12574</v>
      </c>
      <c r="F1102">
        <v>3.0699999999999001E-3</v>
      </c>
      <c r="G1102">
        <v>4.4657142857143098E-3</v>
      </c>
      <c r="H1102">
        <v>51.261566165668697</v>
      </c>
      <c r="I1102">
        <v>0</v>
      </c>
      <c r="J1102" s="1">
        <f t="shared" si="51"/>
        <v>43661</v>
      </c>
      <c r="K1102">
        <f>IFERROR(VLOOKUP(J1102,realized!F:I,3,0),"")</f>
        <v>1858.9</v>
      </c>
      <c r="M1102" t="s">
        <v>1931</v>
      </c>
      <c r="N1102">
        <v>1.25518</v>
      </c>
      <c r="O1102">
        <v>1.25776</v>
      </c>
      <c r="P1102">
        <v>1.2509600000000001</v>
      </c>
      <c r="Q1102">
        <v>1.25152</v>
      </c>
      <c r="R1102">
        <v>6.7999999999999103E-3</v>
      </c>
      <c r="S1102">
        <v>6.4749999999999999E-3</v>
      </c>
      <c r="T1102">
        <v>47.633727542798098</v>
      </c>
      <c r="U1102">
        <v>0</v>
      </c>
      <c r="V1102" s="1">
        <f t="shared" si="52"/>
        <v>43661</v>
      </c>
      <c r="W1102">
        <f>IFERROR(VLOOKUP(V1102,realized!K:N,3,0),"")</f>
        <v>5163.29</v>
      </c>
      <c r="Y1102" t="s">
        <v>1917</v>
      </c>
      <c r="Z1102">
        <v>1419.33</v>
      </c>
      <c r="AA1102">
        <v>1439.15</v>
      </c>
      <c r="AB1102">
        <v>1411.8</v>
      </c>
      <c r="AC1102">
        <v>1422.09</v>
      </c>
      <c r="AD1102">
        <v>27.350000000000101</v>
      </c>
      <c r="AE1102">
        <v>18.443571428571399</v>
      </c>
      <c r="AF1102">
        <v>20.308021499939599</v>
      </c>
      <c r="AG1102">
        <v>1</v>
      </c>
      <c r="AH1102" s="1">
        <f t="shared" si="53"/>
        <v>43641</v>
      </c>
      <c r="AI1102">
        <f>IFERROR(VLOOKUP(AH1102,realized!U:X,3,0),"")</f>
        <v>-96661.98</v>
      </c>
    </row>
    <row r="1103" spans="1:35" x14ac:dyDescent="0.3">
      <c r="A1103" t="s">
        <v>1932</v>
      </c>
      <c r="B1103">
        <v>1.12571</v>
      </c>
      <c r="C1103">
        <v>1.1263099999999999</v>
      </c>
      <c r="D1103">
        <v>1.12015</v>
      </c>
      <c r="E1103">
        <v>1.1208899999999999</v>
      </c>
      <c r="F1103">
        <v>6.1599999999999398E-3</v>
      </c>
      <c r="G1103">
        <v>4.5935714285714503E-3</v>
      </c>
      <c r="H1103">
        <v>50.478598257203899</v>
      </c>
      <c r="I1103">
        <v>0</v>
      </c>
      <c r="J1103" s="1">
        <f t="shared" si="51"/>
        <v>43662</v>
      </c>
      <c r="K1103">
        <f>IFERROR(VLOOKUP(J1103,realized!F:I,3,0),"")</f>
        <v>-68365.77</v>
      </c>
      <c r="M1103" t="s">
        <v>1932</v>
      </c>
      <c r="N1103">
        <v>1.2510300000000001</v>
      </c>
      <c r="O1103">
        <v>1.252</v>
      </c>
      <c r="P1103">
        <v>1.23956</v>
      </c>
      <c r="Q1103">
        <v>1.2404299999999999</v>
      </c>
      <c r="R1103">
        <v>1.244E-2</v>
      </c>
      <c r="S1103">
        <v>7.0442857142857E-3</v>
      </c>
      <c r="T1103">
        <v>42.083724184030402</v>
      </c>
      <c r="U1103">
        <v>0</v>
      </c>
      <c r="V1103" s="1">
        <f t="shared" si="52"/>
        <v>43662</v>
      </c>
      <c r="W1103">
        <f>IFERROR(VLOOKUP(V1103,realized!K:N,3,0),"")</f>
        <v>-142857.88</v>
      </c>
      <c r="Y1103" t="s">
        <v>1918</v>
      </c>
      <c r="Z1103">
        <v>1423.45</v>
      </c>
      <c r="AA1103">
        <v>1424.06</v>
      </c>
      <c r="AB1103">
        <v>1401.68</v>
      </c>
      <c r="AC1103">
        <v>1409.19</v>
      </c>
      <c r="AD1103">
        <v>22.3799999999998</v>
      </c>
      <c r="AE1103">
        <v>19.141428571428499</v>
      </c>
      <c r="AF1103">
        <v>21.765633105486099</v>
      </c>
      <c r="AG1103">
        <v>1</v>
      </c>
      <c r="AH1103" s="1">
        <f t="shared" si="53"/>
        <v>43642</v>
      </c>
      <c r="AI1103">
        <f>IFERROR(VLOOKUP(AH1103,realized!U:X,3,0),"")</f>
        <v>742.58</v>
      </c>
    </row>
    <row r="1104" spans="1:35" x14ac:dyDescent="0.3">
      <c r="A1104" t="s">
        <v>1933</v>
      </c>
      <c r="B1104">
        <v>1.1210899999999999</v>
      </c>
      <c r="C1104">
        <v>1.1233299999999999</v>
      </c>
      <c r="D1104">
        <v>1.1199399999999999</v>
      </c>
      <c r="E1104">
        <v>1.1224400000000001</v>
      </c>
      <c r="F1104">
        <v>3.3899999999999998E-3</v>
      </c>
      <c r="G1104">
        <v>4.5950000000000296E-3</v>
      </c>
      <c r="H1104">
        <v>49.907966117077102</v>
      </c>
      <c r="I1104">
        <v>0</v>
      </c>
      <c r="J1104" s="1">
        <f t="shared" si="51"/>
        <v>43663</v>
      </c>
      <c r="K1104">
        <f>IFERROR(VLOOKUP(J1104,realized!F:I,3,0),"")</f>
        <v>-1020.9</v>
      </c>
      <c r="M1104" t="s">
        <v>1933</v>
      </c>
      <c r="N1104">
        <v>1.24065</v>
      </c>
      <c r="O1104">
        <v>1.24559</v>
      </c>
      <c r="P1104">
        <v>1.23814</v>
      </c>
      <c r="Q1104">
        <v>1.2430600000000001</v>
      </c>
      <c r="R1104">
        <v>7.4499999999999497E-3</v>
      </c>
      <c r="S1104">
        <v>7.1221428571428503E-3</v>
      </c>
      <c r="T1104">
        <v>40.212948439951802</v>
      </c>
      <c r="U1104">
        <v>0</v>
      </c>
      <c r="V1104" s="1">
        <f t="shared" si="52"/>
        <v>43663</v>
      </c>
      <c r="W1104">
        <f>IFERROR(VLOOKUP(V1104,realized!K:N,3,0),"")</f>
        <v>-19614.560000000001</v>
      </c>
      <c r="Y1104" t="s">
        <v>1919</v>
      </c>
      <c r="Z1104">
        <v>1408.98</v>
      </c>
      <c r="AA1104">
        <v>1412.1</v>
      </c>
      <c r="AB1104">
        <v>1398.58</v>
      </c>
      <c r="AC1104">
        <v>1408.1</v>
      </c>
      <c r="AD1104">
        <v>13.5199999999999</v>
      </c>
      <c r="AE1104">
        <v>18.821428571428498</v>
      </c>
      <c r="AF1104">
        <v>22.957745357843098</v>
      </c>
      <c r="AG1104">
        <v>1</v>
      </c>
      <c r="AH1104" s="1">
        <f t="shared" si="53"/>
        <v>43643</v>
      </c>
      <c r="AI1104">
        <f>IFERROR(VLOOKUP(AH1104,realized!U:X,3,0),"")</f>
        <v>-16232.51</v>
      </c>
    </row>
    <row r="1105" spans="1:35" x14ac:dyDescent="0.3">
      <c r="A1105" t="s">
        <v>1934</v>
      </c>
      <c r="B1105">
        <v>1.1224700000000001</v>
      </c>
      <c r="C1105">
        <v>1.12801</v>
      </c>
      <c r="D1105">
        <v>1.12049</v>
      </c>
      <c r="E1105">
        <v>1.1276299999999999</v>
      </c>
      <c r="F1105">
        <v>7.5199999999999703E-3</v>
      </c>
      <c r="G1105">
        <v>4.8278571428571598E-3</v>
      </c>
      <c r="H1105">
        <v>53.862903457669503</v>
      </c>
      <c r="I1105">
        <v>0</v>
      </c>
      <c r="J1105" s="1">
        <f t="shared" si="51"/>
        <v>43664</v>
      </c>
      <c r="K1105">
        <f>IFERROR(VLOOKUP(J1105,realized!F:I,3,0),"")</f>
        <v>22215.75</v>
      </c>
      <c r="M1105" t="s">
        <v>1934</v>
      </c>
      <c r="N1105">
        <v>1.24302</v>
      </c>
      <c r="O1105">
        <v>1.2557799999999999</v>
      </c>
      <c r="P1105">
        <v>1.24231</v>
      </c>
      <c r="Q1105">
        <v>1.25447</v>
      </c>
      <c r="R1105">
        <v>1.34699999999998E-2</v>
      </c>
      <c r="S1105">
        <v>7.5528571428571199E-3</v>
      </c>
      <c r="T1105">
        <v>43.345131044288003</v>
      </c>
      <c r="U1105">
        <v>0</v>
      </c>
      <c r="V1105" s="1">
        <f t="shared" si="52"/>
        <v>43664</v>
      </c>
      <c r="W1105">
        <f>IFERROR(VLOOKUP(V1105,realized!K:N,3,0),"")</f>
        <v>40856</v>
      </c>
      <c r="Y1105" t="s">
        <v>1920</v>
      </c>
      <c r="Z1105">
        <v>1409.26</v>
      </c>
      <c r="AA1105">
        <v>1424.58</v>
      </c>
      <c r="AB1105">
        <v>1405.63</v>
      </c>
      <c r="AC1105">
        <v>1411.18</v>
      </c>
      <c r="AD1105">
        <v>18.9499999999998</v>
      </c>
      <c r="AE1105">
        <v>19.012142857142798</v>
      </c>
      <c r="AF1105">
        <v>24.0519924182646</v>
      </c>
      <c r="AG1105">
        <v>1</v>
      </c>
      <c r="AH1105" s="1">
        <f t="shared" si="53"/>
        <v>43644</v>
      </c>
      <c r="AI1105">
        <f>IFERROR(VLOOKUP(AH1105,realized!U:X,3,0),"")</f>
        <v>-16558.89</v>
      </c>
    </row>
    <row r="1106" spans="1:35" x14ac:dyDescent="0.3">
      <c r="A1106" t="s">
        <v>1935</v>
      </c>
      <c r="B1106">
        <v>1.12764</v>
      </c>
      <c r="C1106">
        <v>1.12815</v>
      </c>
      <c r="D1106">
        <v>1.1203000000000001</v>
      </c>
      <c r="E1106">
        <v>1.1219600000000001</v>
      </c>
      <c r="F1106">
        <v>7.8499999999999091E-3</v>
      </c>
      <c r="G1106">
        <v>4.74428571428572E-3</v>
      </c>
      <c r="H1106">
        <v>65.505324149072806</v>
      </c>
      <c r="I1106">
        <v>0</v>
      </c>
      <c r="J1106" s="1">
        <f t="shared" si="51"/>
        <v>43665</v>
      </c>
      <c r="K1106">
        <f>IFERROR(VLOOKUP(J1106,realized!F:I,3,0),"")</f>
        <v>-17735.3</v>
      </c>
      <c r="M1106" t="s">
        <v>1935</v>
      </c>
      <c r="N1106">
        <v>1.25444</v>
      </c>
      <c r="O1106">
        <v>1.2555799999999999</v>
      </c>
      <c r="P1106">
        <v>1.24759</v>
      </c>
      <c r="Q1106">
        <v>1.24973</v>
      </c>
      <c r="R1106">
        <v>7.9899999999999399E-3</v>
      </c>
      <c r="S1106">
        <v>7.59642857142855E-3</v>
      </c>
      <c r="T1106">
        <v>50.632171767033498</v>
      </c>
      <c r="U1106">
        <v>0</v>
      </c>
      <c r="V1106" s="1">
        <f t="shared" si="52"/>
        <v>43665</v>
      </c>
      <c r="W1106">
        <f>IFERROR(VLOOKUP(V1106,realized!K:N,3,0),"")</f>
        <v>11064.78</v>
      </c>
      <c r="Y1106" t="s">
        <v>1921</v>
      </c>
      <c r="Z1106">
        <v>1398.13</v>
      </c>
      <c r="AA1106">
        <v>1398.13</v>
      </c>
      <c r="AB1106">
        <v>1381.64</v>
      </c>
      <c r="AC1106">
        <v>1384.23</v>
      </c>
      <c r="AD1106">
        <v>29.5399999999999</v>
      </c>
      <c r="AE1106">
        <v>20.407142857142802</v>
      </c>
      <c r="AF1106">
        <v>27.287728102693201</v>
      </c>
      <c r="AG1106">
        <v>1</v>
      </c>
      <c r="AH1106" s="1">
        <f t="shared" si="53"/>
        <v>43647</v>
      </c>
      <c r="AI1106">
        <f>IFERROR(VLOOKUP(AH1106,realized!U:X,3,0),"")</f>
        <v>-30291.01</v>
      </c>
    </row>
    <row r="1107" spans="1:35" x14ac:dyDescent="0.3">
      <c r="A1107" t="s">
        <v>1936</v>
      </c>
      <c r="B1107">
        <v>1.1214599999999999</v>
      </c>
      <c r="C1107">
        <v>1.12249</v>
      </c>
      <c r="D1107">
        <v>1.12059</v>
      </c>
      <c r="E1107">
        <v>1.12079</v>
      </c>
      <c r="F1107">
        <v>1.90000000000001E-3</v>
      </c>
      <c r="G1107">
        <v>4.54857142857144E-3</v>
      </c>
      <c r="H1107">
        <v>67.6745715604509</v>
      </c>
      <c r="I1107">
        <v>0</v>
      </c>
      <c r="J1107" s="1">
        <f t="shared" si="51"/>
        <v>43668</v>
      </c>
      <c r="K1107">
        <f>IFERROR(VLOOKUP(J1107,realized!F:I,3,0),"")</f>
        <v>2987.34</v>
      </c>
      <c r="M1107" t="s">
        <v>1936</v>
      </c>
      <c r="N1107">
        <v>1.2479499999999999</v>
      </c>
      <c r="O1107">
        <v>1.2513300000000001</v>
      </c>
      <c r="P1107">
        <v>1.24549</v>
      </c>
      <c r="Q1107">
        <v>1.24752</v>
      </c>
      <c r="R1107">
        <v>5.8400000000000604E-3</v>
      </c>
      <c r="S1107">
        <v>7.5549999999999697E-3</v>
      </c>
      <c r="T1107">
        <v>58.061082277301402</v>
      </c>
      <c r="U1107">
        <v>0</v>
      </c>
      <c r="V1107" s="1">
        <f t="shared" si="52"/>
        <v>43668</v>
      </c>
      <c r="W1107">
        <f>IFERROR(VLOOKUP(V1107,realized!K:N,3,0),"")</f>
        <v>-124.98</v>
      </c>
      <c r="Y1107" t="s">
        <v>1922</v>
      </c>
      <c r="Z1107">
        <v>1383.34</v>
      </c>
      <c r="AA1107">
        <v>1416.19</v>
      </c>
      <c r="AB1107">
        <v>1383.02</v>
      </c>
      <c r="AC1107">
        <v>1413.3</v>
      </c>
      <c r="AD1107">
        <v>33.17</v>
      </c>
      <c r="AE1107">
        <v>21.893571428571299</v>
      </c>
      <c r="AF1107">
        <v>30.936088377359098</v>
      </c>
      <c r="AG1107">
        <v>1</v>
      </c>
      <c r="AH1107" s="1">
        <f t="shared" si="53"/>
        <v>43648</v>
      </c>
      <c r="AI1107">
        <f>IFERROR(VLOOKUP(AH1107,realized!U:X,3,0),"")</f>
        <v>-62969.61</v>
      </c>
    </row>
    <row r="1108" spans="1:35" x14ac:dyDescent="0.3">
      <c r="A1108" t="s">
        <v>1937</v>
      </c>
      <c r="B1108">
        <v>1.1208199999999999</v>
      </c>
      <c r="C1108">
        <v>1.12093</v>
      </c>
      <c r="D1108">
        <v>1.1145499999999999</v>
      </c>
      <c r="E1108">
        <v>1.1151</v>
      </c>
      <c r="F1108">
        <v>6.3800000000000497E-3</v>
      </c>
      <c r="G1108">
        <v>4.6942857142857298E-3</v>
      </c>
      <c r="H1108">
        <v>58.298141549460198</v>
      </c>
      <c r="I1108">
        <v>1</v>
      </c>
      <c r="J1108" s="1">
        <f t="shared" si="51"/>
        <v>43669</v>
      </c>
      <c r="K1108">
        <f>IFERROR(VLOOKUP(J1108,realized!F:I,3,0),"")</f>
        <v>-193440.44</v>
      </c>
      <c r="M1108" t="s">
        <v>1937</v>
      </c>
      <c r="N1108">
        <v>1.24658</v>
      </c>
      <c r="O1108">
        <v>1.24813</v>
      </c>
      <c r="P1108">
        <v>1.2417199999999999</v>
      </c>
      <c r="Q1108">
        <v>1.2438499999999999</v>
      </c>
      <c r="R1108">
        <v>6.4100000000000198E-3</v>
      </c>
      <c r="S1108">
        <v>7.7049999999999697E-3</v>
      </c>
      <c r="T1108">
        <v>59.578583267496299</v>
      </c>
      <c r="U1108">
        <v>0</v>
      </c>
      <c r="V1108" s="1">
        <f t="shared" si="52"/>
        <v>43669</v>
      </c>
      <c r="W1108">
        <f>IFERROR(VLOOKUP(V1108,realized!K:N,3,0),"")</f>
        <v>-6708.11</v>
      </c>
      <c r="Y1108" t="s">
        <v>1923</v>
      </c>
      <c r="Z1108">
        <v>1419.5</v>
      </c>
      <c r="AA1108">
        <v>1437.71</v>
      </c>
      <c r="AB1108">
        <v>1411.94</v>
      </c>
      <c r="AC1108">
        <v>1417.8</v>
      </c>
      <c r="AD1108">
        <v>25.7699999999999</v>
      </c>
      <c r="AE1108">
        <v>22.967857142857099</v>
      </c>
      <c r="AF1108">
        <v>32.630268606149897</v>
      </c>
      <c r="AG1108">
        <v>1</v>
      </c>
      <c r="AH1108" s="1">
        <f t="shared" si="53"/>
        <v>43649</v>
      </c>
      <c r="AI1108">
        <f>IFERROR(VLOOKUP(AH1108,realized!U:X,3,0),"")</f>
        <v>1063.73</v>
      </c>
    </row>
    <row r="1109" spans="1:35" x14ac:dyDescent="0.3">
      <c r="A1109" t="s">
        <v>1938</v>
      </c>
      <c r="B1109">
        <v>1.11511</v>
      </c>
      <c r="C1109">
        <v>1.11554</v>
      </c>
      <c r="D1109">
        <v>1.1126100000000001</v>
      </c>
      <c r="E1109">
        <v>1.11388</v>
      </c>
      <c r="F1109">
        <v>2.9299999999998702E-3</v>
      </c>
      <c r="G1109">
        <v>4.7471428571428699E-3</v>
      </c>
      <c r="H1109">
        <v>54.871505774933503</v>
      </c>
      <c r="I1109">
        <v>1</v>
      </c>
      <c r="J1109" s="1">
        <f t="shared" si="51"/>
        <v>43670</v>
      </c>
      <c r="K1109">
        <f>IFERROR(VLOOKUP(J1109,realized!F:I,3,0),"")</f>
        <v>-66973.91</v>
      </c>
      <c r="M1109" t="s">
        <v>1938</v>
      </c>
      <c r="N1109">
        <v>1.24326</v>
      </c>
      <c r="O1109">
        <v>1.2521800000000001</v>
      </c>
      <c r="P1109">
        <v>1.2425600000000001</v>
      </c>
      <c r="Q1109">
        <v>1.2483299999999999</v>
      </c>
      <c r="R1109">
        <v>9.6199999999999602E-3</v>
      </c>
      <c r="S1109">
        <v>8.1785714285713997E-3</v>
      </c>
      <c r="T1109">
        <v>60.581077161637999</v>
      </c>
      <c r="U1109">
        <v>0</v>
      </c>
      <c r="V1109" s="1">
        <f t="shared" si="52"/>
        <v>43670</v>
      </c>
      <c r="W1109">
        <f>IFERROR(VLOOKUP(V1109,realized!K:N,3,0),"")</f>
        <v>16717.16</v>
      </c>
      <c r="Y1109" t="s">
        <v>1924</v>
      </c>
      <c r="Z1109">
        <v>1418.41</v>
      </c>
      <c r="AA1109">
        <v>1421.59</v>
      </c>
      <c r="AB1109">
        <v>1410.11</v>
      </c>
      <c r="AC1109">
        <v>1415.27</v>
      </c>
      <c r="AD1109">
        <v>11.48</v>
      </c>
      <c r="AE1109">
        <v>22.3314285714285</v>
      </c>
      <c r="AF1109">
        <v>33.797906361716002</v>
      </c>
      <c r="AG1109">
        <v>1</v>
      </c>
      <c r="AH1109" s="1">
        <f t="shared" si="53"/>
        <v>43650</v>
      </c>
      <c r="AI1109">
        <f>IFERROR(VLOOKUP(AH1109,realized!U:X,3,0),"")</f>
        <v>11395.86</v>
      </c>
    </row>
    <row r="1110" spans="1:35" x14ac:dyDescent="0.3">
      <c r="A1110" t="s">
        <v>1939</v>
      </c>
      <c r="B1110">
        <v>1.1138600000000001</v>
      </c>
      <c r="C1110">
        <v>1.1187400000000001</v>
      </c>
      <c r="D1110">
        <v>1.1100699999999999</v>
      </c>
      <c r="E1110">
        <v>1.11463</v>
      </c>
      <c r="F1110">
        <v>8.6700000000001706E-3</v>
      </c>
      <c r="G1110">
        <v>4.7935714285714404E-3</v>
      </c>
      <c r="H1110">
        <v>49.139343003839898</v>
      </c>
      <c r="I1110">
        <v>1</v>
      </c>
      <c r="J1110" s="1">
        <f t="shared" si="51"/>
        <v>43671</v>
      </c>
      <c r="K1110">
        <f>IFERROR(VLOOKUP(J1110,realized!F:I,3,0),"")</f>
        <v>-2652.85</v>
      </c>
      <c r="M1110" t="s">
        <v>1939</v>
      </c>
      <c r="N1110">
        <v>1.24821</v>
      </c>
      <c r="O1110">
        <v>1.2517400000000001</v>
      </c>
      <c r="P1110">
        <v>1.2436199999999999</v>
      </c>
      <c r="Q1110">
        <v>1.24535</v>
      </c>
      <c r="R1110">
        <v>8.1200000000001202E-3</v>
      </c>
      <c r="S1110">
        <v>7.9978571428571208E-3</v>
      </c>
      <c r="T1110">
        <v>62.368684086772902</v>
      </c>
      <c r="U1110">
        <v>0</v>
      </c>
      <c r="V1110" s="1">
        <f t="shared" si="52"/>
        <v>43671</v>
      </c>
      <c r="W1110">
        <f>IFERROR(VLOOKUP(V1110,realized!K:N,3,0),"")</f>
        <v>-6341.24</v>
      </c>
      <c r="Y1110" t="s">
        <v>1925</v>
      </c>
      <c r="Z1110">
        <v>1415.09</v>
      </c>
      <c r="AA1110">
        <v>1424.13</v>
      </c>
      <c r="AB1110">
        <v>1386.51</v>
      </c>
      <c r="AC1110">
        <v>1400.79</v>
      </c>
      <c r="AD1110">
        <v>37.620000000000097</v>
      </c>
      <c r="AE1110">
        <v>24.2657142857142</v>
      </c>
      <c r="AF1110">
        <v>37.277372280481799</v>
      </c>
      <c r="AG1110">
        <v>1</v>
      </c>
      <c r="AH1110" s="1">
        <f t="shared" si="53"/>
        <v>43651</v>
      </c>
      <c r="AI1110">
        <f>IFERROR(VLOOKUP(AH1110,realized!U:X,3,0),"")</f>
        <v>-56094.76</v>
      </c>
    </row>
    <row r="1111" spans="1:35" x14ac:dyDescent="0.3">
      <c r="A1111" t="s">
        <v>1940</v>
      </c>
      <c r="B1111">
        <v>1.1146</v>
      </c>
      <c r="C1111">
        <v>1.1150599999999999</v>
      </c>
      <c r="D1111">
        <v>1.1111500000000001</v>
      </c>
      <c r="E1111">
        <v>1.1125700000000001</v>
      </c>
      <c r="F1111">
        <v>3.9099999999998502E-3</v>
      </c>
      <c r="G1111">
        <v>4.8764285714285698E-3</v>
      </c>
      <c r="H1111">
        <v>48.7159112249971</v>
      </c>
      <c r="I1111">
        <v>1</v>
      </c>
      <c r="J1111" s="1">
        <f t="shared" si="51"/>
        <v>43672</v>
      </c>
      <c r="K1111">
        <f>IFERROR(VLOOKUP(J1111,realized!F:I,3,0),"")</f>
        <v>-42329.94</v>
      </c>
      <c r="M1111" t="s">
        <v>1940</v>
      </c>
      <c r="N1111">
        <v>1.2443500000000001</v>
      </c>
      <c r="O1111">
        <v>1.2459100000000001</v>
      </c>
      <c r="P1111">
        <v>1.23756</v>
      </c>
      <c r="Q1111">
        <v>1.2380599999999999</v>
      </c>
      <c r="R1111">
        <v>8.3500000000000796E-3</v>
      </c>
      <c r="S1111">
        <v>8.3092857142856996E-3</v>
      </c>
      <c r="T1111">
        <v>61.6021750711758</v>
      </c>
      <c r="U1111">
        <v>1</v>
      </c>
      <c r="V1111" s="1">
        <f t="shared" si="52"/>
        <v>43672</v>
      </c>
      <c r="W1111">
        <f>IFERROR(VLOOKUP(V1111,realized!K:N,3,0),"")</f>
        <v>-48034.9</v>
      </c>
      <c r="Y1111" t="s">
        <v>1926</v>
      </c>
      <c r="Z1111">
        <v>1398.25</v>
      </c>
      <c r="AA1111">
        <v>1407.51</v>
      </c>
      <c r="AB1111">
        <v>1391.66</v>
      </c>
      <c r="AC1111">
        <v>1391.76</v>
      </c>
      <c r="AD1111">
        <v>15.8499999999999</v>
      </c>
      <c r="AE1111">
        <v>24.256428571428501</v>
      </c>
      <c r="AF1111">
        <v>39.584730725346901</v>
      </c>
      <c r="AG1111">
        <v>1</v>
      </c>
      <c r="AH1111" s="1">
        <f t="shared" si="53"/>
        <v>43654</v>
      </c>
      <c r="AI1111">
        <f>IFERROR(VLOOKUP(AH1111,realized!U:X,3,0),"")</f>
        <v>-12149.52</v>
      </c>
    </row>
    <row r="1112" spans="1:35" x14ac:dyDescent="0.3">
      <c r="A1112" t="s">
        <v>1941</v>
      </c>
      <c r="B1112">
        <v>1.1125700000000001</v>
      </c>
      <c r="C1112">
        <v>1.1150599999999999</v>
      </c>
      <c r="D1112">
        <v>1.1112599999999999</v>
      </c>
      <c r="E1112">
        <v>1.1144700000000001</v>
      </c>
      <c r="F1112">
        <v>3.8000000000000199E-3</v>
      </c>
      <c r="G1112">
        <v>4.9657142857142799E-3</v>
      </c>
      <c r="H1112">
        <v>48.5079075838253</v>
      </c>
      <c r="I1112">
        <v>1</v>
      </c>
      <c r="J1112" s="1">
        <f t="shared" si="51"/>
        <v>43675</v>
      </c>
      <c r="K1112">
        <f>IFERROR(VLOOKUP(J1112,realized!F:I,3,0),"")</f>
        <v>-36442.239999999998</v>
      </c>
      <c r="M1112" t="s">
        <v>1941</v>
      </c>
      <c r="N1112">
        <v>1.2374499999999999</v>
      </c>
      <c r="O1112">
        <v>1.2383</v>
      </c>
      <c r="P1112">
        <v>1.2211799999999999</v>
      </c>
      <c r="Q1112">
        <v>1.2217100000000001</v>
      </c>
      <c r="R1112">
        <v>1.712E-2</v>
      </c>
      <c r="S1112">
        <v>8.9349999999999898E-3</v>
      </c>
      <c r="T1112">
        <v>39.854520987443799</v>
      </c>
      <c r="U1112">
        <v>1</v>
      </c>
      <c r="V1112" s="1">
        <f t="shared" si="52"/>
        <v>43675</v>
      </c>
      <c r="W1112">
        <f>IFERROR(VLOOKUP(V1112,realized!K:N,3,0),"")</f>
        <v>-436982.04</v>
      </c>
      <c r="Y1112" t="s">
        <v>1927</v>
      </c>
      <c r="Z1112">
        <v>1394.91</v>
      </c>
      <c r="AA1112">
        <v>1399.91</v>
      </c>
      <c r="AB1112">
        <v>1385.62</v>
      </c>
      <c r="AC1112">
        <v>1396.6</v>
      </c>
      <c r="AD1112">
        <v>14.2900000000001</v>
      </c>
      <c r="AE1112">
        <v>24.226428571428499</v>
      </c>
      <c r="AF1112">
        <v>47.726111645053102</v>
      </c>
      <c r="AG1112">
        <v>1</v>
      </c>
      <c r="AH1112" s="1">
        <f t="shared" si="53"/>
        <v>43655</v>
      </c>
      <c r="AI1112">
        <f>IFERROR(VLOOKUP(AH1112,realized!U:X,3,0),"")</f>
        <v>-26227.32</v>
      </c>
    </row>
    <row r="1113" spans="1:35" x14ac:dyDescent="0.3">
      <c r="A1113" t="s">
        <v>1942</v>
      </c>
      <c r="B1113">
        <v>1.1143799999999999</v>
      </c>
      <c r="C1113">
        <v>1.1160600000000001</v>
      </c>
      <c r="D1113">
        <v>1.1131800000000001</v>
      </c>
      <c r="E1113">
        <v>1.1155200000000001</v>
      </c>
      <c r="F1113">
        <v>2.8799999999999902E-3</v>
      </c>
      <c r="G1113">
        <v>4.7264285714285698E-3</v>
      </c>
      <c r="H1113">
        <v>48.281957324906998</v>
      </c>
      <c r="I1113">
        <v>1</v>
      </c>
      <c r="J1113" s="1">
        <f t="shared" si="51"/>
        <v>43676</v>
      </c>
      <c r="K1113">
        <f>IFERROR(VLOOKUP(J1113,realized!F:I,3,0),"")</f>
        <v>-37395.75</v>
      </c>
      <c r="M1113" t="s">
        <v>1942</v>
      </c>
      <c r="N1113">
        <v>1.2217899999999999</v>
      </c>
      <c r="O1113">
        <v>1.2225200000000001</v>
      </c>
      <c r="P1113">
        <v>1.21187</v>
      </c>
      <c r="Q1113">
        <v>1.2146600000000001</v>
      </c>
      <c r="R1113">
        <v>1.065E-2</v>
      </c>
      <c r="S1113">
        <v>9.1449999999999899E-3</v>
      </c>
      <c r="T1113">
        <v>32.058790751673399</v>
      </c>
      <c r="U1113">
        <v>1</v>
      </c>
      <c r="V1113" s="1">
        <f t="shared" si="52"/>
        <v>43676</v>
      </c>
      <c r="W1113">
        <f>IFERROR(VLOOKUP(V1113,realized!K:N,3,0),"")</f>
        <v>-196542.62</v>
      </c>
      <c r="Y1113" t="s">
        <v>1928</v>
      </c>
      <c r="Z1113">
        <v>1396.95</v>
      </c>
      <c r="AA1113">
        <v>1418.55</v>
      </c>
      <c r="AB1113">
        <v>1389.84</v>
      </c>
      <c r="AC1113">
        <v>1418.02</v>
      </c>
      <c r="AD1113">
        <v>28.71</v>
      </c>
      <c r="AE1113">
        <v>23.5157142857142</v>
      </c>
      <c r="AF1113">
        <v>61.857554859267303</v>
      </c>
      <c r="AG1113">
        <v>0</v>
      </c>
      <c r="AH1113" s="1">
        <f t="shared" si="53"/>
        <v>43656</v>
      </c>
      <c r="AI1113">
        <f>IFERROR(VLOOKUP(AH1113,realized!U:X,3,0),"")</f>
        <v>-1996.57</v>
      </c>
    </row>
    <row r="1114" spans="1:35" x14ac:dyDescent="0.3">
      <c r="A1114" t="s">
        <v>1943</v>
      </c>
      <c r="B1114">
        <v>1.1153999999999999</v>
      </c>
      <c r="C1114">
        <v>1.1161700000000001</v>
      </c>
      <c r="D1114">
        <v>1.10598</v>
      </c>
      <c r="E1114">
        <v>1.10761</v>
      </c>
      <c r="F1114">
        <v>1.01900000000001E-2</v>
      </c>
      <c r="G1114">
        <v>5.1642857142857098E-3</v>
      </c>
      <c r="H1114">
        <v>41.268312141971997</v>
      </c>
      <c r="I1114">
        <v>1</v>
      </c>
      <c r="J1114" s="1">
        <f t="shared" si="51"/>
        <v>43677</v>
      </c>
      <c r="K1114">
        <f>IFERROR(VLOOKUP(J1114,realized!F:I,3,0),"")</f>
        <v>-291678.05</v>
      </c>
      <c r="M1114" t="s">
        <v>1943</v>
      </c>
      <c r="N1114">
        <v>1.21471</v>
      </c>
      <c r="O1114">
        <v>1.2249000000000001</v>
      </c>
      <c r="P1114">
        <v>1.21329</v>
      </c>
      <c r="Q1114">
        <v>1.2158100000000001</v>
      </c>
      <c r="R1114">
        <v>1.1610000000000099E-2</v>
      </c>
      <c r="S1114">
        <v>9.4485714285714208E-3</v>
      </c>
      <c r="T1114">
        <v>33.002003444953097</v>
      </c>
      <c r="U1114">
        <v>1</v>
      </c>
      <c r="V1114" s="1">
        <f t="shared" si="52"/>
        <v>43677</v>
      </c>
      <c r="W1114">
        <f>IFERROR(VLOOKUP(V1114,realized!K:N,3,0),"")</f>
        <v>-139134.54</v>
      </c>
      <c r="Y1114" t="s">
        <v>1929</v>
      </c>
      <c r="Z1114">
        <v>1418.16</v>
      </c>
      <c r="AA1114">
        <v>1427.09</v>
      </c>
      <c r="AB1114">
        <v>1403.49</v>
      </c>
      <c r="AC1114">
        <v>1406.76</v>
      </c>
      <c r="AD1114">
        <v>23.599999999999898</v>
      </c>
      <c r="AE1114">
        <v>23.1099999999999</v>
      </c>
      <c r="AF1114">
        <v>62.630471558797801</v>
      </c>
      <c r="AG1114">
        <v>0</v>
      </c>
      <c r="AH1114" s="1">
        <f t="shared" si="53"/>
        <v>43657</v>
      </c>
      <c r="AI1114">
        <f>IFERROR(VLOOKUP(AH1114,realized!U:X,3,0),"")</f>
        <v>26567.06</v>
      </c>
    </row>
    <row r="1115" spans="1:35" x14ac:dyDescent="0.3">
      <c r="A1115" t="s">
        <v>1944</v>
      </c>
      <c r="B1115">
        <v>1.1076999999999999</v>
      </c>
      <c r="C1115">
        <v>1.1095699999999999</v>
      </c>
      <c r="D1115">
        <v>1.10263</v>
      </c>
      <c r="E1115">
        <v>1.1084799999999999</v>
      </c>
      <c r="F1115">
        <v>6.9399999999999401E-3</v>
      </c>
      <c r="G1115">
        <v>5.3992857142857002E-3</v>
      </c>
      <c r="H1115">
        <v>36.359308953125499</v>
      </c>
      <c r="I1115">
        <v>1</v>
      </c>
      <c r="J1115" s="1">
        <f t="shared" si="51"/>
        <v>43678</v>
      </c>
      <c r="K1115">
        <f>IFERROR(VLOOKUP(J1115,realized!F:I,3,0),"")</f>
        <v>-204075.92</v>
      </c>
      <c r="M1115" t="s">
        <v>1944</v>
      </c>
      <c r="N1115">
        <v>1.21479</v>
      </c>
      <c r="O1115">
        <v>1.2170700000000001</v>
      </c>
      <c r="P1115">
        <v>1.2078899999999999</v>
      </c>
      <c r="Q1115">
        <v>1.2129399999999999</v>
      </c>
      <c r="R1115">
        <v>9.1800000000001793E-3</v>
      </c>
      <c r="S1115">
        <v>9.6464285714285905E-3</v>
      </c>
      <c r="T1115">
        <v>30.897820756613299</v>
      </c>
      <c r="U1115">
        <v>1</v>
      </c>
      <c r="V1115" s="1">
        <f t="shared" si="52"/>
        <v>43678</v>
      </c>
      <c r="W1115">
        <f>IFERROR(VLOOKUP(V1115,realized!K:N,3,0),"")</f>
        <v>-109113.18</v>
      </c>
      <c r="Y1115" t="s">
        <v>1930</v>
      </c>
      <c r="Z1115">
        <v>1403.83</v>
      </c>
      <c r="AA1115">
        <v>1416.81</v>
      </c>
      <c r="AB1115">
        <v>1402.92</v>
      </c>
      <c r="AC1115">
        <v>1414.85</v>
      </c>
      <c r="AD1115">
        <v>13.8899999999998</v>
      </c>
      <c r="AE1115">
        <v>22.579999999999899</v>
      </c>
      <c r="AF1115">
        <v>63.2143877749943</v>
      </c>
      <c r="AG1115">
        <v>0</v>
      </c>
      <c r="AH1115" s="1">
        <f t="shared" si="53"/>
        <v>43658</v>
      </c>
      <c r="AI1115">
        <f>IFERROR(VLOOKUP(AH1115,realized!U:X,3,0),"")</f>
        <v>-13983.71</v>
      </c>
    </row>
    <row r="1116" spans="1:35" x14ac:dyDescent="0.3">
      <c r="A1116" t="s">
        <v>1945</v>
      </c>
      <c r="B1116">
        <v>1.1079699999999999</v>
      </c>
      <c r="C1116">
        <v>1.1115999999999999</v>
      </c>
      <c r="D1116">
        <v>1.1069599999999999</v>
      </c>
      <c r="E1116">
        <v>1.1105400000000001</v>
      </c>
      <c r="F1116">
        <v>4.6399999999999697E-3</v>
      </c>
      <c r="G1116">
        <v>5.5114285714285604E-3</v>
      </c>
      <c r="H1116">
        <v>37.240723486103001</v>
      </c>
      <c r="I1116">
        <v>1</v>
      </c>
      <c r="J1116" s="1">
        <f t="shared" si="51"/>
        <v>43679</v>
      </c>
      <c r="K1116">
        <f>IFERROR(VLOOKUP(J1116,realized!F:I,3,0),"")</f>
        <v>-33542.61</v>
      </c>
      <c r="M1116" t="s">
        <v>1945</v>
      </c>
      <c r="N1116">
        <v>1.21211</v>
      </c>
      <c r="O1116">
        <v>1.2168699999999999</v>
      </c>
      <c r="P1116">
        <v>1.2089700000000001</v>
      </c>
      <c r="Q1116">
        <v>1.2157199999999999</v>
      </c>
      <c r="R1116">
        <v>7.8999999999997891E-3</v>
      </c>
      <c r="S1116">
        <v>9.7250000000000097E-3</v>
      </c>
      <c r="T1116">
        <v>33.510106022252401</v>
      </c>
      <c r="U1116">
        <v>1</v>
      </c>
      <c r="V1116" s="1">
        <f t="shared" si="52"/>
        <v>43679</v>
      </c>
      <c r="W1116">
        <f>IFERROR(VLOOKUP(V1116,realized!K:N,3,0),"")</f>
        <v>-8942.34</v>
      </c>
      <c r="Y1116" t="s">
        <v>1931</v>
      </c>
      <c r="Z1116">
        <v>1415.13</v>
      </c>
      <c r="AA1116">
        <v>1419.67</v>
      </c>
      <c r="AB1116">
        <v>1407.61</v>
      </c>
      <c r="AC1116">
        <v>1415.04</v>
      </c>
      <c r="AD1116">
        <v>12.0600000000001</v>
      </c>
      <c r="AE1116">
        <v>21.487857142857099</v>
      </c>
      <c r="AF1116">
        <v>64.551630265817394</v>
      </c>
      <c r="AG1116">
        <v>0</v>
      </c>
      <c r="AH1116" s="1">
        <f t="shared" si="53"/>
        <v>43661</v>
      </c>
      <c r="AI1116">
        <f>IFERROR(VLOOKUP(AH1116,realized!U:X,3,0),"")</f>
        <v>-2632.76</v>
      </c>
    </row>
    <row r="1117" spans="1:35" x14ac:dyDescent="0.3">
      <c r="A1117" t="s">
        <v>1946</v>
      </c>
      <c r="B1117">
        <v>1.1103099999999999</v>
      </c>
      <c r="C1117">
        <v>1.1212800000000001</v>
      </c>
      <c r="D1117">
        <v>1.1103099999999999</v>
      </c>
      <c r="E1117">
        <v>1.12025</v>
      </c>
      <c r="F1117">
        <v>1.0970000000000099E-2</v>
      </c>
      <c r="G1117">
        <v>5.855E-3</v>
      </c>
      <c r="H1117">
        <v>37.935300402334697</v>
      </c>
      <c r="I1117">
        <v>1</v>
      </c>
      <c r="J1117" s="1">
        <f t="shared" si="51"/>
        <v>43682</v>
      </c>
      <c r="K1117">
        <f>IFERROR(VLOOKUP(J1117,realized!F:I,3,0),"")</f>
        <v>-94770.05</v>
      </c>
      <c r="M1117" t="s">
        <v>1946</v>
      </c>
      <c r="N1117">
        <v>1.2153799999999999</v>
      </c>
      <c r="O1117">
        <v>1.21875</v>
      </c>
      <c r="P1117">
        <v>1.21011</v>
      </c>
      <c r="Q1117">
        <v>1.21391</v>
      </c>
      <c r="R1117">
        <v>8.6399999999999793E-3</v>
      </c>
      <c r="S1117">
        <v>9.4535714285714396E-3</v>
      </c>
      <c r="T1117">
        <v>34.289313149271599</v>
      </c>
      <c r="U1117">
        <v>1</v>
      </c>
      <c r="V1117" s="1">
        <f t="shared" si="52"/>
        <v>43682</v>
      </c>
      <c r="W1117">
        <f>IFERROR(VLOOKUP(V1117,realized!K:N,3,0),"")</f>
        <v>-24951.59</v>
      </c>
      <c r="Y1117" t="s">
        <v>1932</v>
      </c>
      <c r="Z1117">
        <v>1413.65</v>
      </c>
      <c r="AA1117">
        <v>1418.2</v>
      </c>
      <c r="AB1117">
        <v>1400.66</v>
      </c>
      <c r="AC1117">
        <v>1403.31</v>
      </c>
      <c r="AD1117">
        <v>17.5399999999999</v>
      </c>
      <c r="AE1117">
        <v>21.142142857142801</v>
      </c>
      <c r="AF1117">
        <v>64.796962543459301</v>
      </c>
      <c r="AG1117">
        <v>0</v>
      </c>
      <c r="AH1117" s="1">
        <f t="shared" si="53"/>
        <v>43662</v>
      </c>
      <c r="AI1117">
        <f>IFERROR(VLOOKUP(AH1117,realized!U:X,3,0),"")</f>
        <v>4238.22</v>
      </c>
    </row>
    <row r="1118" spans="1:35" x14ac:dyDescent="0.3">
      <c r="A1118" t="s">
        <v>1947</v>
      </c>
      <c r="B1118">
        <v>1.12025</v>
      </c>
      <c r="C1118">
        <v>1.1249199999999999</v>
      </c>
      <c r="D1118">
        <v>1.1167</v>
      </c>
      <c r="E1118">
        <v>1.1200399999999999</v>
      </c>
      <c r="F1118">
        <v>8.2199999999998906E-3</v>
      </c>
      <c r="G1118">
        <v>6.1999999999999902E-3</v>
      </c>
      <c r="H1118">
        <v>38.801040903913403</v>
      </c>
      <c r="I1118">
        <v>1</v>
      </c>
      <c r="J1118" s="1">
        <f t="shared" si="51"/>
        <v>43683</v>
      </c>
      <c r="K1118">
        <f>IFERROR(VLOOKUP(J1118,realized!F:I,3,0),"")</f>
        <v>-22511.1</v>
      </c>
      <c r="M1118" t="s">
        <v>1947</v>
      </c>
      <c r="N1118">
        <v>1.2136499999999999</v>
      </c>
      <c r="O1118">
        <v>1.22089</v>
      </c>
      <c r="P1118">
        <v>1.21349</v>
      </c>
      <c r="Q1118">
        <v>1.21675</v>
      </c>
      <c r="R1118">
        <v>7.4000000000000697E-3</v>
      </c>
      <c r="S1118">
        <v>9.4500000000000191E-3</v>
      </c>
      <c r="T1118">
        <v>35.027264000114897</v>
      </c>
      <c r="U1118">
        <v>1</v>
      </c>
      <c r="V1118" s="1">
        <f t="shared" si="52"/>
        <v>43683</v>
      </c>
      <c r="W1118">
        <f>IFERROR(VLOOKUP(V1118,realized!K:N,3,0),"")</f>
        <v>7484.97</v>
      </c>
      <c r="Y1118" t="s">
        <v>1933</v>
      </c>
      <c r="Z1118">
        <v>1405.64</v>
      </c>
      <c r="AA1118">
        <v>1426.32</v>
      </c>
      <c r="AB1118">
        <v>1399.99</v>
      </c>
      <c r="AC1118">
        <v>1426.31</v>
      </c>
      <c r="AD1118">
        <v>26.329999999999899</v>
      </c>
      <c r="AE1118">
        <v>22.0571428571428</v>
      </c>
      <c r="AF1118">
        <v>65.190402098424499</v>
      </c>
      <c r="AG1118">
        <v>0</v>
      </c>
      <c r="AH1118" s="1">
        <f t="shared" si="53"/>
        <v>43663</v>
      </c>
      <c r="AI1118">
        <f>IFERROR(VLOOKUP(AH1118,realized!U:X,3,0),"")</f>
        <v>-53429.85</v>
      </c>
    </row>
    <row r="1119" spans="1:35" x14ac:dyDescent="0.3">
      <c r="A1119" t="s">
        <v>1948</v>
      </c>
      <c r="B1119">
        <v>1.1199300000000001</v>
      </c>
      <c r="C1119">
        <v>1.12415</v>
      </c>
      <c r="D1119">
        <v>1.1178600000000001</v>
      </c>
      <c r="E1119">
        <v>1.1198600000000001</v>
      </c>
      <c r="F1119">
        <v>6.2899999999998998E-3</v>
      </c>
      <c r="G1119">
        <v>6.1121428571428498E-3</v>
      </c>
      <c r="H1119">
        <v>39.479817590356703</v>
      </c>
      <c r="I1119">
        <v>1</v>
      </c>
      <c r="J1119" s="1">
        <f t="shared" si="51"/>
        <v>43684</v>
      </c>
      <c r="K1119">
        <f>IFERROR(VLOOKUP(J1119,realized!F:I,3,0),"")</f>
        <v>2338.65</v>
      </c>
      <c r="M1119" t="s">
        <v>1948</v>
      </c>
      <c r="N1119">
        <v>1.21608</v>
      </c>
      <c r="O1119">
        <v>1.21902</v>
      </c>
      <c r="P1119">
        <v>1.2120500000000001</v>
      </c>
      <c r="Q1119">
        <v>1.2140599999999999</v>
      </c>
      <c r="R1119">
        <v>6.9699999999999198E-3</v>
      </c>
      <c r="S1119">
        <v>8.9857142857143104E-3</v>
      </c>
      <c r="T1119">
        <v>35.633027194572399</v>
      </c>
      <c r="U1119">
        <v>1</v>
      </c>
      <c r="V1119" s="1">
        <f t="shared" si="52"/>
        <v>43684</v>
      </c>
      <c r="W1119">
        <f>IFERROR(VLOOKUP(V1119,realized!K:N,3,0),"")</f>
        <v>-18208.84</v>
      </c>
      <c r="Y1119" t="s">
        <v>1934</v>
      </c>
      <c r="Z1119">
        <v>1425.83</v>
      </c>
      <c r="AA1119">
        <v>1448.04</v>
      </c>
      <c r="AB1119">
        <v>1414.56</v>
      </c>
      <c r="AC1119">
        <v>1445.86</v>
      </c>
      <c r="AD1119">
        <v>33.479999999999997</v>
      </c>
      <c r="AE1119">
        <v>23.094999999999999</v>
      </c>
      <c r="AF1119">
        <v>59.273643885671497</v>
      </c>
      <c r="AG1119">
        <v>0</v>
      </c>
      <c r="AH1119" s="1">
        <f t="shared" si="53"/>
        <v>43664</v>
      </c>
      <c r="AI1119">
        <f>IFERROR(VLOOKUP(AH1119,realized!U:X,3,0),"")</f>
        <v>-110232.88</v>
      </c>
    </row>
    <row r="1120" spans="1:35" x14ac:dyDescent="0.3">
      <c r="A1120" t="s">
        <v>1949</v>
      </c>
      <c r="B1120">
        <v>1.1199600000000001</v>
      </c>
      <c r="C1120">
        <v>1.1227400000000001</v>
      </c>
      <c r="D1120">
        <v>1.11765</v>
      </c>
      <c r="E1120">
        <v>1.11788</v>
      </c>
      <c r="F1120">
        <v>5.0900000000000303E-3</v>
      </c>
      <c r="G1120">
        <v>5.9150000000000001E-3</v>
      </c>
      <c r="H1120">
        <v>45.215902424674297</v>
      </c>
      <c r="I1120">
        <v>0</v>
      </c>
      <c r="J1120" s="1">
        <f t="shared" si="51"/>
        <v>43685</v>
      </c>
      <c r="K1120">
        <f>IFERROR(VLOOKUP(J1120,realized!F:I,3,0),"")</f>
        <v>-16670.95</v>
      </c>
      <c r="M1120" t="s">
        <v>1949</v>
      </c>
      <c r="N1120">
        <v>1.2135100000000001</v>
      </c>
      <c r="O1120">
        <v>1.2181599999999999</v>
      </c>
      <c r="P1120">
        <v>1.20946</v>
      </c>
      <c r="Q1120">
        <v>1.2134199999999999</v>
      </c>
      <c r="R1120">
        <v>8.69999999999993E-3</v>
      </c>
      <c r="S1120">
        <v>9.0364285714285893E-3</v>
      </c>
      <c r="T1120">
        <v>38.879808650880697</v>
      </c>
      <c r="U1120">
        <v>1</v>
      </c>
      <c r="V1120" s="1">
        <f t="shared" si="52"/>
        <v>43685</v>
      </c>
      <c r="W1120">
        <f>IFERROR(VLOOKUP(V1120,realized!K:N,3,0),"")</f>
        <v>-49971.03</v>
      </c>
      <c r="Y1120" t="s">
        <v>1935</v>
      </c>
      <c r="Z1120">
        <v>1445.99</v>
      </c>
      <c r="AA1120">
        <v>1452.9</v>
      </c>
      <c r="AB1120">
        <v>1420.06</v>
      </c>
      <c r="AC1120">
        <v>1425.45</v>
      </c>
      <c r="AD1120">
        <v>32.840000000000103</v>
      </c>
      <c r="AE1120">
        <v>23.330714285714301</v>
      </c>
      <c r="AF1120">
        <v>57.685510032114799</v>
      </c>
      <c r="AG1120">
        <v>0</v>
      </c>
      <c r="AH1120" s="1">
        <f t="shared" si="53"/>
        <v>43665</v>
      </c>
      <c r="AI1120">
        <f>IFERROR(VLOOKUP(AH1120,realized!U:X,3,0),"")</f>
        <v>-13358.4</v>
      </c>
    </row>
    <row r="1121" spans="1:35" x14ac:dyDescent="0.3">
      <c r="A1121" t="s">
        <v>1950</v>
      </c>
      <c r="B1121">
        <v>1.1182000000000001</v>
      </c>
      <c r="C1121">
        <v>1.1222700000000001</v>
      </c>
      <c r="D1121">
        <v>1.11778</v>
      </c>
      <c r="E1121">
        <v>1.1199699999999999</v>
      </c>
      <c r="F1121">
        <v>4.4900000000000998E-3</v>
      </c>
      <c r="G1121">
        <v>6.1000000000000099E-3</v>
      </c>
      <c r="H1121">
        <v>46.007305291749702</v>
      </c>
      <c r="I1121">
        <v>0</v>
      </c>
      <c r="J1121" s="1">
        <f t="shared" si="51"/>
        <v>43686</v>
      </c>
      <c r="K1121">
        <f>IFERROR(VLOOKUP(J1121,realized!F:I,3,0),"")</f>
        <v>-3057.73</v>
      </c>
      <c r="M1121" t="s">
        <v>1950</v>
      </c>
      <c r="N1121">
        <v>1.21296</v>
      </c>
      <c r="O1121">
        <v>1.21471</v>
      </c>
      <c r="P1121">
        <v>1.2021599999999999</v>
      </c>
      <c r="Q1121">
        <v>1.2021599999999999</v>
      </c>
      <c r="R1121">
        <v>1.255E-2</v>
      </c>
      <c r="S1121">
        <v>9.5157142857143096E-3</v>
      </c>
      <c r="T1121">
        <v>34.866196667557801</v>
      </c>
      <c r="U1121">
        <v>1</v>
      </c>
      <c r="V1121" s="1">
        <f t="shared" si="52"/>
        <v>43686</v>
      </c>
      <c r="W1121">
        <f>IFERROR(VLOOKUP(V1121,realized!K:N,3,0),"")</f>
        <v>-122841.58</v>
      </c>
      <c r="Y1121" t="s">
        <v>1936</v>
      </c>
      <c r="Z1121">
        <v>1427.23</v>
      </c>
      <c r="AA1121">
        <v>1429.98</v>
      </c>
      <c r="AB1121">
        <v>1422.16</v>
      </c>
      <c r="AC1121">
        <v>1425.08</v>
      </c>
      <c r="AD1121">
        <v>7.8199999999999301</v>
      </c>
      <c r="AE1121">
        <v>21.52</v>
      </c>
      <c r="AF1121">
        <v>59.078027177468499</v>
      </c>
      <c r="AG1121">
        <v>0</v>
      </c>
      <c r="AH1121" s="1">
        <f t="shared" si="53"/>
        <v>43668</v>
      </c>
      <c r="AI1121">
        <f>IFERROR(VLOOKUP(AH1121,realized!U:X,3,0),"")</f>
        <v>-6812.6</v>
      </c>
    </row>
    <row r="1122" spans="1:35" x14ac:dyDescent="0.3">
      <c r="A1122" t="s">
        <v>1951</v>
      </c>
      <c r="B1122">
        <v>1.11965</v>
      </c>
      <c r="C1122">
        <v>1.12303</v>
      </c>
      <c r="D1122">
        <v>1.11616</v>
      </c>
      <c r="E1122">
        <v>1.1213500000000001</v>
      </c>
      <c r="F1122">
        <v>6.86999999999993E-3</v>
      </c>
      <c r="G1122">
        <v>6.1349999999999998E-3</v>
      </c>
      <c r="H1122">
        <v>46.727718021057797</v>
      </c>
      <c r="I1122">
        <v>0</v>
      </c>
      <c r="J1122" s="1">
        <f t="shared" si="51"/>
        <v>43689</v>
      </c>
      <c r="K1122">
        <f>IFERROR(VLOOKUP(J1122,realized!F:I,3,0),"")</f>
        <v>-28114.81</v>
      </c>
      <c r="M1122" t="s">
        <v>1951</v>
      </c>
      <c r="N1122">
        <v>1.20425</v>
      </c>
      <c r="O1122">
        <v>1.2105699999999999</v>
      </c>
      <c r="P1122">
        <v>1.2014499999999999</v>
      </c>
      <c r="Q1122">
        <v>1.2073</v>
      </c>
      <c r="R1122">
        <v>9.12000000000001E-3</v>
      </c>
      <c r="S1122">
        <v>9.7092857142857293E-3</v>
      </c>
      <c r="T1122">
        <v>34.932344066638301</v>
      </c>
      <c r="U1122">
        <v>0</v>
      </c>
      <c r="V1122" s="1">
        <f t="shared" si="52"/>
        <v>43689</v>
      </c>
      <c r="W1122">
        <f>IFERROR(VLOOKUP(V1122,realized!K:N,3,0),"")</f>
        <v>-28217.16</v>
      </c>
      <c r="Y1122" t="s">
        <v>1937</v>
      </c>
      <c r="Z1122">
        <v>1424.85</v>
      </c>
      <c r="AA1122">
        <v>1430.07</v>
      </c>
      <c r="AB1122">
        <v>1414.09</v>
      </c>
      <c r="AC1122">
        <v>1417.13</v>
      </c>
      <c r="AD1122">
        <v>15.98</v>
      </c>
      <c r="AE1122">
        <v>20.820714285714299</v>
      </c>
      <c r="AF1122">
        <v>58.822828787560901</v>
      </c>
      <c r="AG1122">
        <v>0</v>
      </c>
      <c r="AH1122" s="1">
        <f t="shared" si="53"/>
        <v>43669</v>
      </c>
      <c r="AI1122">
        <f>IFERROR(VLOOKUP(AH1122,realized!U:X,3,0),"")</f>
        <v>-24746.23</v>
      </c>
    </row>
    <row r="1123" spans="1:35" x14ac:dyDescent="0.3">
      <c r="A1123" t="s">
        <v>1952</v>
      </c>
      <c r="B1123">
        <v>1.1214200000000001</v>
      </c>
      <c r="C1123">
        <v>1.1228199999999999</v>
      </c>
      <c r="D1123">
        <v>1.11697</v>
      </c>
      <c r="E1123">
        <v>1.1170599999999999</v>
      </c>
      <c r="F1123">
        <v>5.84999999999991E-3</v>
      </c>
      <c r="G1123">
        <v>6.3435714285714302E-3</v>
      </c>
      <c r="H1123">
        <v>47.510315810489203</v>
      </c>
      <c r="I1123">
        <v>0</v>
      </c>
      <c r="J1123" s="1">
        <f t="shared" si="51"/>
        <v>43690</v>
      </c>
      <c r="K1123">
        <f>IFERROR(VLOOKUP(J1123,realized!F:I,3,0),"")</f>
        <v>18316.560000000001</v>
      </c>
      <c r="M1123" t="s">
        <v>1952</v>
      </c>
      <c r="N1123">
        <v>1.2076199999999999</v>
      </c>
      <c r="O1123">
        <v>1.2096899999999999</v>
      </c>
      <c r="P1123">
        <v>1.2041299999999999</v>
      </c>
      <c r="Q1123">
        <v>1.20587</v>
      </c>
      <c r="R1123">
        <v>5.5599999999999998E-3</v>
      </c>
      <c r="S1123">
        <v>9.4192857142857394E-3</v>
      </c>
      <c r="T1123">
        <v>35.629278488841997</v>
      </c>
      <c r="U1123">
        <v>0</v>
      </c>
      <c r="V1123" s="1">
        <f t="shared" si="52"/>
        <v>43690</v>
      </c>
      <c r="W1123">
        <f>IFERROR(VLOOKUP(V1123,realized!K:N,3,0),"")</f>
        <v>-15366.71</v>
      </c>
      <c r="Y1123" t="s">
        <v>1938</v>
      </c>
      <c r="Z1123">
        <v>1417.17</v>
      </c>
      <c r="AA1123">
        <v>1429.41</v>
      </c>
      <c r="AB1123">
        <v>1416.25</v>
      </c>
      <c r="AC1123">
        <v>1424.38</v>
      </c>
      <c r="AD1123">
        <v>13.16</v>
      </c>
      <c r="AE1123">
        <v>20.9407142857143</v>
      </c>
      <c r="AF1123">
        <v>58.656613736757599</v>
      </c>
      <c r="AG1123">
        <v>0</v>
      </c>
      <c r="AH1123" s="1">
        <f t="shared" si="53"/>
        <v>43670</v>
      </c>
      <c r="AI1123">
        <f>IFERROR(VLOOKUP(AH1123,realized!U:X,3,0),"")</f>
        <v>-3438.51</v>
      </c>
    </row>
    <row r="1124" spans="1:35" x14ac:dyDescent="0.3">
      <c r="A1124" t="s">
        <v>1953</v>
      </c>
      <c r="B1124">
        <v>1.1169800000000001</v>
      </c>
      <c r="C1124">
        <v>1.1190500000000001</v>
      </c>
      <c r="D1124">
        <v>1.11304</v>
      </c>
      <c r="E1124">
        <v>1.1137600000000001</v>
      </c>
      <c r="F1124">
        <v>6.01000000000007E-3</v>
      </c>
      <c r="G1124">
        <v>6.1535714285714197E-3</v>
      </c>
      <c r="H1124">
        <v>48.164494973808502</v>
      </c>
      <c r="I1124">
        <v>0</v>
      </c>
      <c r="J1124" s="1">
        <f t="shared" si="51"/>
        <v>43691</v>
      </c>
      <c r="K1124">
        <f>IFERROR(VLOOKUP(J1124,realized!F:I,3,0),"")</f>
        <v>-22965.119999999999</v>
      </c>
      <c r="M1124" t="s">
        <v>1953</v>
      </c>
      <c r="N1124">
        <v>1.20513</v>
      </c>
      <c r="O1124">
        <v>1.21</v>
      </c>
      <c r="P1124">
        <v>1.20441</v>
      </c>
      <c r="Q1124">
        <v>1.20564</v>
      </c>
      <c r="R1124">
        <v>5.5899999999999804E-3</v>
      </c>
      <c r="S1124">
        <v>9.2385714285714397E-3</v>
      </c>
      <c r="T1124">
        <v>40.661560591408197</v>
      </c>
      <c r="U1124">
        <v>0</v>
      </c>
      <c r="V1124" s="1">
        <f t="shared" si="52"/>
        <v>43691</v>
      </c>
      <c r="W1124">
        <f>IFERROR(VLOOKUP(V1124,realized!K:N,3,0),"")</f>
        <v>-9727.9599999999991</v>
      </c>
      <c r="Y1124" t="s">
        <v>1939</v>
      </c>
      <c r="Z1124">
        <v>1425.31</v>
      </c>
      <c r="AA1124">
        <v>1433.7</v>
      </c>
      <c r="AB1124">
        <v>1410.98</v>
      </c>
      <c r="AC1124">
        <v>1413.97</v>
      </c>
      <c r="AD1124">
        <v>22.72</v>
      </c>
      <c r="AE1124">
        <v>19.876428571428502</v>
      </c>
      <c r="AF1124">
        <v>58.127182456766903</v>
      </c>
      <c r="AG1124">
        <v>0</v>
      </c>
      <c r="AH1124" s="1">
        <f t="shared" si="53"/>
        <v>43671</v>
      </c>
      <c r="AI1124">
        <f>IFERROR(VLOOKUP(AH1124,realized!U:X,3,0),"")</f>
        <v>-26483.97</v>
      </c>
    </row>
    <row r="1125" spans="1:35" x14ac:dyDescent="0.3">
      <c r="A1125" t="s">
        <v>1954</v>
      </c>
      <c r="B1125">
        <v>1.11368</v>
      </c>
      <c r="C1125">
        <v>1.11581</v>
      </c>
      <c r="D1125">
        <v>1.10911</v>
      </c>
      <c r="E1125">
        <v>1.1108899999999999</v>
      </c>
      <c r="F1125">
        <v>6.6999999999999204E-3</v>
      </c>
      <c r="G1125">
        <v>6.3528571428571401E-3</v>
      </c>
      <c r="H1125">
        <v>48.862121184495599</v>
      </c>
      <c r="I1125">
        <v>0</v>
      </c>
      <c r="J1125" s="1">
        <f t="shared" si="51"/>
        <v>43692</v>
      </c>
      <c r="K1125">
        <f>IFERROR(VLOOKUP(J1125,realized!F:I,3,0),"")</f>
        <v>-36908.660000000003</v>
      </c>
      <c r="M1125" t="s">
        <v>1954</v>
      </c>
      <c r="N1125">
        <v>1.2054100000000001</v>
      </c>
      <c r="O1125">
        <v>1.2150099999999999</v>
      </c>
      <c r="P1125">
        <v>1.20502</v>
      </c>
      <c r="Q1125">
        <v>1.20902</v>
      </c>
      <c r="R1125">
        <v>9.9899999999999399E-3</v>
      </c>
      <c r="S1125">
        <v>9.3557142857142901E-3</v>
      </c>
      <c r="T1125">
        <v>48.078997777031297</v>
      </c>
      <c r="U1125">
        <v>0</v>
      </c>
      <c r="V1125" s="1">
        <f t="shared" si="52"/>
        <v>43692</v>
      </c>
      <c r="W1125">
        <f>IFERROR(VLOOKUP(V1125,realized!K:N,3,0),"")</f>
        <v>9554.5400000000009</v>
      </c>
      <c r="Y1125" t="s">
        <v>1940</v>
      </c>
      <c r="Z1125">
        <v>1413.31</v>
      </c>
      <c r="AA1125">
        <v>1424.77</v>
      </c>
      <c r="AB1125">
        <v>1413.17</v>
      </c>
      <c r="AC1125">
        <v>1416.63</v>
      </c>
      <c r="AD1125">
        <v>11.5999999999999</v>
      </c>
      <c r="AE1125">
        <v>19.572857142857099</v>
      </c>
      <c r="AF1125">
        <v>57.553975958391398</v>
      </c>
      <c r="AG1125">
        <v>0</v>
      </c>
      <c r="AH1125" s="1">
        <f t="shared" si="53"/>
        <v>43672</v>
      </c>
      <c r="AI1125">
        <f>IFERROR(VLOOKUP(AH1125,realized!U:X,3,0),"")</f>
        <v>-2134.5100000000002</v>
      </c>
    </row>
    <row r="1126" spans="1:35" x14ac:dyDescent="0.3">
      <c r="A1126" t="s">
        <v>1955</v>
      </c>
      <c r="B1126">
        <v>1.1105799999999999</v>
      </c>
      <c r="C1126">
        <v>1.1111800000000001</v>
      </c>
      <c r="D1126">
        <v>1.1066</v>
      </c>
      <c r="E1126">
        <v>1.1089599999999999</v>
      </c>
      <c r="F1126">
        <v>4.5800000000000198E-3</v>
      </c>
      <c r="G1126">
        <v>6.4085714285714301E-3</v>
      </c>
      <c r="H1126">
        <v>49.531696180219001</v>
      </c>
      <c r="I1126">
        <v>0</v>
      </c>
      <c r="J1126" s="1">
        <f t="shared" si="51"/>
        <v>43693</v>
      </c>
      <c r="K1126">
        <f>IFERROR(VLOOKUP(J1126,realized!F:I,3,0),"")</f>
        <v>-18316.41</v>
      </c>
      <c r="M1126" t="s">
        <v>1955</v>
      </c>
      <c r="N1126">
        <v>1.2078800000000001</v>
      </c>
      <c r="O1126">
        <v>1.2174799999999999</v>
      </c>
      <c r="P1126">
        <v>1.2073400000000001</v>
      </c>
      <c r="Q1126">
        <v>1.2141999999999999</v>
      </c>
      <c r="R1126">
        <v>1.01399999999998E-2</v>
      </c>
      <c r="S1126">
        <v>8.8571428571428499E-3</v>
      </c>
      <c r="T1126">
        <v>65.183245735004306</v>
      </c>
      <c r="U1126">
        <v>0</v>
      </c>
      <c r="V1126" s="1">
        <f t="shared" si="52"/>
        <v>43693</v>
      </c>
      <c r="W1126">
        <f>IFERROR(VLOOKUP(V1126,realized!K:N,3,0),"")</f>
        <v>13739.25</v>
      </c>
      <c r="Y1126" t="s">
        <v>1941</v>
      </c>
      <c r="Z1126">
        <v>1419.15</v>
      </c>
      <c r="AA1126">
        <v>1428.09</v>
      </c>
      <c r="AB1126">
        <v>1414.73</v>
      </c>
      <c r="AC1126">
        <v>1425.81</v>
      </c>
      <c r="AD1126">
        <v>13.3599999999999</v>
      </c>
      <c r="AE1126">
        <v>19.506428571428501</v>
      </c>
      <c r="AF1126">
        <v>59.421929499369803</v>
      </c>
      <c r="AG1126">
        <v>0</v>
      </c>
      <c r="AH1126" s="1">
        <f t="shared" si="53"/>
        <v>43675</v>
      </c>
      <c r="AI1126">
        <f>IFERROR(VLOOKUP(AH1126,realized!U:X,3,0),"")</f>
        <v>-10533.33</v>
      </c>
    </row>
    <row r="1127" spans="1:35" x14ac:dyDescent="0.3">
      <c r="A1127" t="s">
        <v>1956</v>
      </c>
      <c r="B1127">
        <v>1.10904</v>
      </c>
      <c r="C1127">
        <v>1.11134</v>
      </c>
      <c r="D1127">
        <v>1.1075699999999999</v>
      </c>
      <c r="E1127">
        <v>1.10775</v>
      </c>
      <c r="F1127">
        <v>3.7700000000000498E-3</v>
      </c>
      <c r="G1127">
        <v>6.4721428571428603E-3</v>
      </c>
      <c r="H1127">
        <v>50.326309816749699</v>
      </c>
      <c r="I1127">
        <v>0</v>
      </c>
      <c r="J1127" s="1">
        <f t="shared" si="51"/>
        <v>43696</v>
      </c>
      <c r="K1127">
        <f>IFERROR(VLOOKUP(J1127,realized!F:I,3,0),"")</f>
        <v>-19650.599999999999</v>
      </c>
      <c r="M1127" t="s">
        <v>1956</v>
      </c>
      <c r="N1127">
        <v>1.21458</v>
      </c>
      <c r="O1127">
        <v>1.21722</v>
      </c>
      <c r="P1127">
        <v>1.2104299999999999</v>
      </c>
      <c r="Q1127">
        <v>1.2123699999999999</v>
      </c>
      <c r="R1127">
        <v>6.7900000000000703E-3</v>
      </c>
      <c r="S1127">
        <v>8.5814285714285593E-3</v>
      </c>
      <c r="T1127">
        <v>65.019861630959099</v>
      </c>
      <c r="U1127">
        <v>0</v>
      </c>
      <c r="V1127" s="1">
        <f t="shared" si="52"/>
        <v>43696</v>
      </c>
      <c r="W1127">
        <f>IFERROR(VLOOKUP(V1127,realized!K:N,3,0),"")</f>
        <v>20211.5</v>
      </c>
      <c r="Y1127" t="s">
        <v>1942</v>
      </c>
      <c r="Z1127">
        <v>1426.4</v>
      </c>
      <c r="AA1127">
        <v>1433.18</v>
      </c>
      <c r="AB1127">
        <v>1422.24</v>
      </c>
      <c r="AC1127">
        <v>1431</v>
      </c>
      <c r="AD1127">
        <v>10.94</v>
      </c>
      <c r="AE1127">
        <v>18.2371428571428</v>
      </c>
      <c r="AF1127">
        <v>65.404887887224902</v>
      </c>
      <c r="AG1127">
        <v>0</v>
      </c>
      <c r="AH1127" s="1">
        <f t="shared" si="53"/>
        <v>43676</v>
      </c>
      <c r="AI1127">
        <f>IFERROR(VLOOKUP(AH1127,realized!U:X,3,0),"")</f>
        <v>-39592.050000000003</v>
      </c>
    </row>
    <row r="1128" spans="1:35" x14ac:dyDescent="0.3">
      <c r="A1128" t="s">
        <v>1957</v>
      </c>
      <c r="B1128">
        <v>1.10771</v>
      </c>
      <c r="C1128">
        <v>1.1106400000000001</v>
      </c>
      <c r="D1128">
        <v>1.1065100000000001</v>
      </c>
      <c r="E1128">
        <v>1.10998</v>
      </c>
      <c r="F1128">
        <v>4.1299999999999601E-3</v>
      </c>
      <c r="G1128">
        <v>6.0392857142857002E-3</v>
      </c>
      <c r="H1128">
        <v>50.718409322538797</v>
      </c>
      <c r="I1128">
        <v>0</v>
      </c>
      <c r="J1128" s="1">
        <f t="shared" si="51"/>
        <v>43697</v>
      </c>
      <c r="K1128">
        <f>IFERROR(VLOOKUP(J1128,realized!F:I,3,0),"")</f>
        <v>22973.759999999998</v>
      </c>
      <c r="M1128" t="s">
        <v>1957</v>
      </c>
      <c r="N1128">
        <v>1.2125699999999999</v>
      </c>
      <c r="O1128">
        <v>1.2179599999999999</v>
      </c>
      <c r="P1128">
        <v>1.2063699999999999</v>
      </c>
      <c r="Q1128">
        <v>1.2169399999999999</v>
      </c>
      <c r="R1128">
        <v>1.1589999999999901E-2</v>
      </c>
      <c r="S1128">
        <v>8.57999999999998E-3</v>
      </c>
      <c r="T1128">
        <v>71.872905817137905</v>
      </c>
      <c r="U1128">
        <v>0</v>
      </c>
      <c r="V1128" s="1">
        <f t="shared" si="52"/>
        <v>43697</v>
      </c>
      <c r="W1128">
        <f>IFERROR(VLOOKUP(V1128,realized!K:N,3,0),"")</f>
        <v>60823.11</v>
      </c>
      <c r="Y1128" t="s">
        <v>1943</v>
      </c>
      <c r="Z1128">
        <v>1430.72</v>
      </c>
      <c r="AA1128">
        <v>1434.36</v>
      </c>
      <c r="AB1128">
        <v>1410.42</v>
      </c>
      <c r="AC1128">
        <v>1412.31</v>
      </c>
      <c r="AD1128">
        <v>23.939999999999799</v>
      </c>
      <c r="AE1128">
        <v>18.2614285714285</v>
      </c>
      <c r="AF1128">
        <v>64.781771146259103</v>
      </c>
      <c r="AG1128">
        <v>0</v>
      </c>
      <c r="AH1128" s="1">
        <f t="shared" si="53"/>
        <v>43677</v>
      </c>
      <c r="AI1128">
        <f>IFERROR(VLOOKUP(AH1128,realized!U:X,3,0),"")</f>
        <v>-54304.85</v>
      </c>
    </row>
    <row r="1129" spans="1:35" x14ac:dyDescent="0.3">
      <c r="A1129" t="s">
        <v>1958</v>
      </c>
      <c r="B1129">
        <v>1.1100099999999999</v>
      </c>
      <c r="C1129">
        <v>1.11069</v>
      </c>
      <c r="D1129">
        <v>1.1079300000000001</v>
      </c>
      <c r="E1129">
        <v>1.1083700000000001</v>
      </c>
      <c r="F1129">
        <v>2.7599999999998702E-3</v>
      </c>
      <c r="G1129">
        <v>5.74071428571427E-3</v>
      </c>
      <c r="H1129">
        <v>58.116998648969499</v>
      </c>
      <c r="I1129">
        <v>0</v>
      </c>
      <c r="J1129" s="1">
        <f t="shared" si="51"/>
        <v>43698</v>
      </c>
      <c r="K1129">
        <f>IFERROR(VLOOKUP(J1129,realized!F:I,3,0),"")</f>
        <v>5611.3</v>
      </c>
      <c r="M1129" t="s">
        <v>1958</v>
      </c>
      <c r="N1129">
        <v>1.2155</v>
      </c>
      <c r="O1129">
        <v>1.2174499999999999</v>
      </c>
      <c r="P1129">
        <v>1.2111000000000001</v>
      </c>
      <c r="Q1129">
        <v>1.2119899999999999</v>
      </c>
      <c r="R1129">
        <v>6.3499999999998497E-3</v>
      </c>
      <c r="S1129">
        <v>8.3778571428571001E-3</v>
      </c>
      <c r="T1129">
        <v>71.500042800876798</v>
      </c>
      <c r="U1129">
        <v>0</v>
      </c>
      <c r="V1129" s="1">
        <f t="shared" si="52"/>
        <v>43698</v>
      </c>
      <c r="W1129">
        <f>IFERROR(VLOOKUP(V1129,realized!K:N,3,0),"")</f>
        <v>21776.9</v>
      </c>
      <c r="Y1129" t="s">
        <v>1944</v>
      </c>
      <c r="Z1129">
        <v>1412.58</v>
      </c>
      <c r="AA1129">
        <v>1445.93</v>
      </c>
      <c r="AB1129">
        <v>1400.42</v>
      </c>
      <c r="AC1129">
        <v>1445.84</v>
      </c>
      <c r="AD1129">
        <v>45.509999999999899</v>
      </c>
      <c r="AE1129">
        <v>20.52</v>
      </c>
      <c r="AF1129">
        <v>64.513895774966898</v>
      </c>
      <c r="AG1129">
        <v>0</v>
      </c>
      <c r="AH1129" s="1">
        <f t="shared" si="53"/>
        <v>43678</v>
      </c>
      <c r="AI1129">
        <f>IFERROR(VLOOKUP(AH1129,realized!U:X,3,0),"")</f>
        <v>-90663.19</v>
      </c>
    </row>
    <row r="1130" spans="1:35" x14ac:dyDescent="0.3">
      <c r="A1130" t="s">
        <v>1959</v>
      </c>
      <c r="B1130">
        <v>1.10826</v>
      </c>
      <c r="C1130">
        <v>1.1112500000000001</v>
      </c>
      <c r="D1130">
        <v>1.10632</v>
      </c>
      <c r="E1130">
        <v>1.10788</v>
      </c>
      <c r="F1130">
        <v>4.9300000000001001E-3</v>
      </c>
      <c r="G1130">
        <v>5.7614285714285597E-3</v>
      </c>
      <c r="H1130">
        <v>57.838778664495997</v>
      </c>
      <c r="I1130">
        <v>0</v>
      </c>
      <c r="J1130" s="1">
        <f t="shared" si="51"/>
        <v>43699</v>
      </c>
      <c r="K1130">
        <f>IFERROR(VLOOKUP(J1130,realized!F:I,3,0),"")</f>
        <v>36763.120000000003</v>
      </c>
      <c r="M1130" t="s">
        <v>1959</v>
      </c>
      <c r="N1130">
        <v>1.21184</v>
      </c>
      <c r="O1130">
        <v>1.22723</v>
      </c>
      <c r="P1130">
        <v>1.21079</v>
      </c>
      <c r="Q1130">
        <v>1.22557</v>
      </c>
      <c r="R1130">
        <v>1.644E-2</v>
      </c>
      <c r="S1130">
        <v>8.98785714285711E-3</v>
      </c>
      <c r="T1130">
        <v>60.585961092309802</v>
      </c>
      <c r="U1130">
        <v>1</v>
      </c>
      <c r="V1130" s="1">
        <f t="shared" si="52"/>
        <v>43699</v>
      </c>
      <c r="W1130">
        <f>IFERROR(VLOOKUP(V1130,realized!K:N,3,0),"")</f>
        <v>-54235.22</v>
      </c>
      <c r="Y1130" t="s">
        <v>1945</v>
      </c>
      <c r="Z1130">
        <v>1444.94</v>
      </c>
      <c r="AA1130">
        <v>1448.71</v>
      </c>
      <c r="AB1130">
        <v>1430.27</v>
      </c>
      <c r="AC1130">
        <v>1440.92</v>
      </c>
      <c r="AD1130">
        <v>18.440000000000001</v>
      </c>
      <c r="AE1130">
        <v>20.975714285714201</v>
      </c>
      <c r="AF1130">
        <v>64.447003499968105</v>
      </c>
      <c r="AG1130">
        <v>0</v>
      </c>
      <c r="AH1130" s="1">
        <f t="shared" si="53"/>
        <v>43679</v>
      </c>
      <c r="AI1130">
        <f>IFERROR(VLOOKUP(AH1130,realized!U:X,3,0),"")</f>
        <v>-15343.34</v>
      </c>
    </row>
    <row r="1131" spans="1:35" x14ac:dyDescent="0.3">
      <c r="A1131" t="s">
        <v>1960</v>
      </c>
      <c r="B1131">
        <v>1.10788</v>
      </c>
      <c r="C1131">
        <v>1.1152899999999999</v>
      </c>
      <c r="D1131">
        <v>1.1051200000000001</v>
      </c>
      <c r="E1131">
        <v>1.11371</v>
      </c>
      <c r="F1131">
        <v>1.01699999999997E-2</v>
      </c>
      <c r="G1131">
        <v>5.70428571428568E-3</v>
      </c>
      <c r="H1131">
        <v>55.402953956046197</v>
      </c>
      <c r="I1131">
        <v>0</v>
      </c>
      <c r="J1131" s="1">
        <f t="shared" si="51"/>
        <v>43700</v>
      </c>
      <c r="K1131">
        <f>IFERROR(VLOOKUP(J1131,realized!F:I,3,0),"")</f>
        <v>1689.99</v>
      </c>
      <c r="M1131" t="s">
        <v>1960</v>
      </c>
      <c r="N1131">
        <v>1.22434</v>
      </c>
      <c r="O1131">
        <v>1.2293700000000001</v>
      </c>
      <c r="P1131">
        <v>1.21936</v>
      </c>
      <c r="Q1131">
        <v>1.2284999999999999</v>
      </c>
      <c r="R1131">
        <v>1.001E-2</v>
      </c>
      <c r="S1131">
        <v>9.0857142857142595E-3</v>
      </c>
      <c r="T1131">
        <v>57.454824010479697</v>
      </c>
      <c r="U1131">
        <v>1</v>
      </c>
      <c r="V1131" s="1">
        <f t="shared" si="52"/>
        <v>43700</v>
      </c>
      <c r="W1131">
        <f>IFERROR(VLOOKUP(V1131,realized!K:N,3,0),"")</f>
        <v>28130.75</v>
      </c>
      <c r="Y1131" t="s">
        <v>1946</v>
      </c>
      <c r="Z1131">
        <v>1439.8</v>
      </c>
      <c r="AA1131">
        <v>1469.68</v>
      </c>
      <c r="AB1131">
        <v>1436.69</v>
      </c>
      <c r="AC1131">
        <v>1460.98</v>
      </c>
      <c r="AD1131">
        <v>32.99</v>
      </c>
      <c r="AE1131">
        <v>22.0792857142857</v>
      </c>
      <c r="AF1131">
        <v>54.131328919202502</v>
      </c>
      <c r="AG1131">
        <v>1</v>
      </c>
      <c r="AH1131" s="1">
        <f t="shared" si="53"/>
        <v>43682</v>
      </c>
      <c r="AI1131">
        <f>IFERROR(VLOOKUP(AH1131,realized!U:X,3,0),"")</f>
        <v>-234802.14</v>
      </c>
    </row>
    <row r="1132" spans="1:35" x14ac:dyDescent="0.3">
      <c r="A1132" t="s">
        <v>1961</v>
      </c>
      <c r="B1132">
        <v>1.1147199999999999</v>
      </c>
      <c r="C1132">
        <v>1.11636</v>
      </c>
      <c r="D1132">
        <v>1.10937</v>
      </c>
      <c r="E1132">
        <v>1.10988</v>
      </c>
      <c r="F1132">
        <v>6.99000000000005E-3</v>
      </c>
      <c r="G1132">
        <v>5.61642857142855E-3</v>
      </c>
      <c r="H1132">
        <v>56.646258471888402</v>
      </c>
      <c r="I1132">
        <v>0</v>
      </c>
      <c r="J1132" s="1">
        <f t="shared" si="51"/>
        <v>43703</v>
      </c>
      <c r="K1132">
        <f>IFERROR(VLOOKUP(J1132,realized!F:I,3,0),"")</f>
        <v>5158.67</v>
      </c>
      <c r="M1132" t="s">
        <v>1961</v>
      </c>
      <c r="N1132">
        <v>1.2262999999999999</v>
      </c>
      <c r="O1132">
        <v>1.2284900000000001</v>
      </c>
      <c r="P1132">
        <v>1.2207300000000001</v>
      </c>
      <c r="Q1132">
        <v>1.22173</v>
      </c>
      <c r="R1132">
        <v>7.76999999999983E-3</v>
      </c>
      <c r="S1132">
        <v>9.1121428571428204E-3</v>
      </c>
      <c r="T1132">
        <v>57.354028656491998</v>
      </c>
      <c r="U1132">
        <v>1</v>
      </c>
      <c r="V1132" s="1">
        <f t="shared" si="52"/>
        <v>43703</v>
      </c>
      <c r="W1132">
        <f>IFERROR(VLOOKUP(V1132,realized!K:N,3,0),"")</f>
        <v>6262.09</v>
      </c>
      <c r="Y1132" t="s">
        <v>1947</v>
      </c>
      <c r="Z1132">
        <v>1468.22</v>
      </c>
      <c r="AA1132">
        <v>1474.79</v>
      </c>
      <c r="AB1132">
        <v>1456.31</v>
      </c>
      <c r="AC1132">
        <v>1472.67</v>
      </c>
      <c r="AD1132">
        <v>18.48</v>
      </c>
      <c r="AE1132">
        <v>21.518571428571398</v>
      </c>
      <c r="AF1132">
        <v>51.598242939337403</v>
      </c>
      <c r="AG1132">
        <v>1</v>
      </c>
      <c r="AH1132" s="1">
        <f t="shared" si="53"/>
        <v>43683</v>
      </c>
      <c r="AI1132">
        <f>IFERROR(VLOOKUP(AH1132,realized!U:X,3,0),"")</f>
        <v>-23521.279999999999</v>
      </c>
    </row>
    <row r="1133" spans="1:35" x14ac:dyDescent="0.3">
      <c r="A1133" t="s">
        <v>1962</v>
      </c>
      <c r="B1133">
        <v>1.11005</v>
      </c>
      <c r="C1133">
        <v>1.11155</v>
      </c>
      <c r="D1133">
        <v>1.10853</v>
      </c>
      <c r="E1133">
        <v>1.10897</v>
      </c>
      <c r="F1133">
        <v>3.0200000000000201E-3</v>
      </c>
      <c r="G1133">
        <v>5.3828571428571302E-3</v>
      </c>
      <c r="H1133">
        <v>58.617637641393998</v>
      </c>
      <c r="I1133">
        <v>0</v>
      </c>
      <c r="J1133" s="1">
        <f t="shared" si="51"/>
        <v>43704</v>
      </c>
      <c r="K1133">
        <f>IFERROR(VLOOKUP(J1133,realized!F:I,3,0),"")</f>
        <v>-6096.33</v>
      </c>
      <c r="M1133" t="s">
        <v>1962</v>
      </c>
      <c r="N1133">
        <v>1.2214400000000001</v>
      </c>
      <c r="O1133">
        <v>1.23089</v>
      </c>
      <c r="P1133">
        <v>1.22081</v>
      </c>
      <c r="Q1133">
        <v>1.2286600000000001</v>
      </c>
      <c r="R1133">
        <v>1.008E-2</v>
      </c>
      <c r="S1133">
        <v>9.3342857142856908E-3</v>
      </c>
      <c r="T1133">
        <v>55.449305814945397</v>
      </c>
      <c r="U1133">
        <v>1</v>
      </c>
      <c r="V1133" s="1">
        <f t="shared" si="52"/>
        <v>43704</v>
      </c>
      <c r="W1133">
        <f>IFERROR(VLOOKUP(V1133,realized!K:N,3,0),"")</f>
        <v>-23138.67</v>
      </c>
      <c r="Y1133" t="s">
        <v>1948</v>
      </c>
      <c r="Z1133">
        <v>1474.1</v>
      </c>
      <c r="AA1133">
        <v>1510.35</v>
      </c>
      <c r="AB1133">
        <v>1472.16</v>
      </c>
      <c r="AC1133">
        <v>1495.24</v>
      </c>
      <c r="AD1133">
        <v>38.189999999999799</v>
      </c>
      <c r="AE1133">
        <v>21.854999999999901</v>
      </c>
      <c r="AF1133">
        <v>36.628033026847902</v>
      </c>
      <c r="AG1133">
        <v>1</v>
      </c>
      <c r="AH1133" s="1">
        <f t="shared" si="53"/>
        <v>43684</v>
      </c>
      <c r="AI1133">
        <f>IFERROR(VLOOKUP(AH1133,realized!U:X,3,0),"")</f>
        <v>-239445.96</v>
      </c>
    </row>
    <row r="1134" spans="1:35" x14ac:dyDescent="0.3">
      <c r="A1134" t="s">
        <v>1963</v>
      </c>
      <c r="B1134">
        <v>1.1089500000000001</v>
      </c>
      <c r="C1134">
        <v>1.10975</v>
      </c>
      <c r="D1134">
        <v>1.10728</v>
      </c>
      <c r="E1134">
        <v>1.10772</v>
      </c>
      <c r="F1134">
        <v>2.46999999999997E-3</v>
      </c>
      <c r="G1134">
        <v>5.1957142857142697E-3</v>
      </c>
      <c r="H1134">
        <v>58.292260431415002</v>
      </c>
      <c r="I1134">
        <v>0</v>
      </c>
      <c r="J1134" s="1">
        <f t="shared" si="51"/>
        <v>43705</v>
      </c>
      <c r="K1134">
        <f>IFERROR(VLOOKUP(J1134,realized!F:I,3,0),"")</f>
        <v>-12109.95</v>
      </c>
      <c r="M1134" t="s">
        <v>1963</v>
      </c>
      <c r="N1134">
        <v>1.22827</v>
      </c>
      <c r="O1134">
        <v>1.22892</v>
      </c>
      <c r="P1134">
        <v>1.2155199999999999</v>
      </c>
      <c r="Q1134">
        <v>1.2209300000000001</v>
      </c>
      <c r="R1134">
        <v>1.34E-2</v>
      </c>
      <c r="S1134">
        <v>9.6699999999999807E-3</v>
      </c>
      <c r="T1134">
        <v>55.637588112549302</v>
      </c>
      <c r="U1134">
        <v>1</v>
      </c>
      <c r="V1134" s="1">
        <f t="shared" si="52"/>
        <v>43705</v>
      </c>
      <c r="W1134">
        <f>IFERROR(VLOOKUP(V1134,realized!K:N,3,0),"")</f>
        <v>47395.9</v>
      </c>
      <c r="Y1134" t="s">
        <v>1949</v>
      </c>
      <c r="Z1134">
        <v>1499.87</v>
      </c>
      <c r="AA1134">
        <v>1509.45</v>
      </c>
      <c r="AB1134">
        <v>1489.96</v>
      </c>
      <c r="AC1134">
        <v>1502.99</v>
      </c>
      <c r="AD1134">
        <v>19.489999999999998</v>
      </c>
      <c r="AE1134">
        <v>20.9014285714285</v>
      </c>
      <c r="AF1134">
        <v>36.308186954833999</v>
      </c>
      <c r="AG1134">
        <v>1</v>
      </c>
      <c r="AH1134" s="1">
        <f t="shared" si="53"/>
        <v>43685</v>
      </c>
      <c r="AI1134">
        <f>IFERROR(VLOOKUP(AH1134,realized!U:X,3,0),"")</f>
        <v>-38874.519999999997</v>
      </c>
    </row>
    <row r="1135" spans="1:35" x14ac:dyDescent="0.3">
      <c r="A1135" t="s">
        <v>1964</v>
      </c>
      <c r="B1135">
        <v>1.1077399999999999</v>
      </c>
      <c r="C1135">
        <v>1.1092500000000001</v>
      </c>
      <c r="D1135">
        <v>1.1041700000000001</v>
      </c>
      <c r="E1135">
        <v>1.10558</v>
      </c>
      <c r="F1135">
        <v>5.07999999999997E-3</v>
      </c>
      <c r="G1135">
        <v>5.2378571428571196E-3</v>
      </c>
      <c r="H1135">
        <v>55.940113618661996</v>
      </c>
      <c r="I1135">
        <v>0</v>
      </c>
      <c r="J1135" s="1">
        <f t="shared" si="51"/>
        <v>43706</v>
      </c>
      <c r="K1135">
        <f>IFERROR(VLOOKUP(J1135,realized!F:I,3,0),"")</f>
        <v>-65320.05</v>
      </c>
      <c r="M1135" t="s">
        <v>1964</v>
      </c>
      <c r="N1135">
        <v>1.2204299999999999</v>
      </c>
      <c r="O1135">
        <v>1.22316</v>
      </c>
      <c r="P1135">
        <v>1.21715</v>
      </c>
      <c r="Q1135">
        <v>1.21818</v>
      </c>
      <c r="R1135">
        <v>6.01000000000007E-3</v>
      </c>
      <c r="S1135">
        <v>9.2028571428571307E-3</v>
      </c>
      <c r="T1135">
        <v>55.544731364812002</v>
      </c>
      <c r="U1135">
        <v>1</v>
      </c>
      <c r="V1135" s="1">
        <f t="shared" si="52"/>
        <v>43706</v>
      </c>
      <c r="W1135">
        <f>IFERROR(VLOOKUP(V1135,realized!K:N,3,0),"")</f>
        <v>7910.53</v>
      </c>
      <c r="Y1135" t="s">
        <v>1950</v>
      </c>
      <c r="Z1135">
        <v>1504.35</v>
      </c>
      <c r="AA1135">
        <v>1508.81</v>
      </c>
      <c r="AB1135">
        <v>1494.72</v>
      </c>
      <c r="AC1135">
        <v>1498.37</v>
      </c>
      <c r="AD1135">
        <v>14.0899999999999</v>
      </c>
      <c r="AE1135">
        <v>21.3492857142856</v>
      </c>
      <c r="AF1135">
        <v>36.285608413270602</v>
      </c>
      <c r="AG1135">
        <v>1</v>
      </c>
      <c r="AH1135" s="1">
        <f t="shared" si="53"/>
        <v>43686</v>
      </c>
      <c r="AI1135">
        <f>IFERROR(VLOOKUP(AH1135,realized!U:X,3,0),"")</f>
        <v>12948.58</v>
      </c>
    </row>
    <row r="1136" spans="1:35" x14ac:dyDescent="0.3">
      <c r="A1136" t="s">
        <v>1965</v>
      </c>
      <c r="B1136">
        <v>1.1055600000000001</v>
      </c>
      <c r="C1136">
        <v>1.10599</v>
      </c>
      <c r="D1136">
        <v>1.0962799999999999</v>
      </c>
      <c r="E1136">
        <v>1.09874</v>
      </c>
      <c r="F1136">
        <v>9.7100000000001005E-3</v>
      </c>
      <c r="G1136">
        <v>5.4407142857142701E-3</v>
      </c>
      <c r="H1136">
        <v>42.675665370152103</v>
      </c>
      <c r="I1136">
        <v>0</v>
      </c>
      <c r="J1136" s="1">
        <f t="shared" si="51"/>
        <v>43707</v>
      </c>
      <c r="K1136">
        <f>IFERROR(VLOOKUP(J1136,realized!F:I,3,0),"")</f>
        <v>-638323.84</v>
      </c>
      <c r="M1136" t="s">
        <v>1965</v>
      </c>
      <c r="N1136">
        <v>1.21767</v>
      </c>
      <c r="O1136">
        <v>1.22255</v>
      </c>
      <c r="P1136">
        <v>1.2138800000000001</v>
      </c>
      <c r="Q1136">
        <v>1.2161</v>
      </c>
      <c r="R1136">
        <v>8.6699999999999503E-3</v>
      </c>
      <c r="S1136">
        <v>9.1707142857142699E-3</v>
      </c>
      <c r="T1136">
        <v>59.001019533832299</v>
      </c>
      <c r="U1136">
        <v>1</v>
      </c>
      <c r="V1136" s="1">
        <f t="shared" si="52"/>
        <v>43707</v>
      </c>
      <c r="W1136">
        <f>IFERROR(VLOOKUP(V1136,realized!K:N,3,0),"")</f>
        <v>-13253.68</v>
      </c>
      <c r="Y1136" t="s">
        <v>1951</v>
      </c>
      <c r="Z1136">
        <v>1497.46</v>
      </c>
      <c r="AA1136">
        <v>1519.82</v>
      </c>
      <c r="AB1136">
        <v>1487.18</v>
      </c>
      <c r="AC1136">
        <v>1511.87</v>
      </c>
      <c r="AD1136">
        <v>32.639999999999802</v>
      </c>
      <c r="AE1136">
        <v>22.539285714285601</v>
      </c>
      <c r="AF1136">
        <v>33.381046764574101</v>
      </c>
      <c r="AG1136">
        <v>1</v>
      </c>
      <c r="AH1136" s="1">
        <f t="shared" si="53"/>
        <v>43689</v>
      </c>
      <c r="AI1136">
        <f>IFERROR(VLOOKUP(AH1136,realized!U:X,3,0),"")</f>
        <v>-172918.43</v>
      </c>
    </row>
    <row r="1137" spans="1:35" x14ac:dyDescent="0.3">
      <c r="A1137" t="s">
        <v>1966</v>
      </c>
      <c r="B1137">
        <v>1.09876</v>
      </c>
      <c r="C1137">
        <v>1.09962</v>
      </c>
      <c r="D1137">
        <v>1.0957600000000001</v>
      </c>
      <c r="E1137">
        <v>1.0965100000000001</v>
      </c>
      <c r="F1137">
        <v>3.8599999999999698E-3</v>
      </c>
      <c r="G1137">
        <v>5.2985714285714199E-3</v>
      </c>
      <c r="H1137">
        <v>47.138603127114102</v>
      </c>
      <c r="I1137">
        <v>0</v>
      </c>
      <c r="J1137" s="1">
        <f t="shared" si="51"/>
        <v>43710</v>
      </c>
      <c r="K1137">
        <f>IFERROR(VLOOKUP(J1137,realized!F:I,3,0),"")</f>
        <v>-88438.75</v>
      </c>
      <c r="M1137" t="s">
        <v>1966</v>
      </c>
      <c r="N1137">
        <v>1.21393</v>
      </c>
      <c r="O1137">
        <v>1.2174</v>
      </c>
      <c r="P1137">
        <v>1.20353</v>
      </c>
      <c r="Q1137">
        <v>1.20567</v>
      </c>
      <c r="R1137">
        <v>1.387E-2</v>
      </c>
      <c r="S1137">
        <v>9.7642857142856993E-3</v>
      </c>
      <c r="T1137">
        <v>58.263618301104003</v>
      </c>
      <c r="U1137">
        <v>1</v>
      </c>
      <c r="V1137" s="1">
        <f t="shared" si="52"/>
        <v>43710</v>
      </c>
      <c r="W1137">
        <f>IFERROR(VLOOKUP(V1137,realized!K:N,3,0),"")</f>
        <v>-100346.02</v>
      </c>
      <c r="Y1137" t="s">
        <v>1952</v>
      </c>
      <c r="Z1137">
        <v>1510.52</v>
      </c>
      <c r="AA1137">
        <v>1534.94</v>
      </c>
      <c r="AB1137">
        <v>1479.25</v>
      </c>
      <c r="AC1137">
        <v>1502.61</v>
      </c>
      <c r="AD1137">
        <v>55.69</v>
      </c>
      <c r="AE1137">
        <v>25.5771428571428</v>
      </c>
      <c r="AF1137">
        <v>29.467886969427202</v>
      </c>
      <c r="AG1137">
        <v>1</v>
      </c>
      <c r="AH1137" s="1">
        <f t="shared" si="53"/>
        <v>43690</v>
      </c>
      <c r="AI1137">
        <f>IFERROR(VLOOKUP(AH1137,realized!U:X,3,0),"")</f>
        <v>-260433.16</v>
      </c>
    </row>
    <row r="1138" spans="1:35" x14ac:dyDescent="0.3">
      <c r="A1138" t="s">
        <v>1967</v>
      </c>
      <c r="B1138">
        <v>1.09657</v>
      </c>
      <c r="C1138">
        <v>1.0978399999999999</v>
      </c>
      <c r="D1138">
        <v>1.0925400000000001</v>
      </c>
      <c r="E1138">
        <v>1.0972299999999999</v>
      </c>
      <c r="F1138">
        <v>5.2999999999998604E-3</v>
      </c>
      <c r="G1138">
        <v>5.2478571428571201E-3</v>
      </c>
      <c r="H1138">
        <v>45.858850259817601</v>
      </c>
      <c r="I1138">
        <v>0</v>
      </c>
      <c r="J1138" s="1">
        <f t="shared" si="51"/>
        <v>43711</v>
      </c>
      <c r="K1138">
        <f>IFERROR(VLOOKUP(J1138,realized!F:I,3,0),"")</f>
        <v>-176135.15</v>
      </c>
      <c r="M1138" t="s">
        <v>1967</v>
      </c>
      <c r="N1138">
        <v>1.2057800000000001</v>
      </c>
      <c r="O1138">
        <v>1.2104900000000001</v>
      </c>
      <c r="P1138">
        <v>1.19577</v>
      </c>
      <c r="Q1138">
        <v>1.2085399999999999</v>
      </c>
      <c r="R1138">
        <v>1.472E-2</v>
      </c>
      <c r="S1138">
        <v>1.04164285714285E-2</v>
      </c>
      <c r="T1138">
        <v>49.1512756243445</v>
      </c>
      <c r="U1138">
        <v>1</v>
      </c>
      <c r="V1138" s="1">
        <f t="shared" si="52"/>
        <v>43711</v>
      </c>
      <c r="W1138">
        <f>IFERROR(VLOOKUP(V1138,realized!K:N,3,0),"")</f>
        <v>-197732.6</v>
      </c>
      <c r="Y1138" t="s">
        <v>1953</v>
      </c>
      <c r="Z1138">
        <v>1501.49</v>
      </c>
      <c r="AA1138">
        <v>1523.97</v>
      </c>
      <c r="AB1138">
        <v>1493.76</v>
      </c>
      <c r="AC1138">
        <v>1513.73</v>
      </c>
      <c r="AD1138">
        <v>30.21</v>
      </c>
      <c r="AE1138">
        <v>26.1121428571428</v>
      </c>
      <c r="AF1138">
        <v>30.2664814703326</v>
      </c>
      <c r="AG1138">
        <v>1</v>
      </c>
      <c r="AH1138" s="1">
        <f t="shared" si="53"/>
        <v>43691</v>
      </c>
      <c r="AI1138">
        <f>IFERROR(VLOOKUP(AH1138,realized!U:X,3,0),"")</f>
        <v>-19070.88</v>
      </c>
    </row>
    <row r="1139" spans="1:35" x14ac:dyDescent="0.3">
      <c r="A1139" t="s">
        <v>1968</v>
      </c>
      <c r="B1139">
        <v>1.1013999999999999</v>
      </c>
      <c r="C1139">
        <v>1.1019000000000001</v>
      </c>
      <c r="D1139">
        <v>1.1005</v>
      </c>
      <c r="E1139">
        <v>1.1015999999999999</v>
      </c>
      <c r="F1139">
        <v>4.6700000000001697E-3</v>
      </c>
      <c r="G1139">
        <v>5.1028571428571303E-3</v>
      </c>
      <c r="H1139">
        <v>45.261350342956199</v>
      </c>
      <c r="I1139">
        <v>0</v>
      </c>
      <c r="J1139" s="1">
        <f t="shared" si="51"/>
        <v>43712</v>
      </c>
      <c r="K1139">
        <f>IFERROR(VLOOKUP(J1139,realized!F:I,3,0),"")</f>
        <v>-54456.86</v>
      </c>
      <c r="M1139" t="s">
        <v>1968</v>
      </c>
      <c r="N1139">
        <v>1.2193000000000001</v>
      </c>
      <c r="O1139">
        <v>1.2209000000000001</v>
      </c>
      <c r="P1139">
        <v>1.2190000000000001</v>
      </c>
      <c r="Q1139">
        <v>1.2194</v>
      </c>
      <c r="R1139">
        <v>1.23600000000001E-2</v>
      </c>
      <c r="S1139">
        <v>1.05857142857142E-2</v>
      </c>
      <c r="T1139">
        <v>49.512265386178399</v>
      </c>
      <c r="U1139">
        <v>1</v>
      </c>
      <c r="V1139" s="1">
        <f t="shared" si="52"/>
        <v>43712</v>
      </c>
      <c r="W1139">
        <f>IFERROR(VLOOKUP(V1139,realized!K:N,3,0),"")</f>
        <v>-64454.01</v>
      </c>
      <c r="Y1139" t="s">
        <v>1954</v>
      </c>
      <c r="Z1139">
        <v>1515.82</v>
      </c>
      <c r="AA1139">
        <v>1526.95</v>
      </c>
      <c r="AB1139">
        <v>1507.77</v>
      </c>
      <c r="AC1139">
        <v>1523.19</v>
      </c>
      <c r="AD1139">
        <v>19.18</v>
      </c>
      <c r="AE1139">
        <v>26.6535714285714</v>
      </c>
      <c r="AF1139">
        <v>31.1533445024318</v>
      </c>
      <c r="AG1139">
        <v>1</v>
      </c>
      <c r="AH1139" s="1">
        <f t="shared" si="53"/>
        <v>43692</v>
      </c>
      <c r="AI1139">
        <f>IFERROR(VLOOKUP(AH1139,realized!U:X,3,0),"")</f>
        <v>37210.36</v>
      </c>
    </row>
    <row r="1140" spans="1:35" x14ac:dyDescent="0.3">
      <c r="A1140" t="s">
        <v>1969</v>
      </c>
      <c r="B1140">
        <v>1.10345</v>
      </c>
      <c r="C1140">
        <v>1.10843</v>
      </c>
      <c r="D1140">
        <v>1.10164</v>
      </c>
      <c r="E1140">
        <v>1.10337</v>
      </c>
      <c r="F1140">
        <v>6.8300000000001103E-3</v>
      </c>
      <c r="G1140">
        <v>5.26357142857143E-3</v>
      </c>
      <c r="H1140">
        <v>44.7056476266226</v>
      </c>
      <c r="I1140">
        <v>0</v>
      </c>
      <c r="J1140" s="1">
        <f t="shared" si="51"/>
        <v>43713</v>
      </c>
      <c r="K1140">
        <f>IFERROR(VLOOKUP(J1140,realized!F:I,3,0),"")</f>
        <v>-39330.01</v>
      </c>
      <c r="M1140" t="s">
        <v>1969</v>
      </c>
      <c r="N1140">
        <v>1.22492</v>
      </c>
      <c r="O1140">
        <v>1.2353000000000001</v>
      </c>
      <c r="P1140">
        <v>1.22096</v>
      </c>
      <c r="Q1140">
        <v>1.2327600000000001</v>
      </c>
      <c r="R1140">
        <v>1.5900000000000001E-2</v>
      </c>
      <c r="S1140">
        <v>1.0997142857142801E-2</v>
      </c>
      <c r="T1140">
        <v>45.649998379164998</v>
      </c>
      <c r="U1140">
        <v>1</v>
      </c>
      <c r="V1140" s="1">
        <f t="shared" si="52"/>
        <v>43713</v>
      </c>
      <c r="W1140">
        <f>IFERROR(VLOOKUP(V1140,realized!K:N,3,0),"")</f>
        <v>-121642.86</v>
      </c>
      <c r="Y1140" t="s">
        <v>1955</v>
      </c>
      <c r="Z1140">
        <v>1522.67</v>
      </c>
      <c r="AA1140">
        <v>1527.95</v>
      </c>
      <c r="AB1140">
        <v>1503.61</v>
      </c>
      <c r="AC1140">
        <v>1513.99</v>
      </c>
      <c r="AD1140">
        <v>24.340000000000099</v>
      </c>
      <c r="AE1140">
        <v>27.437857142857101</v>
      </c>
      <c r="AF1140">
        <v>32.1227188885833</v>
      </c>
      <c r="AG1140">
        <v>1</v>
      </c>
      <c r="AH1140" s="1">
        <f t="shared" si="53"/>
        <v>43693</v>
      </c>
      <c r="AI1140">
        <f>IFERROR(VLOOKUP(AH1140,realized!U:X,3,0),"")</f>
        <v>-8602.4</v>
      </c>
    </row>
    <row r="1141" spans="1:35" x14ac:dyDescent="0.3">
      <c r="A1141" t="s">
        <v>1970</v>
      </c>
      <c r="B1141">
        <v>1.1033599999999999</v>
      </c>
      <c r="C1141">
        <v>1.1056900000000001</v>
      </c>
      <c r="D1141">
        <v>1.10199</v>
      </c>
      <c r="E1141">
        <v>1.1024700000000001</v>
      </c>
      <c r="F1141">
        <v>3.7000000000000301E-3</v>
      </c>
      <c r="G1141">
        <v>5.2585714285714302E-3</v>
      </c>
      <c r="H1141">
        <v>44.107630927090703</v>
      </c>
      <c r="I1141">
        <v>0</v>
      </c>
      <c r="J1141" s="1">
        <f t="shared" si="51"/>
        <v>43714</v>
      </c>
      <c r="K1141">
        <f>IFERROR(VLOOKUP(J1141,realized!F:I,3,0),"")</f>
        <v>-1603.54</v>
      </c>
      <c r="M1141" t="s">
        <v>1970</v>
      </c>
      <c r="N1141">
        <v>1.2321</v>
      </c>
      <c r="O1141">
        <v>1.2343</v>
      </c>
      <c r="P1141">
        <v>1.22786</v>
      </c>
      <c r="Q1141">
        <v>1.2285999999999999</v>
      </c>
      <c r="R1141">
        <v>6.4400000000000004E-3</v>
      </c>
      <c r="S1141">
        <v>1.09721428571428E-2</v>
      </c>
      <c r="T1141">
        <v>46.330826033364602</v>
      </c>
      <c r="U1141">
        <v>1</v>
      </c>
      <c r="V1141" s="1">
        <f t="shared" si="52"/>
        <v>43714</v>
      </c>
      <c r="W1141">
        <f>IFERROR(VLOOKUP(V1141,realized!K:N,3,0),"")</f>
        <v>-29124.2</v>
      </c>
      <c r="Y1141" t="s">
        <v>1956</v>
      </c>
      <c r="Z1141">
        <v>1512.24</v>
      </c>
      <c r="AA1141">
        <v>1512.88</v>
      </c>
      <c r="AB1141">
        <v>1493.16</v>
      </c>
      <c r="AC1141">
        <v>1496.19</v>
      </c>
      <c r="AD1141">
        <v>20.829999999999899</v>
      </c>
      <c r="AE1141">
        <v>28.144285714285601</v>
      </c>
      <c r="AF1141">
        <v>33.299735886030298</v>
      </c>
      <c r="AG1141">
        <v>1</v>
      </c>
      <c r="AH1141" s="1">
        <f t="shared" si="53"/>
        <v>43696</v>
      </c>
      <c r="AI1141">
        <f>IFERROR(VLOOKUP(AH1141,realized!U:X,3,0),"")</f>
        <v>-17817.78</v>
      </c>
    </row>
    <row r="1142" spans="1:35" x14ac:dyDescent="0.3">
      <c r="A1142" t="s">
        <v>1971</v>
      </c>
      <c r="B1142">
        <v>1.1025799999999999</v>
      </c>
      <c r="C1142">
        <v>1.1063000000000001</v>
      </c>
      <c r="D1142">
        <v>1.10151</v>
      </c>
      <c r="E1142">
        <v>1.10547</v>
      </c>
      <c r="F1142">
        <v>4.7900000000000702E-3</v>
      </c>
      <c r="G1142">
        <v>5.3057142857142903E-3</v>
      </c>
      <c r="H1142">
        <v>43.741515280297399</v>
      </c>
      <c r="I1142">
        <v>0</v>
      </c>
      <c r="J1142" s="1">
        <f t="shared" si="51"/>
        <v>43717</v>
      </c>
      <c r="K1142">
        <f>IFERROR(VLOOKUP(J1142,realized!F:I,3,0),"")</f>
        <v>-9308.66</v>
      </c>
      <c r="M1142" t="s">
        <v>1971</v>
      </c>
      <c r="N1142">
        <v>1.22759</v>
      </c>
      <c r="O1142">
        <v>1.2383900000000001</v>
      </c>
      <c r="P1142">
        <v>1.22326</v>
      </c>
      <c r="Q1142">
        <v>1.23512</v>
      </c>
      <c r="R1142">
        <v>1.5129999999999999E-2</v>
      </c>
      <c r="S1142">
        <v>1.1225000000000001E-2</v>
      </c>
      <c r="T1142">
        <v>44.218166279468697</v>
      </c>
      <c r="U1142">
        <v>1</v>
      </c>
      <c r="V1142" s="1">
        <f t="shared" si="52"/>
        <v>43717</v>
      </c>
      <c r="W1142">
        <f>IFERROR(VLOOKUP(V1142,realized!K:N,3,0),"")</f>
        <v>-798.84</v>
      </c>
      <c r="Y1142" t="s">
        <v>1957</v>
      </c>
      <c r="Z1142">
        <v>1495.36</v>
      </c>
      <c r="AA1142">
        <v>1507.93</v>
      </c>
      <c r="AB1142">
        <v>1492.91</v>
      </c>
      <c r="AC1142">
        <v>1507.12</v>
      </c>
      <c r="AD1142">
        <v>15.0199999999999</v>
      </c>
      <c r="AE1142">
        <v>27.507142857142799</v>
      </c>
      <c r="AF1142">
        <v>34.366139646928602</v>
      </c>
      <c r="AG1142">
        <v>1</v>
      </c>
      <c r="AH1142" s="1">
        <f t="shared" si="53"/>
        <v>43697</v>
      </c>
      <c r="AI1142">
        <f>IFERROR(VLOOKUP(AH1142,realized!U:X,3,0),"")</f>
        <v>11015.44</v>
      </c>
    </row>
    <row r="1143" spans="1:35" x14ac:dyDescent="0.3">
      <c r="A1143" t="s">
        <v>1972</v>
      </c>
      <c r="B1143">
        <v>1.1035699999999999</v>
      </c>
      <c r="C1143">
        <v>1.10517</v>
      </c>
      <c r="D1143">
        <v>1.10301</v>
      </c>
      <c r="E1143">
        <v>1.10422</v>
      </c>
      <c r="F1143">
        <v>2.4599999999999002E-3</v>
      </c>
      <c r="G1143">
        <v>5.2842857142857197E-3</v>
      </c>
      <c r="H1143">
        <v>43.511919693428297</v>
      </c>
      <c r="I1143">
        <v>0</v>
      </c>
      <c r="J1143" s="1">
        <f t="shared" si="51"/>
        <v>43718</v>
      </c>
      <c r="K1143">
        <f>IFERROR(VLOOKUP(J1143,realized!F:I,3,0),"")</f>
        <v>6104.8</v>
      </c>
      <c r="M1143" t="s">
        <v>1972</v>
      </c>
      <c r="N1143">
        <v>1.2365299999999999</v>
      </c>
      <c r="O1143">
        <v>1.2368600000000001</v>
      </c>
      <c r="P1143">
        <v>1.2338899999999999</v>
      </c>
      <c r="Q1143">
        <v>1.23569</v>
      </c>
      <c r="R1143">
        <v>2.9700000000001301E-3</v>
      </c>
      <c r="S1143">
        <v>1.09835714285714E-2</v>
      </c>
      <c r="T1143">
        <v>44.932608447062997</v>
      </c>
      <c r="U1143">
        <v>1</v>
      </c>
      <c r="V1143" s="1">
        <f t="shared" si="52"/>
        <v>43718</v>
      </c>
      <c r="W1143">
        <f>IFERROR(VLOOKUP(V1143,realized!K:N,3,0),"")</f>
        <v>-32420.27</v>
      </c>
      <c r="Y1143" t="s">
        <v>1958</v>
      </c>
      <c r="Z1143">
        <v>1506.78</v>
      </c>
      <c r="AA1143">
        <v>1508.04</v>
      </c>
      <c r="AB1143">
        <v>1496.41</v>
      </c>
      <c r="AC1143">
        <v>1502.11</v>
      </c>
      <c r="AD1143">
        <v>11.6299999999998</v>
      </c>
      <c r="AE1143">
        <v>25.087142857142801</v>
      </c>
      <c r="AF1143">
        <v>44.389239558251099</v>
      </c>
      <c r="AG1143">
        <v>1</v>
      </c>
      <c r="AH1143" s="1">
        <f t="shared" si="53"/>
        <v>43698</v>
      </c>
      <c r="AI1143">
        <f>IFERROR(VLOOKUP(AH1143,realized!U:X,3,0),"")</f>
        <v>16379.53</v>
      </c>
    </row>
    <row r="1144" spans="1:35" x14ac:dyDescent="0.3">
      <c r="A1144" t="s">
        <v>1973</v>
      </c>
      <c r="B1144">
        <v>1.10415</v>
      </c>
      <c r="C1144">
        <v>1.1055200000000001</v>
      </c>
      <c r="D1144">
        <v>1.0984799999999999</v>
      </c>
      <c r="E1144">
        <v>1.101</v>
      </c>
      <c r="F1144">
        <v>7.0400000000001503E-3</v>
      </c>
      <c r="G1144">
        <v>5.4350000000000101E-3</v>
      </c>
      <c r="H1144">
        <v>43.346860079128398</v>
      </c>
      <c r="I1144">
        <v>0</v>
      </c>
      <c r="J1144" s="1">
        <f t="shared" si="51"/>
        <v>43719</v>
      </c>
      <c r="K1144">
        <f>IFERROR(VLOOKUP(J1144,realized!F:I,3,0),"")</f>
        <v>-49637.9</v>
      </c>
      <c r="M1144" t="s">
        <v>1973</v>
      </c>
      <c r="N1144">
        <v>1.23404</v>
      </c>
      <c r="O1144">
        <v>1.2370300000000001</v>
      </c>
      <c r="P1144">
        <v>1.2312099999999999</v>
      </c>
      <c r="Q1144">
        <v>1.23254</v>
      </c>
      <c r="R1144">
        <v>5.8200000000001497E-3</v>
      </c>
      <c r="S1144">
        <v>1.0225E-2</v>
      </c>
      <c r="T1144">
        <v>45.267152870597499</v>
      </c>
      <c r="U1144">
        <v>1</v>
      </c>
      <c r="V1144" s="1">
        <f t="shared" si="52"/>
        <v>43719</v>
      </c>
      <c r="W1144">
        <f>IFERROR(VLOOKUP(V1144,realized!K:N,3,0),"")</f>
        <v>2279.2600000000002</v>
      </c>
      <c r="Y1144" t="s">
        <v>1959</v>
      </c>
      <c r="Z1144">
        <v>1502</v>
      </c>
      <c r="AA1144">
        <v>1504.53</v>
      </c>
      <c r="AB1144">
        <v>1492.4</v>
      </c>
      <c r="AC1144">
        <v>1497.82</v>
      </c>
      <c r="AD1144">
        <v>12.1299999999998</v>
      </c>
      <c r="AE1144">
        <v>24.6364285714285</v>
      </c>
      <c r="AF1144">
        <v>47.196222725984299</v>
      </c>
      <c r="AG1144">
        <v>1</v>
      </c>
      <c r="AH1144" s="1">
        <f t="shared" si="53"/>
        <v>43699</v>
      </c>
      <c r="AI1144">
        <f>IFERROR(VLOOKUP(AH1144,realized!U:X,3,0),"")</f>
        <v>2826.02</v>
      </c>
    </row>
    <row r="1145" spans="1:35" x14ac:dyDescent="0.3">
      <c r="A1145" t="s">
        <v>1974</v>
      </c>
      <c r="B1145">
        <v>1.1008899999999999</v>
      </c>
      <c r="C1145">
        <v>1.10867</v>
      </c>
      <c r="D1145">
        <v>1.0926199999999999</v>
      </c>
      <c r="E1145">
        <v>1.1063000000000001</v>
      </c>
      <c r="F1145">
        <v>1.6050000000000099E-2</v>
      </c>
      <c r="G1145">
        <v>5.8550000000000303E-3</v>
      </c>
      <c r="H1145">
        <v>43.423158580743703</v>
      </c>
      <c r="I1145">
        <v>0</v>
      </c>
      <c r="J1145" s="1">
        <f t="shared" si="51"/>
        <v>43720</v>
      </c>
      <c r="K1145">
        <f>IFERROR(VLOOKUP(J1145,realized!F:I,3,0),"")</f>
        <v>-57956.05</v>
      </c>
      <c r="M1145" t="s">
        <v>1974</v>
      </c>
      <c r="N1145">
        <v>1.2312700000000001</v>
      </c>
      <c r="O1145">
        <v>1.2365900000000001</v>
      </c>
      <c r="P1145">
        <v>1.22824</v>
      </c>
      <c r="Q1145">
        <v>1.23291</v>
      </c>
      <c r="R1145">
        <v>8.3500000000000796E-3</v>
      </c>
      <c r="S1145">
        <v>1.01064285714286E-2</v>
      </c>
      <c r="T1145">
        <v>45.540964778004998</v>
      </c>
      <c r="U1145">
        <v>1</v>
      </c>
      <c r="V1145" s="1">
        <f t="shared" si="52"/>
        <v>43720</v>
      </c>
      <c r="W1145">
        <f>IFERROR(VLOOKUP(V1145,realized!K:N,3,0),"")</f>
        <v>-14810.92</v>
      </c>
      <c r="Y1145" t="s">
        <v>1960</v>
      </c>
      <c r="Z1145">
        <v>1498.03</v>
      </c>
      <c r="AA1145">
        <v>1529.4</v>
      </c>
      <c r="AB1145">
        <v>1493.45</v>
      </c>
      <c r="AC1145">
        <v>1526.31</v>
      </c>
      <c r="AD1145">
        <v>35.950000000000003</v>
      </c>
      <c r="AE1145">
        <v>24.847857142857102</v>
      </c>
      <c r="AF1145">
        <v>55.943237655326698</v>
      </c>
      <c r="AG1145">
        <v>0</v>
      </c>
      <c r="AH1145" s="1">
        <f t="shared" si="53"/>
        <v>43700</v>
      </c>
      <c r="AI1145">
        <f>IFERROR(VLOOKUP(AH1145,realized!U:X,3,0),"")</f>
        <v>-142622.79999999999</v>
      </c>
    </row>
    <row r="1146" spans="1:35" x14ac:dyDescent="0.3">
      <c r="A1146" t="s">
        <v>1975</v>
      </c>
      <c r="B1146">
        <v>1.10642</v>
      </c>
      <c r="C1146">
        <v>1.1109100000000001</v>
      </c>
      <c r="D1146">
        <v>1.1054999999999999</v>
      </c>
      <c r="E1146">
        <v>1.1072900000000001</v>
      </c>
      <c r="F1146">
        <v>5.41000000000013E-3</v>
      </c>
      <c r="G1146">
        <v>5.7421428571428996E-3</v>
      </c>
      <c r="H1146">
        <v>52.033690348007198</v>
      </c>
      <c r="I1146">
        <v>0</v>
      </c>
      <c r="J1146" s="1">
        <f t="shared" si="51"/>
        <v>43721</v>
      </c>
      <c r="K1146">
        <f>IFERROR(VLOOKUP(J1146,realized!F:I,3,0),"")</f>
        <v>-6066.31</v>
      </c>
      <c r="M1146" t="s">
        <v>1975</v>
      </c>
      <c r="N1146">
        <v>1.23272</v>
      </c>
      <c r="O1146">
        <v>1.25054</v>
      </c>
      <c r="P1146">
        <v>1.2320599999999999</v>
      </c>
      <c r="Q1146">
        <v>1.2496700000000001</v>
      </c>
      <c r="R1146">
        <v>1.848E-2</v>
      </c>
      <c r="S1146">
        <v>1.08714285714286E-2</v>
      </c>
      <c r="T1146">
        <v>36.504195132377703</v>
      </c>
      <c r="U1146">
        <v>1</v>
      </c>
      <c r="V1146" s="1">
        <f t="shared" si="52"/>
        <v>43721</v>
      </c>
      <c r="W1146">
        <f>IFERROR(VLOOKUP(V1146,realized!K:N,3,0),"")</f>
        <v>-115624.6</v>
      </c>
      <c r="Y1146" t="s">
        <v>1961</v>
      </c>
      <c r="Z1146">
        <v>1542.16</v>
      </c>
      <c r="AA1146">
        <v>1555.13</v>
      </c>
      <c r="AB1146">
        <v>1524.92</v>
      </c>
      <c r="AC1146">
        <v>1527.01</v>
      </c>
      <c r="AD1146">
        <v>30.21</v>
      </c>
      <c r="AE1146">
        <v>25.685714285714202</v>
      </c>
      <c r="AF1146">
        <v>54.363484152427397</v>
      </c>
      <c r="AG1146">
        <v>0</v>
      </c>
      <c r="AH1146" s="1">
        <f t="shared" si="53"/>
        <v>43703</v>
      </c>
      <c r="AI1146">
        <f>IFERROR(VLOOKUP(AH1146,realized!U:X,3,0),"")</f>
        <v>76361.070000000007</v>
      </c>
    </row>
    <row r="1147" spans="1:35" x14ac:dyDescent="0.3">
      <c r="A1147" t="s">
        <v>1976</v>
      </c>
      <c r="B1147">
        <v>1.10717</v>
      </c>
      <c r="C1147">
        <v>1.1086</v>
      </c>
      <c r="D1147">
        <v>1.09927</v>
      </c>
      <c r="E1147">
        <v>1.1003499999999999</v>
      </c>
      <c r="F1147">
        <v>9.3300000000000605E-3</v>
      </c>
      <c r="G1147">
        <v>6.19285714285719E-3</v>
      </c>
      <c r="H1147">
        <v>53.738129782779403</v>
      </c>
      <c r="I1147">
        <v>0</v>
      </c>
      <c r="J1147" s="1">
        <f t="shared" si="51"/>
        <v>43724</v>
      </c>
      <c r="K1147">
        <f>IFERROR(VLOOKUP(J1147,realized!F:I,3,0),"")</f>
        <v>-12100.22</v>
      </c>
      <c r="M1147" t="s">
        <v>1976</v>
      </c>
      <c r="N1147">
        <v>1.2486600000000001</v>
      </c>
      <c r="O1147">
        <v>1.25024</v>
      </c>
      <c r="P1147">
        <v>1.23987</v>
      </c>
      <c r="Q1147">
        <v>1.2427600000000001</v>
      </c>
      <c r="R1147">
        <v>1.03699999999999E-2</v>
      </c>
      <c r="S1147">
        <v>1.0892142857142901E-2</v>
      </c>
      <c r="T1147">
        <v>36.913271949846497</v>
      </c>
      <c r="U1147">
        <v>1</v>
      </c>
      <c r="V1147" s="1">
        <f t="shared" si="52"/>
        <v>43724</v>
      </c>
      <c r="W1147">
        <f>IFERROR(VLOOKUP(V1147,realized!K:N,3,0),"")</f>
        <v>14904.73</v>
      </c>
      <c r="Y1147" t="s">
        <v>1962</v>
      </c>
      <c r="Z1147">
        <v>1526.89</v>
      </c>
      <c r="AA1147">
        <v>1544.63</v>
      </c>
      <c r="AB1147">
        <v>1525.61</v>
      </c>
      <c r="AC1147">
        <v>1542.22</v>
      </c>
      <c r="AD1147">
        <v>19.020000000000199</v>
      </c>
      <c r="AE1147">
        <v>24.316428571428499</v>
      </c>
      <c r="AF1147">
        <v>58.015067774459602</v>
      </c>
      <c r="AG1147">
        <v>0</v>
      </c>
      <c r="AH1147" s="1">
        <f t="shared" si="53"/>
        <v>43704</v>
      </c>
      <c r="AI1147">
        <f>IFERROR(VLOOKUP(AH1147,realized!U:X,3,0),"")</f>
        <v>-8235.9599999999991</v>
      </c>
    </row>
    <row r="1148" spans="1:35" x14ac:dyDescent="0.3">
      <c r="A1148" t="s">
        <v>1977</v>
      </c>
      <c r="B1148">
        <v>1.0998000000000001</v>
      </c>
      <c r="C1148">
        <v>1.1074200000000001</v>
      </c>
      <c r="D1148">
        <v>1.0989899999999999</v>
      </c>
      <c r="E1148">
        <v>1.1071200000000001</v>
      </c>
      <c r="F1148">
        <v>8.4300000000001596E-3</v>
      </c>
      <c r="G1148">
        <v>6.6185714285714797E-3</v>
      </c>
      <c r="H1148">
        <v>54.442261925271602</v>
      </c>
      <c r="I1148">
        <v>0</v>
      </c>
      <c r="J1148" s="1">
        <f t="shared" si="51"/>
        <v>43725</v>
      </c>
      <c r="K1148">
        <f>IFERROR(VLOOKUP(J1148,realized!F:I,3,0),"")</f>
        <v>1127.01</v>
      </c>
      <c r="M1148" t="s">
        <v>1977</v>
      </c>
      <c r="N1148">
        <v>1.2422599999999999</v>
      </c>
      <c r="O1148">
        <v>1.25267</v>
      </c>
      <c r="P1148">
        <v>1.2391399999999999</v>
      </c>
      <c r="Q1148">
        <v>1.24987</v>
      </c>
      <c r="R1148">
        <v>1.353E-2</v>
      </c>
      <c r="S1148">
        <v>1.09014285714286E-2</v>
      </c>
      <c r="T1148">
        <v>35.787839780598603</v>
      </c>
      <c r="U1148">
        <v>1</v>
      </c>
      <c r="V1148" s="1">
        <f t="shared" si="52"/>
        <v>43725</v>
      </c>
      <c r="W1148">
        <f>IFERROR(VLOOKUP(V1148,realized!K:N,3,0),"")</f>
        <v>-37560.68</v>
      </c>
      <c r="Y1148" t="s">
        <v>1963</v>
      </c>
      <c r="Z1148">
        <v>1541.57</v>
      </c>
      <c r="AA1148">
        <v>1546.81</v>
      </c>
      <c r="AB1148">
        <v>1531.79</v>
      </c>
      <c r="AC1148">
        <v>1538.92</v>
      </c>
      <c r="AD1148">
        <v>15.0199999999999</v>
      </c>
      <c r="AE1148">
        <v>23.997142857142801</v>
      </c>
      <c r="AF1148">
        <v>58.347994368842997</v>
      </c>
      <c r="AG1148">
        <v>0</v>
      </c>
      <c r="AH1148" s="1">
        <f t="shared" si="53"/>
        <v>43705</v>
      </c>
      <c r="AI1148">
        <f>IFERROR(VLOOKUP(AH1148,realized!U:X,3,0),"")</f>
        <v>33449.64</v>
      </c>
    </row>
    <row r="1149" spans="1:35" x14ac:dyDescent="0.3">
      <c r="A1149" t="s">
        <v>1978</v>
      </c>
      <c r="B1149">
        <v>1.1070199999999999</v>
      </c>
      <c r="C1149">
        <v>1.1075299999999999</v>
      </c>
      <c r="D1149">
        <v>1.1013299999999999</v>
      </c>
      <c r="E1149">
        <v>1.1028500000000001</v>
      </c>
      <c r="F1149">
        <v>6.1999999999999798E-3</v>
      </c>
      <c r="G1149">
        <v>6.6985714285714903E-3</v>
      </c>
      <c r="H1149">
        <v>55.1517694274512</v>
      </c>
      <c r="I1149">
        <v>0</v>
      </c>
      <c r="J1149" s="1">
        <f t="shared" si="51"/>
        <v>43726</v>
      </c>
      <c r="K1149">
        <f>IFERROR(VLOOKUP(J1149,realized!F:I,3,0),"")</f>
        <v>2355.85</v>
      </c>
      <c r="M1149" t="s">
        <v>1978</v>
      </c>
      <c r="N1149">
        <v>1.2492099999999999</v>
      </c>
      <c r="O1149">
        <v>1.25112</v>
      </c>
      <c r="P1149">
        <v>1.24377</v>
      </c>
      <c r="Q1149">
        <v>1.2468600000000001</v>
      </c>
      <c r="R1149">
        <v>7.3499999999999599E-3</v>
      </c>
      <c r="S1149">
        <v>1.09971428571429E-2</v>
      </c>
      <c r="T1149">
        <v>36.249695816904897</v>
      </c>
      <c r="U1149">
        <v>1</v>
      </c>
      <c r="V1149" s="1">
        <f t="shared" si="52"/>
        <v>43726</v>
      </c>
      <c r="W1149">
        <f>IFERROR(VLOOKUP(V1149,realized!K:N,3,0),"")</f>
        <v>6393.38</v>
      </c>
      <c r="Y1149" t="s">
        <v>1964</v>
      </c>
      <c r="Z1149">
        <v>1539.36</v>
      </c>
      <c r="AA1149">
        <v>1550.28</v>
      </c>
      <c r="AB1149">
        <v>1519.59</v>
      </c>
      <c r="AC1149">
        <v>1527.28</v>
      </c>
      <c r="AD1149">
        <v>30.69</v>
      </c>
      <c r="AE1149">
        <v>25.182857142857099</v>
      </c>
      <c r="AF1149">
        <v>58.756260135964602</v>
      </c>
      <c r="AG1149">
        <v>0</v>
      </c>
      <c r="AH1149" s="1">
        <f t="shared" si="53"/>
        <v>43706</v>
      </c>
      <c r="AI1149">
        <f>IFERROR(VLOOKUP(AH1149,realized!U:X,3,0),"")</f>
        <v>-9156.65</v>
      </c>
    </row>
    <row r="1150" spans="1:35" x14ac:dyDescent="0.3">
      <c r="A1150" t="s">
        <v>1979</v>
      </c>
      <c r="B1150">
        <v>1.10283</v>
      </c>
      <c r="C1150">
        <v>1.10731</v>
      </c>
      <c r="D1150">
        <v>1.1022400000000001</v>
      </c>
      <c r="E1150">
        <v>1.1039699999999999</v>
      </c>
      <c r="F1150">
        <v>5.0699999999999001E-3</v>
      </c>
      <c r="G1150">
        <v>6.3671428571429002E-3</v>
      </c>
      <c r="H1150">
        <v>55.5949714776863</v>
      </c>
      <c r="I1150">
        <v>0</v>
      </c>
      <c r="J1150" s="1">
        <f t="shared" si="51"/>
        <v>43727</v>
      </c>
      <c r="K1150">
        <f>IFERROR(VLOOKUP(J1150,realized!F:I,3,0),"")</f>
        <v>1988.41</v>
      </c>
      <c r="M1150" t="s">
        <v>1979</v>
      </c>
      <c r="N1150">
        <v>1.24719</v>
      </c>
      <c r="O1150">
        <v>1.2559499999999999</v>
      </c>
      <c r="P1150">
        <v>1.24373</v>
      </c>
      <c r="Q1150">
        <v>1.2521599999999999</v>
      </c>
      <c r="R1150">
        <v>1.22199999999998E-2</v>
      </c>
      <c r="S1150">
        <v>1.12507142857143E-2</v>
      </c>
      <c r="T1150">
        <v>34.654479307669803</v>
      </c>
      <c r="U1150">
        <v>1</v>
      </c>
      <c r="V1150" s="1">
        <f t="shared" si="52"/>
        <v>43727</v>
      </c>
      <c r="W1150">
        <f>IFERROR(VLOOKUP(V1150,realized!K:N,3,0),"")</f>
        <v>-6352.72</v>
      </c>
      <c r="Y1150" t="s">
        <v>1965</v>
      </c>
      <c r="Z1150">
        <v>1527.33</v>
      </c>
      <c r="AA1150">
        <v>1533.04</v>
      </c>
      <c r="AB1150">
        <v>1516.91</v>
      </c>
      <c r="AC1150">
        <v>1520.23</v>
      </c>
      <c r="AD1150">
        <v>16.1299999999998</v>
      </c>
      <c r="AE1150">
        <v>24.003571428571401</v>
      </c>
      <c r="AF1150">
        <v>58.911049232620698</v>
      </c>
      <c r="AG1150">
        <v>0</v>
      </c>
      <c r="AH1150" s="1">
        <f t="shared" si="53"/>
        <v>43707</v>
      </c>
      <c r="AI1150">
        <f>IFERROR(VLOOKUP(AH1150,realized!U:X,3,0),"")</f>
        <v>22029.58</v>
      </c>
    </row>
    <row r="1151" spans="1:35" x14ac:dyDescent="0.3">
      <c r="A1151" t="s">
        <v>1980</v>
      </c>
      <c r="B1151">
        <v>1.1039300000000001</v>
      </c>
      <c r="C1151">
        <v>1.1067199999999999</v>
      </c>
      <c r="D1151">
        <v>1.0995900000000001</v>
      </c>
      <c r="E1151">
        <v>1.1018399999999999</v>
      </c>
      <c r="F1151">
        <v>7.12999999999985E-3</v>
      </c>
      <c r="G1151">
        <v>6.60071428571432E-3</v>
      </c>
      <c r="H1151">
        <v>56.2092791861539</v>
      </c>
      <c r="I1151">
        <v>0</v>
      </c>
      <c r="J1151" s="1">
        <f t="shared" si="51"/>
        <v>43728</v>
      </c>
      <c r="K1151">
        <f>IFERROR(VLOOKUP(J1151,realized!F:I,3,0),"")</f>
        <v>-9163.66</v>
      </c>
      <c r="M1151" t="s">
        <v>1980</v>
      </c>
      <c r="N1151">
        <v>1.25224</v>
      </c>
      <c r="O1151">
        <v>1.2581199999999999</v>
      </c>
      <c r="P1151">
        <v>1.24587</v>
      </c>
      <c r="Q1151">
        <v>1.2469399999999999</v>
      </c>
      <c r="R1151">
        <v>1.2249999999999799E-2</v>
      </c>
      <c r="S1151">
        <v>1.1135000000000001E-2</v>
      </c>
      <c r="T1151">
        <v>33.656457218837502</v>
      </c>
      <c r="U1151">
        <v>1</v>
      </c>
      <c r="V1151" s="1">
        <f t="shared" si="52"/>
        <v>43728</v>
      </c>
      <c r="W1151">
        <f>IFERROR(VLOOKUP(V1151,realized!K:N,3,0),"")</f>
        <v>-18192.02</v>
      </c>
      <c r="Y1151" t="s">
        <v>1966</v>
      </c>
      <c r="Z1151">
        <v>1525.96</v>
      </c>
      <c r="AA1151">
        <v>1533.92</v>
      </c>
      <c r="AB1151">
        <v>1519.21</v>
      </c>
      <c r="AC1151">
        <v>1528.94</v>
      </c>
      <c r="AD1151">
        <v>14.71</v>
      </c>
      <c r="AE1151">
        <v>21.076428571428501</v>
      </c>
      <c r="AF1151">
        <v>65.644664832535</v>
      </c>
      <c r="AG1151">
        <v>0</v>
      </c>
      <c r="AH1151" s="1">
        <f t="shared" si="53"/>
        <v>43710</v>
      </c>
      <c r="AI1151">
        <f>IFERROR(VLOOKUP(AH1151,realized!U:X,3,0),"")</f>
        <v>16234.55</v>
      </c>
    </row>
    <row r="1152" spans="1:35" x14ac:dyDescent="0.3">
      <c r="A1152" t="s">
        <v>1981</v>
      </c>
      <c r="B1152">
        <v>1.1016600000000001</v>
      </c>
      <c r="C1152">
        <v>1.1025</v>
      </c>
      <c r="D1152">
        <v>1.09657</v>
      </c>
      <c r="E1152">
        <v>1.09921</v>
      </c>
      <c r="F1152">
        <v>5.92999999999999E-3</v>
      </c>
      <c r="G1152">
        <v>6.6457142857143303E-3</v>
      </c>
      <c r="H1152">
        <v>57.023221333554197</v>
      </c>
      <c r="I1152">
        <v>0</v>
      </c>
      <c r="J1152" s="1">
        <f t="shared" si="51"/>
        <v>43731</v>
      </c>
      <c r="K1152">
        <f>IFERROR(VLOOKUP(J1152,realized!F:I,3,0),"")</f>
        <v>-25040.959999999999</v>
      </c>
      <c r="M1152" t="s">
        <v>1981</v>
      </c>
      <c r="N1152">
        <v>1.24644</v>
      </c>
      <c r="O1152">
        <v>1.2490000000000001</v>
      </c>
      <c r="P1152">
        <v>1.2412099999999999</v>
      </c>
      <c r="Q1152">
        <v>1.24332</v>
      </c>
      <c r="R1152">
        <v>7.7900000000001796E-3</v>
      </c>
      <c r="S1152">
        <v>1.064E-2</v>
      </c>
      <c r="T1152">
        <v>51.375052283071597</v>
      </c>
      <c r="U1152">
        <v>1</v>
      </c>
      <c r="V1152" s="1">
        <f t="shared" si="52"/>
        <v>43731</v>
      </c>
      <c r="W1152">
        <f>IFERROR(VLOOKUP(V1152,realized!K:N,3,0),"")</f>
        <v>6317.47</v>
      </c>
      <c r="Y1152" t="s">
        <v>1967</v>
      </c>
      <c r="Z1152">
        <v>1528.58</v>
      </c>
      <c r="AA1152">
        <v>1549.66</v>
      </c>
      <c r="AB1152">
        <v>1521.59</v>
      </c>
      <c r="AC1152">
        <v>1547.22</v>
      </c>
      <c r="AD1152">
        <v>28.0700000000001</v>
      </c>
      <c r="AE1152">
        <v>20.9235714285714</v>
      </c>
      <c r="AF1152">
        <v>65.086261684797293</v>
      </c>
      <c r="AG1152">
        <v>0</v>
      </c>
      <c r="AH1152" s="1">
        <f t="shared" si="53"/>
        <v>43711</v>
      </c>
      <c r="AI1152">
        <f>IFERROR(VLOOKUP(AH1152,realized!U:X,3,0),"")</f>
        <v>-94877.07</v>
      </c>
    </row>
    <row r="1153" spans="1:35" x14ac:dyDescent="0.3">
      <c r="A1153" t="s">
        <v>1982</v>
      </c>
      <c r="B1153">
        <v>1.09928</v>
      </c>
      <c r="C1153">
        <v>1.10236</v>
      </c>
      <c r="D1153">
        <v>1.0983400000000001</v>
      </c>
      <c r="E1153">
        <v>1.1019399999999999</v>
      </c>
      <c r="F1153">
        <v>4.0199999999999099E-3</v>
      </c>
      <c r="G1153">
        <v>6.5992857142857398E-3</v>
      </c>
      <c r="H1153">
        <v>57.705432716315798</v>
      </c>
      <c r="I1153">
        <v>0</v>
      </c>
      <c r="J1153" s="1">
        <f t="shared" si="51"/>
        <v>43732</v>
      </c>
      <c r="K1153">
        <f>IFERROR(VLOOKUP(J1153,realized!F:I,3,0),"")</f>
        <v>-2053.2800000000002</v>
      </c>
      <c r="M1153" t="s">
        <v>1982</v>
      </c>
      <c r="N1153">
        <v>1.2422299999999999</v>
      </c>
      <c r="O1153">
        <v>1.25023</v>
      </c>
      <c r="P1153">
        <v>1.24133</v>
      </c>
      <c r="Q1153">
        <v>1.2493000000000001</v>
      </c>
      <c r="R1153">
        <v>8.8999999999998993E-3</v>
      </c>
      <c r="S1153">
        <v>1.03928571428571E-2</v>
      </c>
      <c r="T1153">
        <v>53.274575669459402</v>
      </c>
      <c r="U1153">
        <v>1</v>
      </c>
      <c r="V1153" s="1">
        <f t="shared" si="52"/>
        <v>43732</v>
      </c>
      <c r="W1153">
        <f>IFERROR(VLOOKUP(V1153,realized!K:N,3,0),"")</f>
        <v>-9525.98</v>
      </c>
      <c r="Y1153" t="s">
        <v>1968</v>
      </c>
      <c r="Z1153">
        <v>1545.95</v>
      </c>
      <c r="AA1153">
        <v>1556.95</v>
      </c>
      <c r="AB1153">
        <v>1533.74</v>
      </c>
      <c r="AC1153">
        <v>1552.21</v>
      </c>
      <c r="AD1153">
        <v>23.21</v>
      </c>
      <c r="AE1153">
        <v>21.211428571428499</v>
      </c>
      <c r="AF1153">
        <v>63.407857666783897</v>
      </c>
      <c r="AG1153">
        <v>0</v>
      </c>
      <c r="AH1153" s="1">
        <f t="shared" si="53"/>
        <v>43712</v>
      </c>
      <c r="AI1153">
        <f>IFERROR(VLOOKUP(AH1153,realized!U:X,3,0),"")</f>
        <v>7418.79</v>
      </c>
    </row>
    <row r="1154" spans="1:35" x14ac:dyDescent="0.3">
      <c r="A1154" t="s">
        <v>1983</v>
      </c>
      <c r="B1154">
        <v>1.1018300000000001</v>
      </c>
      <c r="C1154">
        <v>1.10216</v>
      </c>
      <c r="D1154">
        <v>1.0936999999999999</v>
      </c>
      <c r="E1154">
        <v>1.0941799999999999</v>
      </c>
      <c r="F1154">
        <v>8.4600000000001306E-3</v>
      </c>
      <c r="G1154">
        <v>6.7157142857143101E-3</v>
      </c>
      <c r="H1154">
        <v>58.355915274717901</v>
      </c>
      <c r="I1154">
        <v>0</v>
      </c>
      <c r="J1154" s="1">
        <f t="shared" si="51"/>
        <v>43733</v>
      </c>
      <c r="K1154">
        <f>IFERROR(VLOOKUP(J1154,realized!F:I,3,0),"")</f>
        <v>-82214.66</v>
      </c>
      <c r="M1154" t="s">
        <v>1983</v>
      </c>
      <c r="N1154">
        <v>1.24865</v>
      </c>
      <c r="O1154">
        <v>1.24936</v>
      </c>
      <c r="P1154">
        <v>1.2346699999999999</v>
      </c>
      <c r="Q1154">
        <v>1.2346699999999999</v>
      </c>
      <c r="R1154">
        <v>1.469E-2</v>
      </c>
      <c r="S1154">
        <v>1.03064285714286E-2</v>
      </c>
      <c r="T1154">
        <v>55.522575266699903</v>
      </c>
      <c r="U1154">
        <v>0</v>
      </c>
      <c r="V1154" s="1">
        <f t="shared" si="52"/>
        <v>43733</v>
      </c>
      <c r="W1154">
        <f>IFERROR(VLOOKUP(V1154,realized!K:N,3,0),"")</f>
        <v>-54138.71</v>
      </c>
      <c r="Y1154" t="s">
        <v>1969</v>
      </c>
      <c r="Z1154">
        <v>1551.7</v>
      </c>
      <c r="AA1154">
        <v>1552.93</v>
      </c>
      <c r="AB1154">
        <v>1506.15</v>
      </c>
      <c r="AC1154">
        <v>1518.72</v>
      </c>
      <c r="AD1154">
        <v>46.779999999999902</v>
      </c>
      <c r="AE1154">
        <v>22.814285714285699</v>
      </c>
      <c r="AF1154">
        <v>62.895194825179601</v>
      </c>
      <c r="AG1154">
        <v>0</v>
      </c>
      <c r="AH1154" s="1">
        <f t="shared" si="53"/>
        <v>43713</v>
      </c>
      <c r="AI1154">
        <f>IFERROR(VLOOKUP(AH1154,realized!U:X,3,0),"")</f>
        <v>-49938.05</v>
      </c>
    </row>
    <row r="1155" spans="1:35" x14ac:dyDescent="0.3">
      <c r="A1155" t="s">
        <v>1984</v>
      </c>
      <c r="B1155">
        <v>1.0942700000000001</v>
      </c>
      <c r="C1155">
        <v>1.0967</v>
      </c>
      <c r="D1155">
        <v>1.0908500000000001</v>
      </c>
      <c r="E1155">
        <v>1.0919300000000001</v>
      </c>
      <c r="F1155">
        <v>5.84999999999991E-3</v>
      </c>
      <c r="G1155">
        <v>6.8692857142857297E-3</v>
      </c>
      <c r="H1155">
        <v>55.5643637635931</v>
      </c>
      <c r="I1155">
        <v>0</v>
      </c>
      <c r="J1155" s="1">
        <f t="shared" si="51"/>
        <v>43734</v>
      </c>
      <c r="K1155">
        <f>IFERROR(VLOOKUP(J1155,realized!F:I,3,0),"")</f>
        <v>-62431.59</v>
      </c>
      <c r="M1155" t="s">
        <v>1984</v>
      </c>
      <c r="N1155">
        <v>1.2346299999999999</v>
      </c>
      <c r="O1155">
        <v>1.23797</v>
      </c>
      <c r="P1155">
        <v>1.2302599999999999</v>
      </c>
      <c r="Q1155">
        <v>1.2321800000000001</v>
      </c>
      <c r="R1155">
        <v>7.7100000000000996E-3</v>
      </c>
      <c r="S1155">
        <v>1.0397142857142799E-2</v>
      </c>
      <c r="T1155">
        <v>55.377911226579101</v>
      </c>
      <c r="U1155">
        <v>0</v>
      </c>
      <c r="V1155" s="1">
        <f t="shared" si="52"/>
        <v>43734</v>
      </c>
      <c r="W1155">
        <f>IFERROR(VLOOKUP(V1155,realized!K:N,3,0),"")</f>
        <v>-38192.300000000003</v>
      </c>
      <c r="Y1155" t="s">
        <v>1970</v>
      </c>
      <c r="Z1155">
        <v>1517.14</v>
      </c>
      <c r="AA1155">
        <v>1527.81</v>
      </c>
      <c r="AB1155">
        <v>1502.45</v>
      </c>
      <c r="AC1155">
        <v>1506.52</v>
      </c>
      <c r="AD1155">
        <v>25.3599999999999</v>
      </c>
      <c r="AE1155">
        <v>23.137857142857101</v>
      </c>
      <c r="AF1155">
        <v>62.332145908368602</v>
      </c>
      <c r="AG1155">
        <v>0</v>
      </c>
      <c r="AH1155" s="1">
        <f t="shared" si="53"/>
        <v>43714</v>
      </c>
      <c r="AI1155">
        <f>IFERROR(VLOOKUP(AH1155,realized!U:X,3,0),"")</f>
        <v>-41215.040000000001</v>
      </c>
    </row>
    <row r="1156" spans="1:35" x14ac:dyDescent="0.3">
      <c r="A1156" t="s">
        <v>1985</v>
      </c>
      <c r="B1156">
        <v>1.0918699999999999</v>
      </c>
      <c r="C1156">
        <v>1.0958300000000001</v>
      </c>
      <c r="D1156">
        <v>1.0904499999999999</v>
      </c>
      <c r="E1156">
        <v>1.09405</v>
      </c>
      <c r="F1156">
        <v>5.3800000000001598E-3</v>
      </c>
      <c r="G1156">
        <v>6.9114285714285996E-3</v>
      </c>
      <c r="H1156">
        <v>55.509755127224601</v>
      </c>
      <c r="I1156">
        <v>0</v>
      </c>
      <c r="J1156" s="1">
        <f t="shared" ref="J1156:J1219" si="54">DATEVALUE(SUBSTITUTE(A1156,".","/"))</f>
        <v>43735</v>
      </c>
      <c r="K1156">
        <f>IFERROR(VLOOKUP(J1156,realized!F:I,3,0),"")</f>
        <v>-29034.79</v>
      </c>
      <c r="M1156" t="s">
        <v>1985</v>
      </c>
      <c r="N1156">
        <v>1.23234</v>
      </c>
      <c r="O1156">
        <v>1.2335700000000001</v>
      </c>
      <c r="P1156">
        <v>1.2270099999999999</v>
      </c>
      <c r="Q1156">
        <v>1.22862</v>
      </c>
      <c r="R1156">
        <v>6.5600000000001204E-3</v>
      </c>
      <c r="S1156">
        <v>9.7850000000000402E-3</v>
      </c>
      <c r="T1156">
        <v>59.325732329019203</v>
      </c>
      <c r="U1156">
        <v>0</v>
      </c>
      <c r="V1156" s="1">
        <f t="shared" ref="V1156:V1219" si="55">DATEVALUE(SUBSTITUTE(M1156,".","/"))</f>
        <v>43735</v>
      </c>
      <c r="W1156">
        <f>IFERROR(VLOOKUP(V1156,realized!K:N,3,0),"")</f>
        <v>-14583.98</v>
      </c>
      <c r="Y1156" t="s">
        <v>1971</v>
      </c>
      <c r="Z1156">
        <v>1507.65</v>
      </c>
      <c r="AA1156">
        <v>1515.41</v>
      </c>
      <c r="AB1156">
        <v>1497.52</v>
      </c>
      <c r="AC1156">
        <v>1497.84</v>
      </c>
      <c r="AD1156">
        <v>17.8900000000001</v>
      </c>
      <c r="AE1156">
        <v>23.342857142857099</v>
      </c>
      <c r="AF1156">
        <v>61.8573496435721</v>
      </c>
      <c r="AG1156">
        <v>0</v>
      </c>
      <c r="AH1156" s="1">
        <f t="shared" ref="AH1156:AH1219" si="56">DATEVALUE(SUBSTITUTE(Y1156,".","/"))</f>
        <v>43717</v>
      </c>
      <c r="AI1156">
        <f>IFERROR(VLOOKUP(AH1156,realized!U:X,3,0),"")</f>
        <v>-40885.4</v>
      </c>
    </row>
    <row r="1157" spans="1:35" x14ac:dyDescent="0.3">
      <c r="A1157" t="s">
        <v>1986</v>
      </c>
      <c r="B1157">
        <v>1.0939000000000001</v>
      </c>
      <c r="C1157">
        <v>1.0947499999999999</v>
      </c>
      <c r="D1157">
        <v>1.08843</v>
      </c>
      <c r="E1157">
        <v>1.08988</v>
      </c>
      <c r="F1157">
        <v>6.3199999999998804E-3</v>
      </c>
      <c r="G1157">
        <v>7.1871428571428798E-3</v>
      </c>
      <c r="H1157">
        <v>52.747805470011102</v>
      </c>
      <c r="I1157">
        <v>0</v>
      </c>
      <c r="J1157" s="1">
        <f t="shared" si="54"/>
        <v>43738</v>
      </c>
      <c r="K1157">
        <f>IFERROR(VLOOKUP(J1157,realized!F:I,3,0),"")</f>
        <v>-63957.06</v>
      </c>
      <c r="M1157" t="s">
        <v>1986</v>
      </c>
      <c r="N1157">
        <v>1.2299599999999999</v>
      </c>
      <c r="O1157">
        <v>1.23455</v>
      </c>
      <c r="P1157">
        <v>1.22749</v>
      </c>
      <c r="Q1157">
        <v>1.2294099999999999</v>
      </c>
      <c r="R1157">
        <v>7.0600000000000602E-3</v>
      </c>
      <c r="S1157">
        <v>1.00771428571428E-2</v>
      </c>
      <c r="T1157">
        <v>59.094333429620697</v>
      </c>
      <c r="U1157">
        <v>0</v>
      </c>
      <c r="V1157" s="1">
        <f t="shared" si="55"/>
        <v>43738</v>
      </c>
      <c r="W1157">
        <f>IFERROR(VLOOKUP(V1157,realized!K:N,3,0),"")</f>
        <v>5960</v>
      </c>
      <c r="Y1157" t="s">
        <v>1972</v>
      </c>
      <c r="Z1157">
        <v>1498.43</v>
      </c>
      <c r="AA1157">
        <v>1500.89</v>
      </c>
      <c r="AB1157">
        <v>1484.43</v>
      </c>
      <c r="AC1157">
        <v>1485.17</v>
      </c>
      <c r="AD1157">
        <v>16.46</v>
      </c>
      <c r="AE1157">
        <v>23.687857142857101</v>
      </c>
      <c r="AF1157">
        <v>57.284953887972101</v>
      </c>
      <c r="AG1157">
        <v>0</v>
      </c>
      <c r="AH1157" s="1">
        <f t="shared" si="56"/>
        <v>43718</v>
      </c>
      <c r="AI1157">
        <f>IFERROR(VLOOKUP(AH1157,realized!U:X,3,0),"")</f>
        <v>-62286.98</v>
      </c>
    </row>
    <row r="1158" spans="1:35" x14ac:dyDescent="0.3">
      <c r="A1158" t="s">
        <v>1987</v>
      </c>
      <c r="B1158">
        <v>1.0899700000000001</v>
      </c>
      <c r="C1158">
        <v>1.0942400000000001</v>
      </c>
      <c r="D1158">
        <v>1.0878699999999999</v>
      </c>
      <c r="E1158">
        <v>1.0931500000000001</v>
      </c>
      <c r="F1158">
        <v>6.3700000000002002E-3</v>
      </c>
      <c r="G1158">
        <v>7.1392857142857404E-3</v>
      </c>
      <c r="H1158">
        <v>52.5228579295336</v>
      </c>
      <c r="I1158">
        <v>0</v>
      </c>
      <c r="J1158" s="1">
        <f t="shared" si="54"/>
        <v>43739</v>
      </c>
      <c r="K1158">
        <f>IFERROR(VLOOKUP(J1158,realized!F:I,3,0),"")</f>
        <v>-29078.59</v>
      </c>
      <c r="M1158" t="s">
        <v>1987</v>
      </c>
      <c r="N1158">
        <v>1.2286900000000001</v>
      </c>
      <c r="O1158">
        <v>1.2338499999999999</v>
      </c>
      <c r="P1158">
        <v>1.2204200000000001</v>
      </c>
      <c r="Q1158">
        <v>1.2302299999999999</v>
      </c>
      <c r="R1158">
        <v>1.34299999999998E-2</v>
      </c>
      <c r="S1158">
        <v>1.0620714285714299E-2</v>
      </c>
      <c r="T1158">
        <v>51.9152469687034</v>
      </c>
      <c r="U1158">
        <v>0</v>
      </c>
      <c r="V1158" s="1">
        <f t="shared" si="55"/>
        <v>43739</v>
      </c>
      <c r="W1158">
        <f>IFERROR(VLOOKUP(V1158,realized!K:N,3,0),"")</f>
        <v>39486.32</v>
      </c>
      <c r="Y1158" t="s">
        <v>1973</v>
      </c>
      <c r="Z1158">
        <v>1485.44</v>
      </c>
      <c r="AA1158">
        <v>1497.59</v>
      </c>
      <c r="AB1158">
        <v>1484.92</v>
      </c>
      <c r="AC1158">
        <v>1495.73</v>
      </c>
      <c r="AD1158">
        <v>12.669999999999799</v>
      </c>
      <c r="AE1158">
        <v>23.726428571428499</v>
      </c>
      <c r="AF1158">
        <v>57.179956760617003</v>
      </c>
      <c r="AG1158">
        <v>0</v>
      </c>
      <c r="AH1158" s="1">
        <f t="shared" si="56"/>
        <v>43719</v>
      </c>
      <c r="AI1158">
        <f>IFERROR(VLOOKUP(AH1158,realized!U:X,3,0),"")</f>
        <v>12900.95</v>
      </c>
    </row>
    <row r="1159" spans="1:35" x14ac:dyDescent="0.3">
      <c r="A1159" t="s">
        <v>1988</v>
      </c>
      <c r="B1159">
        <v>1.0931500000000001</v>
      </c>
      <c r="C1159">
        <v>1.09632</v>
      </c>
      <c r="D1159">
        <v>1.09039</v>
      </c>
      <c r="E1159">
        <v>1.0958699999999999</v>
      </c>
      <c r="F1159">
        <v>5.92999999999999E-3</v>
      </c>
      <c r="G1159">
        <v>6.4164285714285903E-3</v>
      </c>
      <c r="H1159">
        <v>52.753036174605398</v>
      </c>
      <c r="I1159">
        <v>0</v>
      </c>
      <c r="J1159" s="1">
        <f t="shared" si="54"/>
        <v>43740</v>
      </c>
      <c r="K1159">
        <f>IFERROR(VLOOKUP(J1159,realized!F:I,3,0),"")</f>
        <v>3171.29</v>
      </c>
      <c r="M1159" t="s">
        <v>1988</v>
      </c>
      <c r="N1159">
        <v>1.2301899999999999</v>
      </c>
      <c r="O1159">
        <v>1.23237</v>
      </c>
      <c r="P1159">
        <v>1.2225900000000001</v>
      </c>
      <c r="Q1159">
        <v>1.2297100000000001</v>
      </c>
      <c r="R1159">
        <v>9.7799999999998999E-3</v>
      </c>
      <c r="S1159">
        <v>1.07228571428571E-2</v>
      </c>
      <c r="T1159">
        <v>52.072347187153902</v>
      </c>
      <c r="U1159">
        <v>0</v>
      </c>
      <c r="V1159" s="1">
        <f t="shared" si="55"/>
        <v>43740</v>
      </c>
      <c r="W1159">
        <f>IFERROR(VLOOKUP(V1159,realized!K:N,3,0),"")</f>
        <v>19609.580000000002</v>
      </c>
      <c r="Y1159" t="s">
        <v>1974</v>
      </c>
      <c r="Z1159">
        <v>1496.22</v>
      </c>
      <c r="AA1159">
        <v>1524.1</v>
      </c>
      <c r="AB1159">
        <v>1489.14</v>
      </c>
      <c r="AC1159">
        <v>1498.62</v>
      </c>
      <c r="AD1159">
        <v>34.959999999999802</v>
      </c>
      <c r="AE1159">
        <v>23.6557142857142</v>
      </c>
      <c r="AF1159">
        <v>57.041963869654097</v>
      </c>
      <c r="AG1159">
        <v>0</v>
      </c>
      <c r="AH1159" s="1">
        <f t="shared" si="56"/>
        <v>43720</v>
      </c>
      <c r="AI1159">
        <f>IFERROR(VLOOKUP(AH1159,realized!U:X,3,0),"")</f>
        <v>-58883.18</v>
      </c>
    </row>
    <row r="1160" spans="1:35" x14ac:dyDescent="0.3">
      <c r="A1160" t="s">
        <v>1989</v>
      </c>
      <c r="B1160">
        <v>1.0960099999999999</v>
      </c>
      <c r="C1160">
        <v>1.09988</v>
      </c>
      <c r="D1160">
        <v>1.09405</v>
      </c>
      <c r="E1160">
        <v>1.0963000000000001</v>
      </c>
      <c r="F1160">
        <v>5.8300000000000001E-3</v>
      </c>
      <c r="G1160">
        <v>6.4464285714285804E-3</v>
      </c>
      <c r="H1160">
        <v>57.043140702809403</v>
      </c>
      <c r="I1160">
        <v>0</v>
      </c>
      <c r="J1160" s="1">
        <f t="shared" si="54"/>
        <v>43741</v>
      </c>
      <c r="K1160">
        <f>IFERROR(VLOOKUP(J1160,realized!F:I,3,0),"")</f>
        <v>30275.22</v>
      </c>
      <c r="M1160" t="s">
        <v>1989</v>
      </c>
      <c r="N1160">
        <v>1.2298</v>
      </c>
      <c r="O1160">
        <v>1.24126</v>
      </c>
      <c r="P1160">
        <v>1.2264900000000001</v>
      </c>
      <c r="Q1160">
        <v>1.23265</v>
      </c>
      <c r="R1160">
        <v>1.47699999999999E-2</v>
      </c>
      <c r="S1160">
        <v>1.04578571428571E-2</v>
      </c>
      <c r="T1160">
        <v>51.967018166519402</v>
      </c>
      <c r="U1160">
        <v>0</v>
      </c>
      <c r="V1160" s="1">
        <f t="shared" si="55"/>
        <v>43741</v>
      </c>
      <c r="W1160">
        <f>IFERROR(VLOOKUP(V1160,realized!K:N,3,0),"")</f>
        <v>-37111.67</v>
      </c>
      <c r="Y1160" t="s">
        <v>1975</v>
      </c>
      <c r="Z1160">
        <v>1498.3</v>
      </c>
      <c r="AA1160">
        <v>1508.92</v>
      </c>
      <c r="AB1160">
        <v>1486.5</v>
      </c>
      <c r="AC1160">
        <v>1488.32</v>
      </c>
      <c r="AD1160">
        <v>22.42</v>
      </c>
      <c r="AE1160">
        <v>23.099285714285699</v>
      </c>
      <c r="AF1160">
        <v>56.740840531857899</v>
      </c>
      <c r="AG1160">
        <v>0</v>
      </c>
      <c r="AH1160" s="1">
        <f t="shared" si="56"/>
        <v>43721</v>
      </c>
      <c r="AI1160">
        <f>IFERROR(VLOOKUP(AH1160,realized!U:X,3,0),"")</f>
        <v>-9194.73</v>
      </c>
    </row>
    <row r="1161" spans="1:35" x14ac:dyDescent="0.3">
      <c r="A1161" t="s">
        <v>1990</v>
      </c>
      <c r="B1161">
        <v>1.0964700000000001</v>
      </c>
      <c r="C1161">
        <v>1.0998000000000001</v>
      </c>
      <c r="D1161">
        <v>1.0956300000000001</v>
      </c>
      <c r="E1161">
        <v>1.0975699999999999</v>
      </c>
      <c r="F1161">
        <v>4.1700000000000001E-3</v>
      </c>
      <c r="G1161">
        <v>6.0778571428571496E-3</v>
      </c>
      <c r="H1161">
        <v>59.004594978938897</v>
      </c>
      <c r="I1161">
        <v>0</v>
      </c>
      <c r="J1161" s="1">
        <f t="shared" si="54"/>
        <v>43742</v>
      </c>
      <c r="K1161">
        <f>IFERROR(VLOOKUP(J1161,realized!F:I,3,0),"")</f>
        <v>31072.46</v>
      </c>
      <c r="M1161" t="s">
        <v>1990</v>
      </c>
      <c r="N1161">
        <v>1.2325999999999999</v>
      </c>
      <c r="O1161">
        <v>1.23563</v>
      </c>
      <c r="P1161">
        <v>1.22756</v>
      </c>
      <c r="Q1161">
        <v>1.23306</v>
      </c>
      <c r="R1161">
        <v>8.0700000000000199E-3</v>
      </c>
      <c r="S1161">
        <v>1.02935714285714E-2</v>
      </c>
      <c r="T1161">
        <v>51.814052649497199</v>
      </c>
      <c r="U1161">
        <v>0</v>
      </c>
      <c r="V1161" s="1">
        <f t="shared" si="55"/>
        <v>43742</v>
      </c>
      <c r="W1161">
        <f>IFERROR(VLOOKUP(V1161,realized!K:N,3,0),"")</f>
        <v>22422.31</v>
      </c>
      <c r="Y1161" t="s">
        <v>1976</v>
      </c>
      <c r="Z1161">
        <v>1504.03</v>
      </c>
      <c r="AA1161">
        <v>1512.07</v>
      </c>
      <c r="AB1161">
        <v>1495.81</v>
      </c>
      <c r="AC1161">
        <v>1498.06</v>
      </c>
      <c r="AD1161">
        <v>23.75</v>
      </c>
      <c r="AE1161">
        <v>23.437142857142799</v>
      </c>
      <c r="AF1161">
        <v>56.637922761890501</v>
      </c>
      <c r="AG1161">
        <v>0</v>
      </c>
      <c r="AH1161" s="1">
        <f t="shared" si="56"/>
        <v>43724</v>
      </c>
      <c r="AI1161">
        <f>IFERROR(VLOOKUP(AH1161,realized!U:X,3,0),"")</f>
        <v>25447.41</v>
      </c>
    </row>
    <row r="1162" spans="1:35" x14ac:dyDescent="0.3">
      <c r="A1162" t="s">
        <v>1991</v>
      </c>
      <c r="B1162">
        <v>1.09795</v>
      </c>
      <c r="C1162">
        <v>1.1000300000000001</v>
      </c>
      <c r="D1162">
        <v>1.09615</v>
      </c>
      <c r="E1162">
        <v>1.0969899999999999</v>
      </c>
      <c r="F1162">
        <v>3.8800000000000999E-3</v>
      </c>
      <c r="G1162">
        <v>5.7528571428571403E-3</v>
      </c>
      <c r="H1162">
        <v>58.6513330101508</v>
      </c>
      <c r="I1162">
        <v>0</v>
      </c>
      <c r="J1162" s="1">
        <f t="shared" si="54"/>
        <v>43745</v>
      </c>
      <c r="K1162">
        <f>IFERROR(VLOOKUP(J1162,realized!F:I,3,0),"")</f>
        <v>9345.64</v>
      </c>
      <c r="M1162" t="s">
        <v>1991</v>
      </c>
      <c r="N1162">
        <v>1.23088</v>
      </c>
      <c r="O1162">
        <v>1.2335799999999999</v>
      </c>
      <c r="P1162">
        <v>1.2286300000000001</v>
      </c>
      <c r="Q1162">
        <v>1.22879</v>
      </c>
      <c r="R1162">
        <v>4.9499999999997801E-3</v>
      </c>
      <c r="S1162">
        <v>9.6807142857142595E-3</v>
      </c>
      <c r="T1162">
        <v>51.500170968665103</v>
      </c>
      <c r="U1162">
        <v>0</v>
      </c>
      <c r="V1162" s="1">
        <f t="shared" si="55"/>
        <v>43745</v>
      </c>
      <c r="W1162">
        <f>IFERROR(VLOOKUP(V1162,realized!K:N,3,0),"")</f>
        <v>17827.900000000001</v>
      </c>
      <c r="Y1162" t="s">
        <v>1977</v>
      </c>
      <c r="Z1162">
        <v>1498.34</v>
      </c>
      <c r="AA1162">
        <v>1507.01</v>
      </c>
      <c r="AB1162">
        <v>1493.37</v>
      </c>
      <c r="AC1162">
        <v>1501.18</v>
      </c>
      <c r="AD1162">
        <v>13.6400000000001</v>
      </c>
      <c r="AE1162">
        <v>23.338571428571399</v>
      </c>
      <c r="AF1162">
        <v>56.560655438240801</v>
      </c>
      <c r="AG1162">
        <v>0</v>
      </c>
      <c r="AH1162" s="1">
        <f t="shared" si="56"/>
        <v>43725</v>
      </c>
      <c r="AI1162">
        <f>IFERROR(VLOOKUP(AH1162,realized!U:X,3,0),"")</f>
        <v>-9777.7800000000007</v>
      </c>
    </row>
    <row r="1163" spans="1:35" x14ac:dyDescent="0.3">
      <c r="A1163" t="s">
        <v>1992</v>
      </c>
      <c r="B1163">
        <v>1.09697</v>
      </c>
      <c r="C1163">
        <v>1.0995699999999999</v>
      </c>
      <c r="D1163">
        <v>1.09405</v>
      </c>
      <c r="E1163">
        <v>1.0955299999999999</v>
      </c>
      <c r="F1163">
        <v>5.5199999999999598E-3</v>
      </c>
      <c r="G1163">
        <v>5.7042857142857104E-3</v>
      </c>
      <c r="H1163">
        <v>58.6679151262137</v>
      </c>
      <c r="I1163">
        <v>0</v>
      </c>
      <c r="J1163" s="1">
        <f t="shared" si="54"/>
        <v>43746</v>
      </c>
      <c r="K1163">
        <f>IFERROR(VLOOKUP(J1163,realized!F:I,3,0),"")</f>
        <v>9214.9599999999991</v>
      </c>
      <c r="M1163" t="s">
        <v>1992</v>
      </c>
      <c r="N1163">
        <v>1.2288699999999999</v>
      </c>
      <c r="O1163">
        <v>1.2301800000000001</v>
      </c>
      <c r="P1163">
        <v>1.21946</v>
      </c>
      <c r="Q1163">
        <v>1.2219199999999999</v>
      </c>
      <c r="R1163">
        <v>1.072E-2</v>
      </c>
      <c r="S1163">
        <v>9.9214285714285498E-3</v>
      </c>
      <c r="T1163">
        <v>50.268584654559596</v>
      </c>
      <c r="U1163">
        <v>0</v>
      </c>
      <c r="V1163" s="1">
        <f t="shared" si="55"/>
        <v>43746</v>
      </c>
      <c r="W1163">
        <f>IFERROR(VLOOKUP(V1163,realized!K:N,3,0),"")</f>
        <v>-38032.370000000003</v>
      </c>
      <c r="Y1163" t="s">
        <v>1978</v>
      </c>
      <c r="Z1163">
        <v>1501.07</v>
      </c>
      <c r="AA1163">
        <v>1511.52</v>
      </c>
      <c r="AB1163">
        <v>1491.55</v>
      </c>
      <c r="AC1163">
        <v>1493.81</v>
      </c>
      <c r="AD1163">
        <v>19.97</v>
      </c>
      <c r="AE1163">
        <v>22.572857142857099</v>
      </c>
      <c r="AF1163">
        <v>56.2528764733594</v>
      </c>
      <c r="AG1163">
        <v>0</v>
      </c>
      <c r="AH1163" s="1">
        <f t="shared" si="56"/>
        <v>43726</v>
      </c>
      <c r="AI1163">
        <f>IFERROR(VLOOKUP(AH1163,realized!U:X,3,0),"")</f>
        <v>-60106.85</v>
      </c>
    </row>
    <row r="1164" spans="1:35" x14ac:dyDescent="0.3">
      <c r="A1164" t="s">
        <v>1993</v>
      </c>
      <c r="B1164">
        <v>1.09528</v>
      </c>
      <c r="C1164">
        <v>1.0989899999999999</v>
      </c>
      <c r="D1164">
        <v>1.0948500000000001</v>
      </c>
      <c r="E1164">
        <v>1.0969800000000001</v>
      </c>
      <c r="F1164">
        <v>4.1399999999998096E-3</v>
      </c>
      <c r="G1164">
        <v>5.6378571428571302E-3</v>
      </c>
      <c r="H1164">
        <v>59.532306328315798</v>
      </c>
      <c r="I1164">
        <v>0</v>
      </c>
      <c r="J1164" s="1">
        <f t="shared" si="54"/>
        <v>43747</v>
      </c>
      <c r="K1164">
        <f>IFERROR(VLOOKUP(J1164,realized!F:I,3,0),"")</f>
        <v>20787</v>
      </c>
      <c r="M1164" t="s">
        <v>1993</v>
      </c>
      <c r="N1164">
        <v>1.2215</v>
      </c>
      <c r="O1164">
        <v>1.22906</v>
      </c>
      <c r="P1164">
        <v>1.21974</v>
      </c>
      <c r="Q1164">
        <v>1.22024</v>
      </c>
      <c r="R1164">
        <v>9.3199999999999898E-3</v>
      </c>
      <c r="S1164">
        <v>9.7142857142856996E-3</v>
      </c>
      <c r="T1164">
        <v>49.866831191713203</v>
      </c>
      <c r="U1164">
        <v>0</v>
      </c>
      <c r="V1164" s="1">
        <f t="shared" si="55"/>
        <v>43747</v>
      </c>
      <c r="W1164">
        <f>IFERROR(VLOOKUP(V1164,realized!K:N,3,0),"")</f>
        <v>31284.98</v>
      </c>
      <c r="Y1164" t="s">
        <v>1979</v>
      </c>
      <c r="Z1164">
        <v>1493.51</v>
      </c>
      <c r="AA1164">
        <v>1504.43</v>
      </c>
      <c r="AB1164">
        <v>1488.9</v>
      </c>
      <c r="AC1164">
        <v>1498.51</v>
      </c>
      <c r="AD1164">
        <v>15.5299999999999</v>
      </c>
      <c r="AE1164">
        <v>22.53</v>
      </c>
      <c r="AF1164">
        <v>56.077997995627598</v>
      </c>
      <c r="AG1164">
        <v>0</v>
      </c>
      <c r="AH1164" s="1">
        <f t="shared" si="56"/>
        <v>43727</v>
      </c>
      <c r="AI1164">
        <f>IFERROR(VLOOKUP(AH1164,realized!U:X,3,0),"")</f>
        <v>21762.31</v>
      </c>
    </row>
    <row r="1165" spans="1:35" x14ac:dyDescent="0.3">
      <c r="A1165" t="s">
        <v>1994</v>
      </c>
      <c r="B1165">
        <v>1.09728</v>
      </c>
      <c r="C1165">
        <v>1.10334</v>
      </c>
      <c r="D1165">
        <v>1.0972</v>
      </c>
      <c r="E1165">
        <v>1.10049</v>
      </c>
      <c r="F1165">
        <v>6.3599999999999204E-3</v>
      </c>
      <c r="G1165">
        <v>5.5828571428571403E-3</v>
      </c>
      <c r="H1165">
        <v>66.592596353786007</v>
      </c>
      <c r="I1165">
        <v>0</v>
      </c>
      <c r="J1165" s="1">
        <f t="shared" si="54"/>
        <v>43748</v>
      </c>
      <c r="K1165">
        <f>IFERROR(VLOOKUP(J1165,realized!F:I,3,0),"")</f>
        <v>-31949.5</v>
      </c>
      <c r="M1165" t="s">
        <v>1994</v>
      </c>
      <c r="N1165">
        <v>1.2201</v>
      </c>
      <c r="O1165">
        <v>1.24685</v>
      </c>
      <c r="P1165">
        <v>1.2201</v>
      </c>
      <c r="Q1165">
        <v>1.2441</v>
      </c>
      <c r="R1165">
        <v>2.6749999999999999E-2</v>
      </c>
      <c r="S1165">
        <v>1.0749999999999999E-2</v>
      </c>
      <c r="T1165">
        <v>58.414989164562797</v>
      </c>
      <c r="U1165">
        <v>0</v>
      </c>
      <c r="V1165" s="1">
        <f t="shared" si="55"/>
        <v>43748</v>
      </c>
      <c r="W1165">
        <f>IFERROR(VLOOKUP(V1165,realized!K:N,3,0),"")</f>
        <v>-169272.34</v>
      </c>
      <c r="Y1165" t="s">
        <v>1980</v>
      </c>
      <c r="Z1165">
        <v>1498.91</v>
      </c>
      <c r="AA1165">
        <v>1516.86</v>
      </c>
      <c r="AB1165">
        <v>1497.87</v>
      </c>
      <c r="AC1165">
        <v>1516.41</v>
      </c>
      <c r="AD1165">
        <v>18.989999999999998</v>
      </c>
      <c r="AE1165">
        <v>22.8357142857142</v>
      </c>
      <c r="AF1165">
        <v>56.286690863167998</v>
      </c>
      <c r="AG1165">
        <v>0</v>
      </c>
      <c r="AH1165" s="1">
        <f t="shared" si="56"/>
        <v>43728</v>
      </c>
      <c r="AI1165">
        <f>IFERROR(VLOOKUP(AH1165,realized!U:X,3,0),"")</f>
        <v>-64712.29</v>
      </c>
    </row>
    <row r="1166" spans="1:35" x14ac:dyDescent="0.3">
      <c r="A1166" t="s">
        <v>1995</v>
      </c>
      <c r="B1166">
        <v>1.1004700000000001</v>
      </c>
      <c r="C1166">
        <v>1.1062399999999999</v>
      </c>
      <c r="D1166">
        <v>1.1000399999999999</v>
      </c>
      <c r="E1166">
        <v>1.1033599999999999</v>
      </c>
      <c r="F1166">
        <v>6.1999999999999798E-3</v>
      </c>
      <c r="G1166">
        <v>5.6021428571428498E-3</v>
      </c>
      <c r="H1166">
        <v>59.6385890787666</v>
      </c>
      <c r="I1166">
        <v>0</v>
      </c>
      <c r="J1166" s="1">
        <f t="shared" si="54"/>
        <v>43749</v>
      </c>
      <c r="K1166">
        <f>IFERROR(VLOOKUP(J1166,realized!F:I,3,0),"")</f>
        <v>-22986.22</v>
      </c>
      <c r="M1166" t="s">
        <v>1995</v>
      </c>
      <c r="N1166">
        <v>1.24292</v>
      </c>
      <c r="O1166">
        <v>1.2706500000000001</v>
      </c>
      <c r="P1166">
        <v>1.2407600000000001</v>
      </c>
      <c r="Q1166">
        <v>1.2643800000000001</v>
      </c>
      <c r="R1166">
        <v>2.9889999999999899E-2</v>
      </c>
      <c r="S1166">
        <v>1.2328571428571401E-2</v>
      </c>
      <c r="T1166">
        <v>39.570127975970301</v>
      </c>
      <c r="U1166">
        <v>0</v>
      </c>
      <c r="V1166" s="1">
        <f t="shared" si="55"/>
        <v>43749</v>
      </c>
      <c r="W1166">
        <f>IFERROR(VLOOKUP(V1166,realized!K:N,3,0),"")</f>
        <v>-297396.59999999998</v>
      </c>
      <c r="Y1166" t="s">
        <v>1981</v>
      </c>
      <c r="Z1166">
        <v>1514.11</v>
      </c>
      <c r="AA1166">
        <v>1526.75</v>
      </c>
      <c r="AB1166">
        <v>1510.49</v>
      </c>
      <c r="AC1166">
        <v>1521.81</v>
      </c>
      <c r="AD1166">
        <v>16.259999999999899</v>
      </c>
      <c r="AE1166">
        <v>21.992142857142799</v>
      </c>
      <c r="AF1166">
        <v>56.412889885798599</v>
      </c>
      <c r="AG1166">
        <v>0</v>
      </c>
      <c r="AH1166" s="1">
        <f t="shared" si="56"/>
        <v>43731</v>
      </c>
      <c r="AI1166">
        <f>IFERROR(VLOOKUP(AH1166,realized!U:X,3,0),"")</f>
        <v>-43597.37</v>
      </c>
    </row>
    <row r="1167" spans="1:35" x14ac:dyDescent="0.3">
      <c r="A1167" t="s">
        <v>1996</v>
      </c>
      <c r="B1167">
        <v>1.1030599999999999</v>
      </c>
      <c r="C1167">
        <v>1.1042400000000001</v>
      </c>
      <c r="D1167">
        <v>1.1012200000000001</v>
      </c>
      <c r="E1167">
        <v>1.10253</v>
      </c>
      <c r="F1167">
        <v>3.0200000000000201E-3</v>
      </c>
      <c r="G1167">
        <v>5.5307142857142898E-3</v>
      </c>
      <c r="H1167">
        <v>59.179029421718802</v>
      </c>
      <c r="I1167">
        <v>0</v>
      </c>
      <c r="J1167" s="1">
        <f t="shared" si="54"/>
        <v>43752</v>
      </c>
      <c r="K1167">
        <f>IFERROR(VLOOKUP(J1167,realized!F:I,3,0),"")</f>
        <v>3589.95</v>
      </c>
      <c r="M1167" t="s">
        <v>1996</v>
      </c>
      <c r="N1167">
        <v>1.2626500000000001</v>
      </c>
      <c r="O1167">
        <v>1.26492</v>
      </c>
      <c r="P1167">
        <v>1.2515499999999999</v>
      </c>
      <c r="Q1167">
        <v>1.2601199999999999</v>
      </c>
      <c r="R1167">
        <v>1.3370000000000101E-2</v>
      </c>
      <c r="S1167">
        <v>1.26478571428571E-2</v>
      </c>
      <c r="T1167">
        <v>40.1530939541286</v>
      </c>
      <c r="U1167">
        <v>0</v>
      </c>
      <c r="V1167" s="1">
        <f t="shared" si="55"/>
        <v>43752</v>
      </c>
      <c r="W1167">
        <f>IFERROR(VLOOKUP(V1167,realized!K:N,3,0),"")</f>
        <v>12495.7</v>
      </c>
      <c r="Y1167" t="s">
        <v>1982</v>
      </c>
      <c r="Z1167">
        <v>1522.27</v>
      </c>
      <c r="AA1167">
        <v>1535.66</v>
      </c>
      <c r="AB1167">
        <v>1515.49</v>
      </c>
      <c r="AC1167">
        <v>1531.8</v>
      </c>
      <c r="AD1167">
        <v>20.170000000000002</v>
      </c>
      <c r="AE1167">
        <v>21.774999999999899</v>
      </c>
      <c r="AF1167">
        <v>58.640226550678598</v>
      </c>
      <c r="AG1167">
        <v>0</v>
      </c>
      <c r="AH1167" s="1">
        <f t="shared" si="56"/>
        <v>43732</v>
      </c>
      <c r="AI1167">
        <f>IFERROR(VLOOKUP(AH1167,realized!U:X,3,0),"")</f>
        <v>-131611.19</v>
      </c>
    </row>
    <row r="1168" spans="1:35" x14ac:dyDescent="0.3">
      <c r="A1168" t="s">
        <v>1997</v>
      </c>
      <c r="B1168">
        <v>1.1024099999999999</v>
      </c>
      <c r="C1168">
        <v>1.1045700000000001</v>
      </c>
      <c r="D1168">
        <v>1.0990899999999999</v>
      </c>
      <c r="E1168">
        <v>1.10314</v>
      </c>
      <c r="F1168">
        <v>5.4800000000001497E-3</v>
      </c>
      <c r="G1168">
        <v>5.3178571428571502E-3</v>
      </c>
      <c r="H1168">
        <v>58.569314628193403</v>
      </c>
      <c r="I1168">
        <v>0</v>
      </c>
      <c r="J1168" s="1">
        <f t="shared" si="54"/>
        <v>43753</v>
      </c>
      <c r="K1168">
        <f>IFERROR(VLOOKUP(J1168,realized!F:I,3,0),"")</f>
        <v>67156.98</v>
      </c>
      <c r="M1168" t="s">
        <v>1997</v>
      </c>
      <c r="N1168">
        <v>1.26074</v>
      </c>
      <c r="O1168">
        <v>1.2798400000000001</v>
      </c>
      <c r="P1168">
        <v>1.2602500000000001</v>
      </c>
      <c r="Q1168">
        <v>1.2783199999999999</v>
      </c>
      <c r="R1168">
        <v>1.9720000000000099E-2</v>
      </c>
      <c r="S1168">
        <v>1.30071428571428E-2</v>
      </c>
      <c r="T1168">
        <v>34.583143459215499</v>
      </c>
      <c r="U1168">
        <v>0</v>
      </c>
      <c r="V1168" s="1">
        <f t="shared" si="55"/>
        <v>43753</v>
      </c>
      <c r="W1168">
        <f>IFERROR(VLOOKUP(V1168,realized!K:N,3,0),"")</f>
        <v>1418.4</v>
      </c>
      <c r="Y1168" t="s">
        <v>1983</v>
      </c>
      <c r="Z1168">
        <v>1531.75</v>
      </c>
      <c r="AA1168">
        <v>1535.06</v>
      </c>
      <c r="AB1168">
        <v>1500.36</v>
      </c>
      <c r="AC1168">
        <v>1503.32</v>
      </c>
      <c r="AD1168">
        <v>34.700000000000003</v>
      </c>
      <c r="AE1168">
        <v>20.912142857142801</v>
      </c>
      <c r="AF1168">
        <v>69.423722960767194</v>
      </c>
      <c r="AG1168">
        <v>0</v>
      </c>
      <c r="AH1168" s="1">
        <f t="shared" si="56"/>
        <v>43733</v>
      </c>
      <c r="AI1168">
        <f>IFERROR(VLOOKUP(AH1168,realized!U:X,3,0),"")</f>
        <v>-106169.74</v>
      </c>
    </row>
    <row r="1169" spans="1:35" x14ac:dyDescent="0.3">
      <c r="A1169" t="s">
        <v>1998</v>
      </c>
      <c r="B1169">
        <v>1.10277</v>
      </c>
      <c r="C1169">
        <v>1.1085100000000001</v>
      </c>
      <c r="D1169">
        <v>1.1022099999999999</v>
      </c>
      <c r="E1169">
        <v>1.1071500000000001</v>
      </c>
      <c r="F1169">
        <v>6.30000000000019E-3</v>
      </c>
      <c r="G1169">
        <v>5.3500000000000197E-3</v>
      </c>
      <c r="H1169">
        <v>53.480404901872298</v>
      </c>
      <c r="I1169">
        <v>0</v>
      </c>
      <c r="J1169" s="1">
        <f t="shared" si="54"/>
        <v>43754</v>
      </c>
      <c r="K1169">
        <f>IFERROR(VLOOKUP(J1169,realized!F:I,3,0),"")</f>
        <v>533.54999999999995</v>
      </c>
      <c r="M1169" t="s">
        <v>1998</v>
      </c>
      <c r="N1169">
        <v>1.2771300000000001</v>
      </c>
      <c r="O1169">
        <v>1.2876099999999999</v>
      </c>
      <c r="P1169">
        <v>1.26562</v>
      </c>
      <c r="Q1169">
        <v>1.28274</v>
      </c>
      <c r="R1169">
        <v>2.1989999999999899E-2</v>
      </c>
      <c r="S1169">
        <v>1.4027142857142801E-2</v>
      </c>
      <c r="T1169">
        <v>30.899823389548601</v>
      </c>
      <c r="U1169">
        <v>0</v>
      </c>
      <c r="V1169" s="1">
        <f t="shared" si="55"/>
        <v>43754</v>
      </c>
      <c r="W1169">
        <f>IFERROR(VLOOKUP(V1169,realized!K:N,3,0),"")</f>
        <v>110081.65</v>
      </c>
      <c r="Y1169" t="s">
        <v>1984</v>
      </c>
      <c r="Z1169">
        <v>1503.42</v>
      </c>
      <c r="AA1169">
        <v>1512.21</v>
      </c>
      <c r="AB1169">
        <v>1500.22</v>
      </c>
      <c r="AC1169">
        <v>1504.12</v>
      </c>
      <c r="AD1169">
        <v>11.99</v>
      </c>
      <c r="AE1169">
        <v>19.957142857142799</v>
      </c>
      <c r="AF1169">
        <v>69.045250914349097</v>
      </c>
      <c r="AG1169">
        <v>0</v>
      </c>
      <c r="AH1169" s="1">
        <f t="shared" si="56"/>
        <v>43734</v>
      </c>
      <c r="AI1169">
        <f>IFERROR(VLOOKUP(AH1169,realized!U:X,3,0),"")</f>
        <v>30194.3</v>
      </c>
    </row>
    <row r="1170" spans="1:35" x14ac:dyDescent="0.3">
      <c r="A1170" t="s">
        <v>1999</v>
      </c>
      <c r="B1170">
        <v>1.10707</v>
      </c>
      <c r="C1170">
        <v>1.1139399999999999</v>
      </c>
      <c r="D1170">
        <v>1.1064700000000001</v>
      </c>
      <c r="E1170">
        <v>1.1123700000000001</v>
      </c>
      <c r="F1170">
        <v>7.4699999999998604E-3</v>
      </c>
      <c r="G1170">
        <v>5.4992857142857196E-3</v>
      </c>
      <c r="H1170">
        <v>43.993088972442401</v>
      </c>
      <c r="I1170">
        <v>0</v>
      </c>
      <c r="J1170" s="1">
        <f t="shared" si="54"/>
        <v>43755</v>
      </c>
      <c r="K1170">
        <f>IFERROR(VLOOKUP(J1170,realized!F:I,3,0),"")</f>
        <v>75671.69</v>
      </c>
      <c r="M1170" t="s">
        <v>1999</v>
      </c>
      <c r="N1170">
        <v>1.2822499999999999</v>
      </c>
      <c r="O1170">
        <v>1.29884</v>
      </c>
      <c r="P1170">
        <v>1.2748699999999999</v>
      </c>
      <c r="Q1170">
        <v>1.2890200000000001</v>
      </c>
      <c r="R1170">
        <v>2.3970000000000002E-2</v>
      </c>
      <c r="S1170">
        <v>1.52707142857142E-2</v>
      </c>
      <c r="T1170">
        <v>26.445915025285</v>
      </c>
      <c r="U1170">
        <v>0</v>
      </c>
      <c r="V1170" s="1">
        <f t="shared" si="55"/>
        <v>43755</v>
      </c>
      <c r="W1170">
        <f>IFERROR(VLOOKUP(V1170,realized!K:N,3,0),"")</f>
        <v>-81920.460000000006</v>
      </c>
      <c r="Y1170" t="s">
        <v>1985</v>
      </c>
      <c r="Z1170">
        <v>1504.18</v>
      </c>
      <c r="AA1170">
        <v>1507.32</v>
      </c>
      <c r="AB1170">
        <v>1486.77</v>
      </c>
      <c r="AC1170">
        <v>1496.61</v>
      </c>
      <c r="AD1170">
        <v>20.549999999999901</v>
      </c>
      <c r="AE1170">
        <v>20.1471428571428</v>
      </c>
      <c r="AF1170">
        <v>68.661148462847805</v>
      </c>
      <c r="AG1170">
        <v>0</v>
      </c>
      <c r="AH1170" s="1">
        <f t="shared" si="56"/>
        <v>43735</v>
      </c>
      <c r="AI1170">
        <f>IFERROR(VLOOKUP(AH1170,realized!U:X,3,0),"")</f>
        <v>-87805.54</v>
      </c>
    </row>
    <row r="1171" spans="1:35" x14ac:dyDescent="0.3">
      <c r="A1171" t="s">
        <v>2000</v>
      </c>
      <c r="B1171">
        <v>1.1123499999999999</v>
      </c>
      <c r="C1171">
        <v>1.1172500000000001</v>
      </c>
      <c r="D1171">
        <v>1.1114299999999999</v>
      </c>
      <c r="E1171">
        <v>1.1169199999999999</v>
      </c>
      <c r="F1171">
        <v>5.8200000000001497E-3</v>
      </c>
      <c r="G1171">
        <v>5.4635714285714504E-3</v>
      </c>
      <c r="H1171">
        <v>38.671071323310102</v>
      </c>
      <c r="I1171">
        <v>0</v>
      </c>
      <c r="J1171" s="1">
        <f t="shared" si="54"/>
        <v>43756</v>
      </c>
      <c r="K1171">
        <f>IFERROR(VLOOKUP(J1171,realized!F:I,3,0),"")</f>
        <v>18751.63</v>
      </c>
      <c r="M1171" t="s">
        <v>2000</v>
      </c>
      <c r="N1171">
        <v>1.2889699999999999</v>
      </c>
      <c r="O1171">
        <v>1.29911</v>
      </c>
      <c r="P1171">
        <v>1.2838700000000001</v>
      </c>
      <c r="Q1171">
        <v>1.2968900000000001</v>
      </c>
      <c r="R1171">
        <v>1.5239999999999899E-2</v>
      </c>
      <c r="S1171">
        <v>1.58549999999999E-2</v>
      </c>
      <c r="T1171">
        <v>27.6654469287427</v>
      </c>
      <c r="U1171">
        <v>0</v>
      </c>
      <c r="V1171" s="1">
        <f t="shared" si="55"/>
        <v>43756</v>
      </c>
      <c r="W1171">
        <f>IFERROR(VLOOKUP(V1171,realized!K:N,3,0),"")</f>
        <v>-140655.32</v>
      </c>
      <c r="Y1171" t="s">
        <v>1986</v>
      </c>
      <c r="Z1171">
        <v>1494.46</v>
      </c>
      <c r="AA1171">
        <v>1500.4</v>
      </c>
      <c r="AB1171">
        <v>1464.41</v>
      </c>
      <c r="AC1171">
        <v>1472.21</v>
      </c>
      <c r="AD1171">
        <v>35.99</v>
      </c>
      <c r="AE1171">
        <v>21.5421428571428</v>
      </c>
      <c r="AF1171">
        <v>55.901525583355202</v>
      </c>
      <c r="AG1171">
        <v>0</v>
      </c>
      <c r="AH1171" s="1">
        <f t="shared" si="56"/>
        <v>43738</v>
      </c>
      <c r="AI1171">
        <f>IFERROR(VLOOKUP(AH1171,realized!U:X,3,0),"")</f>
        <v>-466824.89</v>
      </c>
    </row>
    <row r="1172" spans="1:35" x14ac:dyDescent="0.3">
      <c r="A1172" t="s">
        <v>2001</v>
      </c>
      <c r="B1172">
        <v>1.1161399999999999</v>
      </c>
      <c r="C1172">
        <v>1.11791</v>
      </c>
      <c r="D1172">
        <v>1.1138399999999999</v>
      </c>
      <c r="E1172">
        <v>1.1149199999999999</v>
      </c>
      <c r="F1172">
        <v>4.0700000000000102E-3</v>
      </c>
      <c r="G1172">
        <v>5.2992857142857199E-3</v>
      </c>
      <c r="H1172">
        <v>40.284215010356</v>
      </c>
      <c r="I1172">
        <v>0</v>
      </c>
      <c r="J1172" s="1">
        <f t="shared" si="54"/>
        <v>43759</v>
      </c>
      <c r="K1172">
        <f>IFERROR(VLOOKUP(J1172,realized!F:I,3,0),"")</f>
        <v>-39710.18</v>
      </c>
      <c r="M1172" t="s">
        <v>2001</v>
      </c>
      <c r="N1172">
        <v>1.2942499999999999</v>
      </c>
      <c r="O1172">
        <v>1.3011600000000001</v>
      </c>
      <c r="P1172">
        <v>1.2874000000000001</v>
      </c>
      <c r="Q1172">
        <v>1.2957799999999999</v>
      </c>
      <c r="R1172">
        <v>1.3759999999999901E-2</v>
      </c>
      <c r="S1172">
        <v>1.5878571428571402E-2</v>
      </c>
      <c r="T1172">
        <v>27.889049746085298</v>
      </c>
      <c r="U1172">
        <v>0</v>
      </c>
      <c r="V1172" s="1">
        <f t="shared" si="55"/>
        <v>43759</v>
      </c>
      <c r="W1172">
        <f>IFERROR(VLOOKUP(V1172,realized!K:N,3,0),"")</f>
        <v>-23244.43</v>
      </c>
      <c r="Y1172" t="s">
        <v>1987</v>
      </c>
      <c r="Z1172">
        <v>1471.34</v>
      </c>
      <c r="AA1172">
        <v>1487.17</v>
      </c>
      <c r="AB1172">
        <v>1458.95</v>
      </c>
      <c r="AC1172">
        <v>1478.81</v>
      </c>
      <c r="AD1172">
        <v>28.22</v>
      </c>
      <c r="AE1172">
        <v>22.652857142857101</v>
      </c>
      <c r="AF1172">
        <v>52.972849877305698</v>
      </c>
      <c r="AG1172">
        <v>0</v>
      </c>
      <c r="AH1172" s="1">
        <f t="shared" si="56"/>
        <v>43739</v>
      </c>
      <c r="AI1172">
        <f>IFERROR(VLOOKUP(AH1172,realized!U:X,3,0),"")</f>
        <v>-106781.01</v>
      </c>
    </row>
    <row r="1173" spans="1:35" x14ac:dyDescent="0.3">
      <c r="A1173" t="s">
        <v>2002</v>
      </c>
      <c r="B1173">
        <v>1.1148800000000001</v>
      </c>
      <c r="C1173">
        <v>1.11564</v>
      </c>
      <c r="D1173">
        <v>1.1117300000000001</v>
      </c>
      <c r="E1173">
        <v>1.11242</v>
      </c>
      <c r="F1173">
        <v>3.9099999999998502E-3</v>
      </c>
      <c r="G1173">
        <v>5.1549999999999999E-3</v>
      </c>
      <c r="H1173">
        <v>45.087144066244498</v>
      </c>
      <c r="I1173">
        <v>0</v>
      </c>
      <c r="J1173" s="1">
        <f t="shared" si="54"/>
        <v>43760</v>
      </c>
      <c r="K1173">
        <f>IFERROR(VLOOKUP(J1173,realized!F:I,3,0),"")</f>
        <v>1416.24</v>
      </c>
      <c r="M1173" t="s">
        <v>2002</v>
      </c>
      <c r="N1173">
        <v>1.29575</v>
      </c>
      <c r="O1173">
        <v>1.29996</v>
      </c>
      <c r="P1173">
        <v>1.2861400000000001</v>
      </c>
      <c r="Q1173">
        <v>1.28711</v>
      </c>
      <c r="R1173">
        <v>1.38199999999999E-2</v>
      </c>
      <c r="S1173">
        <v>1.61671428571428E-2</v>
      </c>
      <c r="T1173">
        <v>29.079701473710401</v>
      </c>
      <c r="U1173">
        <v>0</v>
      </c>
      <c r="V1173" s="1">
        <f t="shared" si="55"/>
        <v>43760</v>
      </c>
      <c r="W1173">
        <f>IFERROR(VLOOKUP(V1173,realized!K:N,3,0),"")</f>
        <v>-17076.23</v>
      </c>
      <c r="Y1173" t="s">
        <v>1988</v>
      </c>
      <c r="Z1173">
        <v>1478.63</v>
      </c>
      <c r="AA1173">
        <v>1504.98</v>
      </c>
      <c r="AB1173">
        <v>1474.42</v>
      </c>
      <c r="AC1173">
        <v>1499.61</v>
      </c>
      <c r="AD1173">
        <v>30.559999999999899</v>
      </c>
      <c r="AE1173">
        <v>22.338571428571399</v>
      </c>
      <c r="AF1173">
        <v>52.8117414280971</v>
      </c>
      <c r="AG1173">
        <v>0</v>
      </c>
      <c r="AH1173" s="1">
        <f t="shared" si="56"/>
        <v>43740</v>
      </c>
      <c r="AI1173">
        <f>IFERROR(VLOOKUP(AH1173,realized!U:X,3,0),"")</f>
        <v>-142953.49</v>
      </c>
    </row>
    <row r="1174" spans="1:35" x14ac:dyDescent="0.3">
      <c r="A1174" t="s">
        <v>2003</v>
      </c>
      <c r="B1174">
        <v>1.11242</v>
      </c>
      <c r="C1174">
        <v>1.1140099999999999</v>
      </c>
      <c r="D1174">
        <v>1.1105799999999999</v>
      </c>
      <c r="E1174">
        <v>1.113</v>
      </c>
      <c r="F1174">
        <v>3.4300000000000398E-3</v>
      </c>
      <c r="G1174">
        <v>4.9835714285714301E-3</v>
      </c>
      <c r="H1174">
        <v>44.3736197323204</v>
      </c>
      <c r="I1174">
        <v>0</v>
      </c>
      <c r="J1174" s="1">
        <f t="shared" si="54"/>
        <v>43761</v>
      </c>
      <c r="K1174">
        <f>IFERROR(VLOOKUP(J1174,realized!F:I,3,0),"")</f>
        <v>6098.59</v>
      </c>
      <c r="M1174" t="s">
        <v>2003</v>
      </c>
      <c r="N1174">
        <v>1.28705</v>
      </c>
      <c r="O1174">
        <v>1.2921</v>
      </c>
      <c r="P1174">
        <v>1.28406</v>
      </c>
      <c r="Q1174">
        <v>1.29115</v>
      </c>
      <c r="R1174">
        <v>8.0400000000000402E-3</v>
      </c>
      <c r="S1174">
        <v>1.5686428571428501E-2</v>
      </c>
      <c r="T1174">
        <v>30.189001555137601</v>
      </c>
      <c r="U1174">
        <v>0</v>
      </c>
      <c r="V1174" s="1">
        <f t="shared" si="55"/>
        <v>43761</v>
      </c>
      <c r="W1174">
        <f>IFERROR(VLOOKUP(V1174,realized!K:N,3,0),"")</f>
        <v>-7457.77</v>
      </c>
      <c r="Y1174" t="s">
        <v>1989</v>
      </c>
      <c r="Z1174">
        <v>1498.54</v>
      </c>
      <c r="AA1174">
        <v>1519.49</v>
      </c>
      <c r="AB1174">
        <v>1495.74</v>
      </c>
      <c r="AC1174">
        <v>1504.52</v>
      </c>
      <c r="AD1174">
        <v>23.75</v>
      </c>
      <c r="AE1174">
        <v>22.433571428571401</v>
      </c>
      <c r="AF1174">
        <v>52.730052171807799</v>
      </c>
      <c r="AG1174">
        <v>0</v>
      </c>
      <c r="AH1174" s="1">
        <f t="shared" si="56"/>
        <v>43741</v>
      </c>
      <c r="AI1174">
        <f>IFERROR(VLOOKUP(AH1174,realized!U:X,3,0),"")</f>
        <v>-38845.730000000003</v>
      </c>
    </row>
    <row r="1175" spans="1:35" x14ac:dyDescent="0.3">
      <c r="A1175" t="s">
        <v>2004</v>
      </c>
      <c r="B1175">
        <v>1.1129100000000001</v>
      </c>
      <c r="C1175">
        <v>1.1162000000000001</v>
      </c>
      <c r="D1175">
        <v>1.10927</v>
      </c>
      <c r="E1175">
        <v>1.11042</v>
      </c>
      <c r="F1175">
        <v>6.9300000000001001E-3</v>
      </c>
      <c r="G1175">
        <v>5.1807142857142998E-3</v>
      </c>
      <c r="H1175">
        <v>43.929287659671999</v>
      </c>
      <c r="I1175">
        <v>0</v>
      </c>
      <c r="J1175" s="1">
        <f t="shared" si="54"/>
        <v>43762</v>
      </c>
      <c r="K1175">
        <f>IFERROR(VLOOKUP(J1175,realized!F:I,3,0),"")</f>
        <v>-2310.85</v>
      </c>
      <c r="M1175" t="s">
        <v>2004</v>
      </c>
      <c r="N1175">
        <v>1.29074</v>
      </c>
      <c r="O1175">
        <v>1.29495</v>
      </c>
      <c r="P1175">
        <v>1.27877</v>
      </c>
      <c r="Q1175">
        <v>1.28487</v>
      </c>
      <c r="R1175">
        <v>1.618E-2</v>
      </c>
      <c r="S1175">
        <v>1.6265714285714199E-2</v>
      </c>
      <c r="T1175">
        <v>31.417558402186899</v>
      </c>
      <c r="U1175">
        <v>0</v>
      </c>
      <c r="V1175" s="1">
        <f t="shared" si="55"/>
        <v>43762</v>
      </c>
      <c r="W1175">
        <f>IFERROR(VLOOKUP(V1175,realized!K:N,3,0),"")</f>
        <v>-36665.96</v>
      </c>
      <c r="Y1175" t="s">
        <v>1990</v>
      </c>
      <c r="Z1175">
        <v>1505.18</v>
      </c>
      <c r="AA1175">
        <v>1515.65</v>
      </c>
      <c r="AB1175">
        <v>1495.74</v>
      </c>
      <c r="AC1175">
        <v>1504.41</v>
      </c>
      <c r="AD1175">
        <v>19.91</v>
      </c>
      <c r="AE1175">
        <v>22.159285714285701</v>
      </c>
      <c r="AF1175">
        <v>52.572752178527303</v>
      </c>
      <c r="AG1175">
        <v>0</v>
      </c>
      <c r="AH1175" s="1">
        <f t="shared" si="56"/>
        <v>43742</v>
      </c>
      <c r="AI1175">
        <f>IFERROR(VLOOKUP(AH1175,realized!U:X,3,0),"")</f>
        <v>-58332.02</v>
      </c>
    </row>
    <row r="1176" spans="1:35" x14ac:dyDescent="0.3">
      <c r="A1176" t="s">
        <v>2005</v>
      </c>
      <c r="B1176">
        <v>1.1105</v>
      </c>
      <c r="C1176">
        <v>1.11225</v>
      </c>
      <c r="D1176">
        <v>1.1072599999999999</v>
      </c>
      <c r="E1176">
        <v>1.1079000000000001</v>
      </c>
      <c r="F1176">
        <v>4.99000000000005E-3</v>
      </c>
      <c r="G1176">
        <v>5.2600000000000103E-3</v>
      </c>
      <c r="H1176">
        <v>43.682952272890503</v>
      </c>
      <c r="I1176">
        <v>0</v>
      </c>
      <c r="J1176" s="1">
        <f t="shared" si="54"/>
        <v>43763</v>
      </c>
      <c r="K1176">
        <f>IFERROR(VLOOKUP(J1176,realized!F:I,3,0),"")</f>
        <v>-12888.55</v>
      </c>
      <c r="M1176" t="s">
        <v>2005</v>
      </c>
      <c r="N1176">
        <v>1.28508</v>
      </c>
      <c r="O1176">
        <v>1.2861800000000001</v>
      </c>
      <c r="P1176">
        <v>1.2803500000000001</v>
      </c>
      <c r="Q1176">
        <v>1.28226</v>
      </c>
      <c r="R1176">
        <v>5.8300000000000001E-3</v>
      </c>
      <c r="S1176">
        <v>1.6328571428571401E-2</v>
      </c>
      <c r="T1176">
        <v>32.739845514515402</v>
      </c>
      <c r="U1176">
        <v>0</v>
      </c>
      <c r="V1176" s="1">
        <f t="shared" si="55"/>
        <v>43763</v>
      </c>
      <c r="W1176">
        <f>IFERROR(VLOOKUP(V1176,realized!K:N,3,0),"")</f>
        <v>-10285.950000000001</v>
      </c>
      <c r="Y1176" t="s">
        <v>1991</v>
      </c>
      <c r="Z1176">
        <v>1512.51</v>
      </c>
      <c r="AA1176">
        <v>1512.51</v>
      </c>
      <c r="AB1176">
        <v>1487.96</v>
      </c>
      <c r="AC1176">
        <v>1493.11</v>
      </c>
      <c r="AD1176">
        <v>24.549999999999901</v>
      </c>
      <c r="AE1176">
        <v>22.9385714285714</v>
      </c>
      <c r="AF1176">
        <v>52.523379005205001</v>
      </c>
      <c r="AG1176">
        <v>0</v>
      </c>
      <c r="AH1176" s="1">
        <f t="shared" si="56"/>
        <v>43745</v>
      </c>
      <c r="AI1176">
        <f>IFERROR(VLOOKUP(AH1176,realized!U:X,3,0),"")</f>
        <v>-14966.13</v>
      </c>
    </row>
    <row r="1177" spans="1:35" x14ac:dyDescent="0.3">
      <c r="A1177" t="s">
        <v>2006</v>
      </c>
      <c r="B1177">
        <v>1.1078600000000001</v>
      </c>
      <c r="C1177">
        <v>1.1106199999999999</v>
      </c>
      <c r="D1177">
        <v>1.1075699999999999</v>
      </c>
      <c r="E1177">
        <v>1.10991</v>
      </c>
      <c r="F1177">
        <v>3.0499999999999898E-3</v>
      </c>
      <c r="G1177">
        <v>5.0835714285714399E-3</v>
      </c>
      <c r="H1177">
        <v>44.662692414089101</v>
      </c>
      <c r="I1177">
        <v>0</v>
      </c>
      <c r="J1177" s="1">
        <f t="shared" si="54"/>
        <v>43766</v>
      </c>
      <c r="K1177">
        <f>IFERROR(VLOOKUP(J1177,realized!F:I,3,0),"")</f>
        <v>4773.5600000000004</v>
      </c>
      <c r="M1177" t="s">
        <v>2006</v>
      </c>
      <c r="N1177">
        <v>1.2824</v>
      </c>
      <c r="O1177">
        <v>1.28756</v>
      </c>
      <c r="P1177">
        <v>1.2810699999999999</v>
      </c>
      <c r="Q1177">
        <v>1.28569</v>
      </c>
      <c r="R1177">
        <v>6.4900000000000999E-3</v>
      </c>
      <c r="S1177">
        <v>1.6026428571428601E-2</v>
      </c>
      <c r="T1177">
        <v>34.044893363408697</v>
      </c>
      <c r="U1177">
        <v>0</v>
      </c>
      <c r="V1177" s="1">
        <f t="shared" si="55"/>
        <v>43766</v>
      </c>
      <c r="W1177">
        <f>IFERROR(VLOOKUP(V1177,realized!K:N,3,0),"")</f>
        <v>29853.52</v>
      </c>
      <c r="Y1177" t="s">
        <v>1992</v>
      </c>
      <c r="Z1177">
        <v>1492.81</v>
      </c>
      <c r="AA1177">
        <v>1508.66</v>
      </c>
      <c r="AB1177">
        <v>1486.91</v>
      </c>
      <c r="AC1177">
        <v>1505.21</v>
      </c>
      <c r="AD1177">
        <v>21.75</v>
      </c>
      <c r="AE1177">
        <v>23.065714285714201</v>
      </c>
      <c r="AF1177">
        <v>52.584204613272099</v>
      </c>
      <c r="AG1177">
        <v>0</v>
      </c>
      <c r="AH1177" s="1">
        <f t="shared" si="56"/>
        <v>43746</v>
      </c>
      <c r="AI1177">
        <f>IFERROR(VLOOKUP(AH1177,realized!U:X,3,0),"")</f>
        <v>-63973.87</v>
      </c>
    </row>
    <row r="1178" spans="1:35" x14ac:dyDescent="0.3">
      <c r="A1178" t="s">
        <v>2007</v>
      </c>
      <c r="B1178">
        <v>1.1099300000000001</v>
      </c>
      <c r="C1178">
        <v>1.11181</v>
      </c>
      <c r="D1178">
        <v>1.1073200000000001</v>
      </c>
      <c r="E1178">
        <v>1.1111500000000001</v>
      </c>
      <c r="F1178">
        <v>4.4899999999998804E-3</v>
      </c>
      <c r="G1178">
        <v>5.1085714285714397E-3</v>
      </c>
      <c r="H1178">
        <v>48.466914313800402</v>
      </c>
      <c r="I1178">
        <v>0</v>
      </c>
      <c r="J1178" s="1">
        <f t="shared" si="54"/>
        <v>43767</v>
      </c>
      <c r="K1178">
        <f>IFERROR(VLOOKUP(J1178,realized!F:I,3,0),"")</f>
        <v>701.54</v>
      </c>
      <c r="M1178" t="s">
        <v>2007</v>
      </c>
      <c r="N1178">
        <v>1.2857099999999999</v>
      </c>
      <c r="O1178">
        <v>1.2904</v>
      </c>
      <c r="P1178">
        <v>1.2806</v>
      </c>
      <c r="Q1178">
        <v>1.2862</v>
      </c>
      <c r="R1178">
        <v>9.8000000000000292E-3</v>
      </c>
      <c r="S1178">
        <v>1.60607142857143E-2</v>
      </c>
      <c r="T1178">
        <v>35.396798258006299</v>
      </c>
      <c r="U1178">
        <v>0</v>
      </c>
      <c r="V1178" s="1">
        <f t="shared" si="55"/>
        <v>43767</v>
      </c>
      <c r="W1178">
        <f>IFERROR(VLOOKUP(V1178,realized!K:N,3,0),"")</f>
        <v>22735.29</v>
      </c>
      <c r="Y1178" t="s">
        <v>1993</v>
      </c>
      <c r="Z1178">
        <v>1504.81</v>
      </c>
      <c r="AA1178">
        <v>1511.32</v>
      </c>
      <c r="AB1178">
        <v>1499.78</v>
      </c>
      <c r="AC1178">
        <v>1505.52</v>
      </c>
      <c r="AD1178">
        <v>11.5399999999999</v>
      </c>
      <c r="AE1178">
        <v>22.7807142857142</v>
      </c>
      <c r="AF1178">
        <v>52.615108908820801</v>
      </c>
      <c r="AG1178">
        <v>0</v>
      </c>
      <c r="AH1178" s="1">
        <f t="shared" si="56"/>
        <v>43747</v>
      </c>
      <c r="AI1178">
        <f>IFERROR(VLOOKUP(AH1178,realized!U:X,3,0),"")</f>
        <v>-69842.100000000006</v>
      </c>
    </row>
    <row r="1179" spans="1:35" x14ac:dyDescent="0.3">
      <c r="A1179" t="s">
        <v>2008</v>
      </c>
      <c r="B1179">
        <v>1.11114</v>
      </c>
      <c r="C1179">
        <v>1.1153</v>
      </c>
      <c r="D1179">
        <v>1.1079699999999999</v>
      </c>
      <c r="E1179">
        <v>1.11513</v>
      </c>
      <c r="F1179">
        <v>7.33000000000005E-3</v>
      </c>
      <c r="G1179">
        <v>5.1778571428571698E-3</v>
      </c>
      <c r="H1179">
        <v>51.886293749023103</v>
      </c>
      <c r="I1179">
        <v>0</v>
      </c>
      <c r="J1179" s="1">
        <f t="shared" si="54"/>
        <v>43768</v>
      </c>
      <c r="K1179">
        <f>IFERROR(VLOOKUP(J1179,realized!F:I,3,0),"")</f>
        <v>-7671.58</v>
      </c>
      <c r="M1179" t="s">
        <v>2008</v>
      </c>
      <c r="N1179">
        <v>1.2862</v>
      </c>
      <c r="O1179">
        <v>1.29068</v>
      </c>
      <c r="P1179">
        <v>1.2844599999999999</v>
      </c>
      <c r="Q1179">
        <v>1.2897400000000001</v>
      </c>
      <c r="R1179">
        <v>6.22000000000011E-3</v>
      </c>
      <c r="S1179">
        <v>1.45942857142857E-2</v>
      </c>
      <c r="T1179">
        <v>47.244341783986499</v>
      </c>
      <c r="U1179">
        <v>0</v>
      </c>
      <c r="V1179" s="1">
        <f t="shared" si="55"/>
        <v>43768</v>
      </c>
      <c r="W1179">
        <f>IFERROR(VLOOKUP(V1179,realized!K:N,3,0),"")</f>
        <v>18556.55</v>
      </c>
      <c r="Y1179" t="s">
        <v>1994</v>
      </c>
      <c r="Z1179">
        <v>1505.01</v>
      </c>
      <c r="AA1179">
        <v>1516.95</v>
      </c>
      <c r="AB1179">
        <v>1491</v>
      </c>
      <c r="AC1179">
        <v>1493.31</v>
      </c>
      <c r="AD1179">
        <v>25.95</v>
      </c>
      <c r="AE1179">
        <v>23.277857142857101</v>
      </c>
      <c r="AF1179">
        <v>52.669548302769002</v>
      </c>
      <c r="AG1179">
        <v>0</v>
      </c>
      <c r="AH1179" s="1">
        <f t="shared" si="56"/>
        <v>43748</v>
      </c>
      <c r="AI1179">
        <f>IFERROR(VLOOKUP(AH1179,realized!U:X,3,0),"")</f>
        <v>38053.69</v>
      </c>
    </row>
    <row r="1180" spans="1:35" x14ac:dyDescent="0.3">
      <c r="A1180" t="s">
        <v>2009</v>
      </c>
      <c r="B1180">
        <v>1.1151500000000001</v>
      </c>
      <c r="C1180">
        <v>1.1175299999999999</v>
      </c>
      <c r="D1180">
        <v>1.11311</v>
      </c>
      <c r="E1180">
        <v>1.11511</v>
      </c>
      <c r="F1180">
        <v>4.4199999999998598E-3</v>
      </c>
      <c r="G1180">
        <v>5.0507142857142999E-3</v>
      </c>
      <c r="H1180">
        <v>51.602919511044398</v>
      </c>
      <c r="I1180">
        <v>0</v>
      </c>
      <c r="J1180" s="1">
        <f t="shared" si="54"/>
        <v>43769</v>
      </c>
      <c r="K1180">
        <f>IFERROR(VLOOKUP(J1180,realized!F:I,3,0),"")</f>
        <v>2845.42</v>
      </c>
      <c r="M1180" t="s">
        <v>2009</v>
      </c>
      <c r="N1180">
        <v>1.28975</v>
      </c>
      <c r="O1180">
        <v>1.2975099999999999</v>
      </c>
      <c r="P1180">
        <v>1.28969</v>
      </c>
      <c r="Q1180">
        <v>1.29253</v>
      </c>
      <c r="R1180">
        <v>7.8199999999999294E-3</v>
      </c>
      <c r="S1180">
        <v>1.30178571428571E-2</v>
      </c>
      <c r="T1180">
        <v>54.825509801879903</v>
      </c>
      <c r="U1180">
        <v>0</v>
      </c>
      <c r="V1180" s="1">
        <f t="shared" si="55"/>
        <v>43769</v>
      </c>
      <c r="W1180">
        <f>IFERROR(VLOOKUP(V1180,realized!K:N,3,0),"")</f>
        <v>-81903.44</v>
      </c>
      <c r="Y1180" t="s">
        <v>1995</v>
      </c>
      <c r="Z1180">
        <v>1493.1</v>
      </c>
      <c r="AA1180">
        <v>1503.1</v>
      </c>
      <c r="AB1180">
        <v>1473.91</v>
      </c>
      <c r="AC1180">
        <v>1488.41</v>
      </c>
      <c r="AD1180">
        <v>29.189999999999799</v>
      </c>
      <c r="AE1180">
        <v>24.201428571428501</v>
      </c>
      <c r="AF1180">
        <v>52.940403714949603</v>
      </c>
      <c r="AG1180">
        <v>0</v>
      </c>
      <c r="AH1180" s="1">
        <f t="shared" si="56"/>
        <v>43749</v>
      </c>
      <c r="AI1180">
        <f>IFERROR(VLOOKUP(AH1180,realized!U:X,3,0),"")</f>
        <v>-31189.55</v>
      </c>
    </row>
    <row r="1181" spans="1:35" x14ac:dyDescent="0.3">
      <c r="A1181" t="s">
        <v>2010</v>
      </c>
      <c r="B1181">
        <v>1.1150800000000001</v>
      </c>
      <c r="C1181">
        <v>1.1171500000000001</v>
      </c>
      <c r="D1181">
        <v>1.11276</v>
      </c>
      <c r="E1181">
        <v>1.1164099999999999</v>
      </c>
      <c r="F1181">
        <v>4.39000000000011E-3</v>
      </c>
      <c r="G1181">
        <v>5.1485714285714503E-3</v>
      </c>
      <c r="H1181">
        <v>51.405289073813996</v>
      </c>
      <c r="I1181">
        <v>0</v>
      </c>
      <c r="J1181" s="1">
        <f t="shared" si="54"/>
        <v>43770</v>
      </c>
      <c r="K1181">
        <f>IFERROR(VLOOKUP(J1181,realized!F:I,3,0),"")</f>
        <v>29043.62</v>
      </c>
      <c r="M1181" t="s">
        <v>2010</v>
      </c>
      <c r="N1181">
        <v>1.2925500000000001</v>
      </c>
      <c r="O1181">
        <v>1.29721</v>
      </c>
      <c r="P1181">
        <v>1.2925500000000001</v>
      </c>
      <c r="Q1181">
        <v>1.29345</v>
      </c>
      <c r="R1181">
        <v>4.6800000000000097E-3</v>
      </c>
      <c r="S1181">
        <v>1.2397142857142799E-2</v>
      </c>
      <c r="T1181">
        <v>62.086740063463303</v>
      </c>
      <c r="U1181">
        <v>0</v>
      </c>
      <c r="V1181" s="1">
        <f t="shared" si="55"/>
        <v>43770</v>
      </c>
      <c r="W1181">
        <f>IFERROR(VLOOKUP(V1181,realized!K:N,3,0),"")</f>
        <v>12800.89</v>
      </c>
      <c r="Y1181" t="s">
        <v>1996</v>
      </c>
      <c r="Z1181">
        <v>1487.36</v>
      </c>
      <c r="AA1181">
        <v>1497.04</v>
      </c>
      <c r="AB1181">
        <v>1482.75</v>
      </c>
      <c r="AC1181">
        <v>1492.81</v>
      </c>
      <c r="AD1181">
        <v>14.2899999999999</v>
      </c>
      <c r="AE1181">
        <v>23.781428571428499</v>
      </c>
      <c r="AF1181">
        <v>53.482268942102998</v>
      </c>
      <c r="AG1181">
        <v>0</v>
      </c>
      <c r="AH1181" s="1">
        <f t="shared" si="56"/>
        <v>43752</v>
      </c>
      <c r="AI1181">
        <f>IFERROR(VLOOKUP(AH1181,realized!U:X,3,0),"")</f>
        <v>-4806.2299999999996</v>
      </c>
    </row>
    <row r="1182" spans="1:35" x14ac:dyDescent="0.3">
      <c r="A1182" t="s">
        <v>2011</v>
      </c>
      <c r="B1182">
        <v>1.1168</v>
      </c>
      <c r="C1182">
        <v>1.1174999999999999</v>
      </c>
      <c r="D1182">
        <v>1.1124400000000001</v>
      </c>
      <c r="E1182">
        <v>1.11276</v>
      </c>
      <c r="F1182">
        <v>5.0599999999998398E-3</v>
      </c>
      <c r="G1182">
        <v>5.1185714285714298E-3</v>
      </c>
      <c r="H1182">
        <v>58.170155019952603</v>
      </c>
      <c r="I1182">
        <v>0</v>
      </c>
      <c r="J1182" s="1">
        <f t="shared" si="54"/>
        <v>43773</v>
      </c>
      <c r="K1182">
        <f>IFERROR(VLOOKUP(J1182,realized!F:I,3,0),"")</f>
        <v>31677.32</v>
      </c>
      <c r="M1182" t="s">
        <v>2011</v>
      </c>
      <c r="N1182">
        <v>1.2925599999999999</v>
      </c>
      <c r="O1182">
        <v>1.2942199999999999</v>
      </c>
      <c r="P1182">
        <v>1.2875700000000001</v>
      </c>
      <c r="Q1182">
        <v>1.2881199999999999</v>
      </c>
      <c r="R1182">
        <v>6.6499999999998201E-3</v>
      </c>
      <c r="S1182">
        <v>1.1463571428571399E-2</v>
      </c>
      <c r="T1182">
        <v>67.140011003750999</v>
      </c>
      <c r="U1182">
        <v>0</v>
      </c>
      <c r="V1182" s="1">
        <f t="shared" si="55"/>
        <v>43773</v>
      </c>
      <c r="W1182">
        <f>IFERROR(VLOOKUP(V1182,realized!K:N,3,0),"")</f>
        <v>6731.86</v>
      </c>
      <c r="Y1182" t="s">
        <v>1997</v>
      </c>
      <c r="Z1182">
        <v>1493.02</v>
      </c>
      <c r="AA1182">
        <v>1498.35</v>
      </c>
      <c r="AB1182">
        <v>1477.1</v>
      </c>
      <c r="AC1182">
        <v>1480.81</v>
      </c>
      <c r="AD1182">
        <v>21.25</v>
      </c>
      <c r="AE1182">
        <v>22.8207142857142</v>
      </c>
      <c r="AF1182">
        <v>62.385837099852303</v>
      </c>
      <c r="AG1182">
        <v>0</v>
      </c>
      <c r="AH1182" s="1">
        <f t="shared" si="56"/>
        <v>43753</v>
      </c>
      <c r="AI1182">
        <f>IFERROR(VLOOKUP(AH1182,realized!U:X,3,0),"")</f>
        <v>13073.83</v>
      </c>
    </row>
    <row r="1183" spans="1:35" x14ac:dyDescent="0.3">
      <c r="A1183" t="s">
        <v>2012</v>
      </c>
      <c r="B1183">
        <v>1.1127800000000001</v>
      </c>
      <c r="C1183">
        <v>1.11399</v>
      </c>
      <c r="D1183">
        <v>1.1063099999999999</v>
      </c>
      <c r="E1183">
        <v>1.10727</v>
      </c>
      <c r="F1183">
        <v>7.6800000000001303E-3</v>
      </c>
      <c r="G1183">
        <v>5.2171428571428499E-3</v>
      </c>
      <c r="H1183">
        <v>69.569338048454995</v>
      </c>
      <c r="I1183">
        <v>0</v>
      </c>
      <c r="J1183" s="1">
        <f t="shared" si="54"/>
        <v>43774</v>
      </c>
      <c r="K1183">
        <f>IFERROR(VLOOKUP(J1183,realized!F:I,3,0),"")</f>
        <v>-54870.400000000001</v>
      </c>
      <c r="M1183" t="s">
        <v>2012</v>
      </c>
      <c r="N1183">
        <v>1.2880799999999999</v>
      </c>
      <c r="O1183">
        <v>1.2916799999999999</v>
      </c>
      <c r="P1183">
        <v>1.28586</v>
      </c>
      <c r="Q1183">
        <v>1.28816</v>
      </c>
      <c r="R1183">
        <v>5.8199999999999303E-3</v>
      </c>
      <c r="S1183">
        <v>1.03085714285714E-2</v>
      </c>
      <c r="T1183">
        <v>77.883286382944902</v>
      </c>
      <c r="U1183">
        <v>0</v>
      </c>
      <c r="V1183" s="1">
        <f t="shared" si="55"/>
        <v>43774</v>
      </c>
      <c r="W1183">
        <f>IFERROR(VLOOKUP(V1183,realized!K:N,3,0),"")</f>
        <v>19627.46</v>
      </c>
      <c r="Y1183" t="s">
        <v>1998</v>
      </c>
      <c r="Z1183">
        <v>1480.61</v>
      </c>
      <c r="AA1183">
        <v>1491.49</v>
      </c>
      <c r="AB1183">
        <v>1476.95</v>
      </c>
      <c r="AC1183">
        <v>1489.61</v>
      </c>
      <c r="AD1183">
        <v>14.5399999999999</v>
      </c>
      <c r="AE1183">
        <v>23.002857142857099</v>
      </c>
      <c r="AF1183">
        <v>62.7514985609983</v>
      </c>
      <c r="AG1183">
        <v>0</v>
      </c>
      <c r="AH1183" s="1">
        <f t="shared" si="56"/>
        <v>43754</v>
      </c>
      <c r="AI1183">
        <f>IFERROR(VLOOKUP(AH1183,realized!U:X,3,0),"")</f>
        <v>43346.2</v>
      </c>
    </row>
    <row r="1184" spans="1:35" x14ac:dyDescent="0.3">
      <c r="A1184" t="s">
        <v>2013</v>
      </c>
      <c r="B1184">
        <v>1.1073599999999999</v>
      </c>
      <c r="C1184">
        <v>1.10924</v>
      </c>
      <c r="D1184">
        <v>1.1064400000000001</v>
      </c>
      <c r="E1184">
        <v>1.1065799999999999</v>
      </c>
      <c r="F1184">
        <v>2.7999999999999102E-3</v>
      </c>
      <c r="G1184">
        <v>4.8835714285714298E-3</v>
      </c>
      <c r="H1184">
        <v>69.247258504065798</v>
      </c>
      <c r="I1184">
        <v>0</v>
      </c>
      <c r="J1184" s="1">
        <f t="shared" si="54"/>
        <v>43775</v>
      </c>
      <c r="K1184">
        <f>IFERROR(VLOOKUP(J1184,realized!F:I,3,0),"")</f>
        <v>-12665.45</v>
      </c>
      <c r="M1184" t="s">
        <v>2013</v>
      </c>
      <c r="N1184">
        <v>1.2882400000000001</v>
      </c>
      <c r="O1184">
        <v>1.28965</v>
      </c>
      <c r="P1184">
        <v>1.28434</v>
      </c>
      <c r="Q1184">
        <v>1.28548</v>
      </c>
      <c r="R1184">
        <v>5.3099999999999198E-3</v>
      </c>
      <c r="S1184">
        <v>8.9757142857142692E-3</v>
      </c>
      <c r="T1184">
        <v>82.787879549423394</v>
      </c>
      <c r="U1184">
        <v>0</v>
      </c>
      <c r="V1184" s="1">
        <f t="shared" si="55"/>
        <v>43775</v>
      </c>
      <c r="W1184">
        <f>IFERROR(VLOOKUP(V1184,realized!K:N,3,0),"")</f>
        <v>8856.4500000000007</v>
      </c>
      <c r="Y1184" t="s">
        <v>1999</v>
      </c>
      <c r="Z1184">
        <v>1489.89</v>
      </c>
      <c r="AA1184">
        <v>1497.33</v>
      </c>
      <c r="AB1184">
        <v>1483.35</v>
      </c>
      <c r="AC1184">
        <v>1491.52</v>
      </c>
      <c r="AD1184">
        <v>13.98</v>
      </c>
      <c r="AE1184">
        <v>22.533571428571399</v>
      </c>
      <c r="AF1184">
        <v>63.035562298432403</v>
      </c>
      <c r="AG1184">
        <v>0</v>
      </c>
      <c r="AH1184" s="1">
        <f t="shared" si="56"/>
        <v>43755</v>
      </c>
      <c r="AI1184">
        <f>IFERROR(VLOOKUP(AH1184,realized!U:X,3,0),"")</f>
        <v>70741.960000000006</v>
      </c>
    </row>
    <row r="1185" spans="1:35" x14ac:dyDescent="0.3">
      <c r="A1185" t="s">
        <v>2014</v>
      </c>
      <c r="B1185">
        <v>1.1066499999999999</v>
      </c>
      <c r="C1185">
        <v>1.1091200000000001</v>
      </c>
      <c r="D1185">
        <v>1.10358</v>
      </c>
      <c r="E1185">
        <v>1.1049599999999999</v>
      </c>
      <c r="F1185">
        <v>5.5400000000001004E-3</v>
      </c>
      <c r="G1185">
        <v>4.8635714285714202E-3</v>
      </c>
      <c r="H1185">
        <v>60.922196270927003</v>
      </c>
      <c r="I1185">
        <v>0</v>
      </c>
      <c r="J1185" s="1">
        <f t="shared" si="54"/>
        <v>43776</v>
      </c>
      <c r="K1185">
        <f>IFERROR(VLOOKUP(J1185,realized!F:I,3,0),"")</f>
        <v>-60434.99</v>
      </c>
      <c r="M1185" t="s">
        <v>2014</v>
      </c>
      <c r="N1185">
        <v>1.2852399999999999</v>
      </c>
      <c r="O1185">
        <v>1.28773</v>
      </c>
      <c r="P1185">
        <v>1.2793399999999999</v>
      </c>
      <c r="Q1185">
        <v>1.28135</v>
      </c>
      <c r="R1185">
        <v>8.3900000000001196E-3</v>
      </c>
      <c r="S1185">
        <v>8.4864285714285701E-3</v>
      </c>
      <c r="T1185">
        <v>81.358354998526494</v>
      </c>
      <c r="U1185">
        <v>0</v>
      </c>
      <c r="V1185" s="1">
        <f t="shared" si="55"/>
        <v>43776</v>
      </c>
      <c r="W1185">
        <f>IFERROR(VLOOKUP(V1185,realized!K:N,3,0),"")</f>
        <v>-46498.15</v>
      </c>
      <c r="Y1185" t="s">
        <v>2000</v>
      </c>
      <c r="Z1185">
        <v>1491.42</v>
      </c>
      <c r="AA1185">
        <v>1493.98</v>
      </c>
      <c r="AB1185">
        <v>1484.79</v>
      </c>
      <c r="AC1185">
        <v>1489.91</v>
      </c>
      <c r="AD1185">
        <v>9.1900000000000492</v>
      </c>
      <c r="AE1185">
        <v>20.619285714285699</v>
      </c>
      <c r="AF1185">
        <v>62.925964229941997</v>
      </c>
      <c r="AG1185">
        <v>0</v>
      </c>
      <c r="AH1185" s="1">
        <f t="shared" si="56"/>
        <v>43756</v>
      </c>
      <c r="AI1185">
        <f>IFERROR(VLOOKUP(AH1185,realized!U:X,3,0),"")</f>
        <v>-3496.27</v>
      </c>
    </row>
    <row r="1186" spans="1:35" x14ac:dyDescent="0.3">
      <c r="A1186" t="s">
        <v>2015</v>
      </c>
      <c r="B1186">
        <v>1.10487</v>
      </c>
      <c r="C1186">
        <v>1.1054999999999999</v>
      </c>
      <c r="D1186">
        <v>1.1016300000000001</v>
      </c>
      <c r="E1186">
        <v>1.10189</v>
      </c>
      <c r="F1186">
        <v>3.8699999999998098E-3</v>
      </c>
      <c r="G1186">
        <v>4.8492857142856897E-3</v>
      </c>
      <c r="H1186">
        <v>56.743630623114001</v>
      </c>
      <c r="I1186">
        <v>0</v>
      </c>
      <c r="J1186" s="1">
        <f t="shared" si="54"/>
        <v>43777</v>
      </c>
      <c r="K1186">
        <f>IFERROR(VLOOKUP(J1186,realized!F:I,3,0),"")</f>
        <v>-55029.81</v>
      </c>
      <c r="M1186" t="s">
        <v>2015</v>
      </c>
      <c r="N1186">
        <v>1.2810999999999999</v>
      </c>
      <c r="O1186">
        <v>1.28224</v>
      </c>
      <c r="P1186">
        <v>1.27681</v>
      </c>
      <c r="Q1186">
        <v>1.2773099999999999</v>
      </c>
      <c r="R1186">
        <v>5.4300000000000398E-3</v>
      </c>
      <c r="S1186">
        <v>7.8914285714285805E-3</v>
      </c>
      <c r="T1186">
        <v>78.480518985548002</v>
      </c>
      <c r="U1186">
        <v>0</v>
      </c>
      <c r="V1186" s="1">
        <f t="shared" si="55"/>
        <v>43777</v>
      </c>
      <c r="W1186">
        <f>IFERROR(VLOOKUP(V1186,realized!K:N,3,0),"")</f>
        <v>-78114.429999999993</v>
      </c>
      <c r="Y1186" t="s">
        <v>2001</v>
      </c>
      <c r="Z1186">
        <v>1491.32</v>
      </c>
      <c r="AA1186">
        <v>1495.15</v>
      </c>
      <c r="AB1186">
        <v>1483.27</v>
      </c>
      <c r="AC1186">
        <v>1484.11</v>
      </c>
      <c r="AD1186">
        <v>11.8800000000001</v>
      </c>
      <c r="AE1186">
        <v>19.4521428571428</v>
      </c>
      <c r="AF1186">
        <v>73.298550449163699</v>
      </c>
      <c r="AG1186">
        <v>0</v>
      </c>
      <c r="AH1186" s="1">
        <f t="shared" si="56"/>
        <v>43759</v>
      </c>
      <c r="AI1186">
        <f>IFERROR(VLOOKUP(AH1186,realized!U:X,3,0),"")</f>
        <v>29159.46</v>
      </c>
    </row>
    <row r="1187" spans="1:35" x14ac:dyDescent="0.3">
      <c r="A1187" t="s">
        <v>2016</v>
      </c>
      <c r="B1187">
        <v>1.1019699999999999</v>
      </c>
      <c r="C1187">
        <v>1.1042700000000001</v>
      </c>
      <c r="D1187">
        <v>1.10161</v>
      </c>
      <c r="E1187">
        <v>1.10327</v>
      </c>
      <c r="F1187">
        <v>2.6600000000000998E-3</v>
      </c>
      <c r="G1187">
        <v>4.7600000000000003E-3</v>
      </c>
      <c r="H1187">
        <v>56.4848400343053</v>
      </c>
      <c r="I1187">
        <v>0</v>
      </c>
      <c r="J1187" s="1">
        <f t="shared" si="54"/>
        <v>43780</v>
      </c>
      <c r="K1187">
        <f>IFERROR(VLOOKUP(J1187,realized!F:I,3,0),"")</f>
        <v>-1485.36</v>
      </c>
      <c r="M1187" t="s">
        <v>2016</v>
      </c>
      <c r="N1187">
        <v>1.2790999999999999</v>
      </c>
      <c r="O1187">
        <v>1.28973</v>
      </c>
      <c r="P1187">
        <v>1.2785</v>
      </c>
      <c r="Q1187">
        <v>1.2851399999999999</v>
      </c>
      <c r="R1187">
        <v>1.242E-2</v>
      </c>
      <c r="S1187">
        <v>7.7914285714285898E-3</v>
      </c>
      <c r="T1187">
        <v>80.950590575297397</v>
      </c>
      <c r="U1187">
        <v>0</v>
      </c>
      <c r="V1187" s="1">
        <f t="shared" si="55"/>
        <v>43780</v>
      </c>
      <c r="W1187">
        <f>IFERROR(VLOOKUP(V1187,realized!K:N,3,0),"")</f>
        <v>-48267.76</v>
      </c>
      <c r="Y1187" t="s">
        <v>2002</v>
      </c>
      <c r="Z1187">
        <v>1483.81</v>
      </c>
      <c r="AA1187">
        <v>1488.93</v>
      </c>
      <c r="AB1187">
        <v>1480.76</v>
      </c>
      <c r="AC1187">
        <v>1487.21</v>
      </c>
      <c r="AD1187">
        <v>8.1700000000000692</v>
      </c>
      <c r="AE1187">
        <v>17.852857142857101</v>
      </c>
      <c r="AF1187">
        <v>72.755775291338693</v>
      </c>
      <c r="AG1187">
        <v>0</v>
      </c>
      <c r="AH1187" s="1">
        <f t="shared" si="56"/>
        <v>43760</v>
      </c>
      <c r="AI1187">
        <f>IFERROR(VLOOKUP(AH1187,realized!U:X,3,0),"")</f>
        <v>24014.720000000001</v>
      </c>
    </row>
    <row r="1188" spans="1:35" x14ac:dyDescent="0.3">
      <c r="A1188" t="s">
        <v>2017</v>
      </c>
      <c r="B1188">
        <v>1.10318</v>
      </c>
      <c r="C1188">
        <v>1.10382</v>
      </c>
      <c r="D1188">
        <v>1.1002099999999999</v>
      </c>
      <c r="E1188">
        <v>1.1007800000000001</v>
      </c>
      <c r="F1188">
        <v>3.6100000000001101E-3</v>
      </c>
      <c r="G1188">
        <v>4.7728571428571499E-3</v>
      </c>
      <c r="H1188">
        <v>53.177932821583902</v>
      </c>
      <c r="I1188">
        <v>0</v>
      </c>
      <c r="J1188" s="1">
        <f t="shared" si="54"/>
        <v>43781</v>
      </c>
      <c r="K1188">
        <f>IFERROR(VLOOKUP(J1188,realized!F:I,3,0),"")</f>
        <v>-17919.13</v>
      </c>
      <c r="M1188" t="s">
        <v>2017</v>
      </c>
      <c r="N1188">
        <v>1.2848999999999999</v>
      </c>
      <c r="O1188">
        <v>1.2873399999999999</v>
      </c>
      <c r="P1188">
        <v>1.28149</v>
      </c>
      <c r="Q1188">
        <v>1.2842899999999999</v>
      </c>
      <c r="R1188">
        <v>5.84999999999991E-3</v>
      </c>
      <c r="S1188">
        <v>7.6350000000000098E-3</v>
      </c>
      <c r="T1188">
        <v>79.168923945414605</v>
      </c>
      <c r="U1188">
        <v>0</v>
      </c>
      <c r="V1188" s="1">
        <f t="shared" si="55"/>
        <v>43781</v>
      </c>
      <c r="W1188">
        <f>IFERROR(VLOOKUP(V1188,realized!K:N,3,0),"")</f>
        <v>1711.12</v>
      </c>
      <c r="Y1188" t="s">
        <v>2003</v>
      </c>
      <c r="Z1188">
        <v>1487.22</v>
      </c>
      <c r="AA1188">
        <v>1496.23</v>
      </c>
      <c r="AB1188">
        <v>1487.22</v>
      </c>
      <c r="AC1188">
        <v>1491.61</v>
      </c>
      <c r="AD1188">
        <v>9.01999999999998</v>
      </c>
      <c r="AE1188">
        <v>16.8007142857142</v>
      </c>
      <c r="AF1188">
        <v>74.235707116758803</v>
      </c>
      <c r="AG1188">
        <v>0</v>
      </c>
      <c r="AH1188" s="1">
        <f t="shared" si="56"/>
        <v>43761</v>
      </c>
      <c r="AI1188">
        <f>IFERROR(VLOOKUP(AH1188,realized!U:X,3,0),"")</f>
        <v>14583.27</v>
      </c>
    </row>
    <row r="1189" spans="1:35" x14ac:dyDescent="0.3">
      <c r="A1189" t="s">
        <v>2018</v>
      </c>
      <c r="B1189">
        <v>1.1008500000000001</v>
      </c>
      <c r="C1189">
        <v>1.10199</v>
      </c>
      <c r="D1189">
        <v>1.0994999999999999</v>
      </c>
      <c r="E1189">
        <v>1.10066</v>
      </c>
      <c r="F1189">
        <v>2.4900000000001002E-3</v>
      </c>
      <c r="G1189">
        <v>4.4557142857142903E-3</v>
      </c>
      <c r="H1189">
        <v>51.263773935653099</v>
      </c>
      <c r="I1189">
        <v>0</v>
      </c>
      <c r="J1189" s="1">
        <f t="shared" si="54"/>
        <v>43782</v>
      </c>
      <c r="K1189">
        <f>IFERROR(VLOOKUP(J1189,realized!F:I,3,0),"")</f>
        <v>-5426.19</v>
      </c>
      <c r="M1189" t="s">
        <v>2018</v>
      </c>
      <c r="N1189">
        <v>1.2848999999999999</v>
      </c>
      <c r="O1189">
        <v>1.2858400000000001</v>
      </c>
      <c r="P1189">
        <v>1.2821100000000001</v>
      </c>
      <c r="Q1189">
        <v>1.28481</v>
      </c>
      <c r="R1189">
        <v>3.7300000000000102E-3</v>
      </c>
      <c r="S1189">
        <v>6.7457142857142898E-3</v>
      </c>
      <c r="T1189">
        <v>76.9481473960915</v>
      </c>
      <c r="U1189">
        <v>0</v>
      </c>
      <c r="V1189" s="1">
        <f t="shared" si="55"/>
        <v>43782</v>
      </c>
      <c r="W1189">
        <f>IFERROR(VLOOKUP(V1189,realized!K:N,3,0),"")</f>
        <v>11632.19</v>
      </c>
      <c r="Y1189" t="s">
        <v>2004</v>
      </c>
      <c r="Z1189">
        <v>1491.61</v>
      </c>
      <c r="AA1189">
        <v>1503.91</v>
      </c>
      <c r="AB1189">
        <v>1487.91</v>
      </c>
      <c r="AC1189">
        <v>1503.31</v>
      </c>
      <c r="AD1189">
        <v>16</v>
      </c>
      <c r="AE1189">
        <v>16.521428571428501</v>
      </c>
      <c r="AF1189">
        <v>73.529392694069202</v>
      </c>
      <c r="AG1189">
        <v>0</v>
      </c>
      <c r="AH1189" s="1">
        <f t="shared" si="56"/>
        <v>43762</v>
      </c>
      <c r="AI1189">
        <f>IFERROR(VLOOKUP(AH1189,realized!U:X,3,0),"")</f>
        <v>-78056.84</v>
      </c>
    </row>
    <row r="1190" spans="1:35" x14ac:dyDescent="0.3">
      <c r="A1190" t="s">
        <v>2019</v>
      </c>
      <c r="B1190">
        <v>1.1006400000000001</v>
      </c>
      <c r="C1190">
        <v>1.1027100000000001</v>
      </c>
      <c r="D1190">
        <v>1.09887</v>
      </c>
      <c r="E1190">
        <v>1.1020000000000001</v>
      </c>
      <c r="F1190">
        <v>3.8400000000000599E-3</v>
      </c>
      <c r="G1190">
        <v>4.3735714285714298E-3</v>
      </c>
      <c r="H1190">
        <v>49.477709770118601</v>
      </c>
      <c r="I1190">
        <v>0</v>
      </c>
      <c r="J1190" s="1">
        <f t="shared" si="54"/>
        <v>43783</v>
      </c>
      <c r="K1190">
        <f>IFERROR(VLOOKUP(J1190,realized!F:I,3,0),"")</f>
        <v>-3064.26</v>
      </c>
      <c r="M1190" t="s">
        <v>2019</v>
      </c>
      <c r="N1190">
        <v>1.2849299999999999</v>
      </c>
      <c r="O1190">
        <v>1.28877</v>
      </c>
      <c r="P1190">
        <v>1.28243</v>
      </c>
      <c r="Q1190">
        <v>1.2881</v>
      </c>
      <c r="R1190">
        <v>6.3400000000000097E-3</v>
      </c>
      <c r="S1190">
        <v>6.7821428571428598E-3</v>
      </c>
      <c r="T1190">
        <v>74.582311129737604</v>
      </c>
      <c r="U1190">
        <v>0</v>
      </c>
      <c r="V1190" s="1">
        <f t="shared" si="55"/>
        <v>43783</v>
      </c>
      <c r="W1190">
        <f>IFERROR(VLOOKUP(V1190,realized!K:N,3,0),"")</f>
        <v>13768.26</v>
      </c>
      <c r="Y1190" t="s">
        <v>2005</v>
      </c>
      <c r="Z1190">
        <v>1503.09</v>
      </c>
      <c r="AA1190">
        <v>1517.91</v>
      </c>
      <c r="AB1190">
        <v>1500.53</v>
      </c>
      <c r="AC1190">
        <v>1504.21</v>
      </c>
      <c r="AD1190">
        <v>17.380000000000098</v>
      </c>
      <c r="AE1190">
        <v>16.009285714285699</v>
      </c>
      <c r="AF1190">
        <v>71.806961733148896</v>
      </c>
      <c r="AG1190">
        <v>0</v>
      </c>
      <c r="AH1190" s="1">
        <f t="shared" si="56"/>
        <v>43763</v>
      </c>
      <c r="AI1190">
        <f>IFERROR(VLOOKUP(AH1190,realized!U:X,3,0),"")</f>
        <v>-208003.34</v>
      </c>
    </row>
    <row r="1191" spans="1:35" x14ac:dyDescent="0.3">
      <c r="A1191" t="s">
        <v>2020</v>
      </c>
      <c r="B1191">
        <v>1.1018699999999999</v>
      </c>
      <c r="C1191">
        <v>1.10564</v>
      </c>
      <c r="D1191">
        <v>1.1014200000000001</v>
      </c>
      <c r="E1191">
        <v>1.1048100000000001</v>
      </c>
      <c r="F1191">
        <v>4.2199999999998896E-3</v>
      </c>
      <c r="G1191">
        <v>4.4571428571428496E-3</v>
      </c>
      <c r="H1191">
        <v>49.131438840059801</v>
      </c>
      <c r="I1191">
        <v>0</v>
      </c>
      <c r="J1191" s="1">
        <f t="shared" si="54"/>
        <v>43784</v>
      </c>
      <c r="K1191">
        <f>IFERROR(VLOOKUP(J1191,realized!F:I,3,0),"")</f>
        <v>-6273.74</v>
      </c>
      <c r="M1191" t="s">
        <v>2020</v>
      </c>
      <c r="N1191">
        <v>1.2880499999999999</v>
      </c>
      <c r="O1191">
        <v>1.2918499999999999</v>
      </c>
      <c r="P1191">
        <v>1.2866599999999999</v>
      </c>
      <c r="Q1191">
        <v>1.29006</v>
      </c>
      <c r="R1191">
        <v>5.1900000000000201E-3</v>
      </c>
      <c r="S1191">
        <v>6.6892857142857101E-3</v>
      </c>
      <c r="T1191">
        <v>72.116028882117007</v>
      </c>
      <c r="U1191">
        <v>0</v>
      </c>
      <c r="V1191" s="1">
        <f t="shared" si="55"/>
        <v>43784</v>
      </c>
      <c r="W1191">
        <f>IFERROR(VLOOKUP(V1191,realized!K:N,3,0),"")</f>
        <v>-812.7</v>
      </c>
      <c r="Y1191" t="s">
        <v>2006</v>
      </c>
      <c r="Z1191">
        <v>1502.47</v>
      </c>
      <c r="AA1191">
        <v>1508.15</v>
      </c>
      <c r="AB1191">
        <v>1489.91</v>
      </c>
      <c r="AC1191">
        <v>1492.27</v>
      </c>
      <c r="AD1191">
        <v>18.239999999999998</v>
      </c>
      <c r="AE1191">
        <v>15.7585714285714</v>
      </c>
      <c r="AF1191">
        <v>70.849052753881196</v>
      </c>
      <c r="AG1191">
        <v>0</v>
      </c>
      <c r="AH1191" s="1">
        <f t="shared" si="56"/>
        <v>43766</v>
      </c>
      <c r="AI1191">
        <f>IFERROR(VLOOKUP(AH1191,realized!U:X,3,0),"")</f>
        <v>27541.08</v>
      </c>
    </row>
    <row r="1192" spans="1:35" x14ac:dyDescent="0.3">
      <c r="A1192" t="s">
        <v>2021</v>
      </c>
      <c r="B1192">
        <v>1.1048100000000001</v>
      </c>
      <c r="C1192">
        <v>1.1089599999999999</v>
      </c>
      <c r="D1192">
        <v>1.1047899999999999</v>
      </c>
      <c r="E1192">
        <v>1.1071800000000001</v>
      </c>
      <c r="F1192">
        <v>4.1700000000000001E-3</v>
      </c>
      <c r="G1192">
        <v>4.4342857142857196E-3</v>
      </c>
      <c r="H1192">
        <v>48.755143423299103</v>
      </c>
      <c r="I1192">
        <v>0</v>
      </c>
      <c r="J1192" s="1">
        <f t="shared" si="54"/>
        <v>43787</v>
      </c>
      <c r="K1192">
        <f>IFERROR(VLOOKUP(J1192,realized!F:I,3,0),"")</f>
        <v>-24549.71</v>
      </c>
      <c r="M1192" t="s">
        <v>2021</v>
      </c>
      <c r="N1192">
        <v>1.29121</v>
      </c>
      <c r="O1192">
        <v>1.29847</v>
      </c>
      <c r="P1192">
        <v>1.29084</v>
      </c>
      <c r="Q1192">
        <v>1.2951600000000001</v>
      </c>
      <c r="R1192">
        <v>8.4100000000000199E-3</v>
      </c>
      <c r="S1192">
        <v>6.5900000000000004E-3</v>
      </c>
      <c r="T1192">
        <v>67.7210840293411</v>
      </c>
      <c r="U1192">
        <v>0</v>
      </c>
      <c r="V1192" s="1">
        <f t="shared" si="55"/>
        <v>43787</v>
      </c>
      <c r="W1192">
        <f>IFERROR(VLOOKUP(V1192,realized!K:N,3,0),"")</f>
        <v>-84247.71</v>
      </c>
      <c r="Y1192" t="s">
        <v>2007</v>
      </c>
      <c r="Z1192">
        <v>1491.37</v>
      </c>
      <c r="AA1192">
        <v>1494.69</v>
      </c>
      <c r="AB1192">
        <v>1483.31</v>
      </c>
      <c r="AC1192">
        <v>1487.31</v>
      </c>
      <c r="AD1192">
        <v>11.3800000000001</v>
      </c>
      <c r="AE1192">
        <v>15.7471428571428</v>
      </c>
      <c r="AF1192">
        <v>69.903554815191299</v>
      </c>
      <c r="AG1192">
        <v>0</v>
      </c>
      <c r="AH1192" s="1">
        <f t="shared" si="56"/>
        <v>43767</v>
      </c>
      <c r="AI1192">
        <f>IFERROR(VLOOKUP(AH1192,realized!U:X,3,0),"")</f>
        <v>5679.25</v>
      </c>
    </row>
    <row r="1193" spans="1:35" x14ac:dyDescent="0.3">
      <c r="A1193" t="s">
        <v>2022</v>
      </c>
      <c r="B1193">
        <v>1.1070599999999999</v>
      </c>
      <c r="C1193">
        <v>1.1083499999999999</v>
      </c>
      <c r="D1193">
        <v>1.1062099999999999</v>
      </c>
      <c r="E1193">
        <v>1.1077300000000001</v>
      </c>
      <c r="F1193">
        <v>2.1400000000000299E-3</v>
      </c>
      <c r="G1193">
        <v>4.0635714285714303E-3</v>
      </c>
      <c r="H1193">
        <v>48.124990572022199</v>
      </c>
      <c r="I1193">
        <v>0</v>
      </c>
      <c r="J1193" s="1">
        <f t="shared" si="54"/>
        <v>43788</v>
      </c>
      <c r="K1193">
        <f>IFERROR(VLOOKUP(J1193,realized!F:I,3,0),"")</f>
        <v>3540.43</v>
      </c>
      <c r="M1193" t="s">
        <v>2022</v>
      </c>
      <c r="N1193">
        <v>1.29481</v>
      </c>
      <c r="O1193">
        <v>1.2969299999999999</v>
      </c>
      <c r="P1193">
        <v>1.29097</v>
      </c>
      <c r="Q1193">
        <v>1.29234</v>
      </c>
      <c r="R1193">
        <v>5.9599999999999601E-3</v>
      </c>
      <c r="S1193">
        <v>6.5714285714285597E-3</v>
      </c>
      <c r="T1193">
        <v>65.295147387249798</v>
      </c>
      <c r="U1193">
        <v>0</v>
      </c>
      <c r="V1193" s="1">
        <f t="shared" si="55"/>
        <v>43788</v>
      </c>
      <c r="W1193">
        <f>IFERROR(VLOOKUP(V1193,realized!K:N,3,0),"")</f>
        <v>32707.75</v>
      </c>
      <c r="Y1193" t="s">
        <v>2008</v>
      </c>
      <c r="Z1193">
        <v>1487.75</v>
      </c>
      <c r="AA1193">
        <v>1496.49</v>
      </c>
      <c r="AB1193">
        <v>1481.05</v>
      </c>
      <c r="AC1193">
        <v>1495.31</v>
      </c>
      <c r="AD1193">
        <v>15.44</v>
      </c>
      <c r="AE1193">
        <v>14.996428571428501</v>
      </c>
      <c r="AF1193">
        <v>68.759199465507805</v>
      </c>
      <c r="AG1193">
        <v>0</v>
      </c>
      <c r="AH1193" s="1">
        <f t="shared" si="56"/>
        <v>43768</v>
      </c>
      <c r="AI1193">
        <f>IFERROR(VLOOKUP(AH1193,realized!U:X,3,0),"")</f>
        <v>63804.74</v>
      </c>
    </row>
    <row r="1194" spans="1:35" x14ac:dyDescent="0.3">
      <c r="A1194" t="s">
        <v>2023</v>
      </c>
      <c r="B1194">
        <v>1.10761</v>
      </c>
      <c r="C1194">
        <v>1.1081000000000001</v>
      </c>
      <c r="D1194">
        <v>1.1052599999999999</v>
      </c>
      <c r="E1194">
        <v>1.1071800000000001</v>
      </c>
      <c r="F1194">
        <v>2.8400000000001701E-3</v>
      </c>
      <c r="G1194">
        <v>3.95071428571431E-3</v>
      </c>
      <c r="H1194">
        <v>47.553434357871801</v>
      </c>
      <c r="I1194">
        <v>0</v>
      </c>
      <c r="J1194" s="1">
        <f t="shared" si="54"/>
        <v>43789</v>
      </c>
      <c r="K1194">
        <f>IFERROR(VLOOKUP(J1194,realized!F:I,3,0),"")</f>
        <v>15518.3</v>
      </c>
      <c r="M1194" t="s">
        <v>2023</v>
      </c>
      <c r="N1194">
        <v>1.29236</v>
      </c>
      <c r="O1194">
        <v>1.29301</v>
      </c>
      <c r="P1194">
        <v>1.28864</v>
      </c>
      <c r="Q1194">
        <v>1.2922</v>
      </c>
      <c r="R1194">
        <v>4.3699999999999798E-3</v>
      </c>
      <c r="S1194">
        <v>6.3249999999999904E-3</v>
      </c>
      <c r="T1194">
        <v>63.145338651252402</v>
      </c>
      <c r="U1194">
        <v>0</v>
      </c>
      <c r="V1194" s="1">
        <f t="shared" si="55"/>
        <v>43789</v>
      </c>
      <c r="W1194">
        <f>IFERROR(VLOOKUP(V1194,realized!K:N,3,0),"")</f>
        <v>2759.35</v>
      </c>
      <c r="Y1194" t="s">
        <v>2009</v>
      </c>
      <c r="Z1194">
        <v>1495.16</v>
      </c>
      <c r="AA1194">
        <v>1514.17</v>
      </c>
      <c r="AB1194">
        <v>1493.51</v>
      </c>
      <c r="AC1194">
        <v>1512.31</v>
      </c>
      <c r="AD1194">
        <v>20.66</v>
      </c>
      <c r="AE1194">
        <v>14.3871428571428</v>
      </c>
      <c r="AF1194">
        <v>70.069554554077399</v>
      </c>
      <c r="AG1194">
        <v>0</v>
      </c>
      <c r="AH1194" s="1">
        <f t="shared" si="56"/>
        <v>43769</v>
      </c>
      <c r="AI1194">
        <f>IFERROR(VLOOKUP(AH1194,realized!U:X,3,0),"")</f>
        <v>-67644.539999999994</v>
      </c>
    </row>
    <row r="1195" spans="1:35" x14ac:dyDescent="0.3">
      <c r="A1195" t="s">
        <v>2024</v>
      </c>
      <c r="B1195">
        <v>1.1072299999999999</v>
      </c>
      <c r="C1195">
        <v>1.1096600000000001</v>
      </c>
      <c r="D1195">
        <v>1.1051800000000001</v>
      </c>
      <c r="E1195">
        <v>1.10582</v>
      </c>
      <c r="F1195">
        <v>4.48000000000003E-3</v>
      </c>
      <c r="G1195">
        <v>3.9571428571428804E-3</v>
      </c>
      <c r="H1195">
        <v>46.856210077299103</v>
      </c>
      <c r="I1195">
        <v>0</v>
      </c>
      <c r="J1195" s="1">
        <f t="shared" si="54"/>
        <v>43790</v>
      </c>
      <c r="K1195">
        <f>IFERROR(VLOOKUP(J1195,realized!F:I,3,0),"")</f>
        <v>-12120.66</v>
      </c>
      <c r="M1195" t="s">
        <v>2024</v>
      </c>
      <c r="N1195">
        <v>1.2920400000000001</v>
      </c>
      <c r="O1195">
        <v>1.29695</v>
      </c>
      <c r="P1195">
        <v>1.28925</v>
      </c>
      <c r="Q1195">
        <v>1.2905500000000001</v>
      </c>
      <c r="R1195">
        <v>7.7000000000000401E-3</v>
      </c>
      <c r="S1195">
        <v>6.5407142857142799E-3</v>
      </c>
      <c r="T1195">
        <v>61.158628445380302</v>
      </c>
      <c r="U1195">
        <v>0</v>
      </c>
      <c r="V1195" s="1">
        <f t="shared" si="55"/>
        <v>43790</v>
      </c>
      <c r="W1195">
        <f>IFERROR(VLOOKUP(V1195,realized!K:N,3,0),"")</f>
        <v>-11544.61</v>
      </c>
      <c r="Y1195" t="s">
        <v>2010</v>
      </c>
      <c r="Z1195">
        <v>1512.29</v>
      </c>
      <c r="AA1195">
        <v>1515.95</v>
      </c>
      <c r="AB1195">
        <v>1503.18</v>
      </c>
      <c r="AC1195">
        <v>1513.91</v>
      </c>
      <c r="AD1195">
        <v>12.7699999999999</v>
      </c>
      <c r="AE1195">
        <v>14.2785714285714</v>
      </c>
      <c r="AF1195">
        <v>68.660233635301296</v>
      </c>
      <c r="AG1195">
        <v>0</v>
      </c>
      <c r="AH1195" s="1">
        <f t="shared" si="56"/>
        <v>43770</v>
      </c>
      <c r="AI1195">
        <f>IFERROR(VLOOKUP(AH1195,realized!U:X,3,0),"")</f>
        <v>-20272.34</v>
      </c>
    </row>
    <row r="1196" spans="1:35" x14ac:dyDescent="0.3">
      <c r="A1196" t="s">
        <v>2025</v>
      </c>
      <c r="B1196">
        <v>1.10588</v>
      </c>
      <c r="C1196">
        <v>1.1086499999999999</v>
      </c>
      <c r="D1196">
        <v>1.1013999999999999</v>
      </c>
      <c r="E1196">
        <v>1.1015200000000001</v>
      </c>
      <c r="F1196">
        <v>7.24999999999997E-3</v>
      </c>
      <c r="G1196">
        <v>4.1135714285714603E-3</v>
      </c>
      <c r="H1196">
        <v>54.1681453540399</v>
      </c>
      <c r="I1196">
        <v>0</v>
      </c>
      <c r="J1196" s="1">
        <f t="shared" si="54"/>
        <v>43791</v>
      </c>
      <c r="K1196">
        <f>IFERROR(VLOOKUP(J1196,realized!F:I,3,0),"")</f>
        <v>9352.0400000000009</v>
      </c>
      <c r="M1196" t="s">
        <v>2025</v>
      </c>
      <c r="N1196">
        <v>1.29053</v>
      </c>
      <c r="O1196">
        <v>1.29274</v>
      </c>
      <c r="P1196">
        <v>1.2823</v>
      </c>
      <c r="Q1196">
        <v>1.2829900000000001</v>
      </c>
      <c r="R1196">
        <v>1.044E-2</v>
      </c>
      <c r="S1196">
        <v>6.8114285714285698E-3</v>
      </c>
      <c r="T1196">
        <v>59.5026883685195</v>
      </c>
      <c r="U1196">
        <v>0</v>
      </c>
      <c r="V1196" s="1">
        <f t="shared" si="55"/>
        <v>43791</v>
      </c>
      <c r="W1196">
        <f>IFERROR(VLOOKUP(V1196,realized!K:N,3,0),"")</f>
        <v>-2661.72</v>
      </c>
      <c r="Y1196" t="s">
        <v>2011</v>
      </c>
      <c r="Z1196">
        <v>1513.26</v>
      </c>
      <c r="AA1196">
        <v>1514.75</v>
      </c>
      <c r="AB1196">
        <v>1504.32</v>
      </c>
      <c r="AC1196">
        <v>1509.21</v>
      </c>
      <c r="AD1196">
        <v>10.43</v>
      </c>
      <c r="AE1196">
        <v>13.5057142857143</v>
      </c>
      <c r="AF1196">
        <v>67.225955743444899</v>
      </c>
      <c r="AG1196">
        <v>0</v>
      </c>
      <c r="AH1196" s="1">
        <f t="shared" si="56"/>
        <v>43773</v>
      </c>
      <c r="AI1196">
        <f>IFERROR(VLOOKUP(AH1196,realized!U:X,3,0),"")</f>
        <v>57420.47</v>
      </c>
    </row>
    <row r="1197" spans="1:35" x14ac:dyDescent="0.3">
      <c r="A1197" t="s">
        <v>2026</v>
      </c>
      <c r="B1197">
        <v>1.1015200000000001</v>
      </c>
      <c r="C1197">
        <v>1.1031899999999999</v>
      </c>
      <c r="D1197">
        <v>1.10032</v>
      </c>
      <c r="E1197">
        <v>1.10114</v>
      </c>
      <c r="F1197">
        <v>2.8699999999999199E-3</v>
      </c>
      <c r="G1197">
        <v>3.7700000000000099E-3</v>
      </c>
      <c r="H1197">
        <v>66.074547379738604</v>
      </c>
      <c r="I1197">
        <v>0</v>
      </c>
      <c r="J1197" s="1">
        <f t="shared" si="54"/>
        <v>43794</v>
      </c>
      <c r="K1197">
        <f>IFERROR(VLOOKUP(J1197,realized!F:I,3,0),"")</f>
        <v>-9925.35</v>
      </c>
      <c r="M1197" t="s">
        <v>2026</v>
      </c>
      <c r="N1197">
        <v>1.28495</v>
      </c>
      <c r="O1197">
        <v>1.29114</v>
      </c>
      <c r="P1197">
        <v>1.2840400000000001</v>
      </c>
      <c r="Q1197">
        <v>1.2896700000000001</v>
      </c>
      <c r="R1197">
        <v>8.1499999999998796E-3</v>
      </c>
      <c r="S1197">
        <v>6.9778571428571398E-3</v>
      </c>
      <c r="T1197">
        <v>58.271024465165802</v>
      </c>
      <c r="U1197">
        <v>0</v>
      </c>
      <c r="V1197" s="1">
        <f t="shared" si="55"/>
        <v>43794</v>
      </c>
      <c r="W1197">
        <f>IFERROR(VLOOKUP(V1197,realized!K:N,3,0),"")</f>
        <v>6032.63</v>
      </c>
      <c r="Y1197" t="s">
        <v>2012</v>
      </c>
      <c r="Z1197">
        <v>1509.15</v>
      </c>
      <c r="AA1197">
        <v>1509.56</v>
      </c>
      <c r="AB1197">
        <v>1479.29</v>
      </c>
      <c r="AC1197">
        <v>1483.11</v>
      </c>
      <c r="AD1197">
        <v>30.2699999999999</v>
      </c>
      <c r="AE1197">
        <v>14.6292857142857</v>
      </c>
      <c r="AF1197">
        <v>68.117639625462502</v>
      </c>
      <c r="AG1197">
        <v>0</v>
      </c>
      <c r="AH1197" s="1">
        <f t="shared" si="56"/>
        <v>43774</v>
      </c>
      <c r="AI1197">
        <f>IFERROR(VLOOKUP(AH1197,realized!U:X,3,0),"")</f>
        <v>-257955.08</v>
      </c>
    </row>
    <row r="1198" spans="1:35" x14ac:dyDescent="0.3">
      <c r="A1198" t="s">
        <v>2027</v>
      </c>
      <c r="B1198">
        <v>1.1012599999999999</v>
      </c>
      <c r="C1198">
        <v>1.1025199999999999</v>
      </c>
      <c r="D1198">
        <v>1.1006800000000001</v>
      </c>
      <c r="E1198">
        <v>1.10215</v>
      </c>
      <c r="F1198">
        <v>1.83999999999984E-3</v>
      </c>
      <c r="G1198">
        <v>3.7014285714285799E-3</v>
      </c>
      <c r="H1198">
        <v>65.341563409020097</v>
      </c>
      <c r="I1198">
        <v>0</v>
      </c>
      <c r="J1198" s="1">
        <f t="shared" si="54"/>
        <v>43795</v>
      </c>
      <c r="K1198">
        <f>IFERROR(VLOOKUP(J1198,realized!F:I,3,0),"")</f>
        <v>1057.98</v>
      </c>
      <c r="M1198" t="s">
        <v>2027</v>
      </c>
      <c r="N1198">
        <v>1.28979</v>
      </c>
      <c r="O1198">
        <v>1.2903100000000001</v>
      </c>
      <c r="P1198">
        <v>1.28345</v>
      </c>
      <c r="Q1198">
        <v>1.2861800000000001</v>
      </c>
      <c r="R1198">
        <v>6.8600000000000796E-3</v>
      </c>
      <c r="S1198">
        <v>7.0885714285714397E-3</v>
      </c>
      <c r="T1198">
        <v>57.5549901665212</v>
      </c>
      <c r="U1198">
        <v>0</v>
      </c>
      <c r="V1198" s="1">
        <f t="shared" si="55"/>
        <v>43795</v>
      </c>
      <c r="W1198">
        <f>IFERROR(VLOOKUP(V1198,realized!K:N,3,0),"")</f>
        <v>29564.55</v>
      </c>
      <c r="Y1198" t="s">
        <v>2013</v>
      </c>
      <c r="Z1198">
        <v>1482.55</v>
      </c>
      <c r="AA1198">
        <v>1494.11</v>
      </c>
      <c r="AB1198">
        <v>1482.17</v>
      </c>
      <c r="AC1198">
        <v>1490.11</v>
      </c>
      <c r="AD1198">
        <v>11.939999999999801</v>
      </c>
      <c r="AE1198">
        <v>14.4835714285714</v>
      </c>
      <c r="AF1198">
        <v>66.785870449792398</v>
      </c>
      <c r="AG1198">
        <v>0</v>
      </c>
      <c r="AH1198" s="1">
        <f t="shared" si="56"/>
        <v>43775</v>
      </c>
      <c r="AI1198">
        <f>IFERROR(VLOOKUP(AH1198,realized!U:X,3,0),"")</f>
        <v>38122.65</v>
      </c>
    </row>
    <row r="1199" spans="1:35" x14ac:dyDescent="0.3">
      <c r="A1199" t="s">
        <v>2028</v>
      </c>
      <c r="B1199">
        <v>1.10206</v>
      </c>
      <c r="C1199">
        <v>1.1023700000000001</v>
      </c>
      <c r="D1199">
        <v>1.0992</v>
      </c>
      <c r="E1199">
        <v>1.0998600000000001</v>
      </c>
      <c r="F1199">
        <v>3.1700000000001098E-3</v>
      </c>
      <c r="G1199">
        <v>3.53214285714287E-3</v>
      </c>
      <c r="H1199">
        <v>64.498673272116207</v>
      </c>
      <c r="I1199">
        <v>0</v>
      </c>
      <c r="J1199" s="1">
        <f t="shared" si="54"/>
        <v>43796</v>
      </c>
      <c r="K1199">
        <f>IFERROR(VLOOKUP(J1199,realized!F:I,3,0),"")</f>
        <v>-38172.300000000003</v>
      </c>
      <c r="M1199" t="s">
        <v>2028</v>
      </c>
      <c r="N1199">
        <v>1.2855700000000001</v>
      </c>
      <c r="O1199">
        <v>1.29166</v>
      </c>
      <c r="P1199">
        <v>1.2826500000000001</v>
      </c>
      <c r="Q1199">
        <v>1.2910600000000001</v>
      </c>
      <c r="R1199">
        <v>9.0099999999999607E-3</v>
      </c>
      <c r="S1199">
        <v>7.1328571428571396E-3</v>
      </c>
      <c r="T1199">
        <v>57.032944803185103</v>
      </c>
      <c r="U1199">
        <v>0</v>
      </c>
      <c r="V1199" s="1">
        <f t="shared" si="55"/>
        <v>43796</v>
      </c>
      <c r="W1199">
        <f>IFERROR(VLOOKUP(V1199,realized!K:N,3,0),"")</f>
        <v>6516.52</v>
      </c>
      <c r="Y1199" t="s">
        <v>2014</v>
      </c>
      <c r="Z1199">
        <v>1489.83</v>
      </c>
      <c r="AA1199">
        <v>1492.19</v>
      </c>
      <c r="AB1199">
        <v>1460.37</v>
      </c>
      <c r="AC1199">
        <v>1468.11</v>
      </c>
      <c r="AD1199">
        <v>31.8200000000001</v>
      </c>
      <c r="AE1199">
        <v>16.100000000000001</v>
      </c>
      <c r="AF1199">
        <v>50.909124891910103</v>
      </c>
      <c r="AG1199">
        <v>0</v>
      </c>
      <c r="AH1199" s="1">
        <f t="shared" si="56"/>
        <v>43776</v>
      </c>
      <c r="AI1199">
        <f>IFERROR(VLOOKUP(AH1199,realized!U:X,3,0),"")</f>
        <v>-446509.83</v>
      </c>
    </row>
    <row r="1200" spans="1:35" x14ac:dyDescent="0.3">
      <c r="A1200" t="s">
        <v>2029</v>
      </c>
      <c r="B1200">
        <v>1.1000700000000001</v>
      </c>
      <c r="C1200">
        <v>1.10175</v>
      </c>
      <c r="D1200">
        <v>1.09964</v>
      </c>
      <c r="E1200">
        <v>1.10057</v>
      </c>
      <c r="F1200">
        <v>2.1100000000000502E-3</v>
      </c>
      <c r="G1200">
        <v>3.4064285714286002E-3</v>
      </c>
      <c r="H1200">
        <v>63.563561648842501</v>
      </c>
      <c r="I1200">
        <v>0</v>
      </c>
      <c r="J1200" s="1">
        <f t="shared" si="54"/>
        <v>43797</v>
      </c>
      <c r="K1200">
        <f>IFERROR(VLOOKUP(J1200,realized!F:I,3,0),"")</f>
        <v>273.66000000000003</v>
      </c>
      <c r="M1200" t="s">
        <v>2029</v>
      </c>
      <c r="N1200">
        <v>1.292</v>
      </c>
      <c r="O1200">
        <v>1.29505</v>
      </c>
      <c r="P1200">
        <v>1.28986</v>
      </c>
      <c r="Q1200">
        <v>1.2905899999999999</v>
      </c>
      <c r="R1200">
        <v>5.1900000000000201E-3</v>
      </c>
      <c r="S1200">
        <v>7.1157142857142799E-3</v>
      </c>
      <c r="T1200">
        <v>59.808717028163301</v>
      </c>
      <c r="U1200">
        <v>0</v>
      </c>
      <c r="V1200" s="1">
        <f t="shared" si="55"/>
        <v>43797</v>
      </c>
      <c r="W1200">
        <f>IFERROR(VLOOKUP(V1200,realized!K:N,3,0),"")</f>
        <v>7363.31</v>
      </c>
      <c r="Y1200" t="s">
        <v>2015</v>
      </c>
      <c r="Z1200">
        <v>1467.81</v>
      </c>
      <c r="AA1200">
        <v>1472.87</v>
      </c>
      <c r="AB1200">
        <v>1456.08</v>
      </c>
      <c r="AC1200">
        <v>1458.61</v>
      </c>
      <c r="AD1200">
        <v>16.7899999999999</v>
      </c>
      <c r="AE1200">
        <v>16.450714285714302</v>
      </c>
      <c r="AF1200">
        <v>47.6650760920053</v>
      </c>
      <c r="AG1200">
        <v>0</v>
      </c>
      <c r="AH1200" s="1">
        <f t="shared" si="56"/>
        <v>43777</v>
      </c>
      <c r="AI1200">
        <f>IFERROR(VLOOKUP(AH1200,realized!U:X,3,0),"")</f>
        <v>-169168.06</v>
      </c>
    </row>
    <row r="1201" spans="1:35" x14ac:dyDescent="0.3">
      <c r="A1201" t="s">
        <v>2030</v>
      </c>
      <c r="B1201">
        <v>1.1007899999999999</v>
      </c>
      <c r="C1201">
        <v>1.1027899999999999</v>
      </c>
      <c r="D1201">
        <v>1.0980700000000001</v>
      </c>
      <c r="E1201">
        <v>1.10172</v>
      </c>
      <c r="F1201">
        <v>4.7199999999998302E-3</v>
      </c>
      <c r="G1201">
        <v>3.5535714285714402E-3</v>
      </c>
      <c r="H1201">
        <v>60.053397713417802</v>
      </c>
      <c r="I1201">
        <v>1</v>
      </c>
      <c r="J1201" s="1">
        <f t="shared" si="54"/>
        <v>43798</v>
      </c>
      <c r="K1201">
        <f>IFERROR(VLOOKUP(J1201,realized!F:I,3,0),"")</f>
        <v>-16044.93</v>
      </c>
      <c r="M1201" t="s">
        <v>2030</v>
      </c>
      <c r="N1201">
        <v>1.2907200000000001</v>
      </c>
      <c r="O1201">
        <v>1.2941499999999999</v>
      </c>
      <c r="P1201">
        <v>1.2878499999999999</v>
      </c>
      <c r="Q1201">
        <v>1.2937000000000001</v>
      </c>
      <c r="R1201">
        <v>6.2999999999999697E-3</v>
      </c>
      <c r="S1201">
        <v>6.67857142857142E-3</v>
      </c>
      <c r="T1201">
        <v>65.516496404888898</v>
      </c>
      <c r="U1201">
        <v>0</v>
      </c>
      <c r="V1201" s="1">
        <f t="shared" si="55"/>
        <v>43798</v>
      </c>
      <c r="W1201">
        <f>IFERROR(VLOOKUP(V1201,realized!K:N,3,0),"")</f>
        <v>-12554.46</v>
      </c>
      <c r="Y1201" t="s">
        <v>2016</v>
      </c>
      <c r="Z1201">
        <v>1458.87</v>
      </c>
      <c r="AA1201">
        <v>1466.34</v>
      </c>
      <c r="AB1201">
        <v>1448.11</v>
      </c>
      <c r="AC1201">
        <v>1455.41</v>
      </c>
      <c r="AD1201">
        <v>18.23</v>
      </c>
      <c r="AE1201">
        <v>17.169285714285699</v>
      </c>
      <c r="AF1201">
        <v>42.9515437065592</v>
      </c>
      <c r="AG1201">
        <v>0</v>
      </c>
      <c r="AH1201" s="1">
        <f t="shared" si="56"/>
        <v>43780</v>
      </c>
      <c r="AI1201">
        <f>IFERROR(VLOOKUP(AH1201,realized!U:X,3,0),"")</f>
        <v>-107721.39</v>
      </c>
    </row>
    <row r="1202" spans="1:35" x14ac:dyDescent="0.3">
      <c r="A1202" t="s">
        <v>2031</v>
      </c>
      <c r="B1202">
        <v>1.1016900000000001</v>
      </c>
      <c r="C1202">
        <v>1.1090100000000001</v>
      </c>
      <c r="D1202">
        <v>1.10026</v>
      </c>
      <c r="E1202">
        <v>1.1077999999999999</v>
      </c>
      <c r="F1202">
        <v>8.7500000000000303E-3</v>
      </c>
      <c r="G1202">
        <v>3.9207142857142904E-3</v>
      </c>
      <c r="H1202">
        <v>59.4779780884395</v>
      </c>
      <c r="I1202">
        <v>1</v>
      </c>
      <c r="J1202" s="1">
        <f t="shared" si="54"/>
        <v>43801</v>
      </c>
      <c r="K1202">
        <f>IFERROR(VLOOKUP(J1202,realized!F:I,3,0),"")</f>
        <v>36423.370000000003</v>
      </c>
      <c r="M1202" t="s">
        <v>2031</v>
      </c>
      <c r="N1202">
        <v>1.2911699999999999</v>
      </c>
      <c r="O1202">
        <v>1.2948500000000001</v>
      </c>
      <c r="P1202">
        <v>1.28955</v>
      </c>
      <c r="Q1202">
        <v>1.29406</v>
      </c>
      <c r="R1202">
        <v>5.3000000000000798E-3</v>
      </c>
      <c r="S1202">
        <v>6.63928571428572E-3</v>
      </c>
      <c r="T1202">
        <v>66.529588432180603</v>
      </c>
      <c r="U1202">
        <v>0</v>
      </c>
      <c r="V1202" s="1">
        <f t="shared" si="55"/>
        <v>43801</v>
      </c>
      <c r="W1202">
        <f>IFERROR(VLOOKUP(V1202,realized!K:N,3,0),"")</f>
        <v>7218.36</v>
      </c>
      <c r="Y1202" t="s">
        <v>2017</v>
      </c>
      <c r="Z1202">
        <v>1455.86</v>
      </c>
      <c r="AA1202">
        <v>1459.12</v>
      </c>
      <c r="AB1202">
        <v>1445.55</v>
      </c>
      <c r="AC1202">
        <v>1455.81</v>
      </c>
      <c r="AD1202">
        <v>13.569999999999901</v>
      </c>
      <c r="AE1202">
        <v>17.494285714285699</v>
      </c>
      <c r="AF1202">
        <v>41.7076835122066</v>
      </c>
      <c r="AG1202">
        <v>0</v>
      </c>
      <c r="AH1202" s="1">
        <f t="shared" si="56"/>
        <v>43781</v>
      </c>
      <c r="AI1202">
        <f>IFERROR(VLOOKUP(AH1202,realized!U:X,3,0),"")</f>
        <v>4905.49</v>
      </c>
    </row>
    <row r="1203" spans="1:35" x14ac:dyDescent="0.3">
      <c r="A1203" t="s">
        <v>2032</v>
      </c>
      <c r="B1203">
        <v>1.1077900000000001</v>
      </c>
      <c r="C1203">
        <v>1.10931</v>
      </c>
      <c r="D1203">
        <v>1.1065499999999999</v>
      </c>
      <c r="E1203">
        <v>1.10812</v>
      </c>
      <c r="F1203">
        <v>2.7600000000000901E-3</v>
      </c>
      <c r="G1203">
        <v>3.9399999999999999E-3</v>
      </c>
      <c r="H1203">
        <v>59.125443444348797</v>
      </c>
      <c r="I1203">
        <v>1</v>
      </c>
      <c r="J1203" s="1">
        <f t="shared" si="54"/>
        <v>43802</v>
      </c>
      <c r="K1203">
        <f>IFERROR(VLOOKUP(J1203,realized!F:I,3,0),"")</f>
        <v>-3164.86</v>
      </c>
      <c r="M1203" t="s">
        <v>2032</v>
      </c>
      <c r="N1203">
        <v>1.29331</v>
      </c>
      <c r="O1203">
        <v>1.3010600000000001</v>
      </c>
      <c r="P1203">
        <v>1.2929900000000001</v>
      </c>
      <c r="Q1203">
        <v>1.2991999999999999</v>
      </c>
      <c r="R1203">
        <v>8.0700000000000199E-3</v>
      </c>
      <c r="S1203">
        <v>6.9492857142857203E-3</v>
      </c>
      <c r="T1203">
        <v>61.423976906485201</v>
      </c>
      <c r="U1203">
        <v>1</v>
      </c>
      <c r="V1203" s="1">
        <f t="shared" si="55"/>
        <v>43802</v>
      </c>
      <c r="W1203">
        <f>IFERROR(VLOOKUP(V1203,realized!K:N,3,0),"")</f>
        <v>-173117.88</v>
      </c>
      <c r="Y1203" t="s">
        <v>2018</v>
      </c>
      <c r="Z1203">
        <v>1455.53</v>
      </c>
      <c r="AA1203">
        <v>1466.67</v>
      </c>
      <c r="AB1203">
        <v>1455.21</v>
      </c>
      <c r="AC1203">
        <v>1463.11</v>
      </c>
      <c r="AD1203">
        <v>11.46</v>
      </c>
      <c r="AE1203">
        <v>17.170000000000002</v>
      </c>
      <c r="AF1203">
        <v>41.820491629994898</v>
      </c>
      <c r="AG1203">
        <v>0</v>
      </c>
      <c r="AH1203" s="1">
        <f t="shared" si="56"/>
        <v>43782</v>
      </c>
      <c r="AI1203">
        <f>IFERROR(VLOOKUP(AH1203,realized!U:X,3,0),"")</f>
        <v>-16424.580000000002</v>
      </c>
    </row>
    <row r="1204" spans="1:35" x14ac:dyDescent="0.3">
      <c r="A1204" t="s">
        <v>2033</v>
      </c>
      <c r="B1204">
        <v>1.10795</v>
      </c>
      <c r="C1204">
        <v>1.11155</v>
      </c>
      <c r="D1204">
        <v>1.1066400000000001</v>
      </c>
      <c r="E1204">
        <v>1.10758</v>
      </c>
      <c r="F1204">
        <v>4.9099999999999699E-3</v>
      </c>
      <c r="G1204">
        <v>4.0164285714285701E-3</v>
      </c>
      <c r="H1204">
        <v>53.155187258277202</v>
      </c>
      <c r="I1204">
        <v>1</v>
      </c>
      <c r="J1204" s="1">
        <f t="shared" si="54"/>
        <v>43803</v>
      </c>
      <c r="K1204">
        <f>IFERROR(VLOOKUP(J1204,realized!F:I,3,0),"")</f>
        <v>-35761.230000000003</v>
      </c>
      <c r="M1204" t="s">
        <v>2033</v>
      </c>
      <c r="N1204">
        <v>1.2990699999999999</v>
      </c>
      <c r="O1204">
        <v>1.3120000000000001</v>
      </c>
      <c r="P1204">
        <v>1.2982100000000001</v>
      </c>
      <c r="Q1204">
        <v>1.3102499999999999</v>
      </c>
      <c r="R1204">
        <v>1.37899999999999E-2</v>
      </c>
      <c r="S1204">
        <v>7.4814285714285703E-3</v>
      </c>
      <c r="T1204">
        <v>44.293699034753402</v>
      </c>
      <c r="U1204">
        <v>1</v>
      </c>
      <c r="V1204" s="1">
        <f t="shared" si="55"/>
        <v>43803</v>
      </c>
      <c r="W1204">
        <f>IFERROR(VLOOKUP(V1204,realized!K:N,3,0),"")</f>
        <v>-443462.5</v>
      </c>
      <c r="Y1204" t="s">
        <v>2019</v>
      </c>
      <c r="Z1204">
        <v>1462.86</v>
      </c>
      <c r="AA1204">
        <v>1474.53</v>
      </c>
      <c r="AB1204">
        <v>1460.99</v>
      </c>
      <c r="AC1204">
        <v>1470.91</v>
      </c>
      <c r="AD1204">
        <v>13.5399999999999</v>
      </c>
      <c r="AE1204">
        <v>16.895714285714298</v>
      </c>
      <c r="AF1204">
        <v>43.014667954708599</v>
      </c>
      <c r="AG1204">
        <v>0</v>
      </c>
      <c r="AH1204" s="1">
        <f t="shared" si="56"/>
        <v>43783</v>
      </c>
      <c r="AI1204">
        <f>IFERROR(VLOOKUP(AH1204,realized!U:X,3,0),"")</f>
        <v>-30782.95</v>
      </c>
    </row>
    <row r="1205" spans="1:35" x14ac:dyDescent="0.3">
      <c r="A1205" t="s">
        <v>2034</v>
      </c>
      <c r="B1205">
        <v>1.1078600000000001</v>
      </c>
      <c r="C1205">
        <v>1.11076</v>
      </c>
      <c r="D1205">
        <v>1.1076900000000001</v>
      </c>
      <c r="E1205">
        <v>1.1103700000000001</v>
      </c>
      <c r="F1205">
        <v>3.1799999999999602E-3</v>
      </c>
      <c r="G1205">
        <v>3.9421428571428602E-3</v>
      </c>
      <c r="H1205">
        <v>52.797511002890801</v>
      </c>
      <c r="I1205">
        <v>1</v>
      </c>
      <c r="J1205" s="1">
        <f t="shared" si="54"/>
        <v>43804</v>
      </c>
      <c r="K1205">
        <f>IFERROR(VLOOKUP(J1205,realized!F:I,3,0),"")</f>
        <v>-10109.9</v>
      </c>
      <c r="M1205" t="s">
        <v>2034</v>
      </c>
      <c r="N1205">
        <v>1.3102</v>
      </c>
      <c r="O1205">
        <v>1.3166</v>
      </c>
      <c r="P1205">
        <v>1.3101</v>
      </c>
      <c r="Q1205">
        <v>1.31582</v>
      </c>
      <c r="R1205">
        <v>6.4999999999999503E-3</v>
      </c>
      <c r="S1205">
        <v>7.5749999999999897E-3</v>
      </c>
      <c r="T1205">
        <v>39.186748727571803</v>
      </c>
      <c r="U1205">
        <v>1</v>
      </c>
      <c r="V1205" s="1">
        <f t="shared" si="55"/>
        <v>43804</v>
      </c>
      <c r="W1205">
        <f>IFERROR(VLOOKUP(V1205,realized!K:N,3,0),"")</f>
        <v>-146115.20000000001</v>
      </c>
      <c r="Y1205" t="s">
        <v>2020</v>
      </c>
      <c r="Z1205">
        <v>1470.55</v>
      </c>
      <c r="AA1205">
        <v>1471.2</v>
      </c>
      <c r="AB1205">
        <v>1462.29</v>
      </c>
      <c r="AC1205">
        <v>1467.41</v>
      </c>
      <c r="AD1205">
        <v>8.9100000000000801</v>
      </c>
      <c r="AE1205">
        <v>16.229285714285702</v>
      </c>
      <c r="AF1205">
        <v>43.096000909982003</v>
      </c>
      <c r="AG1205">
        <v>0</v>
      </c>
      <c r="AH1205" s="1">
        <f t="shared" si="56"/>
        <v>43784</v>
      </c>
      <c r="AI1205">
        <f>IFERROR(VLOOKUP(AH1205,realized!U:X,3,0),"")</f>
        <v>-39409.279999999999</v>
      </c>
    </row>
    <row r="1206" spans="1:35" x14ac:dyDescent="0.3">
      <c r="A1206" t="s">
        <v>2035</v>
      </c>
      <c r="B1206">
        <v>1.11042</v>
      </c>
      <c r="C1206">
        <v>1.11094</v>
      </c>
      <c r="D1206">
        <v>1.1039300000000001</v>
      </c>
      <c r="E1206">
        <v>1.10595</v>
      </c>
      <c r="F1206">
        <v>7.0099999999999598E-3</v>
      </c>
      <c r="G1206">
        <v>4.1450000000000002E-3</v>
      </c>
      <c r="H1206">
        <v>52.5951063056443</v>
      </c>
      <c r="I1206">
        <v>1</v>
      </c>
      <c r="J1206" s="1">
        <f t="shared" si="54"/>
        <v>43805</v>
      </c>
      <c r="K1206">
        <f>IFERROR(VLOOKUP(J1206,realized!F:I,3,0),"")</f>
        <v>25115.19</v>
      </c>
      <c r="M1206" t="s">
        <v>2035</v>
      </c>
      <c r="N1206">
        <v>1.3157099999999999</v>
      </c>
      <c r="O1206">
        <v>1.3164899999999999</v>
      </c>
      <c r="P1206">
        <v>1.31</v>
      </c>
      <c r="Q1206">
        <v>1.31314</v>
      </c>
      <c r="R1206">
        <v>6.4899999999998804E-3</v>
      </c>
      <c r="S1206">
        <v>7.4378571428571297E-3</v>
      </c>
      <c r="T1206">
        <v>39.518297977887002</v>
      </c>
      <c r="U1206">
        <v>1</v>
      </c>
      <c r="V1206" s="1">
        <f t="shared" si="55"/>
        <v>43805</v>
      </c>
      <c r="W1206">
        <f>IFERROR(VLOOKUP(V1206,realized!K:N,3,0),"")</f>
        <v>-2367.4699999999998</v>
      </c>
      <c r="Y1206" t="s">
        <v>2021</v>
      </c>
      <c r="Z1206">
        <v>1466.65</v>
      </c>
      <c r="AA1206">
        <v>1473.87</v>
      </c>
      <c r="AB1206">
        <v>1456.26</v>
      </c>
      <c r="AC1206">
        <v>1471.01</v>
      </c>
      <c r="AD1206">
        <v>17.6099999999999</v>
      </c>
      <c r="AE1206">
        <v>16.674285714285698</v>
      </c>
      <c r="AF1206">
        <v>43.255689682994401</v>
      </c>
      <c r="AG1206">
        <v>0</v>
      </c>
      <c r="AH1206" s="1">
        <f t="shared" si="56"/>
        <v>43787</v>
      </c>
      <c r="AI1206">
        <f>IFERROR(VLOOKUP(AH1206,realized!U:X,3,0),"")</f>
        <v>-8362.31</v>
      </c>
    </row>
    <row r="1207" spans="1:35" x14ac:dyDescent="0.3">
      <c r="A1207" t="s">
        <v>2036</v>
      </c>
      <c r="B1207">
        <v>1.1057900000000001</v>
      </c>
      <c r="C1207">
        <v>1.1077600000000001</v>
      </c>
      <c r="D1207">
        <v>1.1052999999999999</v>
      </c>
      <c r="E1207">
        <v>1.1063499999999999</v>
      </c>
      <c r="F1207">
        <v>2.4600000000001201E-3</v>
      </c>
      <c r="G1207">
        <v>4.1678571428571502E-3</v>
      </c>
      <c r="H1207">
        <v>52.668196635643604</v>
      </c>
      <c r="I1207">
        <v>1</v>
      </c>
      <c r="J1207" s="1">
        <f t="shared" si="54"/>
        <v>43808</v>
      </c>
      <c r="K1207">
        <f>IFERROR(VLOOKUP(J1207,realized!F:I,3,0),"")</f>
        <v>6852.75</v>
      </c>
      <c r="M1207" t="s">
        <v>2036</v>
      </c>
      <c r="N1207">
        <v>1.31324</v>
      </c>
      <c r="O1207">
        <v>1.3180099999999999</v>
      </c>
      <c r="P1207">
        <v>1.31298</v>
      </c>
      <c r="Q1207">
        <v>1.3140799999999999</v>
      </c>
      <c r="R1207">
        <v>5.0299999999998601E-3</v>
      </c>
      <c r="S1207">
        <v>7.3714285714285496E-3</v>
      </c>
      <c r="T1207">
        <v>38.301987726942599</v>
      </c>
      <c r="U1207">
        <v>1</v>
      </c>
      <c r="V1207" s="1">
        <f t="shared" si="55"/>
        <v>43808</v>
      </c>
      <c r="W1207">
        <f>IFERROR(VLOOKUP(V1207,realized!K:N,3,0),"")</f>
        <v>-80303.81</v>
      </c>
      <c r="Y1207" t="s">
        <v>2022</v>
      </c>
      <c r="Z1207">
        <v>1470.68</v>
      </c>
      <c r="AA1207">
        <v>1475.21</v>
      </c>
      <c r="AB1207">
        <v>1464.7</v>
      </c>
      <c r="AC1207">
        <v>1472.11</v>
      </c>
      <c r="AD1207">
        <v>10.5099999999999</v>
      </c>
      <c r="AE1207">
        <v>16.322142857142801</v>
      </c>
      <c r="AF1207">
        <v>43.482864589395497</v>
      </c>
      <c r="AG1207">
        <v>0</v>
      </c>
      <c r="AH1207" s="1">
        <f t="shared" si="56"/>
        <v>43788</v>
      </c>
      <c r="AI1207">
        <f>IFERROR(VLOOKUP(AH1207,realized!U:X,3,0),"")</f>
        <v>20273.48</v>
      </c>
    </row>
    <row r="1208" spans="1:35" x14ac:dyDescent="0.3">
      <c r="A1208" t="s">
        <v>2037</v>
      </c>
      <c r="B1208">
        <v>1.1062000000000001</v>
      </c>
      <c r="C1208">
        <v>1.1097300000000001</v>
      </c>
      <c r="D1208">
        <v>1.1062000000000001</v>
      </c>
      <c r="E1208">
        <v>1.1092900000000001</v>
      </c>
      <c r="F1208">
        <v>3.5300000000000301E-3</v>
      </c>
      <c r="G1208">
        <v>4.2171428571428499E-3</v>
      </c>
      <c r="H1208">
        <v>52.854289723704603</v>
      </c>
      <c r="I1208">
        <v>1</v>
      </c>
      <c r="J1208" s="1">
        <f t="shared" si="54"/>
        <v>43809</v>
      </c>
      <c r="K1208">
        <f>IFERROR(VLOOKUP(J1208,realized!F:I,3,0),"")</f>
        <v>-22812.05</v>
      </c>
      <c r="M1208" t="s">
        <v>2037</v>
      </c>
      <c r="N1208">
        <v>1.31342</v>
      </c>
      <c r="O1208">
        <v>1.3214399999999999</v>
      </c>
      <c r="P1208">
        <v>1.31321</v>
      </c>
      <c r="Q1208">
        <v>1.3155300000000001</v>
      </c>
      <c r="R1208">
        <v>8.2299999999999596E-3</v>
      </c>
      <c r="S1208">
        <v>7.6471428571428298E-3</v>
      </c>
      <c r="T1208">
        <v>35.333878616983398</v>
      </c>
      <c r="U1208">
        <v>1</v>
      </c>
      <c r="V1208" s="1">
        <f t="shared" si="55"/>
        <v>43809</v>
      </c>
      <c r="W1208">
        <f>IFERROR(VLOOKUP(V1208,realized!K:N,3,0),"")</f>
        <v>-88360.87</v>
      </c>
      <c r="Y1208" t="s">
        <v>2023</v>
      </c>
      <c r="Z1208">
        <v>1471.81</v>
      </c>
      <c r="AA1208">
        <v>1478.73</v>
      </c>
      <c r="AB1208">
        <v>1465.84</v>
      </c>
      <c r="AC1208">
        <v>1471.21</v>
      </c>
      <c r="AD1208">
        <v>12.8900000000001</v>
      </c>
      <c r="AE1208">
        <v>15.767142857142799</v>
      </c>
      <c r="AF1208">
        <v>43.717903993982702</v>
      </c>
      <c r="AG1208">
        <v>0</v>
      </c>
      <c r="AH1208" s="1">
        <f t="shared" si="56"/>
        <v>43789</v>
      </c>
      <c r="AI1208">
        <f>IFERROR(VLOOKUP(AH1208,realized!U:X,3,0),"")</f>
        <v>-12581.01</v>
      </c>
    </row>
    <row r="1209" spans="1:35" x14ac:dyDescent="0.3">
      <c r="A1209" t="s">
        <v>2038</v>
      </c>
      <c r="B1209">
        <v>1.1089500000000001</v>
      </c>
      <c r="C1209">
        <v>1.1144400000000001</v>
      </c>
      <c r="D1209">
        <v>1.1069800000000001</v>
      </c>
      <c r="E1209">
        <v>1.11294</v>
      </c>
      <c r="F1209">
        <v>7.4600000000000204E-3</v>
      </c>
      <c r="G1209">
        <v>4.4299999999999904E-3</v>
      </c>
      <c r="H1209">
        <v>45.822005367634901</v>
      </c>
      <c r="I1209">
        <v>1</v>
      </c>
      <c r="J1209" s="1">
        <f t="shared" si="54"/>
        <v>43810</v>
      </c>
      <c r="K1209">
        <f>IFERROR(VLOOKUP(J1209,realized!F:I,3,0),"")</f>
        <v>-64387.360000000001</v>
      </c>
      <c r="M1209" t="s">
        <v>2038</v>
      </c>
      <c r="N1209">
        <v>1.3138399999999999</v>
      </c>
      <c r="O1209">
        <v>1.3212900000000001</v>
      </c>
      <c r="P1209">
        <v>1.3104899999999999</v>
      </c>
      <c r="Q1209">
        <v>1.3194699999999999</v>
      </c>
      <c r="R1209">
        <v>1.0800000000000099E-2</v>
      </c>
      <c r="S1209">
        <v>7.8685714285714106E-3</v>
      </c>
      <c r="T1209">
        <v>35.836483596708298</v>
      </c>
      <c r="U1209">
        <v>1</v>
      </c>
      <c r="V1209" s="1">
        <f t="shared" si="55"/>
        <v>43810</v>
      </c>
      <c r="W1209">
        <f>IFERROR(VLOOKUP(V1209,realized!K:N,3,0),"")</f>
        <v>-49449.66</v>
      </c>
      <c r="Y1209" t="s">
        <v>2024</v>
      </c>
      <c r="Z1209">
        <v>1474.61</v>
      </c>
      <c r="AA1209">
        <v>1475.57</v>
      </c>
      <c r="AB1209">
        <v>1462.26</v>
      </c>
      <c r="AC1209">
        <v>1464.02</v>
      </c>
      <c r="AD1209">
        <v>13.309999999999899</v>
      </c>
      <c r="AE1209">
        <v>15.805714285714201</v>
      </c>
      <c r="AF1209">
        <v>44.627776286011901</v>
      </c>
      <c r="AG1209">
        <v>0</v>
      </c>
      <c r="AH1209" s="1">
        <f t="shared" si="56"/>
        <v>43790</v>
      </c>
      <c r="AI1209">
        <f>IFERROR(VLOOKUP(AH1209,realized!U:X,3,0),"")</f>
        <v>67350.149999999994</v>
      </c>
    </row>
    <row r="1210" spans="1:35" x14ac:dyDescent="0.3">
      <c r="A1210" t="s">
        <v>2039</v>
      </c>
      <c r="B1210">
        <v>1.113</v>
      </c>
      <c r="C1210">
        <v>1.1153599999999999</v>
      </c>
      <c r="D1210">
        <v>1.1102700000000001</v>
      </c>
      <c r="E1210">
        <v>1.11307</v>
      </c>
      <c r="F1210">
        <v>5.08999999999981E-3</v>
      </c>
      <c r="G1210">
        <v>4.2757142857142699E-3</v>
      </c>
      <c r="H1210">
        <v>43.861968358550399</v>
      </c>
      <c r="I1210">
        <v>1</v>
      </c>
      <c r="J1210" s="1">
        <f t="shared" si="54"/>
        <v>43811</v>
      </c>
      <c r="K1210">
        <f>IFERROR(VLOOKUP(J1210,realized!F:I,3,0),"")</f>
        <v>-153566.07</v>
      </c>
      <c r="M1210" t="s">
        <v>2039</v>
      </c>
      <c r="N1210">
        <v>1.3195699999999999</v>
      </c>
      <c r="O1210">
        <v>1.3228500000000001</v>
      </c>
      <c r="P1210">
        <v>1.30491</v>
      </c>
      <c r="Q1210">
        <v>1.3173900000000001</v>
      </c>
      <c r="R1210">
        <v>1.7940000000000001E-2</v>
      </c>
      <c r="S1210">
        <v>8.4042857142856992E-3</v>
      </c>
      <c r="T1210">
        <v>35.4181685303531</v>
      </c>
      <c r="U1210">
        <v>1</v>
      </c>
      <c r="V1210" s="1">
        <f t="shared" si="55"/>
        <v>43811</v>
      </c>
      <c r="W1210">
        <f>IFERROR(VLOOKUP(V1210,realized!K:N,3,0),"")</f>
        <v>-353593.96</v>
      </c>
      <c r="Y1210" t="s">
        <v>2025</v>
      </c>
      <c r="Z1210">
        <v>1463.59</v>
      </c>
      <c r="AA1210">
        <v>1473.16</v>
      </c>
      <c r="AB1210">
        <v>1461.23</v>
      </c>
      <c r="AC1210">
        <v>1461.71</v>
      </c>
      <c r="AD1210">
        <v>11.93</v>
      </c>
      <c r="AE1210">
        <v>15.912857142857099</v>
      </c>
      <c r="AF1210">
        <v>47.985694931809</v>
      </c>
      <c r="AG1210">
        <v>0</v>
      </c>
      <c r="AH1210" s="1">
        <f t="shared" si="56"/>
        <v>43791</v>
      </c>
      <c r="AI1210">
        <f>IFERROR(VLOOKUP(AH1210,realized!U:X,3,0),"")</f>
        <v>106205.16</v>
      </c>
    </row>
    <row r="1211" spans="1:35" x14ac:dyDescent="0.3">
      <c r="A1211" t="s">
        <v>2040</v>
      </c>
      <c r="B1211">
        <v>1.1165400000000001</v>
      </c>
      <c r="C1211">
        <v>1.1198999999999999</v>
      </c>
      <c r="D1211">
        <v>1.11117</v>
      </c>
      <c r="E1211">
        <v>1.1117699999999999</v>
      </c>
      <c r="F1211">
        <v>8.7299999999998993E-3</v>
      </c>
      <c r="G1211">
        <v>4.6942857142856899E-3</v>
      </c>
      <c r="H1211">
        <v>35.658398947187401</v>
      </c>
      <c r="I1211">
        <v>1</v>
      </c>
      <c r="J1211" s="1">
        <f t="shared" si="54"/>
        <v>43812</v>
      </c>
      <c r="K1211">
        <f>IFERROR(VLOOKUP(J1211,realized!F:I,3,0),"")</f>
        <v>35871.18</v>
      </c>
      <c r="M1211" t="s">
        <v>2040</v>
      </c>
      <c r="N1211">
        <v>1.35087</v>
      </c>
      <c r="O1211">
        <v>1.35097</v>
      </c>
      <c r="P1211">
        <v>1.3305100000000001</v>
      </c>
      <c r="Q1211">
        <v>1.3329800000000001</v>
      </c>
      <c r="R1211">
        <v>3.3579999999999902E-2</v>
      </c>
      <c r="S1211">
        <v>1.0220714285714199E-2</v>
      </c>
      <c r="T1211">
        <v>16.5042749468229</v>
      </c>
      <c r="U1211">
        <v>1</v>
      </c>
      <c r="V1211" s="1">
        <f t="shared" si="55"/>
        <v>43812</v>
      </c>
      <c r="W1211">
        <f>IFERROR(VLOOKUP(V1211,realized!K:N,3,0),"")</f>
        <v>84884.56</v>
      </c>
      <c r="Y1211" t="s">
        <v>2026</v>
      </c>
      <c r="Z1211">
        <v>1460.41</v>
      </c>
      <c r="AA1211">
        <v>1462.07</v>
      </c>
      <c r="AB1211">
        <v>1453.98</v>
      </c>
      <c r="AC1211">
        <v>1454.71</v>
      </c>
      <c r="AD1211">
        <v>8.0899999999999093</v>
      </c>
      <c r="AE1211">
        <v>14.328571428571401</v>
      </c>
      <c r="AF1211">
        <v>58.402830234939501</v>
      </c>
      <c r="AG1211">
        <v>0</v>
      </c>
      <c r="AH1211" s="1">
        <f t="shared" si="56"/>
        <v>43794</v>
      </c>
      <c r="AI1211">
        <f>IFERROR(VLOOKUP(AH1211,realized!U:X,3,0),"")</f>
        <v>-21071.43</v>
      </c>
    </row>
    <row r="1212" spans="1:35" x14ac:dyDescent="0.3">
      <c r="A1212" t="s">
        <v>2041</v>
      </c>
      <c r="B1212">
        <v>1.11273</v>
      </c>
      <c r="C1212">
        <v>1.1157699999999999</v>
      </c>
      <c r="D1212">
        <v>1.1122300000000001</v>
      </c>
      <c r="E1212">
        <v>1.1143400000000001</v>
      </c>
      <c r="F1212">
        <v>4.0000000000000001E-3</v>
      </c>
      <c r="G1212">
        <v>4.84857142857142E-3</v>
      </c>
      <c r="H1212">
        <v>36.4275451171982</v>
      </c>
      <c r="I1212">
        <v>1</v>
      </c>
      <c r="J1212" s="1">
        <f t="shared" si="54"/>
        <v>43815</v>
      </c>
      <c r="K1212">
        <f>IFERROR(VLOOKUP(J1212,realized!F:I,3,0),"")</f>
        <v>3373.28</v>
      </c>
      <c r="M1212" t="s">
        <v>2041</v>
      </c>
      <c r="N1212">
        <v>1.33361</v>
      </c>
      <c r="O1212">
        <v>1.34219</v>
      </c>
      <c r="P1212">
        <v>1.33206</v>
      </c>
      <c r="Q1212">
        <v>1.3332200000000001</v>
      </c>
      <c r="R1212">
        <v>1.01299999999999E-2</v>
      </c>
      <c r="S1212">
        <v>1.0454285714285701E-2</v>
      </c>
      <c r="T1212">
        <v>17.693024417657298</v>
      </c>
      <c r="U1212">
        <v>1</v>
      </c>
      <c r="V1212" s="1">
        <f t="shared" si="55"/>
        <v>43815</v>
      </c>
      <c r="W1212">
        <f>IFERROR(VLOOKUP(V1212,realized!K:N,3,0),"")</f>
        <v>8469.17</v>
      </c>
      <c r="Y1212" t="s">
        <v>2027</v>
      </c>
      <c r="Z1212">
        <v>1454.58</v>
      </c>
      <c r="AA1212">
        <v>1462.85</v>
      </c>
      <c r="AB1212">
        <v>1450.01</v>
      </c>
      <c r="AC1212">
        <v>1461.11</v>
      </c>
      <c r="AD1212">
        <v>12.8399999999999</v>
      </c>
      <c r="AE1212">
        <v>14.3928571428571</v>
      </c>
      <c r="AF1212">
        <v>59.916308390401603</v>
      </c>
      <c r="AG1212">
        <v>0</v>
      </c>
      <c r="AH1212" s="1">
        <f t="shared" si="56"/>
        <v>43795</v>
      </c>
      <c r="AI1212">
        <f>IFERROR(VLOOKUP(AH1212,realized!U:X,3,0),"")</f>
        <v>-11624.02</v>
      </c>
    </row>
    <row r="1213" spans="1:35" x14ac:dyDescent="0.3">
      <c r="A1213" t="s">
        <v>2042</v>
      </c>
      <c r="B1213">
        <v>1.11435</v>
      </c>
      <c r="C1213">
        <v>1.1174299999999999</v>
      </c>
      <c r="D1213">
        <v>1.1128800000000001</v>
      </c>
      <c r="E1213">
        <v>1.11503</v>
      </c>
      <c r="F1213">
        <v>4.5499999999998302E-3</v>
      </c>
      <c r="G1213">
        <v>4.9471428571428297E-3</v>
      </c>
      <c r="H1213">
        <v>37.355272242335097</v>
      </c>
      <c r="I1213">
        <v>1</v>
      </c>
      <c r="J1213" s="1">
        <f t="shared" si="54"/>
        <v>43816</v>
      </c>
      <c r="K1213">
        <f>IFERROR(VLOOKUP(J1213,realized!F:I,3,0),"")</f>
        <v>-4710.0200000000004</v>
      </c>
      <c r="M1213" t="s">
        <v>2042</v>
      </c>
      <c r="N1213">
        <v>1.3331999999999999</v>
      </c>
      <c r="O1213">
        <v>1.3335600000000001</v>
      </c>
      <c r="P1213">
        <v>1.3098799999999999</v>
      </c>
      <c r="Q1213">
        <v>1.31284</v>
      </c>
      <c r="R1213">
        <v>2.36800000000001E-2</v>
      </c>
      <c r="S1213">
        <v>1.1502142857142799E-2</v>
      </c>
      <c r="T1213">
        <v>22.182348354692301</v>
      </c>
      <c r="U1213">
        <v>1</v>
      </c>
      <c r="V1213" s="1">
        <f t="shared" si="55"/>
        <v>43816</v>
      </c>
      <c r="W1213">
        <f>IFERROR(VLOOKUP(V1213,realized!K:N,3,0),"")</f>
        <v>-57436.97</v>
      </c>
      <c r="Y1213" t="s">
        <v>2028</v>
      </c>
      <c r="Z1213">
        <v>1460.78</v>
      </c>
      <c r="AA1213">
        <v>1461.78</v>
      </c>
      <c r="AB1213">
        <v>1452.44</v>
      </c>
      <c r="AC1213">
        <v>1454.01</v>
      </c>
      <c r="AD1213">
        <v>9.3399999999999093</v>
      </c>
      <c r="AE1213">
        <v>12.787142857142801</v>
      </c>
      <c r="AF1213">
        <v>72.261279831720003</v>
      </c>
      <c r="AG1213">
        <v>0</v>
      </c>
      <c r="AH1213" s="1">
        <f t="shared" si="56"/>
        <v>43796</v>
      </c>
      <c r="AI1213">
        <f>IFERROR(VLOOKUP(AH1213,realized!U:X,3,0),"")</f>
        <v>76742.53</v>
      </c>
    </row>
    <row r="1214" spans="1:35" x14ac:dyDescent="0.3">
      <c r="A1214" t="s">
        <v>2043</v>
      </c>
      <c r="B1214">
        <v>1.1148800000000001</v>
      </c>
      <c r="C1214">
        <v>1.11538</v>
      </c>
      <c r="D1214">
        <v>1.11097</v>
      </c>
      <c r="E1214">
        <v>1.1112599999999999</v>
      </c>
      <c r="F1214">
        <v>4.4100000000000198E-3</v>
      </c>
      <c r="G1214">
        <v>5.1114285714285402E-3</v>
      </c>
      <c r="H1214">
        <v>38.443775719810603</v>
      </c>
      <c r="I1214">
        <v>1</v>
      </c>
      <c r="J1214" s="1">
        <f t="shared" si="54"/>
        <v>43817</v>
      </c>
      <c r="K1214">
        <f>IFERROR(VLOOKUP(J1214,realized!F:I,3,0),"")</f>
        <v>9082.77</v>
      </c>
      <c r="M1214" t="s">
        <v>2043</v>
      </c>
      <c r="N1214">
        <v>1.3119499999999999</v>
      </c>
      <c r="O1214">
        <v>1.3133900000000001</v>
      </c>
      <c r="P1214">
        <v>1.3059099999999999</v>
      </c>
      <c r="Q1214">
        <v>1.30769</v>
      </c>
      <c r="R1214">
        <v>7.4800000000001497E-3</v>
      </c>
      <c r="S1214">
        <v>1.1665714285714199E-2</v>
      </c>
      <c r="T1214">
        <v>23.673710037139099</v>
      </c>
      <c r="U1214">
        <v>1</v>
      </c>
      <c r="V1214" s="1">
        <f t="shared" si="55"/>
        <v>43817</v>
      </c>
      <c r="W1214">
        <f>IFERROR(VLOOKUP(V1214,realized!K:N,3,0),"")</f>
        <v>-46377.53</v>
      </c>
      <c r="Y1214" t="s">
        <v>2029</v>
      </c>
      <c r="Z1214">
        <v>1453.79</v>
      </c>
      <c r="AA1214">
        <v>1458.21</v>
      </c>
      <c r="AB1214">
        <v>1453.79</v>
      </c>
      <c r="AC1214">
        <v>1455.72</v>
      </c>
      <c r="AD1214">
        <v>4.4200000000000701</v>
      </c>
      <c r="AE1214">
        <v>11.9035714285714</v>
      </c>
      <c r="AF1214">
        <v>71.482052052305306</v>
      </c>
      <c r="AG1214">
        <v>0</v>
      </c>
      <c r="AH1214" s="1">
        <f t="shared" si="56"/>
        <v>43797</v>
      </c>
      <c r="AI1214">
        <f>IFERROR(VLOOKUP(AH1214,realized!U:X,3,0),"")</f>
        <v>12525.48</v>
      </c>
    </row>
    <row r="1215" spans="1:35" x14ac:dyDescent="0.3">
      <c r="A1215" t="s">
        <v>2044</v>
      </c>
      <c r="B1215">
        <v>1.1111800000000001</v>
      </c>
      <c r="C1215">
        <v>1.11439</v>
      </c>
      <c r="D1215">
        <v>1.11069</v>
      </c>
      <c r="E1215">
        <v>1.1119600000000001</v>
      </c>
      <c r="F1215">
        <v>3.7000000000000301E-3</v>
      </c>
      <c r="G1215">
        <v>5.0385714285714096E-3</v>
      </c>
      <c r="H1215">
        <v>43.372857973913497</v>
      </c>
      <c r="I1215">
        <v>1</v>
      </c>
      <c r="J1215" s="1">
        <f t="shared" si="54"/>
        <v>43818</v>
      </c>
      <c r="K1215">
        <f>IFERROR(VLOOKUP(J1215,realized!F:I,3,0),"")</f>
        <v>38191.71</v>
      </c>
      <c r="M1215" t="s">
        <v>2044</v>
      </c>
      <c r="N1215">
        <v>1.30758</v>
      </c>
      <c r="O1215">
        <v>1.3131600000000001</v>
      </c>
      <c r="P1215">
        <v>1.2989299999999999</v>
      </c>
      <c r="Q1215">
        <v>1.3004500000000001</v>
      </c>
      <c r="R1215">
        <v>1.42300000000001E-2</v>
      </c>
      <c r="S1215">
        <v>1.2232142857142801E-2</v>
      </c>
      <c r="T1215">
        <v>26.4524346210784</v>
      </c>
      <c r="U1215">
        <v>1</v>
      </c>
      <c r="V1215" s="1">
        <f t="shared" si="55"/>
        <v>43818</v>
      </c>
      <c r="W1215">
        <f>IFERROR(VLOOKUP(V1215,realized!K:N,3,0),"")</f>
        <v>-123632.54</v>
      </c>
      <c r="Y1215" t="s">
        <v>2030</v>
      </c>
      <c r="Z1215">
        <v>1455.41</v>
      </c>
      <c r="AA1215">
        <v>1466.51</v>
      </c>
      <c r="AB1215">
        <v>1452.92</v>
      </c>
      <c r="AC1215">
        <v>1463.81</v>
      </c>
      <c r="AD1215">
        <v>13.5899999999999</v>
      </c>
      <c r="AE1215">
        <v>11.572142857142801</v>
      </c>
      <c r="AF1215">
        <v>70.500351642730806</v>
      </c>
      <c r="AG1215">
        <v>0</v>
      </c>
      <c r="AH1215" s="1">
        <f t="shared" si="56"/>
        <v>43798</v>
      </c>
      <c r="AI1215">
        <f>IFERROR(VLOOKUP(AH1215,realized!U:X,3,0),"")</f>
        <v>72588.28</v>
      </c>
    </row>
    <row r="1216" spans="1:35" x14ac:dyDescent="0.3">
      <c r="A1216" t="s">
        <v>2045</v>
      </c>
      <c r="B1216">
        <v>1.11202</v>
      </c>
      <c r="C1216">
        <v>1.11243</v>
      </c>
      <c r="D1216">
        <v>1.10659</v>
      </c>
      <c r="E1216">
        <v>1.1074900000000001</v>
      </c>
      <c r="F1216">
        <v>5.8400000000000604E-3</v>
      </c>
      <c r="G1216">
        <v>4.8307142857142698E-3</v>
      </c>
      <c r="H1216">
        <v>51.765953303225999</v>
      </c>
      <c r="I1216">
        <v>0</v>
      </c>
      <c r="J1216" s="1">
        <f t="shared" si="54"/>
        <v>43819</v>
      </c>
      <c r="K1216">
        <f>IFERROR(VLOOKUP(J1216,realized!F:I,3,0),"")</f>
        <v>-18634.32</v>
      </c>
      <c r="M1216" t="s">
        <v>2045</v>
      </c>
      <c r="N1216">
        <v>1.3005100000000001</v>
      </c>
      <c r="O1216">
        <v>1.30789</v>
      </c>
      <c r="P1216">
        <v>1.29776</v>
      </c>
      <c r="Q1216">
        <v>1.2997399999999999</v>
      </c>
      <c r="R1216">
        <v>1.01299999999999E-2</v>
      </c>
      <c r="S1216">
        <v>1.2577142857142801E-2</v>
      </c>
      <c r="T1216">
        <v>30.416576591451602</v>
      </c>
      <c r="U1216">
        <v>1</v>
      </c>
      <c r="V1216" s="1">
        <f t="shared" si="55"/>
        <v>43819</v>
      </c>
      <c r="W1216">
        <f>IFERROR(VLOOKUP(V1216,realized!K:N,3,0),"")</f>
        <v>-31764.65</v>
      </c>
      <c r="Y1216" t="s">
        <v>2031</v>
      </c>
      <c r="Z1216">
        <v>1463.71</v>
      </c>
      <c r="AA1216">
        <v>1465.38</v>
      </c>
      <c r="AB1216">
        <v>1453.87</v>
      </c>
      <c r="AC1216">
        <v>1462.07</v>
      </c>
      <c r="AD1216">
        <v>11.510000000000201</v>
      </c>
      <c r="AE1216">
        <v>11.425000000000001</v>
      </c>
      <c r="AF1216">
        <v>74.876178047089894</v>
      </c>
      <c r="AG1216">
        <v>0</v>
      </c>
      <c r="AH1216" s="1">
        <f t="shared" si="56"/>
        <v>43801</v>
      </c>
      <c r="AI1216">
        <f>IFERROR(VLOOKUP(AH1216,realized!U:X,3,0),"")</f>
        <v>106465.86</v>
      </c>
    </row>
    <row r="1217" spans="1:35" x14ac:dyDescent="0.3">
      <c r="A1217" t="s">
        <v>2046</v>
      </c>
      <c r="B1217">
        <v>1.10799</v>
      </c>
      <c r="C1217">
        <v>1.10955</v>
      </c>
      <c r="D1217">
        <v>1.1069500000000001</v>
      </c>
      <c r="E1217">
        <v>1.1089</v>
      </c>
      <c r="F1217">
        <v>2.5999999999999301E-3</v>
      </c>
      <c r="G1217">
        <v>4.81928571428569E-3</v>
      </c>
      <c r="H1217">
        <v>52.2944472820923</v>
      </c>
      <c r="I1217">
        <v>0</v>
      </c>
      <c r="J1217" s="1">
        <f t="shared" si="54"/>
        <v>43822</v>
      </c>
      <c r="K1217">
        <f>IFERROR(VLOOKUP(J1217,realized!F:I,3,0),"")</f>
        <v>-9889.59</v>
      </c>
      <c r="M1217" t="s">
        <v>2046</v>
      </c>
      <c r="N1217">
        <v>1.2997300000000001</v>
      </c>
      <c r="O1217">
        <v>1.30314</v>
      </c>
      <c r="P1217">
        <v>1.2904599999999999</v>
      </c>
      <c r="Q1217">
        <v>1.29349</v>
      </c>
      <c r="R1217">
        <v>1.268E-2</v>
      </c>
      <c r="S1217">
        <v>1.2906428571428499E-2</v>
      </c>
      <c r="T1217">
        <v>30.503814635412901</v>
      </c>
      <c r="U1217">
        <v>1</v>
      </c>
      <c r="V1217" s="1">
        <f t="shared" si="55"/>
        <v>43822</v>
      </c>
      <c r="W1217">
        <f>IFERROR(VLOOKUP(V1217,realized!K:N,3,0),"")</f>
        <v>-174510.19</v>
      </c>
      <c r="Y1217" t="s">
        <v>2032</v>
      </c>
      <c r="Z1217">
        <v>1461.75</v>
      </c>
      <c r="AA1217">
        <v>1481.71</v>
      </c>
      <c r="AB1217">
        <v>1459.76</v>
      </c>
      <c r="AC1217">
        <v>1477.02</v>
      </c>
      <c r="AD1217">
        <v>21.95</v>
      </c>
      <c r="AE1217">
        <v>12.1742857142857</v>
      </c>
      <c r="AF1217">
        <v>70.210475552832094</v>
      </c>
      <c r="AG1217">
        <v>0</v>
      </c>
      <c r="AH1217" s="1">
        <f t="shared" si="56"/>
        <v>43802</v>
      </c>
      <c r="AI1217">
        <f>IFERROR(VLOOKUP(AH1217,realized!U:X,3,0),"")</f>
        <v>-372285.98</v>
      </c>
    </row>
    <row r="1218" spans="1:35" x14ac:dyDescent="0.3">
      <c r="A1218" t="s">
        <v>2047</v>
      </c>
      <c r="B1218">
        <v>1.1088</v>
      </c>
      <c r="C1218">
        <v>1.1093599999999999</v>
      </c>
      <c r="D1218">
        <v>1.10687</v>
      </c>
      <c r="E1218">
        <v>1.1085400000000001</v>
      </c>
      <c r="F1218">
        <v>2.4899999999998799E-3</v>
      </c>
      <c r="G1218">
        <v>4.6464285714285401E-3</v>
      </c>
      <c r="H1218">
        <v>52.668626305624798</v>
      </c>
      <c r="I1218">
        <v>0</v>
      </c>
      <c r="J1218" s="1">
        <f t="shared" si="54"/>
        <v>43823</v>
      </c>
      <c r="K1218">
        <f>IFERROR(VLOOKUP(J1218,realized!F:I,3,0),"")</f>
        <v>-6804.97</v>
      </c>
      <c r="M1218" t="s">
        <v>2047</v>
      </c>
      <c r="N1218">
        <v>1.29318</v>
      </c>
      <c r="O1218">
        <v>1.29704</v>
      </c>
      <c r="P1218">
        <v>1.29131</v>
      </c>
      <c r="Q1218">
        <v>1.2941400000000001</v>
      </c>
      <c r="R1218">
        <v>5.7300000000000103E-3</v>
      </c>
      <c r="S1218">
        <v>1.2330714285714301E-2</v>
      </c>
      <c r="T1218">
        <v>31.837712300635001</v>
      </c>
      <c r="U1218">
        <v>1</v>
      </c>
      <c r="V1218" s="1">
        <f t="shared" si="55"/>
        <v>43823</v>
      </c>
      <c r="W1218">
        <f>IFERROR(VLOOKUP(V1218,realized!K:N,3,0),"")</f>
        <v>-24693.77</v>
      </c>
      <c r="Y1218" t="s">
        <v>2033</v>
      </c>
      <c r="Z1218">
        <v>1477.12</v>
      </c>
      <c r="AA1218">
        <v>1483.98</v>
      </c>
      <c r="AB1218">
        <v>1471.34</v>
      </c>
      <c r="AC1218">
        <v>1474.32</v>
      </c>
      <c r="AD1218">
        <v>12.6400000000001</v>
      </c>
      <c r="AE1218">
        <v>12.11</v>
      </c>
      <c r="AF1218">
        <v>66.682131306458103</v>
      </c>
      <c r="AG1218">
        <v>0</v>
      </c>
      <c r="AH1218" s="1">
        <f t="shared" si="56"/>
        <v>43803</v>
      </c>
      <c r="AI1218">
        <f>IFERROR(VLOOKUP(AH1218,realized!U:X,3,0),"")</f>
        <v>-17872.11</v>
      </c>
    </row>
    <row r="1219" spans="1:35" x14ac:dyDescent="0.3">
      <c r="A1219" t="s">
        <v>2048</v>
      </c>
      <c r="B1219">
        <v>1.1090100000000001</v>
      </c>
      <c r="C1219">
        <v>1.1108499999999999</v>
      </c>
      <c r="D1219">
        <v>1.1081700000000001</v>
      </c>
      <c r="E1219">
        <v>1.1095999999999999</v>
      </c>
      <c r="F1219">
        <v>2.6799999999997902E-3</v>
      </c>
      <c r="G1219">
        <v>4.6107142857142397E-3</v>
      </c>
      <c r="H1219">
        <v>53.061714126207399</v>
      </c>
      <c r="I1219">
        <v>0</v>
      </c>
      <c r="J1219" s="1">
        <f t="shared" si="54"/>
        <v>43825</v>
      </c>
      <c r="K1219">
        <f>IFERROR(VLOOKUP(J1219,realized!F:I,3,0),"")</f>
        <v>1937.17</v>
      </c>
      <c r="M1219" t="s">
        <v>2048</v>
      </c>
      <c r="N1219">
        <v>1.29687</v>
      </c>
      <c r="O1219">
        <v>1.3015399999999999</v>
      </c>
      <c r="P1219">
        <v>1.29592</v>
      </c>
      <c r="Q1219">
        <v>1.29956</v>
      </c>
      <c r="R1219">
        <v>7.3999999999998503E-3</v>
      </c>
      <c r="S1219">
        <v>1.2395E-2</v>
      </c>
      <c r="T1219">
        <v>33.118594418448602</v>
      </c>
      <c r="U1219">
        <v>1</v>
      </c>
      <c r="V1219" s="1">
        <f t="shared" si="55"/>
        <v>43825</v>
      </c>
      <c r="W1219">
        <f>IFERROR(VLOOKUP(V1219,realized!K:N,3,0),"")</f>
        <v>-32710.639999999999</v>
      </c>
      <c r="Y1219" t="s">
        <v>2034</v>
      </c>
      <c r="Z1219">
        <v>1474.1</v>
      </c>
      <c r="AA1219">
        <v>1480.28</v>
      </c>
      <c r="AB1219">
        <v>1472.77</v>
      </c>
      <c r="AC1219">
        <v>1475.62</v>
      </c>
      <c r="AD1219">
        <v>7.50999999999999</v>
      </c>
      <c r="AE1219">
        <v>12.01</v>
      </c>
      <c r="AF1219">
        <v>65.863449601714805</v>
      </c>
      <c r="AG1219">
        <v>0</v>
      </c>
      <c r="AH1219" s="1">
        <f t="shared" si="56"/>
        <v>43804</v>
      </c>
      <c r="AI1219">
        <f>IFERROR(VLOOKUP(AH1219,realized!U:X,3,0),"")</f>
        <v>16071.57</v>
      </c>
    </row>
    <row r="1220" spans="1:35" x14ac:dyDescent="0.3">
      <c r="A1220" t="s">
        <v>2049</v>
      </c>
      <c r="B1220">
        <v>1.10948</v>
      </c>
      <c r="C1220">
        <v>1.11879</v>
      </c>
      <c r="D1220">
        <v>1.10947</v>
      </c>
      <c r="E1220">
        <v>1.11727</v>
      </c>
      <c r="F1220">
        <v>9.3199999999999898E-3</v>
      </c>
      <c r="G1220">
        <v>4.7757142857142399E-3</v>
      </c>
      <c r="H1220">
        <v>56.827421124562903</v>
      </c>
      <c r="I1220">
        <v>0</v>
      </c>
      <c r="J1220" s="1">
        <f t="shared" ref="J1220:J1283" si="57">DATEVALUE(SUBSTITUTE(A1220,".","/"))</f>
        <v>43826</v>
      </c>
      <c r="K1220">
        <f>IFERROR(VLOOKUP(J1220,realized!F:I,3,0),"")</f>
        <v>-174007.69</v>
      </c>
      <c r="M1220" t="s">
        <v>2049</v>
      </c>
      <c r="N1220">
        <v>1.2990299999999999</v>
      </c>
      <c r="O1220">
        <v>1.3116699999999999</v>
      </c>
      <c r="P1220">
        <v>1.2967900000000001</v>
      </c>
      <c r="Q1220">
        <v>1.3079799999999999</v>
      </c>
      <c r="R1220">
        <v>1.4879999999999701E-2</v>
      </c>
      <c r="S1220">
        <v>1.29942857142857E-2</v>
      </c>
      <c r="T1220">
        <v>34.543374312888602</v>
      </c>
      <c r="U1220">
        <v>1</v>
      </c>
      <c r="V1220" s="1">
        <f t="shared" ref="V1220:V1283" si="58">DATEVALUE(SUBSTITUTE(M1220,".","/"))</f>
        <v>43826</v>
      </c>
      <c r="W1220">
        <f>IFERROR(VLOOKUP(V1220,realized!K:N,3,0),"")</f>
        <v>-55535.95</v>
      </c>
      <c r="Y1220" t="s">
        <v>2035</v>
      </c>
      <c r="Z1220">
        <v>1475.32</v>
      </c>
      <c r="AA1220">
        <v>1479.96</v>
      </c>
      <c r="AB1220">
        <v>1458.64</v>
      </c>
      <c r="AC1220">
        <v>1459.61</v>
      </c>
      <c r="AD1220">
        <v>21.319999999999901</v>
      </c>
      <c r="AE1220">
        <v>12.275</v>
      </c>
      <c r="AF1220">
        <v>64.990577019358994</v>
      </c>
      <c r="AG1220">
        <v>0</v>
      </c>
      <c r="AH1220" s="1">
        <f t="shared" ref="AH1220:AH1283" si="59">DATEVALUE(SUBSTITUTE(Y1220,".","/"))</f>
        <v>43805</v>
      </c>
      <c r="AI1220">
        <f>IFERROR(VLOOKUP(AH1220,realized!U:X,3,0),"")</f>
        <v>55045.66</v>
      </c>
    </row>
    <row r="1221" spans="1:35" x14ac:dyDescent="0.3">
      <c r="A1221" t="s">
        <v>2050</v>
      </c>
      <c r="B1221">
        <v>1.11744</v>
      </c>
      <c r="C1221">
        <v>1.1220399999999999</v>
      </c>
      <c r="D1221">
        <v>1.1170800000000001</v>
      </c>
      <c r="E1221">
        <v>1.1198699999999999</v>
      </c>
      <c r="F1221">
        <v>4.9599999999998499E-3</v>
      </c>
      <c r="G1221">
        <v>4.9542857142856498E-3</v>
      </c>
      <c r="H1221">
        <v>54.191398591753298</v>
      </c>
      <c r="I1221">
        <v>0</v>
      </c>
      <c r="J1221" s="1">
        <f t="shared" si="57"/>
        <v>43829</v>
      </c>
      <c r="K1221">
        <f>IFERROR(VLOOKUP(J1221,realized!F:I,3,0),"")</f>
        <v>-95314.09</v>
      </c>
      <c r="M1221" t="s">
        <v>2050</v>
      </c>
      <c r="N1221">
        <v>1.30871</v>
      </c>
      <c r="O1221">
        <v>1.31497</v>
      </c>
      <c r="P1221">
        <v>1.30636</v>
      </c>
      <c r="Q1221">
        <v>1.31073</v>
      </c>
      <c r="R1221">
        <v>8.6099999999999996E-3</v>
      </c>
      <c r="S1221">
        <v>1.325E-2</v>
      </c>
      <c r="T1221">
        <v>35.994621549514001</v>
      </c>
      <c r="U1221">
        <v>1</v>
      </c>
      <c r="V1221" s="1">
        <f t="shared" si="58"/>
        <v>43829</v>
      </c>
      <c r="W1221">
        <f>IFERROR(VLOOKUP(V1221,realized!K:N,3,0),"")</f>
        <v>-30928.71</v>
      </c>
      <c r="Y1221" t="s">
        <v>2036</v>
      </c>
      <c r="Z1221">
        <v>1459.12</v>
      </c>
      <c r="AA1221">
        <v>1465.33</v>
      </c>
      <c r="AB1221">
        <v>1458.04</v>
      </c>
      <c r="AC1221">
        <v>1461.31</v>
      </c>
      <c r="AD1221">
        <v>7.2899999999999601</v>
      </c>
      <c r="AE1221">
        <v>12.045</v>
      </c>
      <c r="AF1221">
        <v>64.122214782012605</v>
      </c>
      <c r="AG1221">
        <v>0</v>
      </c>
      <c r="AH1221" s="1">
        <f t="shared" si="59"/>
        <v>43808</v>
      </c>
      <c r="AI1221">
        <f>IFERROR(VLOOKUP(AH1221,realized!U:X,3,0),"")</f>
        <v>30643.33</v>
      </c>
    </row>
    <row r="1222" spans="1:35" x14ac:dyDescent="0.3">
      <c r="A1222" t="s">
        <v>2051</v>
      </c>
      <c r="B1222">
        <v>1.1197600000000001</v>
      </c>
      <c r="C1222">
        <v>1.1238900000000001</v>
      </c>
      <c r="D1222">
        <v>1.1197299999999999</v>
      </c>
      <c r="E1222">
        <v>1.1216600000000001</v>
      </c>
      <c r="F1222">
        <v>4.1600000000001601E-3</v>
      </c>
      <c r="G1222">
        <v>4.9992857142856601E-3</v>
      </c>
      <c r="H1222">
        <v>51.2955721973781</v>
      </c>
      <c r="I1222">
        <v>0</v>
      </c>
      <c r="J1222" s="1">
        <f t="shared" si="57"/>
        <v>43830</v>
      </c>
      <c r="K1222">
        <f>IFERROR(VLOOKUP(J1222,realized!F:I,3,0),"")</f>
        <v>-54135.24</v>
      </c>
      <c r="M1222" t="s">
        <v>2051</v>
      </c>
      <c r="N1222">
        <v>1.31033</v>
      </c>
      <c r="O1222">
        <v>1.32839</v>
      </c>
      <c r="P1222">
        <v>1.31019</v>
      </c>
      <c r="Q1222">
        <v>1.3239000000000001</v>
      </c>
      <c r="R1222">
        <v>1.81999999999999E-2</v>
      </c>
      <c r="S1222">
        <v>1.39621428571428E-2</v>
      </c>
      <c r="T1222">
        <v>37.494070858858002</v>
      </c>
      <c r="U1222">
        <v>1</v>
      </c>
      <c r="V1222" s="1">
        <f t="shared" si="58"/>
        <v>43830</v>
      </c>
      <c r="W1222">
        <f>IFERROR(VLOOKUP(V1222,realized!K:N,3,0),"")</f>
        <v>-119340.4</v>
      </c>
      <c r="Y1222" t="s">
        <v>2037</v>
      </c>
      <c r="Z1222">
        <v>1461.34</v>
      </c>
      <c r="AA1222">
        <v>1469.15</v>
      </c>
      <c r="AB1222">
        <v>1459.93</v>
      </c>
      <c r="AC1222">
        <v>1464.14</v>
      </c>
      <c r="AD1222">
        <v>9.2200000000000202</v>
      </c>
      <c r="AE1222">
        <v>11.7828571428571</v>
      </c>
      <c r="AF1222">
        <v>63.295005812104598</v>
      </c>
      <c r="AG1222">
        <v>0</v>
      </c>
      <c r="AH1222" s="1">
        <f t="shared" si="59"/>
        <v>43809</v>
      </c>
      <c r="AI1222">
        <f>IFERROR(VLOOKUP(AH1222,realized!U:X,3,0),"")</f>
        <v>36291.19</v>
      </c>
    </row>
    <row r="1223" spans="1:35" x14ac:dyDescent="0.3">
      <c r="A1223" t="s">
        <v>2052</v>
      </c>
      <c r="B1223">
        <v>1.1218900000000001</v>
      </c>
      <c r="C1223">
        <v>1.12242</v>
      </c>
      <c r="D1223">
        <v>1.11632</v>
      </c>
      <c r="E1223">
        <v>1.1172</v>
      </c>
      <c r="F1223">
        <v>6.09999999999999E-3</v>
      </c>
      <c r="G1223">
        <v>4.9021428571428003E-3</v>
      </c>
      <c r="H1223">
        <v>51.5617301295758</v>
      </c>
      <c r="I1223">
        <v>0</v>
      </c>
      <c r="J1223" s="1">
        <f t="shared" si="57"/>
        <v>43832</v>
      </c>
      <c r="K1223">
        <f>IFERROR(VLOOKUP(J1223,realized!F:I,3,0),"")</f>
        <v>20275.68</v>
      </c>
      <c r="M1223" t="s">
        <v>2052</v>
      </c>
      <c r="N1223">
        <v>1.3254999999999999</v>
      </c>
      <c r="O1223">
        <v>1.32657</v>
      </c>
      <c r="P1223">
        <v>1.3114699999999999</v>
      </c>
      <c r="Q1223">
        <v>1.31349</v>
      </c>
      <c r="R1223">
        <v>1.5100000000000099E-2</v>
      </c>
      <c r="S1223">
        <v>1.42692857142857E-2</v>
      </c>
      <c r="T1223">
        <v>38.955641295942399</v>
      </c>
      <c r="U1223">
        <v>1</v>
      </c>
      <c r="V1223" s="1">
        <f t="shared" si="58"/>
        <v>43832</v>
      </c>
      <c r="W1223">
        <f>IFERROR(VLOOKUP(V1223,realized!K:N,3,0),"")</f>
        <v>-37224.15</v>
      </c>
      <c r="Y1223" t="s">
        <v>2038</v>
      </c>
      <c r="Z1223">
        <v>1463.76</v>
      </c>
      <c r="AA1223">
        <v>1475.27</v>
      </c>
      <c r="AB1223">
        <v>1462.59</v>
      </c>
      <c r="AC1223">
        <v>1473.81</v>
      </c>
      <c r="AD1223">
        <v>12.68</v>
      </c>
      <c r="AE1223">
        <v>11.7378571428571</v>
      </c>
      <c r="AF1223">
        <v>62.431392814149397</v>
      </c>
      <c r="AG1223">
        <v>0</v>
      </c>
      <c r="AH1223" s="1">
        <f t="shared" si="59"/>
        <v>43810</v>
      </c>
      <c r="AI1223">
        <f>IFERROR(VLOOKUP(AH1223,realized!U:X,3,0),"")</f>
        <v>-65186.080000000002</v>
      </c>
    </row>
    <row r="1224" spans="1:35" x14ac:dyDescent="0.3">
      <c r="A1224" t="s">
        <v>2053</v>
      </c>
      <c r="B1224">
        <v>1.11697</v>
      </c>
      <c r="C1224">
        <v>1.1179399999999999</v>
      </c>
      <c r="D1224">
        <v>1.1124499999999999</v>
      </c>
      <c r="E1224">
        <v>1.11527</v>
      </c>
      <c r="F1224">
        <v>5.4899999999999897E-3</v>
      </c>
      <c r="G1224">
        <v>4.9307142857142397E-3</v>
      </c>
      <c r="H1224">
        <v>51.927900204322</v>
      </c>
      <c r="I1224">
        <v>0</v>
      </c>
      <c r="J1224" s="1">
        <f t="shared" si="57"/>
        <v>43833</v>
      </c>
      <c r="K1224">
        <f>IFERROR(VLOOKUP(J1224,realized!F:I,3,0),"")</f>
        <v>-45475.98</v>
      </c>
      <c r="M1224" t="s">
        <v>2053</v>
      </c>
      <c r="N1224">
        <v>1.31332</v>
      </c>
      <c r="O1224">
        <v>1.31595</v>
      </c>
      <c r="P1224">
        <v>1.3052900000000001</v>
      </c>
      <c r="Q1224">
        <v>1.30785</v>
      </c>
      <c r="R1224">
        <v>1.06599999999998E-2</v>
      </c>
      <c r="S1224">
        <v>1.37492857142857E-2</v>
      </c>
      <c r="T1224">
        <v>40.1343805975322</v>
      </c>
      <c r="U1224">
        <v>1</v>
      </c>
      <c r="V1224" s="1">
        <f t="shared" si="58"/>
        <v>43833</v>
      </c>
      <c r="W1224">
        <f>IFERROR(VLOOKUP(V1224,realized!K:N,3,0),"")</f>
        <v>-30502.77</v>
      </c>
      <c r="Y1224" t="s">
        <v>2039</v>
      </c>
      <c r="Z1224">
        <v>1474.17</v>
      </c>
      <c r="AA1224">
        <v>1486.71</v>
      </c>
      <c r="AB1224">
        <v>1464.47</v>
      </c>
      <c r="AC1224">
        <v>1469.41</v>
      </c>
      <c r="AD1224">
        <v>22.24</v>
      </c>
      <c r="AE1224">
        <v>12.474285714285701</v>
      </c>
      <c r="AF1224">
        <v>58.756669117146103</v>
      </c>
      <c r="AG1224">
        <v>0</v>
      </c>
      <c r="AH1224" s="1">
        <f t="shared" si="59"/>
        <v>43811</v>
      </c>
      <c r="AI1224">
        <f>IFERROR(VLOOKUP(AH1224,realized!U:X,3,0),"")</f>
        <v>-34837.99</v>
      </c>
    </row>
    <row r="1225" spans="1:35" x14ac:dyDescent="0.3">
      <c r="A1225" t="s">
        <v>2054</v>
      </c>
      <c r="B1225">
        <v>1.1164000000000001</v>
      </c>
      <c r="C1225">
        <v>1.1205099999999999</v>
      </c>
      <c r="D1225">
        <v>1.11568</v>
      </c>
      <c r="E1225">
        <v>1.11964</v>
      </c>
      <c r="F1225">
        <v>5.2399999999999097E-3</v>
      </c>
      <c r="G1225">
        <v>4.68142857142853E-3</v>
      </c>
      <c r="H1225">
        <v>51.920746511073702</v>
      </c>
      <c r="I1225">
        <v>0</v>
      </c>
      <c r="J1225" s="1">
        <f t="shared" si="57"/>
        <v>43836</v>
      </c>
      <c r="K1225">
        <f>IFERROR(VLOOKUP(J1225,realized!F:I,3,0),"")</f>
        <v>-23505.37</v>
      </c>
      <c r="M1225" t="s">
        <v>2054</v>
      </c>
      <c r="N1225">
        <v>1.3079799999999999</v>
      </c>
      <c r="O1225">
        <v>1.31738</v>
      </c>
      <c r="P1225">
        <v>1.3061700000000001</v>
      </c>
      <c r="Q1225">
        <v>1.3167199999999999</v>
      </c>
      <c r="R1225">
        <v>1.1209999999999901E-2</v>
      </c>
      <c r="S1225">
        <v>1.2151428571428501E-2</v>
      </c>
      <c r="T1225">
        <v>46.491714198576602</v>
      </c>
      <c r="U1225">
        <v>0</v>
      </c>
      <c r="V1225" s="1">
        <f t="shared" si="58"/>
        <v>43836</v>
      </c>
      <c r="W1225">
        <f>IFERROR(VLOOKUP(V1225,realized!K:N,3,0),"")</f>
        <v>-12896.37</v>
      </c>
      <c r="Y1225" t="s">
        <v>2040</v>
      </c>
      <c r="Z1225">
        <v>1465.66</v>
      </c>
      <c r="AA1225">
        <v>1477.82</v>
      </c>
      <c r="AB1225">
        <v>1461.71</v>
      </c>
      <c r="AC1225">
        <v>1475.41</v>
      </c>
      <c r="AD1225">
        <v>16.1099999999999</v>
      </c>
      <c r="AE1225">
        <v>13.0471428571428</v>
      </c>
      <c r="AF1225">
        <v>58.474982573668001</v>
      </c>
      <c r="AG1225">
        <v>0</v>
      </c>
      <c r="AH1225" s="1">
        <f t="shared" si="59"/>
        <v>43812</v>
      </c>
      <c r="AI1225">
        <f>IFERROR(VLOOKUP(AH1225,realized!U:X,3,0),"")</f>
        <v>37987.93</v>
      </c>
    </row>
    <row r="1226" spans="1:35" x14ac:dyDescent="0.3">
      <c r="A1226" t="s">
        <v>2055</v>
      </c>
      <c r="B1226">
        <v>1.1192</v>
      </c>
      <c r="C1226">
        <v>1.11972</v>
      </c>
      <c r="D1226">
        <v>1.1133200000000001</v>
      </c>
      <c r="E1226">
        <v>1.11514</v>
      </c>
      <c r="F1226">
        <v>6.3999999999999604E-3</v>
      </c>
      <c r="G1226">
        <v>4.8528571428570998E-3</v>
      </c>
      <c r="H1226">
        <v>51.923131225553597</v>
      </c>
      <c r="I1226">
        <v>0</v>
      </c>
      <c r="J1226" s="1">
        <f t="shared" si="57"/>
        <v>43837</v>
      </c>
      <c r="K1226">
        <f>IFERROR(VLOOKUP(J1226,realized!F:I,3,0),"")</f>
        <v>-31314.1</v>
      </c>
      <c r="M1226" t="s">
        <v>2055</v>
      </c>
      <c r="N1226">
        <v>1.31623</v>
      </c>
      <c r="O1226">
        <v>1.32117</v>
      </c>
      <c r="P1226">
        <v>1.30941</v>
      </c>
      <c r="Q1226">
        <v>1.31202</v>
      </c>
      <c r="R1226">
        <v>1.1759999999999901E-2</v>
      </c>
      <c r="S1226">
        <v>1.2267857142857099E-2</v>
      </c>
      <c r="T1226">
        <v>53.7951215427317</v>
      </c>
      <c r="U1226">
        <v>0</v>
      </c>
      <c r="V1226" s="1">
        <f t="shared" si="58"/>
        <v>43837</v>
      </c>
      <c r="W1226">
        <f>IFERROR(VLOOKUP(V1226,realized!K:N,3,0),"")</f>
        <v>-17223.68</v>
      </c>
      <c r="Y1226" t="s">
        <v>2041</v>
      </c>
      <c r="Z1226">
        <v>1475.05</v>
      </c>
      <c r="AA1226">
        <v>1479.83</v>
      </c>
      <c r="AB1226">
        <v>1473.07</v>
      </c>
      <c r="AC1226">
        <v>1475.91</v>
      </c>
      <c r="AD1226">
        <v>6.75999999999999</v>
      </c>
      <c r="AE1226">
        <v>12.6128571428571</v>
      </c>
      <c r="AF1226">
        <v>60.6760584763081</v>
      </c>
      <c r="AG1226">
        <v>0</v>
      </c>
      <c r="AH1226" s="1">
        <f t="shared" si="59"/>
        <v>43815</v>
      </c>
      <c r="AI1226">
        <f>IFERROR(VLOOKUP(AH1226,realized!U:X,3,0),"")</f>
        <v>27031.14</v>
      </c>
    </row>
    <row r="1227" spans="1:35" x14ac:dyDescent="0.3">
      <c r="A1227" t="s">
        <v>2056</v>
      </c>
      <c r="B1227">
        <v>1.1147</v>
      </c>
      <c r="C1227">
        <v>1.1167800000000001</v>
      </c>
      <c r="D1227">
        <v>1.1101300000000001</v>
      </c>
      <c r="E1227">
        <v>1.11029</v>
      </c>
      <c r="F1227">
        <v>6.6500000000000404E-3</v>
      </c>
      <c r="G1227">
        <v>5.0028571428571101E-3</v>
      </c>
      <c r="H1227">
        <v>51.954118864281803</v>
      </c>
      <c r="I1227">
        <v>0</v>
      </c>
      <c r="J1227" s="1">
        <f t="shared" si="57"/>
        <v>43838</v>
      </c>
      <c r="K1227">
        <f>IFERROR(VLOOKUP(J1227,realized!F:I,3,0),"")</f>
        <v>-37729.800000000003</v>
      </c>
      <c r="M1227" t="s">
        <v>2056</v>
      </c>
      <c r="N1227">
        <v>1.3122199999999999</v>
      </c>
      <c r="O1227">
        <v>1.3169</v>
      </c>
      <c r="P1227">
        <v>1.3079700000000001</v>
      </c>
      <c r="Q1227">
        <v>1.3092699999999999</v>
      </c>
      <c r="R1227">
        <v>8.9299999999998807E-3</v>
      </c>
      <c r="S1227">
        <v>1.1214285714285699E-2</v>
      </c>
      <c r="T1227">
        <v>58.575785463945699</v>
      </c>
      <c r="U1227">
        <v>0</v>
      </c>
      <c r="V1227" s="1">
        <f t="shared" si="58"/>
        <v>43838</v>
      </c>
      <c r="W1227">
        <f>IFERROR(VLOOKUP(V1227,realized!K:N,3,0),"")</f>
        <v>-16506.52</v>
      </c>
      <c r="Y1227" t="s">
        <v>2042</v>
      </c>
      <c r="Z1227">
        <v>1475.59</v>
      </c>
      <c r="AA1227">
        <v>1480.45</v>
      </c>
      <c r="AB1227">
        <v>1474.1</v>
      </c>
      <c r="AC1227">
        <v>1475.71</v>
      </c>
      <c r="AD1227">
        <v>6.3500000000001302</v>
      </c>
      <c r="AE1227">
        <v>12.3992857142857</v>
      </c>
      <c r="AF1227">
        <v>61.123973691156301</v>
      </c>
      <c r="AG1227">
        <v>0</v>
      </c>
      <c r="AH1227" s="1">
        <f t="shared" si="59"/>
        <v>43816</v>
      </c>
      <c r="AI1227">
        <f>IFERROR(VLOOKUP(AH1227,realized!U:X,3,0),"")</f>
        <v>16931.59</v>
      </c>
    </row>
    <row r="1228" spans="1:35" x14ac:dyDescent="0.3">
      <c r="A1228" t="s">
        <v>2057</v>
      </c>
      <c r="B1228">
        <v>1.11029</v>
      </c>
      <c r="C1228">
        <v>1.1120000000000001</v>
      </c>
      <c r="D1228">
        <v>1.10921</v>
      </c>
      <c r="E1228">
        <v>1.1106</v>
      </c>
      <c r="F1228">
        <v>2.7900000000000702E-3</v>
      </c>
      <c r="G1228">
        <v>4.8871428571428304E-3</v>
      </c>
      <c r="H1228">
        <v>51.829219128000297</v>
      </c>
      <c r="I1228">
        <v>0</v>
      </c>
      <c r="J1228" s="1">
        <f t="shared" si="57"/>
        <v>43839</v>
      </c>
      <c r="K1228">
        <f>IFERROR(VLOOKUP(J1228,realized!F:I,3,0),"")</f>
        <v>-30468.32</v>
      </c>
      <c r="M1228" t="s">
        <v>2057</v>
      </c>
      <c r="N1228">
        <v>1.3093399999999999</v>
      </c>
      <c r="O1228">
        <v>1.3123</v>
      </c>
      <c r="P1228">
        <v>1.3012699999999999</v>
      </c>
      <c r="Q1228">
        <v>1.3066599999999999</v>
      </c>
      <c r="R1228">
        <v>1.103E-2</v>
      </c>
      <c r="S1228">
        <v>1.1467857142857101E-2</v>
      </c>
      <c r="T1228">
        <v>58.533634443157098</v>
      </c>
      <c r="U1228">
        <v>0</v>
      </c>
      <c r="V1228" s="1">
        <f t="shared" si="58"/>
        <v>43839</v>
      </c>
      <c r="W1228">
        <f>IFERROR(VLOOKUP(V1228,realized!K:N,3,0),"")</f>
        <v>11379.36</v>
      </c>
      <c r="Y1228" t="s">
        <v>2043</v>
      </c>
      <c r="Z1228">
        <v>1475.56</v>
      </c>
      <c r="AA1228">
        <v>1479.22</v>
      </c>
      <c r="AB1228">
        <v>1470.35</v>
      </c>
      <c r="AC1228">
        <v>1475.12</v>
      </c>
      <c r="AD1228">
        <v>8.8700000000001094</v>
      </c>
      <c r="AE1228">
        <v>12.7171428571428</v>
      </c>
      <c r="AF1228">
        <v>61.305341374386501</v>
      </c>
      <c r="AG1228">
        <v>0</v>
      </c>
      <c r="AH1228" s="1">
        <f t="shared" si="59"/>
        <v>43817</v>
      </c>
      <c r="AI1228">
        <f>IFERROR(VLOOKUP(AH1228,realized!U:X,3,0),"")</f>
        <v>69002.490000000005</v>
      </c>
    </row>
    <row r="1229" spans="1:35" x14ac:dyDescent="0.3">
      <c r="A1229" t="s">
        <v>2058</v>
      </c>
      <c r="B1229">
        <v>1.1102399999999999</v>
      </c>
      <c r="C1229">
        <v>1.1128800000000001</v>
      </c>
      <c r="D1229">
        <v>1.1084700000000001</v>
      </c>
      <c r="E1229">
        <v>1.1116200000000001</v>
      </c>
      <c r="F1229">
        <v>4.4100000000000198E-3</v>
      </c>
      <c r="G1229">
        <v>4.9378571428571197E-3</v>
      </c>
      <c r="H1229">
        <v>51.772999356844402</v>
      </c>
      <c r="I1229">
        <v>0</v>
      </c>
      <c r="J1229" s="1">
        <f t="shared" si="57"/>
        <v>43840</v>
      </c>
      <c r="K1229">
        <f>IFERROR(VLOOKUP(J1229,realized!F:I,3,0),"")</f>
        <v>-9910.18</v>
      </c>
      <c r="M1229" t="s">
        <v>2058</v>
      </c>
      <c r="N1229">
        <v>1.30636</v>
      </c>
      <c r="O1229">
        <v>1.3096699999999999</v>
      </c>
      <c r="P1229">
        <v>1.30419</v>
      </c>
      <c r="Q1229">
        <v>1.30585</v>
      </c>
      <c r="R1229">
        <v>5.4799999999999198E-3</v>
      </c>
      <c r="S1229">
        <v>1.08428571428571E-2</v>
      </c>
      <c r="T1229">
        <v>58.236336364648103</v>
      </c>
      <c r="U1229">
        <v>0</v>
      </c>
      <c r="V1229" s="1">
        <f t="shared" si="58"/>
        <v>43840</v>
      </c>
      <c r="W1229">
        <f>IFERROR(VLOOKUP(V1229,realized!K:N,3,0),"")</f>
        <v>-14904.24</v>
      </c>
      <c r="Y1229" t="s">
        <v>2044</v>
      </c>
      <c r="Z1229">
        <v>1475.02</v>
      </c>
      <c r="AA1229">
        <v>1481.63</v>
      </c>
      <c r="AB1229">
        <v>1473.17</v>
      </c>
      <c r="AC1229">
        <v>1478.51</v>
      </c>
      <c r="AD1229">
        <v>8.4600000000000293</v>
      </c>
      <c r="AE1229">
        <v>12.3507142857143</v>
      </c>
      <c r="AF1229">
        <v>62.5586960469562</v>
      </c>
      <c r="AG1229">
        <v>0</v>
      </c>
      <c r="AH1229" s="1">
        <f t="shared" si="59"/>
        <v>43818</v>
      </c>
      <c r="AI1229">
        <f>IFERROR(VLOOKUP(AH1229,realized!U:X,3,0),"")</f>
        <v>26445.22</v>
      </c>
    </row>
    <row r="1230" spans="1:35" x14ac:dyDescent="0.3">
      <c r="A1230" t="s">
        <v>2059</v>
      </c>
      <c r="B1230">
        <v>1.11172</v>
      </c>
      <c r="C1230">
        <v>1.11466</v>
      </c>
      <c r="D1230">
        <v>1.1112</v>
      </c>
      <c r="E1230">
        <v>1.1134900000000001</v>
      </c>
      <c r="F1230">
        <v>3.4600000000000099E-3</v>
      </c>
      <c r="G1230">
        <v>4.7678571428571102E-3</v>
      </c>
      <c r="H1230">
        <v>52.356172811133398</v>
      </c>
      <c r="I1230">
        <v>0</v>
      </c>
      <c r="J1230" s="1">
        <f t="shared" si="57"/>
        <v>43843</v>
      </c>
      <c r="K1230">
        <f>IFERROR(VLOOKUP(J1230,realized!F:I,3,0),"")</f>
        <v>-10726.27</v>
      </c>
      <c r="M1230" t="s">
        <v>2059</v>
      </c>
      <c r="N1230">
        <v>1.30335</v>
      </c>
      <c r="O1230">
        <v>1.3044899999999999</v>
      </c>
      <c r="P1230">
        <v>1.2960100000000001</v>
      </c>
      <c r="Q1230">
        <v>1.2987</v>
      </c>
      <c r="R1230">
        <v>9.8399999999998402E-3</v>
      </c>
      <c r="S1230">
        <v>1.0822142857142799E-2</v>
      </c>
      <c r="T1230">
        <v>57.857412338589597</v>
      </c>
      <c r="U1230">
        <v>0</v>
      </c>
      <c r="V1230" s="1">
        <f t="shared" si="58"/>
        <v>43843</v>
      </c>
      <c r="W1230">
        <f>IFERROR(VLOOKUP(V1230,realized!K:N,3,0),"")</f>
        <v>-48679.76</v>
      </c>
      <c r="Y1230" t="s">
        <v>2045</v>
      </c>
      <c r="Z1230">
        <v>1478.37</v>
      </c>
      <c r="AA1230">
        <v>1480.92</v>
      </c>
      <c r="AB1230">
        <v>1475.72</v>
      </c>
      <c r="AC1230">
        <v>1477.61</v>
      </c>
      <c r="AD1230">
        <v>5.2000000000000401</v>
      </c>
      <c r="AE1230">
        <v>11.9</v>
      </c>
      <c r="AF1230">
        <v>67.809332986408094</v>
      </c>
      <c r="AG1230">
        <v>0</v>
      </c>
      <c r="AH1230" s="1">
        <f t="shared" si="59"/>
        <v>43819</v>
      </c>
      <c r="AI1230">
        <f>IFERROR(VLOOKUP(AH1230,realized!U:X,3,0),"")</f>
        <v>21511.56</v>
      </c>
    </row>
    <row r="1231" spans="1:35" x14ac:dyDescent="0.3">
      <c r="A1231" t="s">
        <v>2060</v>
      </c>
      <c r="B1231">
        <v>1.1132500000000001</v>
      </c>
      <c r="C1231">
        <v>1.1144099999999999</v>
      </c>
      <c r="D1231">
        <v>1.11039</v>
      </c>
      <c r="E1231">
        <v>1.1125799999999999</v>
      </c>
      <c r="F1231">
        <v>4.0199999999999099E-3</v>
      </c>
      <c r="G1231">
        <v>4.8692857142856802E-3</v>
      </c>
      <c r="H1231">
        <v>52.384119649667099</v>
      </c>
      <c r="I1231">
        <v>0</v>
      </c>
      <c r="J1231" s="1">
        <f t="shared" si="57"/>
        <v>43844</v>
      </c>
      <c r="K1231">
        <f>IFERROR(VLOOKUP(J1231,realized!F:I,3,0),"")</f>
        <v>-18076.419999999998</v>
      </c>
      <c r="M1231" t="s">
        <v>2060</v>
      </c>
      <c r="N1231">
        <v>1.29857</v>
      </c>
      <c r="O1231">
        <v>1.30325</v>
      </c>
      <c r="P1231">
        <v>1.2953699999999999</v>
      </c>
      <c r="Q1231">
        <v>1.3017700000000001</v>
      </c>
      <c r="R1231">
        <v>7.8800000000001091E-3</v>
      </c>
      <c r="S1231">
        <v>1.0479285714285601E-2</v>
      </c>
      <c r="T1231">
        <v>58.185856511932798</v>
      </c>
      <c r="U1231">
        <v>0</v>
      </c>
      <c r="V1231" s="1">
        <f t="shared" si="58"/>
        <v>43844</v>
      </c>
      <c r="W1231">
        <f>IFERROR(VLOOKUP(V1231,realized!K:N,3,0),"")</f>
        <v>-1211.08</v>
      </c>
      <c r="Y1231" t="s">
        <v>2046</v>
      </c>
      <c r="Z1231">
        <v>1477.85</v>
      </c>
      <c r="AA1231">
        <v>1485.91</v>
      </c>
      <c r="AB1231">
        <v>1477.33</v>
      </c>
      <c r="AC1231">
        <v>1485.21</v>
      </c>
      <c r="AD1231">
        <v>8.5800000000001493</v>
      </c>
      <c r="AE1231">
        <v>10.945</v>
      </c>
      <c r="AF1231">
        <v>67.536966014184898</v>
      </c>
      <c r="AG1231">
        <v>0</v>
      </c>
      <c r="AH1231" s="1">
        <f t="shared" si="59"/>
        <v>43822</v>
      </c>
      <c r="AI1231">
        <f>IFERROR(VLOOKUP(AH1231,realized!U:X,3,0),"")</f>
        <v>-40937.74</v>
      </c>
    </row>
    <row r="1232" spans="1:35" x14ac:dyDescent="0.3">
      <c r="A1232" t="s">
        <v>2061</v>
      </c>
      <c r="B1232">
        <v>1.1124700000000001</v>
      </c>
      <c r="C1232">
        <v>1.1163099999999999</v>
      </c>
      <c r="D1232">
        <v>1.11182</v>
      </c>
      <c r="E1232">
        <v>1.11493</v>
      </c>
      <c r="F1232">
        <v>4.4899999999998804E-3</v>
      </c>
      <c r="G1232">
        <v>5.0121428571428296E-3</v>
      </c>
      <c r="H1232">
        <v>55.598653355748098</v>
      </c>
      <c r="I1232">
        <v>0</v>
      </c>
      <c r="J1232" s="1">
        <f t="shared" si="57"/>
        <v>43845</v>
      </c>
      <c r="K1232">
        <f>IFERROR(VLOOKUP(J1232,realized!F:I,3,0),"")</f>
        <v>-25295.41</v>
      </c>
      <c r="M1232" t="s">
        <v>2061</v>
      </c>
      <c r="N1232">
        <v>1.30152</v>
      </c>
      <c r="O1232">
        <v>1.30419</v>
      </c>
      <c r="P1232">
        <v>1.2984100000000001</v>
      </c>
      <c r="Q1232">
        <v>1.3037300000000001</v>
      </c>
      <c r="R1232">
        <v>5.7799999999998903E-3</v>
      </c>
      <c r="S1232">
        <v>1.0482857142857E-2</v>
      </c>
      <c r="T1232">
        <v>62.171188972358202</v>
      </c>
      <c r="U1232">
        <v>0</v>
      </c>
      <c r="V1232" s="1">
        <f t="shared" si="58"/>
        <v>43845</v>
      </c>
      <c r="W1232">
        <f>IFERROR(VLOOKUP(V1232,realized!K:N,3,0),"")</f>
        <v>10799.65</v>
      </c>
      <c r="Y1232" t="s">
        <v>2047</v>
      </c>
      <c r="Z1232">
        <v>1485.3</v>
      </c>
      <c r="AA1232">
        <v>1500.42</v>
      </c>
      <c r="AB1232">
        <v>1484.31</v>
      </c>
      <c r="AC1232">
        <v>1498.91</v>
      </c>
      <c r="AD1232">
        <v>16.110000000000099</v>
      </c>
      <c r="AE1232">
        <v>11.1928571428571</v>
      </c>
      <c r="AF1232">
        <v>52.523200600264602</v>
      </c>
      <c r="AG1232">
        <v>1</v>
      </c>
      <c r="AH1232" s="1">
        <f t="shared" si="59"/>
        <v>43823</v>
      </c>
      <c r="AI1232">
        <f>IFERROR(VLOOKUP(AH1232,realized!U:X,3,0),"")</f>
        <v>-356123.83</v>
      </c>
    </row>
    <row r="1233" spans="1:35" x14ac:dyDescent="0.3">
      <c r="A1233" t="s">
        <v>2062</v>
      </c>
      <c r="B1233">
        <v>1.1149</v>
      </c>
      <c r="C1233">
        <v>1.11721</v>
      </c>
      <c r="D1233">
        <v>1.11276</v>
      </c>
      <c r="E1233">
        <v>1.1135299999999999</v>
      </c>
      <c r="F1233">
        <v>4.4500000000000598E-3</v>
      </c>
      <c r="G1233">
        <v>5.1385714285714203E-3</v>
      </c>
      <c r="H1233">
        <v>56.620996847220901</v>
      </c>
      <c r="I1233">
        <v>0</v>
      </c>
      <c r="J1233" s="1">
        <f t="shared" si="57"/>
        <v>43846</v>
      </c>
      <c r="K1233">
        <f>IFERROR(VLOOKUP(J1233,realized!F:I,3,0),"")</f>
        <v>-2307.09</v>
      </c>
      <c r="M1233" t="s">
        <v>2062</v>
      </c>
      <c r="N1233">
        <v>1.30366</v>
      </c>
      <c r="O1233">
        <v>1.3082499999999999</v>
      </c>
      <c r="P1233">
        <v>1.30247</v>
      </c>
      <c r="Q1233">
        <v>1.3076099999999999</v>
      </c>
      <c r="R1233">
        <v>5.7799999999998903E-3</v>
      </c>
      <c r="S1233">
        <v>1.0367142857142801E-2</v>
      </c>
      <c r="T1233">
        <v>61.717406302174098</v>
      </c>
      <c r="U1233">
        <v>0</v>
      </c>
      <c r="V1233" s="1">
        <f t="shared" si="58"/>
        <v>43846</v>
      </c>
      <c r="W1233">
        <f>IFERROR(VLOOKUP(V1233,realized!K:N,3,0),"")</f>
        <v>10353.49</v>
      </c>
      <c r="Y1233" t="s">
        <v>2048</v>
      </c>
      <c r="Z1233">
        <v>1498.83</v>
      </c>
      <c r="AA1233">
        <v>1512.53</v>
      </c>
      <c r="AB1233">
        <v>1497.32</v>
      </c>
      <c r="AC1233">
        <v>1510.72</v>
      </c>
      <c r="AD1233">
        <v>15.21</v>
      </c>
      <c r="AE1233">
        <v>11.742857142857099</v>
      </c>
      <c r="AF1233">
        <v>42.939549521470603</v>
      </c>
      <c r="AG1233">
        <v>1</v>
      </c>
      <c r="AH1233" s="1">
        <f t="shared" si="59"/>
        <v>43825</v>
      </c>
      <c r="AI1233">
        <f>IFERROR(VLOOKUP(AH1233,realized!U:X,3,0),"")</f>
        <v>-189009.9</v>
      </c>
    </row>
    <row r="1234" spans="1:35" x14ac:dyDescent="0.3">
      <c r="A1234" t="s">
        <v>2063</v>
      </c>
      <c r="B1234">
        <v>1.11341</v>
      </c>
      <c r="C1234">
        <v>1.11422</v>
      </c>
      <c r="D1234">
        <v>1.1085700000000001</v>
      </c>
      <c r="E1234">
        <v>1.1087899999999999</v>
      </c>
      <c r="F1234">
        <v>5.6499999999999303E-3</v>
      </c>
      <c r="G1234">
        <v>4.8764285714285498E-3</v>
      </c>
      <c r="H1234">
        <v>56.676496551866599</v>
      </c>
      <c r="I1234">
        <v>0</v>
      </c>
      <c r="J1234" s="1">
        <f t="shared" si="57"/>
        <v>43847</v>
      </c>
      <c r="K1234">
        <f>IFERROR(VLOOKUP(J1234,realized!F:I,3,0),"")</f>
        <v>-37455.730000000003</v>
      </c>
      <c r="M1234" t="s">
        <v>2063</v>
      </c>
      <c r="N1234">
        <v>1.3070900000000001</v>
      </c>
      <c r="O1234">
        <v>1.3118099999999999</v>
      </c>
      <c r="P1234">
        <v>1.3004599999999999</v>
      </c>
      <c r="Q1234">
        <v>1.30057</v>
      </c>
      <c r="R1234">
        <v>1.13499999999999E-2</v>
      </c>
      <c r="S1234">
        <v>1.01149999999999E-2</v>
      </c>
      <c r="T1234">
        <v>61.063614256829098</v>
      </c>
      <c r="U1234">
        <v>0</v>
      </c>
      <c r="V1234" s="1">
        <f t="shared" si="58"/>
        <v>43847</v>
      </c>
      <c r="W1234">
        <f>IFERROR(VLOOKUP(V1234,realized!K:N,3,0),"")</f>
        <v>10004.879999999999</v>
      </c>
      <c r="Y1234" t="s">
        <v>2049</v>
      </c>
      <c r="Z1234">
        <v>1510.56</v>
      </c>
      <c r="AA1234">
        <v>1515.27</v>
      </c>
      <c r="AB1234">
        <v>1507.25</v>
      </c>
      <c r="AC1234">
        <v>1510.71</v>
      </c>
      <c r="AD1234">
        <v>8.01999999999998</v>
      </c>
      <c r="AE1234">
        <v>10.7928571428571</v>
      </c>
      <c r="AF1234">
        <v>40.747170262263801</v>
      </c>
      <c r="AG1234">
        <v>1</v>
      </c>
      <c r="AH1234" s="1">
        <f t="shared" si="59"/>
        <v>43826</v>
      </c>
      <c r="AI1234">
        <f>IFERROR(VLOOKUP(AH1234,realized!U:X,3,0),"")</f>
        <v>-52648.22</v>
      </c>
    </row>
    <row r="1235" spans="1:35" x14ac:dyDescent="0.3">
      <c r="A1235" t="s">
        <v>2064</v>
      </c>
      <c r="B1235">
        <v>1.10897</v>
      </c>
      <c r="C1235">
        <v>1.1102099999999999</v>
      </c>
      <c r="D1235">
        <v>1.10764</v>
      </c>
      <c r="E1235">
        <v>1.1093200000000001</v>
      </c>
      <c r="F1235">
        <v>2.5699999999999599E-3</v>
      </c>
      <c r="G1235">
        <v>4.7057142857142801E-3</v>
      </c>
      <c r="H1235">
        <v>54.552769953972899</v>
      </c>
      <c r="I1235">
        <v>0</v>
      </c>
      <c r="J1235" s="1">
        <f t="shared" si="57"/>
        <v>43850</v>
      </c>
      <c r="K1235">
        <f>IFERROR(VLOOKUP(J1235,realized!F:I,3,0),"")</f>
        <v>-23988.6</v>
      </c>
      <c r="M1235" t="s">
        <v>2064</v>
      </c>
      <c r="N1235">
        <v>1.2996099999999999</v>
      </c>
      <c r="O1235">
        <v>1.3013300000000001</v>
      </c>
      <c r="P1235">
        <v>1.2961400000000001</v>
      </c>
      <c r="Q1235">
        <v>1.3007299999999999</v>
      </c>
      <c r="R1235">
        <v>5.1900000000000201E-3</v>
      </c>
      <c r="S1235">
        <v>9.8707142857142501E-3</v>
      </c>
      <c r="T1235">
        <v>60.281616591522301</v>
      </c>
      <c r="U1235">
        <v>0</v>
      </c>
      <c r="V1235" s="1">
        <f t="shared" si="58"/>
        <v>43850</v>
      </c>
      <c r="W1235">
        <f>IFERROR(VLOOKUP(V1235,realized!K:N,3,0),"")</f>
        <v>-24899.03</v>
      </c>
      <c r="Y1235" t="s">
        <v>2050</v>
      </c>
      <c r="Z1235">
        <v>1511.02</v>
      </c>
      <c r="AA1235">
        <v>1516.05</v>
      </c>
      <c r="AB1235">
        <v>1510.68</v>
      </c>
      <c r="AC1235">
        <v>1514.72</v>
      </c>
      <c r="AD1235">
        <v>5.36999999999989</v>
      </c>
      <c r="AE1235">
        <v>10.6557142857143</v>
      </c>
      <c r="AF1235">
        <v>41.1741845372133</v>
      </c>
      <c r="AG1235">
        <v>1</v>
      </c>
      <c r="AH1235" s="1">
        <f t="shared" si="59"/>
        <v>43829</v>
      </c>
      <c r="AI1235">
        <f>IFERROR(VLOOKUP(AH1235,realized!U:X,3,0),"")</f>
        <v>-12339.5</v>
      </c>
    </row>
    <row r="1236" spans="1:35" x14ac:dyDescent="0.3">
      <c r="A1236" t="s">
        <v>2065</v>
      </c>
      <c r="B1236">
        <v>1.1093200000000001</v>
      </c>
      <c r="C1236">
        <v>1.1117699999999999</v>
      </c>
      <c r="D1236">
        <v>1.10806</v>
      </c>
      <c r="E1236">
        <v>1.1081300000000001</v>
      </c>
      <c r="F1236">
        <v>3.7099999999998801E-3</v>
      </c>
      <c r="G1236">
        <v>4.6735714285714002E-3</v>
      </c>
      <c r="H1236">
        <v>57.9652073397896</v>
      </c>
      <c r="I1236">
        <v>0</v>
      </c>
      <c r="J1236" s="1">
        <f t="shared" si="57"/>
        <v>43851</v>
      </c>
      <c r="K1236">
        <f>IFERROR(VLOOKUP(J1236,realized!F:I,3,0),"")</f>
        <v>-15343.86</v>
      </c>
      <c r="M1236" t="s">
        <v>2065</v>
      </c>
      <c r="N1236">
        <v>1.3005599999999999</v>
      </c>
      <c r="O1236">
        <v>1.3082800000000001</v>
      </c>
      <c r="P1236">
        <v>1.29948</v>
      </c>
      <c r="Q1236">
        <v>1.3045500000000001</v>
      </c>
      <c r="R1236">
        <v>8.8000000000001393E-3</v>
      </c>
      <c r="S1236">
        <v>9.1992857142856894E-3</v>
      </c>
      <c r="T1236">
        <v>61.299622261737397</v>
      </c>
      <c r="U1236">
        <v>0</v>
      </c>
      <c r="V1236" s="1">
        <f t="shared" si="58"/>
        <v>43851</v>
      </c>
      <c r="W1236">
        <f>IFERROR(VLOOKUP(V1236,realized!K:N,3,0),"")</f>
        <v>-2539.9899999999998</v>
      </c>
      <c r="Y1236" t="s">
        <v>2051</v>
      </c>
      <c r="Z1236">
        <v>1514.52</v>
      </c>
      <c r="AA1236">
        <v>1525.22</v>
      </c>
      <c r="AB1236">
        <v>1514.32</v>
      </c>
      <c r="AC1236">
        <v>1519.82</v>
      </c>
      <c r="AD1236">
        <v>10.9</v>
      </c>
      <c r="AE1236">
        <v>10.775714285714299</v>
      </c>
      <c r="AF1236">
        <v>36.256601762683502</v>
      </c>
      <c r="AG1236">
        <v>1</v>
      </c>
      <c r="AH1236" s="1">
        <f t="shared" si="59"/>
        <v>43830</v>
      </c>
      <c r="AI1236">
        <f>IFERROR(VLOOKUP(AH1236,realized!U:X,3,0),"")</f>
        <v>-246120.79</v>
      </c>
    </row>
    <row r="1237" spans="1:35" x14ac:dyDescent="0.3">
      <c r="A1237" t="s">
        <v>2066</v>
      </c>
      <c r="B1237">
        <v>1.1082099999999999</v>
      </c>
      <c r="C1237">
        <v>1.10981</v>
      </c>
      <c r="D1237">
        <v>1.1069800000000001</v>
      </c>
      <c r="E1237">
        <v>1.10941</v>
      </c>
      <c r="F1237">
        <v>2.8299999999998799E-3</v>
      </c>
      <c r="G1237">
        <v>4.4399999999999596E-3</v>
      </c>
      <c r="H1237">
        <v>61.056082906771799</v>
      </c>
      <c r="I1237">
        <v>0</v>
      </c>
      <c r="J1237" s="1">
        <f t="shared" si="57"/>
        <v>43852</v>
      </c>
      <c r="K1237">
        <f>IFERROR(VLOOKUP(J1237,realized!F:I,3,0),"")</f>
        <v>-7608.55</v>
      </c>
      <c r="M1237" t="s">
        <v>2066</v>
      </c>
      <c r="N1237">
        <v>1.30419</v>
      </c>
      <c r="O1237">
        <v>1.3152299999999999</v>
      </c>
      <c r="P1237">
        <v>1.30341</v>
      </c>
      <c r="Q1237">
        <v>1.3139000000000001</v>
      </c>
      <c r="R1237">
        <v>1.18199999999999E-2</v>
      </c>
      <c r="S1237">
        <v>8.9649999999999695E-3</v>
      </c>
      <c r="T1237">
        <v>67.201008244082502</v>
      </c>
      <c r="U1237">
        <v>0</v>
      </c>
      <c r="V1237" s="1">
        <f t="shared" si="58"/>
        <v>43852</v>
      </c>
      <c r="W1237">
        <f>IFERROR(VLOOKUP(V1237,realized!K:N,3,0),"")</f>
        <v>-122219.95</v>
      </c>
      <c r="Y1237" t="s">
        <v>2052</v>
      </c>
      <c r="Z1237">
        <v>1520.51</v>
      </c>
      <c r="AA1237">
        <v>1531.3</v>
      </c>
      <c r="AB1237">
        <v>1517.14</v>
      </c>
      <c r="AC1237">
        <v>1528.91</v>
      </c>
      <c r="AD1237">
        <v>14.159999999999799</v>
      </c>
      <c r="AE1237">
        <v>10.881428571428501</v>
      </c>
      <c r="AF1237">
        <v>32.595573510664899</v>
      </c>
      <c r="AG1237">
        <v>1</v>
      </c>
      <c r="AH1237" s="1">
        <f t="shared" si="59"/>
        <v>43832</v>
      </c>
      <c r="AI1237">
        <f>IFERROR(VLOOKUP(AH1237,realized!U:X,3,0),"")</f>
        <v>-109918.23</v>
      </c>
    </row>
    <row r="1238" spans="1:35" x14ac:dyDescent="0.3">
      <c r="A1238" t="s">
        <v>2067</v>
      </c>
      <c r="B1238">
        <v>1.1091800000000001</v>
      </c>
      <c r="C1238">
        <v>1.1108</v>
      </c>
      <c r="D1238">
        <v>1.1035999999999999</v>
      </c>
      <c r="E1238">
        <v>1.1057399999999999</v>
      </c>
      <c r="F1238">
        <v>7.20000000000009E-3</v>
      </c>
      <c r="G1238">
        <v>4.5621428571428297E-3</v>
      </c>
      <c r="H1238">
        <v>52.399635563615902</v>
      </c>
      <c r="I1238">
        <v>0</v>
      </c>
      <c r="J1238" s="1">
        <f t="shared" si="57"/>
        <v>43853</v>
      </c>
      <c r="K1238">
        <f>IFERROR(VLOOKUP(J1238,realized!F:I,3,0),"")</f>
        <v>-83792.100000000006</v>
      </c>
      <c r="M1238" t="s">
        <v>2067</v>
      </c>
      <c r="N1238">
        <v>1.31379</v>
      </c>
      <c r="O1238">
        <v>1.3149999999999999</v>
      </c>
      <c r="P1238">
        <v>1.30965</v>
      </c>
      <c r="Q1238">
        <v>1.31247</v>
      </c>
      <c r="R1238">
        <v>5.3499999999999598E-3</v>
      </c>
      <c r="S1238">
        <v>8.5857142857142608E-3</v>
      </c>
      <c r="T1238">
        <v>65.891357224822002</v>
      </c>
      <c r="U1238">
        <v>0</v>
      </c>
      <c r="V1238" s="1">
        <f t="shared" si="58"/>
        <v>43853</v>
      </c>
      <c r="W1238">
        <f>IFERROR(VLOOKUP(V1238,realized!K:N,3,0),"")</f>
        <v>-18956.150000000001</v>
      </c>
      <c r="Y1238" t="s">
        <v>2053</v>
      </c>
      <c r="Z1238">
        <v>1528.32</v>
      </c>
      <c r="AA1238">
        <v>1553.48</v>
      </c>
      <c r="AB1238">
        <v>1527.83</v>
      </c>
      <c r="AC1238">
        <v>1551.71</v>
      </c>
      <c r="AD1238">
        <v>25.65</v>
      </c>
      <c r="AE1238">
        <v>11.125</v>
      </c>
      <c r="AF1238">
        <v>21.800001001352399</v>
      </c>
      <c r="AG1238">
        <v>1</v>
      </c>
      <c r="AH1238" s="1">
        <f t="shared" si="59"/>
        <v>43833</v>
      </c>
      <c r="AI1238">
        <f>IFERROR(VLOOKUP(AH1238,realized!U:X,3,0),"")</f>
        <v>-451752.19</v>
      </c>
    </row>
    <row r="1239" spans="1:35" x14ac:dyDescent="0.3">
      <c r="A1239" t="s">
        <v>2068</v>
      </c>
      <c r="B1239">
        <v>1.10511</v>
      </c>
      <c r="C1239">
        <v>1.10609</v>
      </c>
      <c r="D1239">
        <v>1.1019399999999999</v>
      </c>
      <c r="E1239">
        <v>1.10266</v>
      </c>
      <c r="F1239">
        <v>4.1500000000000902E-3</v>
      </c>
      <c r="G1239">
        <v>4.4842857142857002E-3</v>
      </c>
      <c r="H1239">
        <v>50.387630029382301</v>
      </c>
      <c r="I1239">
        <v>0</v>
      </c>
      <c r="J1239" s="1">
        <f t="shared" si="57"/>
        <v>43854</v>
      </c>
      <c r="K1239">
        <f>IFERROR(VLOOKUP(J1239,realized!F:I,3,0),"")</f>
        <v>-64270.7</v>
      </c>
      <c r="M1239" t="s">
        <v>2068</v>
      </c>
      <c r="N1239">
        <v>1.31141</v>
      </c>
      <c r="O1239">
        <v>1.3172299999999999</v>
      </c>
      <c r="P1239">
        <v>1.3056000000000001</v>
      </c>
      <c r="Q1239">
        <v>1.3068900000000001</v>
      </c>
      <c r="R1239">
        <v>1.16299999999998E-2</v>
      </c>
      <c r="S1239">
        <v>8.6157142857142491E-3</v>
      </c>
      <c r="T1239">
        <v>64.967741167709505</v>
      </c>
      <c r="U1239">
        <v>0</v>
      </c>
      <c r="V1239" s="1">
        <f t="shared" si="58"/>
        <v>43854</v>
      </c>
      <c r="W1239">
        <f>IFERROR(VLOOKUP(V1239,realized!K:N,3,0),"")</f>
        <v>-8016.71</v>
      </c>
      <c r="Y1239" t="s">
        <v>2054</v>
      </c>
      <c r="Z1239">
        <v>1559.85</v>
      </c>
      <c r="AA1239">
        <v>1587.55</v>
      </c>
      <c r="AB1239">
        <v>1559.62</v>
      </c>
      <c r="AC1239">
        <v>1565.31</v>
      </c>
      <c r="AD1239">
        <v>35.839999999999897</v>
      </c>
      <c r="AE1239">
        <v>12.5342857142857</v>
      </c>
      <c r="AF1239">
        <v>12.4123658940607</v>
      </c>
      <c r="AG1239">
        <v>1</v>
      </c>
      <c r="AH1239" s="1">
        <f t="shared" si="59"/>
        <v>43836</v>
      </c>
      <c r="AI1239">
        <f>IFERROR(VLOOKUP(AH1239,realized!U:X,3,0),"")</f>
        <v>-89979.68</v>
      </c>
    </row>
    <row r="1240" spans="1:35" x14ac:dyDescent="0.3">
      <c r="A1240" t="s">
        <v>2069</v>
      </c>
      <c r="B1240">
        <v>1.1028</v>
      </c>
      <c r="C1240">
        <v>1.10371</v>
      </c>
      <c r="D1240">
        <v>1.10093</v>
      </c>
      <c r="E1240">
        <v>1.10189</v>
      </c>
      <c r="F1240">
        <v>2.7799999999999999E-3</v>
      </c>
      <c r="G1240">
        <v>4.2257142857142702E-3</v>
      </c>
      <c r="H1240">
        <v>53.372107361580703</v>
      </c>
      <c r="I1240">
        <v>0</v>
      </c>
      <c r="J1240" s="1">
        <f t="shared" si="57"/>
        <v>43857</v>
      </c>
      <c r="K1240">
        <f>IFERROR(VLOOKUP(J1240,realized!F:I,3,0),"")</f>
        <v>-49002.73</v>
      </c>
      <c r="M1240" t="s">
        <v>2069</v>
      </c>
      <c r="N1240">
        <v>1.3073399999999999</v>
      </c>
      <c r="O1240">
        <v>1.3104499999999999</v>
      </c>
      <c r="P1240">
        <v>1.3039700000000001</v>
      </c>
      <c r="Q1240">
        <v>1.30569</v>
      </c>
      <c r="R1240">
        <v>6.4799999999998097E-3</v>
      </c>
      <c r="S1240">
        <v>8.2385714285713799E-3</v>
      </c>
      <c r="T1240">
        <v>70.166356270060703</v>
      </c>
      <c r="U1240">
        <v>0</v>
      </c>
      <c r="V1240" s="1">
        <f t="shared" si="58"/>
        <v>43857</v>
      </c>
      <c r="W1240">
        <f>IFERROR(VLOOKUP(V1240,realized!K:N,3,0),"")</f>
        <v>-1216.2</v>
      </c>
      <c r="Y1240" t="s">
        <v>2055</v>
      </c>
      <c r="Z1240">
        <v>1564.66</v>
      </c>
      <c r="AA1240">
        <v>1577.26</v>
      </c>
      <c r="AB1240">
        <v>1555.21</v>
      </c>
      <c r="AC1240">
        <v>1573.71</v>
      </c>
      <c r="AD1240">
        <v>22.049999999999901</v>
      </c>
      <c r="AE1240">
        <v>13.626428571428599</v>
      </c>
      <c r="AF1240">
        <v>12.6477984081936</v>
      </c>
      <c r="AG1240">
        <v>1</v>
      </c>
      <c r="AH1240" s="1">
        <f t="shared" si="59"/>
        <v>43837</v>
      </c>
      <c r="AI1240">
        <f>IFERROR(VLOOKUP(AH1240,realized!U:X,3,0),"")</f>
        <v>-211276.3</v>
      </c>
    </row>
    <row r="1241" spans="1:35" x14ac:dyDescent="0.3">
      <c r="A1241" t="s">
        <v>2070</v>
      </c>
      <c r="B1241">
        <v>1.1017600000000001</v>
      </c>
      <c r="C1241">
        <v>1.1024799999999999</v>
      </c>
      <c r="D1241">
        <v>1.0997399999999999</v>
      </c>
      <c r="E1241">
        <v>1.10212</v>
      </c>
      <c r="F1241">
        <v>2.7399999999999599E-3</v>
      </c>
      <c r="G1241">
        <v>3.9464285714285504E-3</v>
      </c>
      <c r="H1241">
        <v>50.092861287545396</v>
      </c>
      <c r="I1241">
        <v>0</v>
      </c>
      <c r="J1241" s="1">
        <f t="shared" si="57"/>
        <v>43858</v>
      </c>
      <c r="K1241">
        <f>IFERROR(VLOOKUP(J1241,realized!F:I,3,0),"")</f>
        <v>-45527.32</v>
      </c>
      <c r="M1241" t="s">
        <v>2070</v>
      </c>
      <c r="N1241">
        <v>1.3050200000000001</v>
      </c>
      <c r="O1241">
        <v>1.30644</v>
      </c>
      <c r="P1241">
        <v>1.2974600000000001</v>
      </c>
      <c r="Q1241">
        <v>1.3027</v>
      </c>
      <c r="R1241">
        <v>8.9799999999999793E-3</v>
      </c>
      <c r="S1241">
        <v>8.2421428571428108E-3</v>
      </c>
      <c r="T1241">
        <v>69.348926611437605</v>
      </c>
      <c r="U1241">
        <v>0</v>
      </c>
      <c r="V1241" s="1">
        <f t="shared" si="58"/>
        <v>43858</v>
      </c>
      <c r="W1241">
        <f>IFERROR(VLOOKUP(V1241,realized!K:N,3,0),"")</f>
        <v>-23409.07</v>
      </c>
      <c r="Y1241" t="s">
        <v>2056</v>
      </c>
      <c r="Z1241">
        <v>1576.61</v>
      </c>
      <c r="AA1241">
        <v>1611.27</v>
      </c>
      <c r="AB1241">
        <v>1552.58</v>
      </c>
      <c r="AC1241">
        <v>1555.91</v>
      </c>
      <c r="AD1241">
        <v>58.69</v>
      </c>
      <c r="AE1241">
        <v>17.364999999999998</v>
      </c>
      <c r="AF1241">
        <v>6.7966067137938797</v>
      </c>
      <c r="AG1241">
        <v>1</v>
      </c>
      <c r="AH1241" s="1">
        <f t="shared" si="59"/>
        <v>43838</v>
      </c>
      <c r="AI1241">
        <f>IFERROR(VLOOKUP(AH1241,realized!U:X,3,0),"")</f>
        <v>-352300.5</v>
      </c>
    </row>
    <row r="1242" spans="1:35" x14ac:dyDescent="0.3">
      <c r="A1242" t="s">
        <v>2071</v>
      </c>
      <c r="B1242">
        <v>1.1021700000000001</v>
      </c>
      <c r="C1242">
        <v>1.1026800000000001</v>
      </c>
      <c r="D1242">
        <v>1.0991899999999999</v>
      </c>
      <c r="E1242">
        <v>1.1009599999999999</v>
      </c>
      <c r="F1242">
        <v>3.4900000000002099E-3</v>
      </c>
      <c r="G1242">
        <v>3.9964285714285596E-3</v>
      </c>
      <c r="H1242">
        <v>48.399702996661802</v>
      </c>
      <c r="I1242">
        <v>0</v>
      </c>
      <c r="J1242" s="1">
        <f t="shared" si="57"/>
        <v>43859</v>
      </c>
      <c r="K1242">
        <f>IFERROR(VLOOKUP(J1242,realized!F:I,3,0),"")</f>
        <v>-24561.200000000001</v>
      </c>
      <c r="M1242" t="s">
        <v>2071</v>
      </c>
      <c r="N1242">
        <v>1.3017399999999999</v>
      </c>
      <c r="O1242">
        <v>1.3027899999999999</v>
      </c>
      <c r="P1242">
        <v>1.29888</v>
      </c>
      <c r="Q1242">
        <v>1.30183</v>
      </c>
      <c r="R1242">
        <v>3.9099999999998502E-3</v>
      </c>
      <c r="S1242">
        <v>7.7335714285713701E-3</v>
      </c>
      <c r="T1242">
        <v>68.296238590340707</v>
      </c>
      <c r="U1242">
        <v>0</v>
      </c>
      <c r="V1242" s="1">
        <f t="shared" si="58"/>
        <v>43859</v>
      </c>
      <c r="W1242">
        <f>IFERROR(VLOOKUP(V1242,realized!K:N,3,0),"")</f>
        <v>-9269.68</v>
      </c>
      <c r="Y1242" t="s">
        <v>2057</v>
      </c>
      <c r="Z1242">
        <v>1556</v>
      </c>
      <c r="AA1242">
        <v>1561.23</v>
      </c>
      <c r="AB1242">
        <v>1540.14</v>
      </c>
      <c r="AC1242">
        <v>1551.81</v>
      </c>
      <c r="AD1242">
        <v>21.0899999999999</v>
      </c>
      <c r="AE1242">
        <v>18.237857142857099</v>
      </c>
      <c r="AF1242">
        <v>8.7834194133810701</v>
      </c>
      <c r="AG1242">
        <v>1</v>
      </c>
      <c r="AH1242" s="1">
        <f t="shared" si="59"/>
        <v>43839</v>
      </c>
      <c r="AI1242">
        <f>IFERROR(VLOOKUP(AH1242,realized!U:X,3,0),"")</f>
        <v>-150256.65</v>
      </c>
    </row>
    <row r="1243" spans="1:35" x14ac:dyDescent="0.3">
      <c r="A1243" t="s">
        <v>2072</v>
      </c>
      <c r="B1243">
        <v>1.1008800000000001</v>
      </c>
      <c r="C1243">
        <v>1.1039000000000001</v>
      </c>
      <c r="D1243">
        <v>1.1006499999999999</v>
      </c>
      <c r="E1243">
        <v>1.1030899999999999</v>
      </c>
      <c r="F1243">
        <v>3.2500000000001898E-3</v>
      </c>
      <c r="G1243">
        <v>3.9135714285714303E-3</v>
      </c>
      <c r="H1243">
        <v>47.794419288064198</v>
      </c>
      <c r="I1243">
        <v>0</v>
      </c>
      <c r="J1243" s="1">
        <f t="shared" si="57"/>
        <v>43860</v>
      </c>
      <c r="K1243">
        <f>IFERROR(VLOOKUP(J1243,realized!F:I,3,0),"")</f>
        <v>-22598.080000000002</v>
      </c>
      <c r="M1243" t="s">
        <v>2072</v>
      </c>
      <c r="N1243">
        <v>1.30094</v>
      </c>
      <c r="O1243">
        <v>1.3109500000000001</v>
      </c>
      <c r="P1243">
        <v>1.2977300000000001</v>
      </c>
      <c r="Q1243">
        <v>1.30901</v>
      </c>
      <c r="R1243">
        <v>1.3220000000000001E-2</v>
      </c>
      <c r="S1243">
        <v>8.2864285714285193E-3</v>
      </c>
      <c r="T1243">
        <v>67.5583444076685</v>
      </c>
      <c r="U1243">
        <v>0</v>
      </c>
      <c r="V1243" s="1">
        <f t="shared" si="58"/>
        <v>43860</v>
      </c>
      <c r="W1243">
        <f>IFERROR(VLOOKUP(V1243,realized!K:N,3,0),"")</f>
        <v>9852.07</v>
      </c>
      <c r="Y1243" t="s">
        <v>2058</v>
      </c>
      <c r="Z1243">
        <v>1551.81</v>
      </c>
      <c r="AA1243">
        <v>1563.07</v>
      </c>
      <c r="AB1243">
        <v>1545.67</v>
      </c>
      <c r="AC1243">
        <v>1561.71</v>
      </c>
      <c r="AD1243">
        <v>17.3999999999998</v>
      </c>
      <c r="AE1243">
        <v>18.876428571428502</v>
      </c>
      <c r="AF1243">
        <v>10.8837646816497</v>
      </c>
      <c r="AG1243">
        <v>1</v>
      </c>
      <c r="AH1243" s="1">
        <f t="shared" si="59"/>
        <v>43840</v>
      </c>
      <c r="AI1243">
        <f>IFERROR(VLOOKUP(AH1243,realized!U:X,3,0),"")</f>
        <v>-45527.13</v>
      </c>
    </row>
    <row r="1244" spans="1:35" x14ac:dyDescent="0.3">
      <c r="A1244" t="s">
        <v>2073</v>
      </c>
      <c r="B1244">
        <v>1.1029599999999999</v>
      </c>
      <c r="C1244">
        <v>1.10951</v>
      </c>
      <c r="D1244">
        <v>1.10165</v>
      </c>
      <c r="E1244">
        <v>1.10941</v>
      </c>
      <c r="F1244">
        <v>7.8599999999999694E-3</v>
      </c>
      <c r="G1244">
        <v>4.22785714285714E-3</v>
      </c>
      <c r="H1244">
        <v>47.471380394579199</v>
      </c>
      <c r="I1244">
        <v>0</v>
      </c>
      <c r="J1244" s="1">
        <f t="shared" si="57"/>
        <v>43861</v>
      </c>
      <c r="K1244">
        <f>IFERROR(VLOOKUP(J1244,realized!F:I,3,0),"")</f>
        <v>-47694.29</v>
      </c>
      <c r="M1244" t="s">
        <v>2073</v>
      </c>
      <c r="N1244">
        <v>1.30844</v>
      </c>
      <c r="O1244">
        <v>1.3209299999999999</v>
      </c>
      <c r="P1244">
        <v>1.3080000000000001</v>
      </c>
      <c r="Q1244">
        <v>1.32026</v>
      </c>
      <c r="R1244">
        <v>1.2929999999999799E-2</v>
      </c>
      <c r="S1244">
        <v>8.5071428571428E-3</v>
      </c>
      <c r="T1244">
        <v>60.952280801319802</v>
      </c>
      <c r="U1244">
        <v>0</v>
      </c>
      <c r="V1244" s="1">
        <f t="shared" si="58"/>
        <v>43861</v>
      </c>
      <c r="W1244">
        <f>IFERROR(VLOOKUP(V1244,realized!K:N,3,0),"")</f>
        <v>-69073.789999999994</v>
      </c>
      <c r="Y1244" t="s">
        <v>2059</v>
      </c>
      <c r="Z1244">
        <v>1561.15</v>
      </c>
      <c r="AA1244">
        <v>1561.21</v>
      </c>
      <c r="AB1244">
        <v>1546.4</v>
      </c>
      <c r="AC1244">
        <v>1547.51</v>
      </c>
      <c r="AD1244">
        <v>15.309999999999899</v>
      </c>
      <c r="AE1244">
        <v>19.5985714285714</v>
      </c>
      <c r="AF1244">
        <v>12.9178700223934</v>
      </c>
      <c r="AG1244">
        <v>1</v>
      </c>
      <c r="AH1244" s="1">
        <f t="shared" si="59"/>
        <v>43843</v>
      </c>
      <c r="AI1244">
        <f>IFERROR(VLOOKUP(AH1244,realized!U:X,3,0),"")</f>
        <v>-40706.550000000003</v>
      </c>
    </row>
    <row r="1245" spans="1:35" x14ac:dyDescent="0.3">
      <c r="A1245" t="s">
        <v>2074</v>
      </c>
      <c r="B1245">
        <v>1.1090100000000001</v>
      </c>
      <c r="C1245">
        <v>1.1092200000000001</v>
      </c>
      <c r="D1245">
        <v>1.10345</v>
      </c>
      <c r="E1245">
        <v>1.10606</v>
      </c>
      <c r="F1245">
        <v>5.9599999999999601E-3</v>
      </c>
      <c r="G1245">
        <v>4.3664285714285801E-3</v>
      </c>
      <c r="H1245">
        <v>47.168064445217396</v>
      </c>
      <c r="I1245">
        <v>0</v>
      </c>
      <c r="J1245" s="1">
        <f t="shared" si="57"/>
        <v>43864</v>
      </c>
      <c r="K1245">
        <f>IFERROR(VLOOKUP(J1245,realized!F:I,3,0),"")</f>
        <v>-829.54</v>
      </c>
      <c r="M1245" t="s">
        <v>2074</v>
      </c>
      <c r="N1245">
        <v>1.31786</v>
      </c>
      <c r="O1245">
        <v>1.31837</v>
      </c>
      <c r="P1245">
        <v>1.2982400000000001</v>
      </c>
      <c r="Q1245">
        <v>1.29983</v>
      </c>
      <c r="R1245">
        <v>2.2019999999999901E-2</v>
      </c>
      <c r="S1245">
        <v>9.51714285714279E-3</v>
      </c>
      <c r="T1245">
        <v>61.824739195401001</v>
      </c>
      <c r="U1245">
        <v>0</v>
      </c>
      <c r="V1245" s="1">
        <f t="shared" si="58"/>
        <v>43864</v>
      </c>
      <c r="W1245">
        <f>IFERROR(VLOOKUP(V1245,realized!K:N,3,0),"")</f>
        <v>-54319.83</v>
      </c>
      <c r="Y1245" t="s">
        <v>2060</v>
      </c>
      <c r="Z1245">
        <v>1547.24</v>
      </c>
      <c r="AA1245">
        <v>1548.79</v>
      </c>
      <c r="AB1245">
        <v>1535.87</v>
      </c>
      <c r="AC1245">
        <v>1546.11</v>
      </c>
      <c r="AD1245">
        <v>12.92</v>
      </c>
      <c r="AE1245">
        <v>19.908571428571399</v>
      </c>
      <c r="AF1245">
        <v>16.707561266187199</v>
      </c>
      <c r="AG1245">
        <v>1</v>
      </c>
      <c r="AH1245" s="1">
        <f t="shared" si="59"/>
        <v>43844</v>
      </c>
      <c r="AI1245">
        <f>IFERROR(VLOOKUP(AH1245,realized!U:X,3,0),"")</f>
        <v>-96624.86</v>
      </c>
    </row>
    <row r="1246" spans="1:35" x14ac:dyDescent="0.3">
      <c r="A1246" t="s">
        <v>2075</v>
      </c>
      <c r="B1246">
        <v>1.1056299999999999</v>
      </c>
      <c r="C1246">
        <v>1.1063700000000001</v>
      </c>
      <c r="D1246">
        <v>1.10324</v>
      </c>
      <c r="E1246">
        <v>1.1044099999999999</v>
      </c>
      <c r="F1246">
        <v>3.1300000000000698E-3</v>
      </c>
      <c r="G1246">
        <v>4.2692857142857298E-3</v>
      </c>
      <c r="H1246">
        <v>46.715493969023399</v>
      </c>
      <c r="I1246">
        <v>0</v>
      </c>
      <c r="J1246" s="1">
        <f t="shared" si="57"/>
        <v>43865</v>
      </c>
      <c r="K1246">
        <f>IFERROR(VLOOKUP(J1246,realized!F:I,3,0),"")</f>
        <v>-15942.89</v>
      </c>
      <c r="M1246" t="s">
        <v>2075</v>
      </c>
      <c r="N1246">
        <v>1.2988599999999999</v>
      </c>
      <c r="O1246">
        <v>1.30461</v>
      </c>
      <c r="P1246">
        <v>1.2940499999999999</v>
      </c>
      <c r="Q1246">
        <v>1.30304</v>
      </c>
      <c r="R1246">
        <v>1.0560000000000101E-2</v>
      </c>
      <c r="S1246">
        <v>9.8585714285713798E-3</v>
      </c>
      <c r="T1246">
        <v>58.570524525620698</v>
      </c>
      <c r="U1246">
        <v>0</v>
      </c>
      <c r="V1246" s="1">
        <f t="shared" si="58"/>
        <v>43865</v>
      </c>
      <c r="W1246">
        <f>IFERROR(VLOOKUP(V1246,realized!K:N,3,0),"")</f>
        <v>-52120.47</v>
      </c>
      <c r="Y1246" t="s">
        <v>2061</v>
      </c>
      <c r="Z1246">
        <v>1545.89</v>
      </c>
      <c r="AA1246">
        <v>1556.95</v>
      </c>
      <c r="AB1246">
        <v>1545.84</v>
      </c>
      <c r="AC1246">
        <v>1555.81</v>
      </c>
      <c r="AD1246">
        <v>11.110000000000101</v>
      </c>
      <c r="AE1246">
        <v>19.551428571428499</v>
      </c>
      <c r="AF1246">
        <v>22.376308354434901</v>
      </c>
      <c r="AG1246">
        <v>1</v>
      </c>
      <c r="AH1246" s="1">
        <f t="shared" si="59"/>
        <v>43845</v>
      </c>
      <c r="AI1246">
        <f>IFERROR(VLOOKUP(AH1246,realized!U:X,3,0),"")</f>
        <v>-48546.49</v>
      </c>
    </row>
    <row r="1247" spans="1:35" x14ac:dyDescent="0.3">
      <c r="A1247" t="s">
        <v>2076</v>
      </c>
      <c r="B1247">
        <v>1.1043799999999999</v>
      </c>
      <c r="C1247">
        <v>1.1047499999999999</v>
      </c>
      <c r="D1247">
        <v>1.0993200000000001</v>
      </c>
      <c r="E1247">
        <v>1.0998300000000001</v>
      </c>
      <c r="F1247">
        <v>5.4299999999998204E-3</v>
      </c>
      <c r="G1247">
        <v>4.33928571428572E-3</v>
      </c>
      <c r="H1247">
        <v>53.097388623853398</v>
      </c>
      <c r="I1247">
        <v>0</v>
      </c>
      <c r="J1247" s="1">
        <f t="shared" si="57"/>
        <v>43866</v>
      </c>
      <c r="K1247">
        <f>IFERROR(VLOOKUP(J1247,realized!F:I,3,0),"")</f>
        <v>-74318.97</v>
      </c>
      <c r="M1247" t="s">
        <v>2076</v>
      </c>
      <c r="N1247">
        <v>1.3029599999999999</v>
      </c>
      <c r="O1247">
        <v>1.3069500000000001</v>
      </c>
      <c r="P1247">
        <v>1.29558</v>
      </c>
      <c r="Q1247">
        <v>1.29993</v>
      </c>
      <c r="R1247">
        <v>1.1370000000000101E-2</v>
      </c>
      <c r="S1247">
        <v>1.02578571428571E-2</v>
      </c>
      <c r="T1247">
        <v>58.537671122606397</v>
      </c>
      <c r="U1247">
        <v>0</v>
      </c>
      <c r="V1247" s="1">
        <f t="shared" si="58"/>
        <v>43866</v>
      </c>
      <c r="W1247">
        <f>IFERROR(VLOOKUP(V1247,realized!K:N,3,0),"")</f>
        <v>-18408.990000000002</v>
      </c>
      <c r="Y1247" t="s">
        <v>2062</v>
      </c>
      <c r="Z1247">
        <v>1555.73</v>
      </c>
      <c r="AA1247">
        <v>1558</v>
      </c>
      <c r="AB1247">
        <v>1547.92</v>
      </c>
      <c r="AC1247">
        <v>1552.32</v>
      </c>
      <c r="AD1247">
        <v>10.079999999999901</v>
      </c>
      <c r="AE1247">
        <v>19.184999999999899</v>
      </c>
      <c r="AF1247">
        <v>27.178090376134001</v>
      </c>
      <c r="AG1247">
        <v>1</v>
      </c>
      <c r="AH1247" s="1">
        <f t="shared" si="59"/>
        <v>43846</v>
      </c>
      <c r="AI1247">
        <f>IFERROR(VLOOKUP(AH1247,realized!U:X,3,0),"")</f>
        <v>6270.42</v>
      </c>
    </row>
    <row r="1248" spans="1:35" x14ac:dyDescent="0.3">
      <c r="A1248" t="s">
        <v>2077</v>
      </c>
      <c r="B1248">
        <v>1.09989</v>
      </c>
      <c r="C1248">
        <v>1.1013200000000001</v>
      </c>
      <c r="D1248">
        <v>1.0964</v>
      </c>
      <c r="E1248">
        <v>1.0980399999999999</v>
      </c>
      <c r="F1248">
        <v>4.9200000000000303E-3</v>
      </c>
      <c r="G1248">
        <v>4.2871428571428704E-3</v>
      </c>
      <c r="H1248">
        <v>51.882090986539097</v>
      </c>
      <c r="I1248">
        <v>0</v>
      </c>
      <c r="J1248" s="1">
        <f t="shared" si="57"/>
        <v>43867</v>
      </c>
      <c r="K1248">
        <f>IFERROR(VLOOKUP(J1248,realized!F:I,3,0),"")</f>
        <v>-96482.14</v>
      </c>
      <c r="M1248" t="s">
        <v>2077</v>
      </c>
      <c r="N1248">
        <v>1.29976</v>
      </c>
      <c r="O1248">
        <v>1.2999499999999999</v>
      </c>
      <c r="P1248">
        <v>1.29203</v>
      </c>
      <c r="Q1248">
        <v>1.2925899999999999</v>
      </c>
      <c r="R1248">
        <v>7.9199999999999202E-3</v>
      </c>
      <c r="S1248">
        <v>1.0012857142857099E-2</v>
      </c>
      <c r="T1248">
        <v>55.7612967334004</v>
      </c>
      <c r="U1248">
        <v>0</v>
      </c>
      <c r="V1248" s="1">
        <f t="shared" si="58"/>
        <v>43867</v>
      </c>
      <c r="W1248">
        <f>IFERROR(VLOOKUP(V1248,realized!K:N,3,0),"")</f>
        <v>-97858.39</v>
      </c>
      <c r="Y1248" t="s">
        <v>2063</v>
      </c>
      <c r="Z1248">
        <v>1551.8</v>
      </c>
      <c r="AA1248">
        <v>1561.14</v>
      </c>
      <c r="AB1248">
        <v>1549.27</v>
      </c>
      <c r="AC1248">
        <v>1557.01</v>
      </c>
      <c r="AD1248">
        <v>11.8700000000001</v>
      </c>
      <c r="AE1248">
        <v>19.459999999999901</v>
      </c>
      <c r="AF1248">
        <v>29.959163178282999</v>
      </c>
      <c r="AG1248">
        <v>1</v>
      </c>
      <c r="AH1248" s="1">
        <f t="shared" si="59"/>
        <v>43847</v>
      </c>
      <c r="AI1248">
        <f>IFERROR(VLOOKUP(AH1248,realized!U:X,3,0),"")</f>
        <v>936.62</v>
      </c>
    </row>
    <row r="1249" spans="1:35" x14ac:dyDescent="0.3">
      <c r="A1249" t="s">
        <v>2078</v>
      </c>
      <c r="B1249">
        <v>1.09806</v>
      </c>
      <c r="C1249">
        <v>1.09846</v>
      </c>
      <c r="D1249">
        <v>1.09415</v>
      </c>
      <c r="E1249">
        <v>1.09432</v>
      </c>
      <c r="F1249">
        <v>4.31000000000003E-3</v>
      </c>
      <c r="G1249">
        <v>4.4114285714285904E-3</v>
      </c>
      <c r="H1249">
        <v>46.520396762735501</v>
      </c>
      <c r="I1249">
        <v>0</v>
      </c>
      <c r="J1249" s="1">
        <f t="shared" si="57"/>
        <v>43868</v>
      </c>
      <c r="K1249">
        <f>IFERROR(VLOOKUP(J1249,realized!F:I,3,0),"")</f>
        <v>-224217.65</v>
      </c>
      <c r="M1249" t="s">
        <v>2078</v>
      </c>
      <c r="N1249">
        <v>1.2925500000000001</v>
      </c>
      <c r="O1249">
        <v>1.2958499999999999</v>
      </c>
      <c r="P1249">
        <v>1.2881199999999999</v>
      </c>
      <c r="Q1249">
        <v>1.2884199999999999</v>
      </c>
      <c r="R1249">
        <v>7.7300000000000103E-3</v>
      </c>
      <c r="S1249">
        <v>1.01942857142856E-2</v>
      </c>
      <c r="T1249">
        <v>51.050342128332403</v>
      </c>
      <c r="U1249">
        <v>0</v>
      </c>
      <c r="V1249" s="1">
        <f t="shared" si="58"/>
        <v>43868</v>
      </c>
      <c r="W1249">
        <f>IFERROR(VLOOKUP(V1249,realized!K:N,3,0),"")</f>
        <v>-77180.31</v>
      </c>
      <c r="Y1249" t="s">
        <v>2064</v>
      </c>
      <c r="Z1249">
        <v>1556.96</v>
      </c>
      <c r="AA1249">
        <v>1562.7</v>
      </c>
      <c r="AB1249">
        <v>1556.29</v>
      </c>
      <c r="AC1249">
        <v>1560.44</v>
      </c>
      <c r="AD1249">
        <v>6.4100000000000801</v>
      </c>
      <c r="AE1249">
        <v>19.534285714285701</v>
      </c>
      <c r="AF1249">
        <v>32.843143397551401</v>
      </c>
      <c r="AG1249">
        <v>1</v>
      </c>
      <c r="AH1249" s="1">
        <f t="shared" si="59"/>
        <v>43850</v>
      </c>
      <c r="AI1249">
        <f>IFERROR(VLOOKUP(AH1249,realized!U:X,3,0),"")</f>
        <v>-31066.14</v>
      </c>
    </row>
    <row r="1250" spans="1:35" x14ac:dyDescent="0.3">
      <c r="A1250" t="s">
        <v>2079</v>
      </c>
      <c r="B1250">
        <v>1.09412</v>
      </c>
      <c r="C1250">
        <v>1.09571</v>
      </c>
      <c r="D1250">
        <v>1.09073</v>
      </c>
      <c r="E1250">
        <v>1.0910200000000001</v>
      </c>
      <c r="F1250">
        <v>4.9799999999999801E-3</v>
      </c>
      <c r="G1250">
        <v>4.5021428571428799E-3</v>
      </c>
      <c r="H1250">
        <v>41.478977875981499</v>
      </c>
      <c r="I1250">
        <v>0</v>
      </c>
      <c r="J1250" s="1">
        <f t="shared" si="57"/>
        <v>43871</v>
      </c>
      <c r="K1250">
        <f>IFERROR(VLOOKUP(J1250,realized!F:I,3,0),"")</f>
        <v>-304345.09999999998</v>
      </c>
      <c r="M1250" t="s">
        <v>2079</v>
      </c>
      <c r="N1250">
        <v>1.2886500000000001</v>
      </c>
      <c r="O1250">
        <v>1.2945500000000001</v>
      </c>
      <c r="P1250">
        <v>1.28714</v>
      </c>
      <c r="Q1250">
        <v>1.29129</v>
      </c>
      <c r="R1250">
        <v>7.41000000000013E-3</v>
      </c>
      <c r="S1250">
        <v>1.0094999999999899E-2</v>
      </c>
      <c r="T1250">
        <v>50.203075837443997</v>
      </c>
      <c r="U1250">
        <v>0</v>
      </c>
      <c r="V1250" s="1">
        <f t="shared" si="58"/>
        <v>43871</v>
      </c>
      <c r="W1250">
        <f>IFERROR(VLOOKUP(V1250,realized!K:N,3,0),"")</f>
        <v>-63941.82</v>
      </c>
      <c r="Y1250" t="s">
        <v>2065</v>
      </c>
      <c r="Z1250">
        <v>1560.07</v>
      </c>
      <c r="AA1250">
        <v>1568.53</v>
      </c>
      <c r="AB1250">
        <v>1546.23</v>
      </c>
      <c r="AC1250">
        <v>1557.91</v>
      </c>
      <c r="AD1250">
        <v>22.299999999999901</v>
      </c>
      <c r="AE1250">
        <v>20.3485714285714</v>
      </c>
      <c r="AF1250">
        <v>35.502521108093603</v>
      </c>
      <c r="AG1250">
        <v>1</v>
      </c>
      <c r="AH1250" s="1">
        <f t="shared" si="59"/>
        <v>43851</v>
      </c>
      <c r="AI1250">
        <f>IFERROR(VLOOKUP(AH1250,realized!U:X,3,0),"")</f>
        <v>-123404.12</v>
      </c>
    </row>
    <row r="1251" spans="1:35" x14ac:dyDescent="0.3">
      <c r="A1251" t="s">
        <v>2080</v>
      </c>
      <c r="B1251">
        <v>1.09108</v>
      </c>
      <c r="C1251">
        <v>1.09243</v>
      </c>
      <c r="D1251">
        <v>1.0890899999999999</v>
      </c>
      <c r="E1251">
        <v>1.0915299999999999</v>
      </c>
      <c r="F1251">
        <v>3.3400000000001202E-3</v>
      </c>
      <c r="G1251">
        <v>4.5385714285714699E-3</v>
      </c>
      <c r="H1251">
        <v>38.564886195130299</v>
      </c>
      <c r="I1251">
        <v>0</v>
      </c>
      <c r="J1251" s="1">
        <f t="shared" si="57"/>
        <v>43872</v>
      </c>
      <c r="K1251">
        <f>IFERROR(VLOOKUP(J1251,realized!F:I,3,0),"")</f>
        <v>-93248.8</v>
      </c>
      <c r="M1251" t="s">
        <v>2080</v>
      </c>
      <c r="N1251">
        <v>1.29098</v>
      </c>
      <c r="O1251">
        <v>1.29674</v>
      </c>
      <c r="P1251">
        <v>1.2894000000000001</v>
      </c>
      <c r="Q1251">
        <v>1.29525</v>
      </c>
      <c r="R1251">
        <v>7.3399999999999004E-3</v>
      </c>
      <c r="S1251">
        <v>9.7749999999999608E-3</v>
      </c>
      <c r="T1251">
        <v>50.443775997604902</v>
      </c>
      <c r="U1251">
        <v>0</v>
      </c>
      <c r="V1251" s="1">
        <f t="shared" si="58"/>
        <v>43872</v>
      </c>
      <c r="W1251">
        <f>IFERROR(VLOOKUP(V1251,realized!K:N,3,0),"")</f>
        <v>-5641.96</v>
      </c>
      <c r="Y1251" t="s">
        <v>2066</v>
      </c>
      <c r="Z1251">
        <v>1557.59</v>
      </c>
      <c r="AA1251">
        <v>1559.16</v>
      </c>
      <c r="AB1251">
        <v>1550.09</v>
      </c>
      <c r="AC1251">
        <v>1558.71</v>
      </c>
      <c r="AD1251">
        <v>9.0700000000001602</v>
      </c>
      <c r="AE1251">
        <v>19.984999999999999</v>
      </c>
      <c r="AF1251">
        <v>41.479784478684202</v>
      </c>
      <c r="AG1251">
        <v>1</v>
      </c>
      <c r="AH1251" s="1">
        <f t="shared" si="59"/>
        <v>43852</v>
      </c>
      <c r="AI1251">
        <f>IFERROR(VLOOKUP(AH1251,realized!U:X,3,0),"")</f>
        <v>-2216.5100000000002</v>
      </c>
    </row>
    <row r="1252" spans="1:35" x14ac:dyDescent="0.3">
      <c r="A1252" t="s">
        <v>2081</v>
      </c>
      <c r="B1252">
        <v>1.09141</v>
      </c>
      <c r="C1252">
        <v>1.0925199999999999</v>
      </c>
      <c r="D1252">
        <v>1.0864799999999999</v>
      </c>
      <c r="E1252">
        <v>1.08734</v>
      </c>
      <c r="F1252">
        <v>6.0400000000000401E-3</v>
      </c>
      <c r="G1252">
        <v>4.4557142857143198E-3</v>
      </c>
      <c r="H1252">
        <v>36.261108174154401</v>
      </c>
      <c r="I1252">
        <v>0</v>
      </c>
      <c r="J1252" s="1">
        <f t="shared" si="57"/>
        <v>43873</v>
      </c>
      <c r="K1252">
        <f>IFERROR(VLOOKUP(J1252,realized!F:I,3,0),"")</f>
        <v>-210173.55</v>
      </c>
      <c r="M1252" t="s">
        <v>2081</v>
      </c>
      <c r="N1252">
        <v>1.2947299999999999</v>
      </c>
      <c r="O1252">
        <v>1.2990699999999999</v>
      </c>
      <c r="P1252">
        <v>1.2944500000000001</v>
      </c>
      <c r="Q1252">
        <v>1.29558</v>
      </c>
      <c r="R1252">
        <v>4.6199999999998404E-3</v>
      </c>
      <c r="S1252">
        <v>9.7228571428570904E-3</v>
      </c>
      <c r="T1252">
        <v>50.7791308055576</v>
      </c>
      <c r="U1252">
        <v>0</v>
      </c>
      <c r="V1252" s="1">
        <f t="shared" si="58"/>
        <v>43873</v>
      </c>
      <c r="W1252">
        <f>IFERROR(VLOOKUP(V1252,realized!K:N,3,0),"")</f>
        <v>-14983.88</v>
      </c>
      <c r="Y1252" t="s">
        <v>2067</v>
      </c>
      <c r="Z1252">
        <v>1558.04</v>
      </c>
      <c r="AA1252">
        <v>1567.85</v>
      </c>
      <c r="AB1252">
        <v>1551.82</v>
      </c>
      <c r="AC1252">
        <v>1562.41</v>
      </c>
      <c r="AD1252">
        <v>16.029999999999902</v>
      </c>
      <c r="AE1252">
        <v>19.297857142857101</v>
      </c>
      <c r="AF1252">
        <v>46.541183159712197</v>
      </c>
      <c r="AG1252">
        <v>1</v>
      </c>
      <c r="AH1252" s="1">
        <f t="shared" si="59"/>
        <v>43853</v>
      </c>
      <c r="AI1252">
        <f>IFERROR(VLOOKUP(AH1252,realized!U:X,3,0),"")</f>
        <v>22522.01</v>
      </c>
    </row>
    <row r="1253" spans="1:35" x14ac:dyDescent="0.3">
      <c r="A1253" t="s">
        <v>2082</v>
      </c>
      <c r="B1253">
        <v>1.08727</v>
      </c>
      <c r="C1253">
        <v>1.08884</v>
      </c>
      <c r="D1253">
        <v>1.0833600000000001</v>
      </c>
      <c r="E1253">
        <v>1.0838300000000001</v>
      </c>
      <c r="F1253">
        <v>5.4799999999999198E-3</v>
      </c>
      <c r="G1253">
        <v>4.5507142857143098E-3</v>
      </c>
      <c r="H1253">
        <v>31.4887871577873</v>
      </c>
      <c r="I1253">
        <v>0</v>
      </c>
      <c r="J1253" s="1">
        <f t="shared" si="57"/>
        <v>43874</v>
      </c>
      <c r="K1253">
        <f>IFERROR(VLOOKUP(J1253,realized!F:I,3,0),"")</f>
        <v>-316080.45</v>
      </c>
      <c r="M1253" t="s">
        <v>2082</v>
      </c>
      <c r="N1253">
        <v>1.2957099999999999</v>
      </c>
      <c r="O1253">
        <v>1.30688</v>
      </c>
      <c r="P1253">
        <v>1.29433</v>
      </c>
      <c r="Q1253">
        <v>1.3039799999999999</v>
      </c>
      <c r="R1253">
        <v>1.255E-2</v>
      </c>
      <c r="S1253">
        <v>9.7885714285714E-3</v>
      </c>
      <c r="T1253">
        <v>51.121936689798801</v>
      </c>
      <c r="U1253">
        <v>0</v>
      </c>
      <c r="V1253" s="1">
        <f t="shared" si="58"/>
        <v>43874</v>
      </c>
      <c r="W1253">
        <f>IFERROR(VLOOKUP(V1253,realized!K:N,3,0),"")</f>
        <v>-77483.31</v>
      </c>
      <c r="Y1253" t="s">
        <v>2068</v>
      </c>
      <c r="Z1253">
        <v>1562.21</v>
      </c>
      <c r="AA1253">
        <v>1575.83</v>
      </c>
      <c r="AB1253">
        <v>1556.42</v>
      </c>
      <c r="AC1253">
        <v>1570.91</v>
      </c>
      <c r="AD1253">
        <v>19.409999999999801</v>
      </c>
      <c r="AE1253">
        <v>18.124285714285701</v>
      </c>
      <c r="AF1253">
        <v>47.354946939627702</v>
      </c>
      <c r="AG1253">
        <v>0</v>
      </c>
      <c r="AH1253" s="1">
        <f t="shared" si="59"/>
        <v>43854</v>
      </c>
      <c r="AI1253">
        <f>IFERROR(VLOOKUP(AH1253,realized!U:X,3,0),"")</f>
        <v>-4340.6499999999996</v>
      </c>
    </row>
    <row r="1254" spans="1:35" x14ac:dyDescent="0.3">
      <c r="A1254" t="s">
        <v>2083</v>
      </c>
      <c r="B1254">
        <v>1.08402</v>
      </c>
      <c r="C1254">
        <v>1.08609</v>
      </c>
      <c r="D1254">
        <v>1.0826899999999999</v>
      </c>
      <c r="E1254">
        <v>1.08297</v>
      </c>
      <c r="F1254">
        <v>3.4000000000000601E-3</v>
      </c>
      <c r="G1254">
        <v>4.5950000000000296E-3</v>
      </c>
      <c r="H1254">
        <v>30.762546079497</v>
      </c>
      <c r="I1254">
        <v>0</v>
      </c>
      <c r="J1254" s="1">
        <f t="shared" si="57"/>
        <v>43875</v>
      </c>
      <c r="K1254">
        <f>IFERROR(VLOOKUP(J1254,realized!F:I,3,0),"")</f>
        <v>-75188.44</v>
      </c>
      <c r="M1254" t="s">
        <v>2083</v>
      </c>
      <c r="N1254">
        <v>1.3038700000000001</v>
      </c>
      <c r="O1254">
        <v>1.30627</v>
      </c>
      <c r="P1254">
        <v>1.30003</v>
      </c>
      <c r="Q1254">
        <v>1.3045199999999999</v>
      </c>
      <c r="R1254">
        <v>6.2400000000000198E-3</v>
      </c>
      <c r="S1254">
        <v>9.7714285714285507E-3</v>
      </c>
      <c r="T1254">
        <v>51.565339414372801</v>
      </c>
      <c r="U1254">
        <v>0</v>
      </c>
      <c r="V1254" s="1">
        <f t="shared" si="58"/>
        <v>43875</v>
      </c>
      <c r="W1254">
        <f>IFERROR(VLOOKUP(V1254,realized!K:N,3,0),"")</f>
        <v>-5320.6</v>
      </c>
      <c r="Y1254" t="s">
        <v>2069</v>
      </c>
      <c r="Z1254">
        <v>1580.61</v>
      </c>
      <c r="AA1254">
        <v>1588.24</v>
      </c>
      <c r="AB1254">
        <v>1575.78</v>
      </c>
      <c r="AC1254">
        <v>1581.61</v>
      </c>
      <c r="AD1254">
        <v>17.329999999999899</v>
      </c>
      <c r="AE1254">
        <v>17.787142857142801</v>
      </c>
      <c r="AF1254">
        <v>47.949496137830501</v>
      </c>
      <c r="AG1254">
        <v>0</v>
      </c>
      <c r="AH1254" s="1">
        <f t="shared" si="59"/>
        <v>43857</v>
      </c>
      <c r="AI1254">
        <f>IFERROR(VLOOKUP(AH1254,realized!U:X,3,0),"")</f>
        <v>40400.93</v>
      </c>
    </row>
    <row r="1255" spans="1:35" x14ac:dyDescent="0.3">
      <c r="A1255" t="s">
        <v>2084</v>
      </c>
      <c r="B1255">
        <v>1.0840099999999999</v>
      </c>
      <c r="C1255">
        <v>1.08507</v>
      </c>
      <c r="D1255">
        <v>1.0828800000000001</v>
      </c>
      <c r="E1255">
        <v>1.08334</v>
      </c>
      <c r="F1255">
        <v>2.1899999999999099E-3</v>
      </c>
      <c r="G1255">
        <v>4.5557142857143096E-3</v>
      </c>
      <c r="H1255">
        <v>31.142870233854801</v>
      </c>
      <c r="I1255">
        <v>0</v>
      </c>
      <c r="J1255" s="1">
        <f t="shared" si="57"/>
        <v>43878</v>
      </c>
      <c r="K1255">
        <f>IFERROR(VLOOKUP(J1255,realized!F:I,3,0),"")</f>
        <v>-37139.949999999997</v>
      </c>
      <c r="M1255" t="s">
        <v>2084</v>
      </c>
      <c r="N1255">
        <v>1.30345</v>
      </c>
      <c r="O1255">
        <v>1.30532</v>
      </c>
      <c r="P1255">
        <v>1.2997099999999999</v>
      </c>
      <c r="Q1255">
        <v>1.30017</v>
      </c>
      <c r="R1255">
        <v>5.6100000000001097E-3</v>
      </c>
      <c r="S1255">
        <v>9.5307142857142795E-3</v>
      </c>
      <c r="T1255">
        <v>51.934106105293303</v>
      </c>
      <c r="U1255">
        <v>0</v>
      </c>
      <c r="V1255" s="1">
        <f t="shared" si="58"/>
        <v>43878</v>
      </c>
      <c r="W1255">
        <f>IFERROR(VLOOKUP(V1255,realized!K:N,3,0),"")</f>
        <v>-83.72</v>
      </c>
      <c r="Y1255" t="s">
        <v>2070</v>
      </c>
      <c r="Z1255">
        <v>1581.59</v>
      </c>
      <c r="AA1255">
        <v>1582.97</v>
      </c>
      <c r="AB1255">
        <v>1565.37</v>
      </c>
      <c r="AC1255">
        <v>1567.11</v>
      </c>
      <c r="AD1255">
        <v>17.600000000000101</v>
      </c>
      <c r="AE1255">
        <v>14.8521428571428</v>
      </c>
      <c r="AF1255">
        <v>61.402276718102698</v>
      </c>
      <c r="AG1255">
        <v>0</v>
      </c>
      <c r="AH1255" s="1">
        <f t="shared" si="59"/>
        <v>43858</v>
      </c>
      <c r="AI1255">
        <f>IFERROR(VLOOKUP(AH1255,realized!U:X,3,0),"")</f>
        <v>-24334.35</v>
      </c>
    </row>
    <row r="1256" spans="1:35" x14ac:dyDescent="0.3">
      <c r="A1256" t="s">
        <v>2085</v>
      </c>
      <c r="B1256">
        <v>1.08324</v>
      </c>
      <c r="C1256">
        <v>1.0837000000000001</v>
      </c>
      <c r="D1256">
        <v>1.0784800000000001</v>
      </c>
      <c r="E1256">
        <v>1.0790599999999999</v>
      </c>
      <c r="F1256">
        <v>5.2199999999999998E-3</v>
      </c>
      <c r="G1256">
        <v>4.67928571428572E-3</v>
      </c>
      <c r="H1256">
        <v>26.039680621474499</v>
      </c>
      <c r="I1256">
        <v>0</v>
      </c>
      <c r="J1256" s="1">
        <f t="shared" si="57"/>
        <v>43879</v>
      </c>
      <c r="K1256">
        <f>IFERROR(VLOOKUP(J1256,realized!F:I,3,0),"")</f>
        <v>-535156.09</v>
      </c>
      <c r="M1256" t="s">
        <v>2085</v>
      </c>
      <c r="N1256">
        <v>1.30016</v>
      </c>
      <c r="O1256">
        <v>1.3048200000000001</v>
      </c>
      <c r="P1256">
        <v>1.29701</v>
      </c>
      <c r="Q1256">
        <v>1.2996399999999999</v>
      </c>
      <c r="R1256">
        <v>7.8100000000000903E-3</v>
      </c>
      <c r="S1256">
        <v>9.80928571428572E-3</v>
      </c>
      <c r="T1256">
        <v>52.520694336023702</v>
      </c>
      <c r="U1256">
        <v>0</v>
      </c>
      <c r="V1256" s="1">
        <f t="shared" si="58"/>
        <v>43879</v>
      </c>
      <c r="W1256">
        <f>IFERROR(VLOOKUP(V1256,realized!K:N,3,0),"")</f>
        <v>-14368</v>
      </c>
      <c r="Y1256" t="s">
        <v>2071</v>
      </c>
      <c r="Z1256">
        <v>1566.77</v>
      </c>
      <c r="AA1256">
        <v>1577.84</v>
      </c>
      <c r="AB1256">
        <v>1563.29</v>
      </c>
      <c r="AC1256">
        <v>1576.61</v>
      </c>
      <c r="AD1256">
        <v>14.549999999999899</v>
      </c>
      <c r="AE1256">
        <v>14.385</v>
      </c>
      <c r="AF1256">
        <v>60.846779014038397</v>
      </c>
      <c r="AG1256">
        <v>0</v>
      </c>
      <c r="AH1256" s="1">
        <f t="shared" si="59"/>
        <v>43859</v>
      </c>
      <c r="AI1256">
        <f>IFERROR(VLOOKUP(AH1256,realized!U:X,3,0),"")</f>
        <v>-28620.83</v>
      </c>
    </row>
    <row r="1257" spans="1:35" x14ac:dyDescent="0.3">
      <c r="A1257" t="s">
        <v>2086</v>
      </c>
      <c r="B1257">
        <v>1.07904</v>
      </c>
      <c r="C1257">
        <v>1.08114</v>
      </c>
      <c r="D1257">
        <v>1.0781799999999999</v>
      </c>
      <c r="E1257">
        <v>1.08067</v>
      </c>
      <c r="F1257">
        <v>2.9600000000000702E-3</v>
      </c>
      <c r="G1257">
        <v>4.6585714285714303E-3</v>
      </c>
      <c r="H1257">
        <v>26.129945101386902</v>
      </c>
      <c r="I1257">
        <v>0</v>
      </c>
      <c r="J1257" s="1">
        <f t="shared" si="57"/>
        <v>43880</v>
      </c>
      <c r="K1257">
        <f>IFERROR(VLOOKUP(J1257,realized!F:I,3,0),"")</f>
        <v>-61061.22</v>
      </c>
      <c r="M1257" t="s">
        <v>2086</v>
      </c>
      <c r="N1257">
        <v>1.29948</v>
      </c>
      <c r="O1257">
        <v>1.3022400000000001</v>
      </c>
      <c r="P1257">
        <v>1.29071</v>
      </c>
      <c r="Q1257">
        <v>1.2921199999999999</v>
      </c>
      <c r="R1257">
        <v>1.153E-2</v>
      </c>
      <c r="S1257">
        <v>9.6885714285714405E-3</v>
      </c>
      <c r="T1257">
        <v>52.911856918538298</v>
      </c>
      <c r="U1257">
        <v>0</v>
      </c>
      <c r="V1257" s="1">
        <f t="shared" si="58"/>
        <v>43880</v>
      </c>
      <c r="W1257">
        <f>IFERROR(VLOOKUP(V1257,realized!K:N,3,0),"")</f>
        <v>-55737.18</v>
      </c>
      <c r="Y1257" t="s">
        <v>2072</v>
      </c>
      <c r="Z1257">
        <v>1576.14</v>
      </c>
      <c r="AA1257">
        <v>1585.87</v>
      </c>
      <c r="AB1257">
        <v>1572.25</v>
      </c>
      <c r="AC1257">
        <v>1573.93</v>
      </c>
      <c r="AD1257">
        <v>13.6199999999998</v>
      </c>
      <c r="AE1257">
        <v>14.115</v>
      </c>
      <c r="AF1257">
        <v>60.148840154747298</v>
      </c>
      <c r="AG1257">
        <v>0</v>
      </c>
      <c r="AH1257" s="1">
        <f t="shared" si="59"/>
        <v>43860</v>
      </c>
      <c r="AI1257">
        <f>IFERROR(VLOOKUP(AH1257,realized!U:X,3,0),"")</f>
        <v>-8697.1299999999992</v>
      </c>
    </row>
    <row r="1258" spans="1:35" x14ac:dyDescent="0.3">
      <c r="A1258" t="s">
        <v>2087</v>
      </c>
      <c r="B1258">
        <v>1.0806</v>
      </c>
      <c r="C1258">
        <v>1.0820799999999999</v>
      </c>
      <c r="D1258">
        <v>1.07772</v>
      </c>
      <c r="E1258">
        <v>1.0783100000000001</v>
      </c>
      <c r="F1258">
        <v>4.35999999999991E-3</v>
      </c>
      <c r="G1258">
        <v>4.4085714285714197E-3</v>
      </c>
      <c r="H1258">
        <v>26.034407883418599</v>
      </c>
      <c r="I1258">
        <v>0</v>
      </c>
      <c r="J1258" s="1">
        <f t="shared" si="57"/>
        <v>43881</v>
      </c>
      <c r="K1258">
        <f>IFERROR(VLOOKUP(J1258,realized!F:I,3,0),"")</f>
        <v>-60594.720000000001</v>
      </c>
      <c r="M1258" t="s">
        <v>2087</v>
      </c>
      <c r="N1258">
        <v>1.29199</v>
      </c>
      <c r="O1258">
        <v>1.2927599999999999</v>
      </c>
      <c r="P1258">
        <v>1.28485</v>
      </c>
      <c r="Q1258">
        <v>1.28806</v>
      </c>
      <c r="R1258">
        <v>7.9099999999998599E-3</v>
      </c>
      <c r="S1258">
        <v>9.3300000000000102E-3</v>
      </c>
      <c r="T1258">
        <v>53.443542980805503</v>
      </c>
      <c r="U1258">
        <v>0</v>
      </c>
      <c r="V1258" s="1">
        <f t="shared" si="58"/>
        <v>43881</v>
      </c>
      <c r="W1258">
        <f>IFERROR(VLOOKUP(V1258,realized!K:N,3,0),"")</f>
        <v>-93449.8</v>
      </c>
      <c r="Y1258" t="s">
        <v>2073</v>
      </c>
      <c r="Z1258">
        <v>1574.06</v>
      </c>
      <c r="AA1258">
        <v>1590.56</v>
      </c>
      <c r="AB1258">
        <v>1570.79</v>
      </c>
      <c r="AC1258">
        <v>1588.61</v>
      </c>
      <c r="AD1258">
        <v>19.7699999999999</v>
      </c>
      <c r="AE1258">
        <v>14.433571428571399</v>
      </c>
      <c r="AF1258">
        <v>57.734403011364101</v>
      </c>
      <c r="AG1258">
        <v>0</v>
      </c>
      <c r="AH1258" s="1">
        <f t="shared" si="59"/>
        <v>43861</v>
      </c>
      <c r="AI1258">
        <f>IFERROR(VLOOKUP(AH1258,realized!U:X,3,0),"")</f>
        <v>-70295.25</v>
      </c>
    </row>
    <row r="1259" spans="1:35" x14ac:dyDescent="0.3">
      <c r="A1259" t="s">
        <v>2088</v>
      </c>
      <c r="B1259">
        <v>1.07836</v>
      </c>
      <c r="C1259">
        <v>1.0863100000000001</v>
      </c>
      <c r="D1259">
        <v>1.0782799999999999</v>
      </c>
      <c r="E1259">
        <v>1.0846</v>
      </c>
      <c r="F1259">
        <v>8.0300000000002002E-3</v>
      </c>
      <c r="G1259">
        <v>4.5564285714285802E-3</v>
      </c>
      <c r="H1259">
        <v>29.7426936284681</v>
      </c>
      <c r="I1259">
        <v>0</v>
      </c>
      <c r="J1259" s="1">
        <f t="shared" si="57"/>
        <v>43882</v>
      </c>
      <c r="K1259">
        <f>IFERROR(VLOOKUP(J1259,realized!F:I,3,0),"")</f>
        <v>-16089.56</v>
      </c>
      <c r="M1259" t="s">
        <v>2088</v>
      </c>
      <c r="N1259">
        <v>1.28806</v>
      </c>
      <c r="O1259">
        <v>1.2980100000000001</v>
      </c>
      <c r="P1259">
        <v>1.2872600000000001</v>
      </c>
      <c r="Q1259">
        <v>1.2954600000000001</v>
      </c>
      <c r="R1259">
        <v>1.0749999999999999E-2</v>
      </c>
      <c r="S1259">
        <v>8.5250000000000204E-3</v>
      </c>
      <c r="T1259">
        <v>68.953441000513806</v>
      </c>
      <c r="U1259">
        <v>0</v>
      </c>
      <c r="V1259" s="1">
        <f t="shared" si="58"/>
        <v>43882</v>
      </c>
      <c r="W1259">
        <f>IFERROR(VLOOKUP(V1259,realized!K:N,3,0),"")</f>
        <v>-4309.3999999999996</v>
      </c>
      <c r="Y1259" t="s">
        <v>2074</v>
      </c>
      <c r="Z1259">
        <v>1592.78</v>
      </c>
      <c r="AA1259">
        <v>1593.35</v>
      </c>
      <c r="AB1259">
        <v>1569.38</v>
      </c>
      <c r="AC1259">
        <v>1576.43</v>
      </c>
      <c r="AD1259">
        <v>23.9699999999998</v>
      </c>
      <c r="AE1259">
        <v>15.2228571428571</v>
      </c>
      <c r="AF1259">
        <v>62.353233756545798</v>
      </c>
      <c r="AG1259">
        <v>0</v>
      </c>
      <c r="AH1259" s="1">
        <f t="shared" si="59"/>
        <v>43864</v>
      </c>
      <c r="AI1259">
        <f>IFERROR(VLOOKUP(AH1259,realized!U:X,3,0),"")</f>
        <v>-23933.4</v>
      </c>
    </row>
    <row r="1260" spans="1:35" x14ac:dyDescent="0.3">
      <c r="A1260" t="s">
        <v>2089</v>
      </c>
      <c r="B1260">
        <v>1.0823</v>
      </c>
      <c r="C1260">
        <v>1.08717</v>
      </c>
      <c r="D1260">
        <v>1.08047</v>
      </c>
      <c r="E1260">
        <v>1.0852900000000001</v>
      </c>
      <c r="F1260">
        <v>6.6999999999999204E-3</v>
      </c>
      <c r="G1260">
        <v>4.8114285714285698E-3</v>
      </c>
      <c r="H1260">
        <v>32.273931184472197</v>
      </c>
      <c r="I1260">
        <v>0</v>
      </c>
      <c r="J1260" s="1">
        <f t="shared" si="57"/>
        <v>43885</v>
      </c>
      <c r="K1260">
        <f>IFERROR(VLOOKUP(J1260,realized!F:I,3,0),"")</f>
        <v>-9862.9</v>
      </c>
      <c r="M1260" t="s">
        <v>2089</v>
      </c>
      <c r="N1260">
        <v>1.2941400000000001</v>
      </c>
      <c r="O1260">
        <v>1.29541</v>
      </c>
      <c r="P1260">
        <v>1.28861</v>
      </c>
      <c r="Q1260">
        <v>1.2928500000000001</v>
      </c>
      <c r="R1260">
        <v>6.8500000000000201E-3</v>
      </c>
      <c r="S1260">
        <v>8.2600000000000104E-3</v>
      </c>
      <c r="T1260">
        <v>68.506598569367796</v>
      </c>
      <c r="U1260">
        <v>0</v>
      </c>
      <c r="V1260" s="1">
        <f t="shared" si="58"/>
        <v>43885</v>
      </c>
      <c r="W1260">
        <f>IFERROR(VLOOKUP(V1260,realized!K:N,3,0),"")</f>
        <v>-3956.44</v>
      </c>
      <c r="Y1260" t="s">
        <v>2075</v>
      </c>
      <c r="Z1260">
        <v>1576.93</v>
      </c>
      <c r="AA1260">
        <v>1579.55</v>
      </c>
      <c r="AB1260">
        <v>1548.91</v>
      </c>
      <c r="AC1260">
        <v>1552.37</v>
      </c>
      <c r="AD1260">
        <v>30.639999999999802</v>
      </c>
      <c r="AE1260">
        <v>16.617857142857101</v>
      </c>
      <c r="AF1260">
        <v>62.211506663966802</v>
      </c>
      <c r="AG1260">
        <v>0</v>
      </c>
      <c r="AH1260" s="1">
        <f t="shared" si="59"/>
        <v>43865</v>
      </c>
      <c r="AI1260">
        <f>IFERROR(VLOOKUP(AH1260,realized!U:X,3,0),"")</f>
        <v>-213946.21</v>
      </c>
    </row>
    <row r="1261" spans="1:35" x14ac:dyDescent="0.3">
      <c r="A1261" t="s">
        <v>2090</v>
      </c>
      <c r="B1261">
        <v>1.0850599999999999</v>
      </c>
      <c r="C1261">
        <v>1.0889899999999999</v>
      </c>
      <c r="D1261">
        <v>1.08297</v>
      </c>
      <c r="E1261">
        <v>1.0880300000000001</v>
      </c>
      <c r="F1261">
        <v>6.01999999999991E-3</v>
      </c>
      <c r="G1261">
        <v>4.8535714285714397E-3</v>
      </c>
      <c r="H1261">
        <v>37.722317470063601</v>
      </c>
      <c r="I1261">
        <v>0</v>
      </c>
      <c r="J1261" s="1">
        <f t="shared" si="57"/>
        <v>43886</v>
      </c>
      <c r="K1261">
        <f>IFERROR(VLOOKUP(J1261,realized!F:I,3,0),"")</f>
        <v>40975.300000000003</v>
      </c>
      <c r="M1261" t="s">
        <v>2090</v>
      </c>
      <c r="N1261">
        <v>1.2922199999999999</v>
      </c>
      <c r="O1261">
        <v>1.3017399999999999</v>
      </c>
      <c r="P1261">
        <v>1.29122</v>
      </c>
      <c r="Q1261">
        <v>1.3002499999999999</v>
      </c>
      <c r="R1261">
        <v>1.05199999999998E-2</v>
      </c>
      <c r="S1261">
        <v>8.1992857142857093E-3</v>
      </c>
      <c r="T1261">
        <v>68.043512771920206</v>
      </c>
      <c r="U1261">
        <v>0</v>
      </c>
      <c r="V1261" s="1">
        <f t="shared" si="58"/>
        <v>43886</v>
      </c>
      <c r="W1261">
        <f>IFERROR(VLOOKUP(V1261,realized!K:N,3,0),"")</f>
        <v>6779.01</v>
      </c>
      <c r="Y1261" t="s">
        <v>2076</v>
      </c>
      <c r="Z1261">
        <v>1552.39</v>
      </c>
      <c r="AA1261">
        <v>1562.35</v>
      </c>
      <c r="AB1261">
        <v>1547.41</v>
      </c>
      <c r="AC1261">
        <v>1555.97</v>
      </c>
      <c r="AD1261">
        <v>14.939999999999801</v>
      </c>
      <c r="AE1261">
        <v>16.9649999999999</v>
      </c>
      <c r="AF1261">
        <v>61.864239362100399</v>
      </c>
      <c r="AG1261">
        <v>0</v>
      </c>
      <c r="AH1261" s="1">
        <f t="shared" si="59"/>
        <v>43866</v>
      </c>
      <c r="AI1261">
        <f>IFERROR(VLOOKUP(AH1261,realized!U:X,3,0),"")</f>
        <v>-27096.76</v>
      </c>
    </row>
    <row r="1262" spans="1:35" x14ac:dyDescent="0.3">
      <c r="A1262" t="s">
        <v>2091</v>
      </c>
      <c r="B1262">
        <v>1.0879000000000001</v>
      </c>
      <c r="C1262">
        <v>1.09083</v>
      </c>
      <c r="D1262">
        <v>1.0854600000000001</v>
      </c>
      <c r="E1262">
        <v>1.08796</v>
      </c>
      <c r="F1262">
        <v>5.3699999999998697E-3</v>
      </c>
      <c r="G1262">
        <v>4.8857142857142797E-3</v>
      </c>
      <c r="H1262">
        <v>42.970835993371701</v>
      </c>
      <c r="I1262">
        <v>0</v>
      </c>
      <c r="J1262" s="1">
        <f t="shared" si="57"/>
        <v>43887</v>
      </c>
      <c r="K1262">
        <f>IFERROR(VLOOKUP(J1262,realized!F:I,3,0),"")</f>
        <v>43902.34</v>
      </c>
      <c r="M1262" t="s">
        <v>2091</v>
      </c>
      <c r="N1262">
        <v>1.2996399999999999</v>
      </c>
      <c r="O1262">
        <v>1.30074</v>
      </c>
      <c r="P1262">
        <v>1.28952</v>
      </c>
      <c r="Q1262">
        <v>1.2895700000000001</v>
      </c>
      <c r="R1262">
        <v>1.1220000000000001E-2</v>
      </c>
      <c r="S1262">
        <v>8.4349999999999998E-3</v>
      </c>
      <c r="T1262">
        <v>67.590267399088901</v>
      </c>
      <c r="U1262">
        <v>0</v>
      </c>
      <c r="V1262" s="1">
        <f t="shared" si="58"/>
        <v>43887</v>
      </c>
      <c r="W1262">
        <f>IFERROR(VLOOKUP(V1262,realized!K:N,3,0),"")</f>
        <v>-3883.87</v>
      </c>
      <c r="Y1262" t="s">
        <v>2077</v>
      </c>
      <c r="Z1262">
        <v>1555.59</v>
      </c>
      <c r="AA1262">
        <v>1568.17</v>
      </c>
      <c r="AB1262">
        <v>1552.39</v>
      </c>
      <c r="AC1262">
        <v>1566.55</v>
      </c>
      <c r="AD1262">
        <v>15.7799999999999</v>
      </c>
      <c r="AE1262">
        <v>17.244285714285599</v>
      </c>
      <c r="AF1262">
        <v>61.514439774288803</v>
      </c>
      <c r="AG1262">
        <v>1</v>
      </c>
      <c r="AH1262" s="1">
        <f t="shared" si="59"/>
        <v>43867</v>
      </c>
      <c r="AI1262">
        <f>IFERROR(VLOOKUP(AH1262,realized!U:X,3,0),"")</f>
        <v>-34292.639999999999</v>
      </c>
    </row>
    <row r="1263" spans="1:35" x14ac:dyDescent="0.3">
      <c r="A1263" t="s">
        <v>2092</v>
      </c>
      <c r="B1263">
        <v>1.0880000000000001</v>
      </c>
      <c r="C1263">
        <v>1.10063</v>
      </c>
      <c r="D1263">
        <v>1.08745</v>
      </c>
      <c r="E1263">
        <v>1.09996</v>
      </c>
      <c r="F1263">
        <v>1.31799999999999E-2</v>
      </c>
      <c r="G1263">
        <v>5.5192857142857101E-3</v>
      </c>
      <c r="H1263">
        <v>39.845882066821801</v>
      </c>
      <c r="I1263">
        <v>0</v>
      </c>
      <c r="J1263" s="1">
        <f t="shared" si="57"/>
        <v>43888</v>
      </c>
      <c r="K1263">
        <f>IFERROR(VLOOKUP(J1263,realized!F:I,3,0),"")</f>
        <v>2889.2</v>
      </c>
      <c r="M1263" t="s">
        <v>2092</v>
      </c>
      <c r="N1263">
        <v>1.28948</v>
      </c>
      <c r="O1263">
        <v>1.29461</v>
      </c>
      <c r="P1263">
        <v>1.2859700000000001</v>
      </c>
      <c r="Q1263">
        <v>1.2883899999999999</v>
      </c>
      <c r="R1263">
        <v>8.6399999999999793E-3</v>
      </c>
      <c r="S1263">
        <v>8.4999999999999902E-3</v>
      </c>
      <c r="T1263">
        <v>67.097464403545203</v>
      </c>
      <c r="U1263">
        <v>0</v>
      </c>
      <c r="V1263" s="1">
        <f t="shared" si="58"/>
        <v>43888</v>
      </c>
      <c r="W1263">
        <f>IFERROR(VLOOKUP(V1263,realized!K:N,3,0),"")</f>
        <v>-45071.17</v>
      </c>
      <c r="Y1263" t="s">
        <v>2078</v>
      </c>
      <c r="Z1263">
        <v>1566.12</v>
      </c>
      <c r="AA1263">
        <v>1574.03</v>
      </c>
      <c r="AB1263">
        <v>1560.17</v>
      </c>
      <c r="AC1263">
        <v>1570.11</v>
      </c>
      <c r="AD1263">
        <v>13.8599999999999</v>
      </c>
      <c r="AE1263">
        <v>17.7764285714285</v>
      </c>
      <c r="AF1263">
        <v>61.234607460986702</v>
      </c>
      <c r="AG1263">
        <v>1</v>
      </c>
      <c r="AH1263" s="1">
        <f t="shared" si="59"/>
        <v>43868</v>
      </c>
      <c r="AI1263">
        <f>IFERROR(VLOOKUP(AH1263,realized!U:X,3,0),"")</f>
        <v>-37286.559999999998</v>
      </c>
    </row>
    <row r="1264" spans="1:35" x14ac:dyDescent="0.3">
      <c r="A1264" t="s">
        <v>2093</v>
      </c>
      <c r="B1264">
        <v>1.1002700000000001</v>
      </c>
      <c r="C1264">
        <v>1.1052599999999999</v>
      </c>
      <c r="D1264">
        <v>1.0950500000000001</v>
      </c>
      <c r="E1264">
        <v>1.1025799999999999</v>
      </c>
      <c r="F1264">
        <v>1.0209999999999801E-2</v>
      </c>
      <c r="G1264">
        <v>5.8928571428571198E-3</v>
      </c>
      <c r="H1264">
        <v>33.666463300417099</v>
      </c>
      <c r="I1264">
        <v>0</v>
      </c>
      <c r="J1264" s="1">
        <f t="shared" si="57"/>
        <v>43889</v>
      </c>
      <c r="K1264">
        <f>IFERROR(VLOOKUP(J1264,realized!F:I,3,0),"")</f>
        <v>-173766.49</v>
      </c>
      <c r="M1264" t="s">
        <v>2093</v>
      </c>
      <c r="N1264">
        <v>1.2883199999999999</v>
      </c>
      <c r="O1264">
        <v>1.29192</v>
      </c>
      <c r="P1264">
        <v>1.27251</v>
      </c>
      <c r="Q1264">
        <v>1.28129</v>
      </c>
      <c r="R1264">
        <v>1.94099999999999E-2</v>
      </c>
      <c r="S1264">
        <v>9.3571428571428399E-3</v>
      </c>
      <c r="T1264">
        <v>50.027125493977998</v>
      </c>
      <c r="U1264">
        <v>1</v>
      </c>
      <c r="V1264" s="1">
        <f t="shared" si="58"/>
        <v>43889</v>
      </c>
      <c r="W1264">
        <f>IFERROR(VLOOKUP(V1264,realized!K:N,3,0),"")</f>
        <v>-115869.83</v>
      </c>
      <c r="Y1264" t="s">
        <v>2079</v>
      </c>
      <c r="Z1264">
        <v>1571.32</v>
      </c>
      <c r="AA1264">
        <v>1576.95</v>
      </c>
      <c r="AB1264">
        <v>1567.88</v>
      </c>
      <c r="AC1264">
        <v>1571.91</v>
      </c>
      <c r="AD1264">
        <v>9.0699999999999292</v>
      </c>
      <c r="AE1264">
        <v>16.8314285714285</v>
      </c>
      <c r="AF1264">
        <v>61.629434192203497</v>
      </c>
      <c r="AG1264">
        <v>1</v>
      </c>
      <c r="AH1264" s="1">
        <f t="shared" si="59"/>
        <v>43871</v>
      </c>
      <c r="AI1264">
        <f>IFERROR(VLOOKUP(AH1264,realized!U:X,3,0),"")</f>
        <v>15737.43</v>
      </c>
    </row>
    <row r="1265" spans="1:35" x14ac:dyDescent="0.3">
      <c r="A1265" t="s">
        <v>2094</v>
      </c>
      <c r="B1265">
        <v>1.10405</v>
      </c>
      <c r="C1265">
        <v>1.11842</v>
      </c>
      <c r="D1265">
        <v>1.1035900000000001</v>
      </c>
      <c r="E1265">
        <v>1.1130800000000001</v>
      </c>
      <c r="F1265">
        <v>1.584E-2</v>
      </c>
      <c r="G1265">
        <v>6.7857142857142604E-3</v>
      </c>
      <c r="H1265">
        <v>20.116903908132301</v>
      </c>
      <c r="I1265">
        <v>0</v>
      </c>
      <c r="J1265" s="1">
        <f t="shared" si="57"/>
        <v>43892</v>
      </c>
      <c r="K1265">
        <f>IFERROR(VLOOKUP(J1265,realized!F:I,3,0),"")</f>
        <v>-41347.53</v>
      </c>
      <c r="M1265" t="s">
        <v>2094</v>
      </c>
      <c r="N1265">
        <v>1.2808900000000001</v>
      </c>
      <c r="O1265">
        <v>1.2850200000000001</v>
      </c>
      <c r="P1265">
        <v>1.2739100000000001</v>
      </c>
      <c r="Q1265">
        <v>1.2752699999999999</v>
      </c>
      <c r="R1265">
        <v>1.1109999999999899E-2</v>
      </c>
      <c r="S1265">
        <v>9.6264285714285601E-3</v>
      </c>
      <c r="T1265">
        <v>49.983354859568799</v>
      </c>
      <c r="U1265">
        <v>1</v>
      </c>
      <c r="V1265" s="1">
        <f t="shared" si="58"/>
        <v>43892</v>
      </c>
      <c r="W1265">
        <f>IFERROR(VLOOKUP(V1265,realized!K:N,3,0),"")</f>
        <v>-4568.25</v>
      </c>
      <c r="Y1265" t="s">
        <v>2080</v>
      </c>
      <c r="Z1265">
        <v>1571.56</v>
      </c>
      <c r="AA1265">
        <v>1574</v>
      </c>
      <c r="AB1265">
        <v>1561.94</v>
      </c>
      <c r="AC1265">
        <v>1567.61</v>
      </c>
      <c r="AD1265">
        <v>12.059999999999899</v>
      </c>
      <c r="AE1265">
        <v>17.044999999999899</v>
      </c>
      <c r="AF1265">
        <v>61.149587819300997</v>
      </c>
      <c r="AG1265">
        <v>1</v>
      </c>
      <c r="AH1265" s="1">
        <f t="shared" si="59"/>
        <v>43872</v>
      </c>
      <c r="AI1265">
        <f>IFERROR(VLOOKUP(AH1265,realized!U:X,3,0),"")</f>
        <v>40784.21</v>
      </c>
    </row>
    <row r="1266" spans="1:35" x14ac:dyDescent="0.3">
      <c r="A1266" t="s">
        <v>2095</v>
      </c>
      <c r="B1266">
        <v>1.11267</v>
      </c>
      <c r="C1266">
        <v>1.12131</v>
      </c>
      <c r="D1266">
        <v>1.1094900000000001</v>
      </c>
      <c r="E1266">
        <v>1.11697</v>
      </c>
      <c r="F1266">
        <v>1.18199999999999E-2</v>
      </c>
      <c r="G1266">
        <v>7.1985714285713997E-3</v>
      </c>
      <c r="H1266">
        <v>18.9902476281978</v>
      </c>
      <c r="I1266">
        <v>0</v>
      </c>
      <c r="J1266" s="1">
        <f t="shared" si="57"/>
        <v>43893</v>
      </c>
      <c r="K1266">
        <f>IFERROR(VLOOKUP(J1266,realized!F:I,3,0),"")</f>
        <v>-325868.92</v>
      </c>
      <c r="M1266" t="s">
        <v>2095</v>
      </c>
      <c r="N1266">
        <v>1.27477</v>
      </c>
      <c r="O1266">
        <v>1.2843599999999999</v>
      </c>
      <c r="P1266">
        <v>1.2737499999999999</v>
      </c>
      <c r="Q1266">
        <v>1.2813399999999999</v>
      </c>
      <c r="R1266">
        <v>1.061E-2</v>
      </c>
      <c r="S1266">
        <v>1.00542857142857E-2</v>
      </c>
      <c r="T1266">
        <v>50.080927727396997</v>
      </c>
      <c r="U1266">
        <v>1</v>
      </c>
      <c r="V1266" s="1">
        <f t="shared" si="58"/>
        <v>43893</v>
      </c>
      <c r="W1266">
        <f>IFERROR(VLOOKUP(V1266,realized!K:N,3,0),"")</f>
        <v>-4804.32</v>
      </c>
      <c r="Y1266" t="s">
        <v>2081</v>
      </c>
      <c r="Z1266">
        <v>1567.33</v>
      </c>
      <c r="AA1266">
        <v>1570.4</v>
      </c>
      <c r="AB1266">
        <v>1561.73</v>
      </c>
      <c r="AC1266">
        <v>1565.55</v>
      </c>
      <c r="AD1266">
        <v>8.6700000000000692</v>
      </c>
      <c r="AE1266">
        <v>16.519285714285601</v>
      </c>
      <c r="AF1266">
        <v>60.690434460004198</v>
      </c>
      <c r="AG1266">
        <v>1</v>
      </c>
      <c r="AH1266" s="1">
        <f t="shared" si="59"/>
        <v>43873</v>
      </c>
      <c r="AI1266">
        <f>IFERROR(VLOOKUP(AH1266,realized!U:X,3,0),"")</f>
        <v>34320.410000000003</v>
      </c>
    </row>
    <row r="1267" spans="1:35" x14ac:dyDescent="0.3">
      <c r="A1267" t="s">
        <v>2096</v>
      </c>
      <c r="B1267">
        <v>1.11696</v>
      </c>
      <c r="C1267">
        <v>1.11873</v>
      </c>
      <c r="D1267">
        <v>1.1094999999999999</v>
      </c>
      <c r="E1267">
        <v>1.1134599999999999</v>
      </c>
      <c r="F1267">
        <v>9.2300000000000697E-3</v>
      </c>
      <c r="G1267">
        <v>7.4664285714285501E-3</v>
      </c>
      <c r="H1267">
        <v>20.495475479439001</v>
      </c>
      <c r="I1267">
        <v>0</v>
      </c>
      <c r="J1267" s="1">
        <f t="shared" si="57"/>
        <v>43894</v>
      </c>
      <c r="K1267">
        <f>IFERROR(VLOOKUP(J1267,realized!F:I,3,0),"")</f>
        <v>-23358.639999999999</v>
      </c>
      <c r="M1267" t="s">
        <v>2096</v>
      </c>
      <c r="N1267">
        <v>1.2803</v>
      </c>
      <c r="O1267">
        <v>1.2871699999999999</v>
      </c>
      <c r="P1267">
        <v>1.2769299999999999</v>
      </c>
      <c r="Q1267">
        <v>1.2871600000000001</v>
      </c>
      <c r="R1267">
        <v>1.0240000000000001E-2</v>
      </c>
      <c r="S1267">
        <v>9.8892857142857098E-3</v>
      </c>
      <c r="T1267">
        <v>50.789082095489</v>
      </c>
      <c r="U1267">
        <v>1</v>
      </c>
      <c r="V1267" s="1">
        <f t="shared" si="58"/>
        <v>43894</v>
      </c>
      <c r="W1267">
        <f>IFERROR(VLOOKUP(V1267,realized!K:N,3,0),"")</f>
        <v>45772.15</v>
      </c>
      <c r="Y1267" t="s">
        <v>2082</v>
      </c>
      <c r="Z1267">
        <v>1566.38</v>
      </c>
      <c r="AA1267">
        <v>1578.26</v>
      </c>
      <c r="AB1267">
        <v>1565.47</v>
      </c>
      <c r="AC1267">
        <v>1575.87</v>
      </c>
      <c r="AD1267">
        <v>12.7899999999999</v>
      </c>
      <c r="AE1267">
        <v>16.0464285714285</v>
      </c>
      <c r="AF1267">
        <v>60.343399682311997</v>
      </c>
      <c r="AG1267">
        <v>1</v>
      </c>
      <c r="AH1267" s="1">
        <f t="shared" si="59"/>
        <v>43874</v>
      </c>
      <c r="AI1267">
        <f>IFERROR(VLOOKUP(AH1267,realized!U:X,3,0),"")</f>
        <v>-46620.82</v>
      </c>
    </row>
    <row r="1268" spans="1:35" x14ac:dyDescent="0.3">
      <c r="A1268" t="s">
        <v>2097</v>
      </c>
      <c r="B1268">
        <v>1.1133200000000001</v>
      </c>
      <c r="C1268">
        <v>1.1244400000000001</v>
      </c>
      <c r="D1268">
        <v>1.11192</v>
      </c>
      <c r="E1268">
        <v>1.1236200000000001</v>
      </c>
      <c r="F1268">
        <v>1.252E-2</v>
      </c>
      <c r="G1268">
        <v>8.1178571428571298E-3</v>
      </c>
      <c r="H1268">
        <v>19.6101851927599</v>
      </c>
      <c r="I1268">
        <v>0</v>
      </c>
      <c r="J1268" s="1">
        <f t="shared" si="57"/>
        <v>43895</v>
      </c>
      <c r="K1268">
        <f>IFERROR(VLOOKUP(J1268,realized!F:I,3,0),"")</f>
        <v>-85493.52</v>
      </c>
      <c r="M1268" t="s">
        <v>2097</v>
      </c>
      <c r="N1268">
        <v>1.2867500000000001</v>
      </c>
      <c r="O1268">
        <v>1.29677</v>
      </c>
      <c r="P1268">
        <v>1.2860199999999999</v>
      </c>
      <c r="Q1268">
        <v>1.2951600000000001</v>
      </c>
      <c r="R1268">
        <v>1.0749999999999999E-2</v>
      </c>
      <c r="S1268">
        <v>1.02114285714285E-2</v>
      </c>
      <c r="T1268">
        <v>51.999703501283797</v>
      </c>
      <c r="U1268">
        <v>1</v>
      </c>
      <c r="V1268" s="1">
        <f t="shared" si="58"/>
        <v>43895</v>
      </c>
      <c r="W1268">
        <f>IFERROR(VLOOKUP(V1268,realized!K:N,3,0),"")</f>
        <v>-41690.629999999997</v>
      </c>
      <c r="Y1268" t="s">
        <v>2083</v>
      </c>
      <c r="Z1268">
        <v>1575.56</v>
      </c>
      <c r="AA1268">
        <v>1584.96</v>
      </c>
      <c r="AB1268">
        <v>1572.95</v>
      </c>
      <c r="AC1268">
        <v>1583.67</v>
      </c>
      <c r="AD1268">
        <v>12.0099999999999</v>
      </c>
      <c r="AE1268">
        <v>15.666428571428501</v>
      </c>
      <c r="AF1268">
        <v>59.985899043905903</v>
      </c>
      <c r="AG1268">
        <v>1</v>
      </c>
      <c r="AH1268" s="1">
        <f t="shared" si="59"/>
        <v>43875</v>
      </c>
      <c r="AI1268">
        <f>IFERROR(VLOOKUP(AH1268,realized!U:X,3,0),"")</f>
        <v>-101672.77</v>
      </c>
    </row>
    <row r="1269" spans="1:35" x14ac:dyDescent="0.3">
      <c r="A1269" t="s">
        <v>2098</v>
      </c>
      <c r="B1269">
        <v>1.12357</v>
      </c>
      <c r="C1269">
        <v>1.1354299999999999</v>
      </c>
      <c r="D1269">
        <v>1.1210800000000001</v>
      </c>
      <c r="E1269">
        <v>1.1286700000000001</v>
      </c>
      <c r="F1269">
        <v>1.43499999999998E-2</v>
      </c>
      <c r="G1269">
        <v>8.9864285714285497E-3</v>
      </c>
      <c r="H1269">
        <v>13.6885140712671</v>
      </c>
      <c r="I1269">
        <v>0</v>
      </c>
      <c r="J1269" s="1">
        <f t="shared" si="57"/>
        <v>43896</v>
      </c>
      <c r="K1269">
        <f>IFERROR(VLOOKUP(J1269,realized!F:I,3,0),"")</f>
        <v>-187520.83</v>
      </c>
      <c r="M1269" t="s">
        <v>2098</v>
      </c>
      <c r="N1269">
        <v>1.2953399999999999</v>
      </c>
      <c r="O1269">
        <v>1.3051600000000001</v>
      </c>
      <c r="P1269">
        <v>1.2948200000000001</v>
      </c>
      <c r="Q1269">
        <v>1.3045100000000001</v>
      </c>
      <c r="R1269">
        <v>1.034E-2</v>
      </c>
      <c r="S1269">
        <v>1.05492857142857E-2</v>
      </c>
      <c r="T1269">
        <v>52.482003597316798</v>
      </c>
      <c r="U1269">
        <v>1</v>
      </c>
      <c r="V1269" s="1">
        <f t="shared" si="58"/>
        <v>43896</v>
      </c>
      <c r="W1269">
        <f>IFERROR(VLOOKUP(V1269,realized!K:N,3,0),"")</f>
        <v>-126816.35</v>
      </c>
      <c r="Y1269" t="s">
        <v>2084</v>
      </c>
      <c r="Z1269">
        <v>1581.67</v>
      </c>
      <c r="AA1269">
        <v>1583.7</v>
      </c>
      <c r="AB1269">
        <v>1578.73</v>
      </c>
      <c r="AC1269">
        <v>1580.8</v>
      </c>
      <c r="AD1269">
        <v>4.9700000000000202</v>
      </c>
      <c r="AE1269">
        <v>14.764285714285601</v>
      </c>
      <c r="AF1269">
        <v>59.971015466056102</v>
      </c>
      <c r="AG1269">
        <v>1</v>
      </c>
      <c r="AH1269" s="1">
        <f t="shared" si="59"/>
        <v>43878</v>
      </c>
      <c r="AI1269">
        <f>IFERROR(VLOOKUP(AH1269,realized!U:X,3,0),"")</f>
        <v>-12957.13</v>
      </c>
    </row>
    <row r="1270" spans="1:35" x14ac:dyDescent="0.3">
      <c r="A1270" t="s">
        <v>2099</v>
      </c>
      <c r="B1270">
        <v>1.1342699999999999</v>
      </c>
      <c r="C1270">
        <v>1.1495200000000001</v>
      </c>
      <c r="D1270">
        <v>1.1339399999999999</v>
      </c>
      <c r="E1270">
        <v>1.1442000000000001</v>
      </c>
      <c r="F1270">
        <v>2.085E-2</v>
      </c>
      <c r="G1270">
        <v>1.0102857142857099E-2</v>
      </c>
      <c r="H1270">
        <v>7.8143231007390304</v>
      </c>
      <c r="I1270">
        <v>0</v>
      </c>
      <c r="J1270" s="1">
        <f t="shared" si="57"/>
        <v>43899</v>
      </c>
      <c r="K1270">
        <f>IFERROR(VLOOKUP(J1270,realized!F:I,3,0),"")</f>
        <v>-59295.14</v>
      </c>
      <c r="M1270" t="s">
        <v>2099</v>
      </c>
      <c r="N1270">
        <v>1.30833</v>
      </c>
      <c r="O1270">
        <v>1.31993</v>
      </c>
      <c r="P1270">
        <v>1.30338</v>
      </c>
      <c r="Q1270">
        <v>1.3093600000000001</v>
      </c>
      <c r="R1270">
        <v>1.6549999999999999E-2</v>
      </c>
      <c r="S1270">
        <v>1.1173571428571401E-2</v>
      </c>
      <c r="T1270">
        <v>38.734896376759103</v>
      </c>
      <c r="U1270">
        <v>1</v>
      </c>
      <c r="V1270" s="1">
        <f t="shared" si="58"/>
        <v>43899</v>
      </c>
      <c r="W1270">
        <f>IFERROR(VLOOKUP(V1270,realized!K:N,3,0),"")</f>
        <v>-72327.58</v>
      </c>
      <c r="Y1270" t="s">
        <v>2085</v>
      </c>
      <c r="Z1270">
        <v>1580.55</v>
      </c>
      <c r="AA1270">
        <v>1604.99</v>
      </c>
      <c r="AB1270">
        <v>1580.55</v>
      </c>
      <c r="AC1270">
        <v>1601.13</v>
      </c>
      <c r="AD1270">
        <v>24.44</v>
      </c>
      <c r="AE1270">
        <v>15.4707142857142</v>
      </c>
      <c r="AF1270">
        <v>51.596967037954997</v>
      </c>
      <c r="AG1270">
        <v>1</v>
      </c>
      <c r="AH1270" s="1">
        <f t="shared" si="59"/>
        <v>43879</v>
      </c>
      <c r="AI1270">
        <f>IFERROR(VLOOKUP(AH1270,realized!U:X,3,0),"")</f>
        <v>-544262.03</v>
      </c>
    </row>
    <row r="1271" spans="1:35" x14ac:dyDescent="0.3">
      <c r="A1271" t="s">
        <v>2100</v>
      </c>
      <c r="B1271">
        <v>1.1440699999999999</v>
      </c>
      <c r="C1271">
        <v>1.1457599999999999</v>
      </c>
      <c r="D1271">
        <v>1.12744</v>
      </c>
      <c r="E1271">
        <v>1.1288400000000001</v>
      </c>
      <c r="F1271">
        <v>1.8319999999999802E-2</v>
      </c>
      <c r="G1271">
        <v>1.1199999999999899E-2</v>
      </c>
      <c r="H1271">
        <v>10.523993758910001</v>
      </c>
      <c r="I1271">
        <v>0</v>
      </c>
      <c r="J1271" s="1">
        <f t="shared" si="57"/>
        <v>43900</v>
      </c>
      <c r="K1271">
        <f>IFERROR(VLOOKUP(J1271,realized!F:I,3,0),"")</f>
        <v>-15834.25</v>
      </c>
      <c r="M1271" t="s">
        <v>2100</v>
      </c>
      <c r="N1271">
        <v>1.3096000000000001</v>
      </c>
      <c r="O1271">
        <v>1.3115699999999999</v>
      </c>
      <c r="P1271">
        <v>1.28674</v>
      </c>
      <c r="Q1271">
        <v>1.2883199999999999</v>
      </c>
      <c r="R1271">
        <v>2.4829999999999901E-2</v>
      </c>
      <c r="S1271">
        <v>1.21235714285714E-2</v>
      </c>
      <c r="T1271">
        <v>39.4285710210277</v>
      </c>
      <c r="U1271">
        <v>1</v>
      </c>
      <c r="V1271" s="1">
        <f t="shared" si="58"/>
        <v>43900</v>
      </c>
      <c r="W1271">
        <f>IFERROR(VLOOKUP(V1271,realized!K:N,3,0),"")</f>
        <v>-56846.82</v>
      </c>
      <c r="Y1271" t="s">
        <v>2086</v>
      </c>
      <c r="Z1271">
        <v>1601.25</v>
      </c>
      <c r="AA1271">
        <v>1612.79</v>
      </c>
      <c r="AB1271">
        <v>1599.47</v>
      </c>
      <c r="AC1271">
        <v>1611.33</v>
      </c>
      <c r="AD1271">
        <v>13.319999999999901</v>
      </c>
      <c r="AE1271">
        <v>15.449285714285599</v>
      </c>
      <c r="AF1271">
        <v>47.007408208681298</v>
      </c>
      <c r="AG1271">
        <v>1</v>
      </c>
      <c r="AH1271" s="1">
        <f t="shared" si="59"/>
        <v>43880</v>
      </c>
      <c r="AI1271">
        <f>IFERROR(VLOOKUP(AH1271,realized!U:X,3,0),"")</f>
        <v>-267715.09999999998</v>
      </c>
    </row>
    <row r="1272" spans="1:35" x14ac:dyDescent="0.3">
      <c r="A1272" t="s">
        <v>2101</v>
      </c>
      <c r="B1272">
        <v>1.1286400000000001</v>
      </c>
      <c r="C1272">
        <v>1.13663</v>
      </c>
      <c r="D1272">
        <v>1.12497</v>
      </c>
      <c r="E1272">
        <v>1.1258300000000001</v>
      </c>
      <c r="F1272">
        <v>1.166E-2</v>
      </c>
      <c r="G1272">
        <v>1.1721428571428501E-2</v>
      </c>
      <c r="H1272">
        <v>13.636849443472499</v>
      </c>
      <c r="I1272">
        <v>0</v>
      </c>
      <c r="J1272" s="1">
        <f t="shared" si="57"/>
        <v>43901</v>
      </c>
      <c r="K1272">
        <f>IFERROR(VLOOKUP(J1272,realized!F:I,3,0),"")</f>
        <v>-8023.17</v>
      </c>
      <c r="M1272" t="s">
        <v>2101</v>
      </c>
      <c r="N1272">
        <v>1.2883</v>
      </c>
      <c r="O1272">
        <v>1.29758</v>
      </c>
      <c r="P1272">
        <v>1.2802</v>
      </c>
      <c r="Q1272">
        <v>1.2814000000000001</v>
      </c>
      <c r="R1272">
        <v>1.7379999999999899E-2</v>
      </c>
      <c r="S1272">
        <v>1.27999999999999E-2</v>
      </c>
      <c r="T1272">
        <v>40.3956532588466</v>
      </c>
      <c r="U1272">
        <v>1</v>
      </c>
      <c r="V1272" s="1">
        <f t="shared" si="58"/>
        <v>43901</v>
      </c>
      <c r="W1272">
        <f>IFERROR(VLOOKUP(V1272,realized!K:N,3,0),"")</f>
        <v>-11498.75</v>
      </c>
      <c r="Y1272" t="s">
        <v>2087</v>
      </c>
      <c r="Z1272">
        <v>1611.07</v>
      </c>
      <c r="AA1272">
        <v>1623.67</v>
      </c>
      <c r="AB1272">
        <v>1603.68</v>
      </c>
      <c r="AC1272">
        <v>1619.21</v>
      </c>
      <c r="AD1272">
        <v>19.989999999999998</v>
      </c>
      <c r="AE1272">
        <v>15.4649999999999</v>
      </c>
      <c r="AF1272">
        <v>41.347063006068701</v>
      </c>
      <c r="AG1272">
        <v>1</v>
      </c>
      <c r="AH1272" s="1">
        <f t="shared" si="59"/>
        <v>43881</v>
      </c>
      <c r="AI1272">
        <f>IFERROR(VLOOKUP(AH1272,realized!U:X,3,0),"")</f>
        <v>-397021.14</v>
      </c>
    </row>
    <row r="1273" spans="1:35" x14ac:dyDescent="0.3">
      <c r="A1273" t="s">
        <v>2102</v>
      </c>
      <c r="B1273">
        <v>1.1258300000000001</v>
      </c>
      <c r="C1273">
        <v>1.1332899999999999</v>
      </c>
      <c r="D1273">
        <v>1.1054900000000001</v>
      </c>
      <c r="E1273">
        <v>1.11656</v>
      </c>
      <c r="F1273">
        <v>2.7799999999999801E-2</v>
      </c>
      <c r="G1273">
        <v>1.31335714285713E-2</v>
      </c>
      <c r="H1273">
        <v>17.876593560544201</v>
      </c>
      <c r="I1273">
        <v>0</v>
      </c>
      <c r="J1273" s="1">
        <f t="shared" si="57"/>
        <v>43902</v>
      </c>
      <c r="K1273">
        <f>IFERROR(VLOOKUP(J1273,realized!F:I,3,0),"")</f>
        <v>71721.899999999994</v>
      </c>
      <c r="M1273" t="s">
        <v>2102</v>
      </c>
      <c r="N1273">
        <v>1.2813099999999999</v>
      </c>
      <c r="O1273">
        <v>1.28481</v>
      </c>
      <c r="P1273">
        <v>1.24898</v>
      </c>
      <c r="Q1273">
        <v>1.2576000000000001</v>
      </c>
      <c r="R1273">
        <v>3.5830000000000001E-2</v>
      </c>
      <c r="S1273">
        <v>1.45914285714285E-2</v>
      </c>
      <c r="T1273">
        <v>26.761236186253299</v>
      </c>
      <c r="U1273">
        <v>1</v>
      </c>
      <c r="V1273" s="1">
        <f t="shared" si="58"/>
        <v>43902</v>
      </c>
      <c r="W1273">
        <f>IFERROR(VLOOKUP(V1273,realized!K:N,3,0),"")</f>
        <v>-120790.64</v>
      </c>
      <c r="Y1273" t="s">
        <v>2088</v>
      </c>
      <c r="Z1273">
        <v>1619.71</v>
      </c>
      <c r="AA1273">
        <v>1649.17</v>
      </c>
      <c r="AB1273">
        <v>1618.86</v>
      </c>
      <c r="AC1273">
        <v>1643.01</v>
      </c>
      <c r="AD1273">
        <v>30.310000000000102</v>
      </c>
      <c r="AE1273">
        <v>15.9178571428571</v>
      </c>
      <c r="AF1273">
        <v>30.532114871071499</v>
      </c>
      <c r="AG1273">
        <v>1</v>
      </c>
      <c r="AH1273" s="1">
        <f t="shared" si="59"/>
        <v>43882</v>
      </c>
      <c r="AI1273">
        <f>IFERROR(VLOOKUP(AH1273,realized!U:X,3,0),"")</f>
        <v>-340311.2</v>
      </c>
    </row>
    <row r="1274" spans="1:35" x14ac:dyDescent="0.3">
      <c r="A1274" t="s">
        <v>2103</v>
      </c>
      <c r="B1274">
        <v>1.1165499999999999</v>
      </c>
      <c r="C1274">
        <v>1.1221000000000001</v>
      </c>
      <c r="D1274">
        <v>1.1054299999999999</v>
      </c>
      <c r="E1274">
        <v>1.11002</v>
      </c>
      <c r="F1274">
        <v>1.6670000000000101E-2</v>
      </c>
      <c r="G1274">
        <v>1.3845714285714201E-2</v>
      </c>
      <c r="H1274">
        <v>22.247285037485199</v>
      </c>
      <c r="I1274">
        <v>0</v>
      </c>
      <c r="J1274" s="1">
        <f t="shared" si="57"/>
        <v>43903</v>
      </c>
      <c r="K1274">
        <f>IFERROR(VLOOKUP(J1274,realized!F:I,3,0),"")</f>
        <v>-84799.53</v>
      </c>
      <c r="M1274" t="s">
        <v>2103</v>
      </c>
      <c r="N1274">
        <v>1.25763</v>
      </c>
      <c r="O1274">
        <v>1.26237</v>
      </c>
      <c r="P1274">
        <v>1.2253499999999999</v>
      </c>
      <c r="Q1274">
        <v>1.2292400000000001</v>
      </c>
      <c r="R1274">
        <v>3.7019999999999997E-2</v>
      </c>
      <c r="S1274">
        <v>1.6746428571428499E-2</v>
      </c>
      <c r="T1274">
        <v>18.041471787998201</v>
      </c>
      <c r="U1274">
        <v>1</v>
      </c>
      <c r="V1274" s="1">
        <f t="shared" si="58"/>
        <v>43903</v>
      </c>
      <c r="W1274">
        <f>IFERROR(VLOOKUP(V1274,realized!K:N,3,0),"")</f>
        <v>-52277.87</v>
      </c>
      <c r="Y1274" t="s">
        <v>2089</v>
      </c>
      <c r="Z1274">
        <v>1642.92</v>
      </c>
      <c r="AA1274">
        <v>1689.19</v>
      </c>
      <c r="AB1274">
        <v>1642.92</v>
      </c>
      <c r="AC1274">
        <v>1658.35</v>
      </c>
      <c r="AD1274">
        <v>46.269999999999897</v>
      </c>
      <c r="AE1274">
        <v>17.034285714285598</v>
      </c>
      <c r="AF1274">
        <v>18.033980958488101</v>
      </c>
      <c r="AG1274">
        <v>1</v>
      </c>
      <c r="AH1274" s="1">
        <f t="shared" si="59"/>
        <v>43885</v>
      </c>
      <c r="AI1274">
        <f>IFERROR(VLOOKUP(AH1274,realized!U:X,3,0),"")</f>
        <v>-159785.9</v>
      </c>
    </row>
    <row r="1275" spans="1:35" x14ac:dyDescent="0.3">
      <c r="A1275" t="s">
        <v>2104</v>
      </c>
      <c r="B1275">
        <v>1.11896</v>
      </c>
      <c r="C1275">
        <v>1.1236200000000001</v>
      </c>
      <c r="D1275">
        <v>1.10842</v>
      </c>
      <c r="E1275">
        <v>1.1174200000000001</v>
      </c>
      <c r="F1275">
        <v>1.5200000000000101E-2</v>
      </c>
      <c r="G1275">
        <v>1.45014285714285E-2</v>
      </c>
      <c r="H1275">
        <v>26.6293004701608</v>
      </c>
      <c r="I1275">
        <v>0</v>
      </c>
      <c r="J1275" s="1">
        <f t="shared" si="57"/>
        <v>43906</v>
      </c>
      <c r="K1275">
        <f>IFERROR(VLOOKUP(J1275,realized!F:I,3,0),"")</f>
        <v>35112.86</v>
      </c>
      <c r="M1275" t="s">
        <v>2104</v>
      </c>
      <c r="N1275">
        <v>1.2406200000000001</v>
      </c>
      <c r="O1275">
        <v>1.2420899999999999</v>
      </c>
      <c r="P1275">
        <v>1.2200899999999999</v>
      </c>
      <c r="Q1275">
        <v>1.22658</v>
      </c>
      <c r="R1275">
        <v>2.1999999999999999E-2</v>
      </c>
      <c r="S1275">
        <v>1.75664285714285E-2</v>
      </c>
      <c r="T1275">
        <v>18.2529385646272</v>
      </c>
      <c r="U1275">
        <v>1</v>
      </c>
      <c r="V1275" s="1">
        <f t="shared" si="58"/>
        <v>43906</v>
      </c>
      <c r="W1275">
        <f>IFERROR(VLOOKUP(V1275,realized!K:N,3,0),"")</f>
        <v>-28139.1</v>
      </c>
      <c r="Y1275" t="s">
        <v>2090</v>
      </c>
      <c r="Z1275">
        <v>1658.5</v>
      </c>
      <c r="AA1275">
        <v>1663.61</v>
      </c>
      <c r="AB1275">
        <v>1629.35</v>
      </c>
      <c r="AC1275">
        <v>1634.57</v>
      </c>
      <c r="AD1275">
        <v>34.259999999999899</v>
      </c>
      <c r="AE1275">
        <v>18.4142857142857</v>
      </c>
      <c r="AF1275">
        <v>19.628775293021398</v>
      </c>
      <c r="AG1275">
        <v>1</v>
      </c>
      <c r="AH1275" s="1">
        <f t="shared" si="59"/>
        <v>43886</v>
      </c>
      <c r="AI1275">
        <f>IFERROR(VLOOKUP(AH1275,realized!U:X,3,0),"")</f>
        <v>-124329.16</v>
      </c>
    </row>
    <row r="1276" spans="1:35" x14ac:dyDescent="0.3">
      <c r="A1276" t="s">
        <v>2105</v>
      </c>
      <c r="B1276">
        <v>1.1174299999999999</v>
      </c>
      <c r="C1276">
        <v>1.1188800000000001</v>
      </c>
      <c r="D1276">
        <v>1.09548</v>
      </c>
      <c r="E1276">
        <v>1.1003400000000001</v>
      </c>
      <c r="F1276">
        <v>2.3400000000000001E-2</v>
      </c>
      <c r="G1276">
        <v>1.57892857142857E-2</v>
      </c>
      <c r="H1276">
        <v>30.891532315309998</v>
      </c>
      <c r="I1276">
        <v>0</v>
      </c>
      <c r="J1276" s="1">
        <f t="shared" si="57"/>
        <v>43907</v>
      </c>
      <c r="K1276">
        <f>IFERROR(VLOOKUP(J1276,realized!F:I,3,0),"")</f>
        <v>-104624.95</v>
      </c>
      <c r="M1276" t="s">
        <v>2105</v>
      </c>
      <c r="N1276">
        <v>1.22658</v>
      </c>
      <c r="O1276">
        <v>1.2271099999999999</v>
      </c>
      <c r="P1276">
        <v>1.20001</v>
      </c>
      <c r="Q1276">
        <v>1.2057800000000001</v>
      </c>
      <c r="R1276">
        <v>2.7099999999999898E-2</v>
      </c>
      <c r="S1276">
        <v>1.8700714285714199E-2</v>
      </c>
      <c r="T1276">
        <v>13.6423668976607</v>
      </c>
      <c r="U1276">
        <v>1</v>
      </c>
      <c r="V1276" s="1">
        <f t="shared" si="58"/>
        <v>43907</v>
      </c>
      <c r="W1276">
        <f>IFERROR(VLOOKUP(V1276,realized!K:N,3,0),"")</f>
        <v>-17627.48</v>
      </c>
      <c r="Y1276" t="s">
        <v>2091</v>
      </c>
      <c r="Z1276">
        <v>1634.7</v>
      </c>
      <c r="AA1276">
        <v>1654.89</v>
      </c>
      <c r="AB1276">
        <v>1624.76</v>
      </c>
      <c r="AC1276">
        <v>1640.59</v>
      </c>
      <c r="AD1276">
        <v>30.130000000000098</v>
      </c>
      <c r="AE1276">
        <v>19.439285714285699</v>
      </c>
      <c r="AF1276">
        <v>22.2079316311676</v>
      </c>
      <c r="AG1276">
        <v>1</v>
      </c>
      <c r="AH1276" s="1">
        <f t="shared" si="59"/>
        <v>43887</v>
      </c>
      <c r="AI1276">
        <f>IFERROR(VLOOKUP(AH1276,realized!U:X,3,0),"")</f>
        <v>-10318.26</v>
      </c>
    </row>
    <row r="1277" spans="1:35" x14ac:dyDescent="0.3">
      <c r="A1277" t="s">
        <v>2106</v>
      </c>
      <c r="B1277">
        <v>1.1005</v>
      </c>
      <c r="C1277">
        <v>1.1044799999999999</v>
      </c>
      <c r="D1277">
        <v>1.08012</v>
      </c>
      <c r="E1277">
        <v>1.09104</v>
      </c>
      <c r="F1277">
        <v>2.4359999999999899E-2</v>
      </c>
      <c r="G1277">
        <v>1.6587857142857099E-2</v>
      </c>
      <c r="H1277">
        <v>29.539942404351802</v>
      </c>
      <c r="I1277">
        <v>0</v>
      </c>
      <c r="J1277" s="1">
        <f t="shared" si="57"/>
        <v>43908</v>
      </c>
      <c r="K1277">
        <f>IFERROR(VLOOKUP(J1277,realized!F:I,3,0),"")</f>
        <v>-935.75</v>
      </c>
      <c r="M1277" t="s">
        <v>2106</v>
      </c>
      <c r="N1277">
        <v>1.206</v>
      </c>
      <c r="O1277">
        <v>1.2129099999999999</v>
      </c>
      <c r="P1277">
        <v>1.14449</v>
      </c>
      <c r="Q1277">
        <v>1.15784</v>
      </c>
      <c r="R1277">
        <v>6.8419999999999898E-2</v>
      </c>
      <c r="S1277">
        <v>2.2970714285714199E-2</v>
      </c>
      <c r="T1277">
        <v>2.2882040106275601</v>
      </c>
      <c r="U1277">
        <v>1</v>
      </c>
      <c r="V1277" s="1">
        <f t="shared" si="58"/>
        <v>43908</v>
      </c>
      <c r="W1277">
        <f>IFERROR(VLOOKUP(V1277,realized!K:N,3,0),"")</f>
        <v>-200912.11</v>
      </c>
      <c r="Y1277" t="s">
        <v>2092</v>
      </c>
      <c r="Z1277">
        <v>1640.9</v>
      </c>
      <c r="AA1277">
        <v>1660.31</v>
      </c>
      <c r="AB1277">
        <v>1635.13</v>
      </c>
      <c r="AC1277">
        <v>1644.11</v>
      </c>
      <c r="AD1277">
        <v>25.179999999999801</v>
      </c>
      <c r="AE1277">
        <v>20.2478571428571</v>
      </c>
      <c r="AF1277">
        <v>23.070682289434899</v>
      </c>
      <c r="AG1277">
        <v>1</v>
      </c>
      <c r="AH1277" s="1">
        <f t="shared" si="59"/>
        <v>43888</v>
      </c>
      <c r="AI1277">
        <f>IFERROR(VLOOKUP(AH1277,realized!U:X,3,0),"")</f>
        <v>-108453.21</v>
      </c>
    </row>
    <row r="1278" spans="1:35" x14ac:dyDescent="0.3">
      <c r="A1278" t="s">
        <v>2107</v>
      </c>
      <c r="B1278">
        <v>1.09104</v>
      </c>
      <c r="C1278">
        <v>1.0981700000000001</v>
      </c>
      <c r="D1278">
        <v>1.06538</v>
      </c>
      <c r="E1278">
        <v>1.06619</v>
      </c>
      <c r="F1278">
        <v>3.2790000000000097E-2</v>
      </c>
      <c r="G1278">
        <v>1.8200714285714299E-2</v>
      </c>
      <c r="H1278">
        <v>25.2049742308159</v>
      </c>
      <c r="I1278">
        <v>0</v>
      </c>
      <c r="J1278" s="1">
        <f t="shared" si="57"/>
        <v>43909</v>
      </c>
      <c r="K1278">
        <f>IFERROR(VLOOKUP(J1278,realized!F:I,3,0),"")</f>
        <v>-35385.68</v>
      </c>
      <c r="M1278" t="s">
        <v>2107</v>
      </c>
      <c r="N1278">
        <v>1.1576200000000001</v>
      </c>
      <c r="O1278">
        <v>1.1791199999999999</v>
      </c>
      <c r="P1278">
        <v>1.14378</v>
      </c>
      <c r="Q1278">
        <v>1.14619</v>
      </c>
      <c r="R1278">
        <v>3.5339999999999899E-2</v>
      </c>
      <c r="S1278">
        <v>2.4108571428571399E-2</v>
      </c>
      <c r="T1278">
        <v>5.0217466238769699</v>
      </c>
      <c r="U1278">
        <v>1</v>
      </c>
      <c r="V1278" s="1">
        <f t="shared" si="58"/>
        <v>43909</v>
      </c>
      <c r="W1278">
        <f>IFERROR(VLOOKUP(V1278,realized!K:N,3,0),"")</f>
        <v>-138225.26</v>
      </c>
      <c r="Y1278" t="s">
        <v>2093</v>
      </c>
      <c r="Z1278">
        <v>1643.91</v>
      </c>
      <c r="AA1278">
        <v>1649.4</v>
      </c>
      <c r="AB1278">
        <v>1562.87</v>
      </c>
      <c r="AC1278">
        <v>1585.5</v>
      </c>
      <c r="AD1278">
        <v>86.5300000000002</v>
      </c>
      <c r="AE1278">
        <v>25.7807142857143</v>
      </c>
      <c r="AF1278">
        <v>24.490986586476001</v>
      </c>
      <c r="AG1278">
        <v>1</v>
      </c>
      <c r="AH1278" s="1">
        <f t="shared" si="59"/>
        <v>43889</v>
      </c>
      <c r="AI1278">
        <f>IFERROR(VLOOKUP(AH1278,realized!U:X,3,0),"")</f>
        <v>-269709.62</v>
      </c>
    </row>
    <row r="1279" spans="1:35" x14ac:dyDescent="0.3">
      <c r="A1279" t="s">
        <v>2108</v>
      </c>
      <c r="B1279">
        <v>1.06619</v>
      </c>
      <c r="C1279">
        <v>1.0830299999999999</v>
      </c>
      <c r="D1279">
        <v>1.0637099999999999</v>
      </c>
      <c r="E1279">
        <v>1.06976</v>
      </c>
      <c r="F1279">
        <v>1.932E-2</v>
      </c>
      <c r="G1279">
        <v>1.8449285714285699E-2</v>
      </c>
      <c r="H1279">
        <v>27.069188052621101</v>
      </c>
      <c r="I1279">
        <v>0</v>
      </c>
      <c r="J1279" s="1">
        <f t="shared" si="57"/>
        <v>43910</v>
      </c>
      <c r="K1279">
        <f>IFERROR(VLOOKUP(J1279,realized!F:I,3,0),"")</f>
        <v>-9907.51</v>
      </c>
      <c r="M1279" t="s">
        <v>2108</v>
      </c>
      <c r="N1279">
        <v>1.1462000000000001</v>
      </c>
      <c r="O1279">
        <v>1.1933</v>
      </c>
      <c r="P1279">
        <v>1.1409100000000001</v>
      </c>
      <c r="Q1279">
        <v>1.16473</v>
      </c>
      <c r="R1279">
        <v>5.2389999999999902E-2</v>
      </c>
      <c r="S1279">
        <v>2.70571428571428E-2</v>
      </c>
      <c r="T1279">
        <v>7.5589341751337198</v>
      </c>
      <c r="U1279">
        <v>1</v>
      </c>
      <c r="V1279" s="1">
        <f t="shared" si="58"/>
        <v>43910</v>
      </c>
      <c r="W1279">
        <f>IFERROR(VLOOKUP(V1279,realized!K:N,3,0),"")</f>
        <v>-57625.66</v>
      </c>
      <c r="Y1279" t="s">
        <v>2094</v>
      </c>
      <c r="Z1279">
        <v>1591.29</v>
      </c>
      <c r="AA1279">
        <v>1610.88</v>
      </c>
      <c r="AB1279">
        <v>1575.25</v>
      </c>
      <c r="AC1279">
        <v>1588.97</v>
      </c>
      <c r="AD1279">
        <v>35.630000000000102</v>
      </c>
      <c r="AE1279">
        <v>27.464285714285701</v>
      </c>
      <c r="AF1279">
        <v>26.080185247217901</v>
      </c>
      <c r="AG1279">
        <v>1</v>
      </c>
      <c r="AH1279" s="1">
        <f t="shared" si="59"/>
        <v>43892</v>
      </c>
      <c r="AI1279">
        <f>IFERROR(VLOOKUP(AH1279,realized!U:X,3,0),"")</f>
        <v>-70928.929999999993</v>
      </c>
    </row>
    <row r="1280" spans="1:35" x14ac:dyDescent="0.3">
      <c r="A1280" t="s">
        <v>2109</v>
      </c>
      <c r="B1280">
        <v>1.0691999999999999</v>
      </c>
      <c r="C1280">
        <v>1.0827100000000001</v>
      </c>
      <c r="D1280">
        <v>1.06352</v>
      </c>
      <c r="E1280">
        <v>1.07229</v>
      </c>
      <c r="F1280">
        <v>1.9189999999999999E-2</v>
      </c>
      <c r="G1280">
        <v>1.8975714285714301E-2</v>
      </c>
      <c r="H1280">
        <v>29.4492048998315</v>
      </c>
      <c r="I1280">
        <v>0</v>
      </c>
      <c r="J1280" s="1">
        <f t="shared" si="57"/>
        <v>43913</v>
      </c>
      <c r="K1280">
        <f>IFERROR(VLOOKUP(J1280,realized!F:I,3,0),"")</f>
        <v>41069.019999999997</v>
      </c>
      <c r="M1280" t="s">
        <v>2109</v>
      </c>
      <c r="N1280">
        <v>1.1675899999999999</v>
      </c>
      <c r="O1280">
        <v>1.1713199999999999</v>
      </c>
      <c r="P1280">
        <v>1.14456</v>
      </c>
      <c r="Q1280">
        <v>1.1528499999999999</v>
      </c>
      <c r="R1280">
        <v>2.6759999999999801E-2</v>
      </c>
      <c r="S1280">
        <v>2.82107142857142E-2</v>
      </c>
      <c r="T1280">
        <v>10.5830579826654</v>
      </c>
      <c r="U1280">
        <v>1</v>
      </c>
      <c r="V1280" s="1">
        <f t="shared" si="58"/>
        <v>43913</v>
      </c>
      <c r="W1280">
        <f>IFERROR(VLOOKUP(V1280,realized!K:N,3,0),"")</f>
        <v>-4077.55</v>
      </c>
      <c r="Y1280" t="s">
        <v>2095</v>
      </c>
      <c r="Z1280">
        <v>1585.02</v>
      </c>
      <c r="AA1280">
        <v>1649.23</v>
      </c>
      <c r="AB1280">
        <v>1584.43</v>
      </c>
      <c r="AC1280">
        <v>1640.33</v>
      </c>
      <c r="AD1280">
        <v>64.799999999999898</v>
      </c>
      <c r="AE1280">
        <v>31.4735714285714</v>
      </c>
      <c r="AF1280">
        <v>28.590987528899099</v>
      </c>
      <c r="AG1280">
        <v>1</v>
      </c>
      <c r="AH1280" s="1">
        <f t="shared" si="59"/>
        <v>43893</v>
      </c>
      <c r="AI1280">
        <f>IFERROR(VLOOKUP(AH1280,realized!U:X,3,0),"")</f>
        <v>-512689.59</v>
      </c>
    </row>
    <row r="1281" spans="1:35" x14ac:dyDescent="0.3">
      <c r="A1281" t="s">
        <v>2110</v>
      </c>
      <c r="B1281">
        <v>1.07223</v>
      </c>
      <c r="C1281">
        <v>1.08877</v>
      </c>
      <c r="D1281">
        <v>1.0721700000000001</v>
      </c>
      <c r="E1281">
        <v>1.0776699999999999</v>
      </c>
      <c r="F1281">
        <v>1.65999999999999E-2</v>
      </c>
      <c r="G1281">
        <v>1.9502142857142801E-2</v>
      </c>
      <c r="H1281">
        <v>31.811800913699301</v>
      </c>
      <c r="I1281">
        <v>0</v>
      </c>
      <c r="J1281" s="1">
        <f t="shared" si="57"/>
        <v>43914</v>
      </c>
      <c r="K1281">
        <f>IFERROR(VLOOKUP(J1281,realized!F:I,3,0),"")</f>
        <v>19570.009999999998</v>
      </c>
      <c r="M1281" t="s">
        <v>2110</v>
      </c>
      <c r="N1281">
        <v>1.1529799999999999</v>
      </c>
      <c r="O1281">
        <v>1.1798500000000001</v>
      </c>
      <c r="P1281">
        <v>1.1514200000000001</v>
      </c>
      <c r="Q1281">
        <v>1.1749000000000001</v>
      </c>
      <c r="R1281">
        <v>2.84299999999999E-2</v>
      </c>
      <c r="S1281">
        <v>2.9509999999999901E-2</v>
      </c>
      <c r="T1281">
        <v>13.6006568864318</v>
      </c>
      <c r="U1281">
        <v>1</v>
      </c>
      <c r="V1281" s="1">
        <f t="shared" si="58"/>
        <v>43914</v>
      </c>
      <c r="W1281">
        <f>IFERROR(VLOOKUP(V1281,realized!K:N,3,0),"")</f>
        <v>-25103.97</v>
      </c>
      <c r="Y1281" t="s">
        <v>2096</v>
      </c>
      <c r="Z1281">
        <v>1639.71</v>
      </c>
      <c r="AA1281">
        <v>1652.57</v>
      </c>
      <c r="AB1281">
        <v>1631.77</v>
      </c>
      <c r="AC1281">
        <v>1636.41</v>
      </c>
      <c r="AD1281">
        <v>20.799999999999901</v>
      </c>
      <c r="AE1281">
        <v>32.045714285714297</v>
      </c>
      <c r="AF1281">
        <v>30.783123188696699</v>
      </c>
      <c r="AG1281">
        <v>1</v>
      </c>
      <c r="AH1281" s="1">
        <f t="shared" si="59"/>
        <v>43894</v>
      </c>
      <c r="AI1281">
        <f>IFERROR(VLOOKUP(AH1281,realized!U:X,3,0),"")</f>
        <v>-18268.259999999998</v>
      </c>
    </row>
    <row r="1282" spans="1:35" x14ac:dyDescent="0.3">
      <c r="A1282" t="s">
        <v>2111</v>
      </c>
      <c r="B1282">
        <v>1.0776699999999999</v>
      </c>
      <c r="C1282">
        <v>1.08938</v>
      </c>
      <c r="D1282">
        <v>1.0759399999999999</v>
      </c>
      <c r="E1282">
        <v>1.08761</v>
      </c>
      <c r="F1282">
        <v>1.3440000000000099E-2</v>
      </c>
      <c r="G1282">
        <v>1.9567857142857099E-2</v>
      </c>
      <c r="H1282">
        <v>33.930437793599701</v>
      </c>
      <c r="I1282">
        <v>0</v>
      </c>
      <c r="J1282" s="1">
        <f t="shared" si="57"/>
        <v>43915</v>
      </c>
      <c r="K1282">
        <f>IFERROR(VLOOKUP(J1282,realized!F:I,3,0),"")</f>
        <v>3857.34</v>
      </c>
      <c r="M1282" t="s">
        <v>2111</v>
      </c>
      <c r="N1282">
        <v>1.17557</v>
      </c>
      <c r="O1282">
        <v>1.1972400000000001</v>
      </c>
      <c r="P1282">
        <v>1.1637500000000001</v>
      </c>
      <c r="Q1282">
        <v>1.18923</v>
      </c>
      <c r="R1282">
        <v>3.3489999999999999E-2</v>
      </c>
      <c r="S1282">
        <v>3.1134285714285601E-2</v>
      </c>
      <c r="T1282">
        <v>16.573960948537199</v>
      </c>
      <c r="U1282">
        <v>1</v>
      </c>
      <c r="V1282" s="1">
        <f t="shared" si="58"/>
        <v>43915</v>
      </c>
      <c r="W1282">
        <f>IFERROR(VLOOKUP(V1282,realized!K:N,3,0),"")</f>
        <v>-74061.77</v>
      </c>
      <c r="Y1282" t="s">
        <v>2097</v>
      </c>
      <c r="Z1282">
        <v>1637.18</v>
      </c>
      <c r="AA1282">
        <v>1673.79</v>
      </c>
      <c r="AB1282">
        <v>1634.91</v>
      </c>
      <c r="AC1282">
        <v>1671.83</v>
      </c>
      <c r="AD1282">
        <v>38.879999999999797</v>
      </c>
      <c r="AE1282">
        <v>33.965000000000003</v>
      </c>
      <c r="AF1282">
        <v>33.144049191315297</v>
      </c>
      <c r="AG1282">
        <v>1</v>
      </c>
      <c r="AH1282" s="1">
        <f t="shared" si="59"/>
        <v>43895</v>
      </c>
      <c r="AI1282">
        <f>IFERROR(VLOOKUP(AH1282,realized!U:X,3,0),"")</f>
        <v>-178910.89</v>
      </c>
    </row>
    <row r="1283" spans="1:35" x14ac:dyDescent="0.3">
      <c r="A1283" t="s">
        <v>2112</v>
      </c>
      <c r="B1283">
        <v>1.0876399999999999</v>
      </c>
      <c r="C1283">
        <v>1.1058399999999999</v>
      </c>
      <c r="D1283">
        <v>1.08697</v>
      </c>
      <c r="E1283">
        <v>1.1026199999999999</v>
      </c>
      <c r="F1283">
        <v>1.8869999999999901E-2</v>
      </c>
      <c r="G1283">
        <v>1.98907142857143E-2</v>
      </c>
      <c r="H1283">
        <v>35.843609111337202</v>
      </c>
      <c r="I1283">
        <v>0</v>
      </c>
      <c r="J1283" s="1">
        <f t="shared" si="57"/>
        <v>43916</v>
      </c>
      <c r="K1283">
        <f>IFERROR(VLOOKUP(J1283,realized!F:I,3,0),"")</f>
        <v>-57764.91</v>
      </c>
      <c r="M1283" t="s">
        <v>2112</v>
      </c>
      <c r="N1283">
        <v>1.1890000000000001</v>
      </c>
      <c r="O1283">
        <v>1.2229099999999999</v>
      </c>
      <c r="P1283">
        <v>1.17753</v>
      </c>
      <c r="Q1283">
        <v>1.2160200000000001</v>
      </c>
      <c r="R1283">
        <v>4.53799999999999E-2</v>
      </c>
      <c r="S1283">
        <v>3.3637142857142803E-2</v>
      </c>
      <c r="T1283">
        <v>19.604982096600299</v>
      </c>
      <c r="U1283">
        <v>1</v>
      </c>
      <c r="V1283" s="1">
        <f t="shared" si="58"/>
        <v>43916</v>
      </c>
      <c r="W1283">
        <f>IFERROR(VLOOKUP(V1283,realized!K:N,3,0),"")</f>
        <v>-47405.2</v>
      </c>
      <c r="Y1283" t="s">
        <v>2098</v>
      </c>
      <c r="Z1283">
        <v>1672.11</v>
      </c>
      <c r="AA1283">
        <v>1689.88</v>
      </c>
      <c r="AB1283">
        <v>1641.91</v>
      </c>
      <c r="AC1283">
        <v>1673.81</v>
      </c>
      <c r="AD1283">
        <v>47.97</v>
      </c>
      <c r="AE1283">
        <v>37.036428571428502</v>
      </c>
      <c r="AF1283">
        <v>35.625892708850998</v>
      </c>
      <c r="AG1283">
        <v>1</v>
      </c>
      <c r="AH1283" s="1">
        <f t="shared" si="59"/>
        <v>43896</v>
      </c>
      <c r="AI1283">
        <f>IFERROR(VLOOKUP(AH1283,realized!U:X,3,0),"")</f>
        <v>-250562.31</v>
      </c>
    </row>
    <row r="1284" spans="1:35" x14ac:dyDescent="0.3">
      <c r="A1284" t="s">
        <v>2113</v>
      </c>
      <c r="B1284">
        <v>1.1026499999999999</v>
      </c>
      <c r="C1284">
        <v>1.11469</v>
      </c>
      <c r="D1284">
        <v>1.0952999999999999</v>
      </c>
      <c r="E1284">
        <v>1.11338</v>
      </c>
      <c r="F1284">
        <v>1.9390000000000001E-2</v>
      </c>
      <c r="G1284">
        <v>1.97864285714285E-2</v>
      </c>
      <c r="H1284">
        <v>39.159222026191003</v>
      </c>
      <c r="I1284">
        <v>0</v>
      </c>
      <c r="J1284" s="1">
        <f t="shared" ref="J1284:J1347" si="60">DATEVALUE(SUBSTITUTE(A1284,".","/"))</f>
        <v>43917</v>
      </c>
      <c r="K1284">
        <f>IFERROR(VLOOKUP(J1284,realized!F:I,3,0),"")</f>
        <v>-157202.71</v>
      </c>
      <c r="M1284" t="s">
        <v>2113</v>
      </c>
      <c r="N1284">
        <v>1.21601</v>
      </c>
      <c r="O1284">
        <v>1.2484999999999999</v>
      </c>
      <c r="P1284">
        <v>1.21296</v>
      </c>
      <c r="Q1284">
        <v>1.24502</v>
      </c>
      <c r="R1284">
        <v>3.5539999999999898E-2</v>
      </c>
      <c r="S1284">
        <v>3.4993571428571298E-2</v>
      </c>
      <c r="T1284">
        <v>24.309259782887501</v>
      </c>
      <c r="U1284">
        <v>1</v>
      </c>
      <c r="V1284" s="1">
        <f t="shared" ref="V1284:V1347" si="61">DATEVALUE(SUBSTITUTE(M1284,".","/"))</f>
        <v>43917</v>
      </c>
      <c r="W1284">
        <f>IFERROR(VLOOKUP(V1284,realized!K:N,3,0),"")</f>
        <v>-118715.62</v>
      </c>
      <c r="Y1284" t="s">
        <v>2099</v>
      </c>
      <c r="Z1284">
        <v>1691.42</v>
      </c>
      <c r="AA1284">
        <v>1703.38</v>
      </c>
      <c r="AB1284">
        <v>1657.33</v>
      </c>
      <c r="AC1284">
        <v>1679.61</v>
      </c>
      <c r="AD1284">
        <v>46.050000000000097</v>
      </c>
      <c r="AE1284">
        <v>38.58</v>
      </c>
      <c r="AF1284">
        <v>34.399574066645698</v>
      </c>
      <c r="AG1284">
        <v>1</v>
      </c>
      <c r="AH1284" s="1">
        <f t="shared" ref="AH1284:AH1347" si="62">DATEVALUE(SUBSTITUTE(Y1284,".","/"))</f>
        <v>43899</v>
      </c>
      <c r="AI1284">
        <f>IFERROR(VLOOKUP(AH1284,realized!U:X,3,0),"")</f>
        <v>18085.68</v>
      </c>
    </row>
    <row r="1285" spans="1:35" x14ac:dyDescent="0.3">
      <c r="A1285" t="s">
        <v>2114</v>
      </c>
      <c r="B1285">
        <v>1.1116299999999999</v>
      </c>
      <c r="C1285">
        <v>1.1143799999999999</v>
      </c>
      <c r="D1285">
        <v>1.1009599999999999</v>
      </c>
      <c r="E1285">
        <v>1.1044099999999999</v>
      </c>
      <c r="F1285">
        <v>1.3419999999999901E-2</v>
      </c>
      <c r="G1285">
        <v>1.94364285714285E-2</v>
      </c>
      <c r="H1285">
        <v>44.944946211473599</v>
      </c>
      <c r="I1285">
        <v>0</v>
      </c>
      <c r="J1285" s="1">
        <f t="shared" si="60"/>
        <v>43920</v>
      </c>
      <c r="K1285">
        <f>IFERROR(VLOOKUP(J1285,realized!F:I,3,0),"")</f>
        <v>-57194.26</v>
      </c>
      <c r="M1285" t="s">
        <v>2114</v>
      </c>
      <c r="N1285">
        <v>1.2418400000000001</v>
      </c>
      <c r="O1285">
        <v>1.24657</v>
      </c>
      <c r="P1285">
        <v>1.2316400000000001</v>
      </c>
      <c r="Q1285">
        <v>1.24177</v>
      </c>
      <c r="R1285">
        <v>1.4929999999999799E-2</v>
      </c>
      <c r="S1285">
        <v>3.4286428571428502E-2</v>
      </c>
      <c r="T1285">
        <v>30.056298858544299</v>
      </c>
      <c r="U1285">
        <v>1</v>
      </c>
      <c r="V1285" s="1">
        <f t="shared" si="61"/>
        <v>43920</v>
      </c>
      <c r="W1285">
        <f>IFERROR(VLOOKUP(V1285,realized!K:N,3,0),"")</f>
        <v>-9224.19</v>
      </c>
      <c r="Y1285" t="s">
        <v>2100</v>
      </c>
      <c r="Z1285">
        <v>1679.39</v>
      </c>
      <c r="AA1285">
        <v>1680.14</v>
      </c>
      <c r="AB1285">
        <v>1641.43</v>
      </c>
      <c r="AC1285">
        <v>1648.89</v>
      </c>
      <c r="AD1285">
        <v>38.71</v>
      </c>
      <c r="AE1285">
        <v>40.393571428571398</v>
      </c>
      <c r="AF1285">
        <v>37.020447234433</v>
      </c>
      <c r="AG1285">
        <v>1</v>
      </c>
      <c r="AH1285" s="1">
        <f t="shared" si="62"/>
        <v>43900</v>
      </c>
      <c r="AI1285">
        <f>IFERROR(VLOOKUP(AH1285,realized!U:X,3,0),"")</f>
        <v>-22007.93</v>
      </c>
    </row>
    <row r="1286" spans="1:35" x14ac:dyDescent="0.3">
      <c r="A1286" t="s">
        <v>2115</v>
      </c>
      <c r="B1286">
        <v>1.10365</v>
      </c>
      <c r="C1286">
        <v>1.10517</v>
      </c>
      <c r="D1286">
        <v>1.0926400000000001</v>
      </c>
      <c r="E1286">
        <v>1.10354</v>
      </c>
      <c r="F1286">
        <v>1.2529999999999901E-2</v>
      </c>
      <c r="G1286">
        <v>1.94985714285714E-2</v>
      </c>
      <c r="H1286">
        <v>47.928284375026202</v>
      </c>
      <c r="I1286">
        <v>0</v>
      </c>
      <c r="J1286" s="1">
        <f t="shared" si="60"/>
        <v>43921</v>
      </c>
      <c r="K1286">
        <f>IFERROR(VLOOKUP(J1286,realized!F:I,3,0),"")</f>
        <v>-54564.73</v>
      </c>
      <c r="M1286" t="s">
        <v>2115</v>
      </c>
      <c r="N1286">
        <v>1.23969</v>
      </c>
      <c r="O1286">
        <v>1.2472700000000001</v>
      </c>
      <c r="P1286">
        <v>1.2240500000000001</v>
      </c>
      <c r="Q1286">
        <v>1.2411700000000001</v>
      </c>
      <c r="R1286">
        <v>2.3220000000000001E-2</v>
      </c>
      <c r="S1286">
        <v>3.4703571428571299E-2</v>
      </c>
      <c r="T1286">
        <v>35.601887152113797</v>
      </c>
      <c r="U1286">
        <v>1</v>
      </c>
      <c r="V1286" s="1">
        <f t="shared" si="61"/>
        <v>43921</v>
      </c>
      <c r="W1286">
        <f>IFERROR(VLOOKUP(V1286,realized!K:N,3,0),"")</f>
        <v>-46143.66</v>
      </c>
      <c r="Y1286" t="s">
        <v>2101</v>
      </c>
      <c r="Z1286">
        <v>1649.59</v>
      </c>
      <c r="AA1286">
        <v>1671.18</v>
      </c>
      <c r="AB1286">
        <v>1632.87</v>
      </c>
      <c r="AC1286">
        <v>1634.47</v>
      </c>
      <c r="AD1286">
        <v>38.310000000000102</v>
      </c>
      <c r="AE1286">
        <v>41.702142857142903</v>
      </c>
      <c r="AF1286">
        <v>39.594539199250299</v>
      </c>
      <c r="AG1286">
        <v>1</v>
      </c>
      <c r="AH1286" s="1">
        <f t="shared" si="62"/>
        <v>43901</v>
      </c>
      <c r="AI1286">
        <f>IFERROR(VLOOKUP(AH1286,realized!U:X,3,0),"")</f>
        <v>-146569.49</v>
      </c>
    </row>
    <row r="1287" spans="1:35" x14ac:dyDescent="0.3">
      <c r="A1287" t="s">
        <v>2116</v>
      </c>
      <c r="B1287">
        <v>1.10327</v>
      </c>
      <c r="C1287">
        <v>1.1038600000000001</v>
      </c>
      <c r="D1287">
        <v>1.0902499999999999</v>
      </c>
      <c r="E1287">
        <v>1.09622</v>
      </c>
      <c r="F1287">
        <v>1.3610000000000099E-2</v>
      </c>
      <c r="G1287">
        <v>1.8485000000000001E-2</v>
      </c>
      <c r="H1287">
        <v>54.393259337888999</v>
      </c>
      <c r="I1287">
        <v>0</v>
      </c>
      <c r="J1287" s="1">
        <f t="shared" si="60"/>
        <v>43922</v>
      </c>
      <c r="K1287">
        <f>IFERROR(VLOOKUP(J1287,realized!F:I,3,0),"")</f>
        <v>7331.04</v>
      </c>
      <c r="M1287" t="s">
        <v>2116</v>
      </c>
      <c r="N1287">
        <v>1.2415700000000001</v>
      </c>
      <c r="O1287">
        <v>1.2441500000000001</v>
      </c>
      <c r="P1287">
        <v>1.2329699999999999</v>
      </c>
      <c r="Q1287">
        <v>1.2365999999999999</v>
      </c>
      <c r="R1287">
        <v>1.11800000000001E-2</v>
      </c>
      <c r="S1287">
        <v>3.29428571428571E-2</v>
      </c>
      <c r="T1287">
        <v>43.868856701360798</v>
      </c>
      <c r="U1287">
        <v>1</v>
      </c>
      <c r="V1287" s="1">
        <f t="shared" si="61"/>
        <v>43922</v>
      </c>
      <c r="W1287">
        <f>IFERROR(VLOOKUP(V1287,realized!K:N,3,0),"")</f>
        <v>7699.99</v>
      </c>
      <c r="Y1287" t="s">
        <v>2102</v>
      </c>
      <c r="Z1287">
        <v>1633.45</v>
      </c>
      <c r="AA1287">
        <v>1649.99</v>
      </c>
      <c r="AB1287">
        <v>1560.53</v>
      </c>
      <c r="AC1287">
        <v>1577.34</v>
      </c>
      <c r="AD1287">
        <v>89.46</v>
      </c>
      <c r="AE1287">
        <v>45.927142857142798</v>
      </c>
      <c r="AF1287">
        <v>41.713250361196501</v>
      </c>
      <c r="AG1287">
        <v>1</v>
      </c>
      <c r="AH1287" s="1">
        <f t="shared" si="62"/>
        <v>43902</v>
      </c>
      <c r="AI1287">
        <f>IFERROR(VLOOKUP(AH1287,realized!U:X,3,0),"")</f>
        <v>-754399.68</v>
      </c>
    </row>
    <row r="1288" spans="1:35" x14ac:dyDescent="0.3">
      <c r="A1288" t="s">
        <v>2117</v>
      </c>
      <c r="B1288">
        <v>1.0962499999999999</v>
      </c>
      <c r="C1288">
        <v>1.0967199999999999</v>
      </c>
      <c r="D1288">
        <v>1.0820399999999999</v>
      </c>
      <c r="E1288">
        <v>1.08568</v>
      </c>
      <c r="F1288">
        <v>1.468E-2</v>
      </c>
      <c r="G1288">
        <v>1.8342857142857098E-2</v>
      </c>
      <c r="H1288">
        <v>55.062154654213003</v>
      </c>
      <c r="I1288">
        <v>0</v>
      </c>
      <c r="J1288" s="1">
        <f t="shared" si="60"/>
        <v>43923</v>
      </c>
      <c r="K1288">
        <f>IFERROR(VLOOKUP(J1288,realized!F:I,3,0),"")</f>
        <v>-93312.23</v>
      </c>
      <c r="M1288" t="s">
        <v>2117</v>
      </c>
      <c r="N1288">
        <v>1.2374499999999999</v>
      </c>
      <c r="O1288">
        <v>1.2474799999999999</v>
      </c>
      <c r="P1288">
        <v>1.2347600000000001</v>
      </c>
      <c r="Q1288">
        <v>1.23959</v>
      </c>
      <c r="R1288">
        <v>1.2719999999999799E-2</v>
      </c>
      <c r="S1288">
        <v>3.1207142857142801E-2</v>
      </c>
      <c r="T1288">
        <v>49.855178778262001</v>
      </c>
      <c r="U1288">
        <v>1</v>
      </c>
      <c r="V1288" s="1">
        <f t="shared" si="61"/>
        <v>43923</v>
      </c>
      <c r="W1288">
        <f>IFERROR(VLOOKUP(V1288,realized!K:N,3,0),"")</f>
        <v>-6362.06</v>
      </c>
      <c r="Y1288" t="s">
        <v>2103</v>
      </c>
      <c r="Z1288">
        <v>1579.1</v>
      </c>
      <c r="AA1288">
        <v>1597.82</v>
      </c>
      <c r="AB1288">
        <v>1504.54</v>
      </c>
      <c r="AC1288">
        <v>1529</v>
      </c>
      <c r="AD1288">
        <v>93.279999999999902</v>
      </c>
      <c r="AE1288">
        <v>49.284999999999997</v>
      </c>
      <c r="AF1288">
        <v>31.925565114093601</v>
      </c>
      <c r="AG1288">
        <v>0</v>
      </c>
      <c r="AH1288" s="1">
        <f t="shared" si="62"/>
        <v>43903</v>
      </c>
      <c r="AI1288">
        <f>IFERROR(VLOOKUP(AH1288,realized!U:X,3,0),"")</f>
        <v>-271838.26</v>
      </c>
    </row>
    <row r="1289" spans="1:35" x14ac:dyDescent="0.3">
      <c r="A1289" t="s">
        <v>2118</v>
      </c>
      <c r="B1289">
        <v>1.08552</v>
      </c>
      <c r="C1289">
        <v>1.0860399999999999</v>
      </c>
      <c r="D1289">
        <v>1.07725</v>
      </c>
      <c r="E1289">
        <v>1.0807100000000001</v>
      </c>
      <c r="F1289">
        <v>8.78999999999985E-3</v>
      </c>
      <c r="G1289">
        <v>1.7885000000000002E-2</v>
      </c>
      <c r="H1289">
        <v>58.670698530023202</v>
      </c>
      <c r="I1289">
        <v>0</v>
      </c>
      <c r="J1289" s="1">
        <f t="shared" si="60"/>
        <v>43924</v>
      </c>
      <c r="K1289">
        <f>IFERROR(VLOOKUP(J1289,realized!F:I,3,0),"")</f>
        <v>-20318.349999999999</v>
      </c>
      <c r="M1289" t="s">
        <v>2118</v>
      </c>
      <c r="N1289">
        <v>1.2395</v>
      </c>
      <c r="O1289">
        <v>1.2406900000000001</v>
      </c>
      <c r="P1289">
        <v>1.22052</v>
      </c>
      <c r="Q1289">
        <v>1.2265299999999999</v>
      </c>
      <c r="R1289">
        <v>2.017E-2</v>
      </c>
      <c r="S1289">
        <v>3.1076428571428501E-2</v>
      </c>
      <c r="T1289">
        <v>51.110676032103598</v>
      </c>
      <c r="U1289">
        <v>0</v>
      </c>
      <c r="V1289" s="1">
        <f t="shared" si="61"/>
        <v>43924</v>
      </c>
      <c r="W1289">
        <f>IFERROR(VLOOKUP(V1289,realized!K:N,3,0),"")</f>
        <v>-35951.550000000003</v>
      </c>
      <c r="Y1289" t="s">
        <v>2104</v>
      </c>
      <c r="Z1289">
        <v>1570.73</v>
      </c>
      <c r="AA1289">
        <v>1574.95</v>
      </c>
      <c r="AB1289">
        <v>1451.07</v>
      </c>
      <c r="AC1289">
        <v>1514.8</v>
      </c>
      <c r="AD1289">
        <v>123.88</v>
      </c>
      <c r="AE1289">
        <v>55.6864285714286</v>
      </c>
      <c r="AF1289">
        <v>25.842636721295499</v>
      </c>
      <c r="AG1289">
        <v>0</v>
      </c>
      <c r="AH1289" s="1">
        <f t="shared" si="62"/>
        <v>43906</v>
      </c>
      <c r="AI1289">
        <f>IFERROR(VLOOKUP(AH1289,realized!U:X,3,0),"")</f>
        <v>-243461.36</v>
      </c>
    </row>
    <row r="1290" spans="1:35" x14ac:dyDescent="0.3">
      <c r="A1290" t="s">
        <v>2119</v>
      </c>
      <c r="B1290">
        <v>1.08097</v>
      </c>
      <c r="C1290">
        <v>1.08351</v>
      </c>
      <c r="D1290">
        <v>1.07681</v>
      </c>
      <c r="E1290">
        <v>1.0792600000000001</v>
      </c>
      <c r="F1290">
        <v>6.6999999999999204E-3</v>
      </c>
      <c r="G1290">
        <v>1.6692142857142801E-2</v>
      </c>
      <c r="H1290">
        <v>61.784125149276797</v>
      </c>
      <c r="I1290">
        <v>0</v>
      </c>
      <c r="J1290" s="1">
        <f t="shared" si="60"/>
        <v>43927</v>
      </c>
      <c r="K1290">
        <f>IFERROR(VLOOKUP(J1290,realized!F:I,3,0),"")</f>
        <v>37186.800000000003</v>
      </c>
      <c r="M1290" t="s">
        <v>2119</v>
      </c>
      <c r="N1290">
        <v>1.2222299999999999</v>
      </c>
      <c r="O1290">
        <v>1.23261</v>
      </c>
      <c r="P1290">
        <v>1.2209399999999999</v>
      </c>
      <c r="Q1290">
        <v>1.2227300000000001</v>
      </c>
      <c r="R1290">
        <v>1.167E-2</v>
      </c>
      <c r="S1290">
        <v>2.9974285714285599E-2</v>
      </c>
      <c r="T1290">
        <v>52.127410239357999</v>
      </c>
      <c r="U1290">
        <v>0</v>
      </c>
      <c r="V1290" s="1">
        <f t="shared" si="61"/>
        <v>43927</v>
      </c>
      <c r="W1290">
        <f>IFERROR(VLOOKUP(V1290,realized!K:N,3,0),"")</f>
        <v>29980.99</v>
      </c>
      <c r="Y1290" t="s">
        <v>2105</v>
      </c>
      <c r="Z1290">
        <v>1509.7</v>
      </c>
      <c r="AA1290">
        <v>1553.89</v>
      </c>
      <c r="AB1290">
        <v>1465.33</v>
      </c>
      <c r="AC1290">
        <v>1527.8</v>
      </c>
      <c r="AD1290">
        <v>88.560000000000102</v>
      </c>
      <c r="AE1290">
        <v>59.86</v>
      </c>
      <c r="AF1290">
        <v>28.793904207610499</v>
      </c>
      <c r="AG1290">
        <v>0</v>
      </c>
      <c r="AH1290" s="1">
        <f t="shared" si="62"/>
        <v>43907</v>
      </c>
      <c r="AI1290">
        <f>IFERROR(VLOOKUP(AH1290,realized!U:X,3,0),"")</f>
        <v>-179111.75</v>
      </c>
    </row>
    <row r="1291" spans="1:35" x14ac:dyDescent="0.3">
      <c r="A1291" t="s">
        <v>2120</v>
      </c>
      <c r="B1291">
        <v>1.0791200000000001</v>
      </c>
      <c r="C1291">
        <v>1.0926100000000001</v>
      </c>
      <c r="D1291">
        <v>1.0781799999999999</v>
      </c>
      <c r="E1291">
        <v>1.08911</v>
      </c>
      <c r="F1291">
        <v>1.4430000000000101E-2</v>
      </c>
      <c r="G1291">
        <v>1.5982857142857101E-2</v>
      </c>
      <c r="H1291">
        <v>61.6962898251155</v>
      </c>
      <c r="I1291">
        <v>0</v>
      </c>
      <c r="J1291" s="1">
        <f t="shared" si="60"/>
        <v>43928</v>
      </c>
      <c r="K1291">
        <f>IFERROR(VLOOKUP(J1291,realized!F:I,3,0),"")</f>
        <v>-89707.44</v>
      </c>
      <c r="M1291" t="s">
        <v>2120</v>
      </c>
      <c r="N1291">
        <v>1.22295</v>
      </c>
      <c r="O1291">
        <v>1.2383999999999999</v>
      </c>
      <c r="P1291">
        <v>1.21648</v>
      </c>
      <c r="Q1291">
        <v>1.2335400000000001</v>
      </c>
      <c r="R1291">
        <v>2.1919999999999901E-2</v>
      </c>
      <c r="S1291">
        <v>2.66528571428571E-2</v>
      </c>
      <c r="T1291">
        <v>52.453668882934103</v>
      </c>
      <c r="U1291">
        <v>0</v>
      </c>
      <c r="V1291" s="1">
        <f t="shared" si="61"/>
        <v>43928</v>
      </c>
      <c r="W1291">
        <f>IFERROR(VLOOKUP(V1291,realized!K:N,3,0),"")</f>
        <v>9066.9</v>
      </c>
      <c r="Y1291" t="s">
        <v>2106</v>
      </c>
      <c r="Z1291">
        <v>1527.5</v>
      </c>
      <c r="AA1291">
        <v>1545.95</v>
      </c>
      <c r="AB1291">
        <v>1472.52</v>
      </c>
      <c r="AC1291">
        <v>1485.7</v>
      </c>
      <c r="AD1291">
        <v>73.430000000000007</v>
      </c>
      <c r="AE1291">
        <v>63.306428571428597</v>
      </c>
      <c r="AF1291">
        <v>31.703810369999498</v>
      </c>
      <c r="AG1291">
        <v>0</v>
      </c>
      <c r="AH1291" s="1">
        <f t="shared" si="62"/>
        <v>43908</v>
      </c>
      <c r="AI1291">
        <f>IFERROR(VLOOKUP(AH1291,realized!U:X,3,0),"")</f>
        <v>-132720.03</v>
      </c>
    </row>
    <row r="1292" spans="1:35" x14ac:dyDescent="0.3">
      <c r="A1292" t="s">
        <v>2121</v>
      </c>
      <c r="B1292">
        <v>1.0889899999999999</v>
      </c>
      <c r="C1292">
        <v>1.09019</v>
      </c>
      <c r="D1292">
        <v>1.0829800000000001</v>
      </c>
      <c r="E1292">
        <v>1.0853999999999999</v>
      </c>
      <c r="F1292">
        <v>7.20999999999993E-3</v>
      </c>
      <c r="G1292">
        <v>1.41557142857142E-2</v>
      </c>
      <c r="H1292">
        <v>61.103736974619103</v>
      </c>
      <c r="I1292">
        <v>0</v>
      </c>
      <c r="J1292" s="1">
        <f t="shared" si="60"/>
        <v>43929</v>
      </c>
      <c r="K1292">
        <f>IFERROR(VLOOKUP(J1292,realized!F:I,3,0),"")</f>
        <v>-19387.53</v>
      </c>
      <c r="M1292" t="s">
        <v>2121</v>
      </c>
      <c r="N1292">
        <v>1.23305</v>
      </c>
      <c r="O1292">
        <v>1.242</v>
      </c>
      <c r="P1292">
        <v>1.2287399999999999</v>
      </c>
      <c r="Q1292">
        <v>1.23814</v>
      </c>
      <c r="R1292">
        <v>1.3259999999999999E-2</v>
      </c>
      <c r="S1292">
        <v>2.5075714285714201E-2</v>
      </c>
      <c r="T1292">
        <v>52.538899410089599</v>
      </c>
      <c r="U1292">
        <v>0</v>
      </c>
      <c r="V1292" s="1">
        <f t="shared" si="61"/>
        <v>43929</v>
      </c>
      <c r="W1292">
        <f>IFERROR(VLOOKUP(V1292,realized!K:N,3,0),"")</f>
        <v>-22679.57</v>
      </c>
      <c r="Y1292" t="s">
        <v>2107</v>
      </c>
      <c r="Z1292">
        <v>1485.16</v>
      </c>
      <c r="AA1292">
        <v>1500.65</v>
      </c>
      <c r="AB1292">
        <v>1463.75</v>
      </c>
      <c r="AC1292">
        <v>1472.12</v>
      </c>
      <c r="AD1292">
        <v>36.9</v>
      </c>
      <c r="AE1292">
        <v>59.761428571428603</v>
      </c>
      <c r="AF1292">
        <v>33.8522004462681</v>
      </c>
      <c r="AG1292">
        <v>0</v>
      </c>
      <c r="AH1292" s="1">
        <f t="shared" si="62"/>
        <v>43909</v>
      </c>
      <c r="AI1292">
        <f>IFERROR(VLOOKUP(AH1292,realized!U:X,3,0),"")</f>
        <v>-75030.78</v>
      </c>
    </row>
    <row r="1293" spans="1:35" x14ac:dyDescent="0.3">
      <c r="A1293" t="s">
        <v>2122</v>
      </c>
      <c r="B1293">
        <v>1.08531</v>
      </c>
      <c r="C1293">
        <v>1.09514</v>
      </c>
      <c r="D1293">
        <v>1.0840799999999999</v>
      </c>
      <c r="E1293">
        <v>1.0929</v>
      </c>
      <c r="F1293">
        <v>1.106E-2</v>
      </c>
      <c r="G1293">
        <v>1.35657142857142E-2</v>
      </c>
      <c r="H1293">
        <v>60.375770671902501</v>
      </c>
      <c r="I1293">
        <v>0</v>
      </c>
      <c r="J1293" s="1">
        <f t="shared" si="60"/>
        <v>43930</v>
      </c>
      <c r="K1293">
        <f>IFERROR(VLOOKUP(J1293,realized!F:I,3,0),"")</f>
        <v>-25413.55</v>
      </c>
      <c r="M1293" t="s">
        <v>2122</v>
      </c>
      <c r="N1293">
        <v>1.23733</v>
      </c>
      <c r="O1293">
        <v>1.24831</v>
      </c>
      <c r="P1293">
        <v>1.2359800000000001</v>
      </c>
      <c r="Q1293">
        <v>1.2461599999999999</v>
      </c>
      <c r="R1293">
        <v>1.23299999999999E-2</v>
      </c>
      <c r="S1293">
        <v>2.22142857142856E-2</v>
      </c>
      <c r="T1293">
        <v>53.417992317897301</v>
      </c>
      <c r="U1293">
        <v>0</v>
      </c>
      <c r="V1293" s="1">
        <f t="shared" si="61"/>
        <v>43930</v>
      </c>
      <c r="W1293">
        <f>IFERROR(VLOOKUP(V1293,realized!K:N,3,0),"")</f>
        <v>-85933.25</v>
      </c>
      <c r="Y1293" t="s">
        <v>2108</v>
      </c>
      <c r="Z1293">
        <v>1469.59</v>
      </c>
      <c r="AA1293">
        <v>1515.71</v>
      </c>
      <c r="AB1293">
        <v>1454.79</v>
      </c>
      <c r="AC1293">
        <v>1497.9</v>
      </c>
      <c r="AD1293">
        <v>60.92</v>
      </c>
      <c r="AE1293">
        <v>61.5678571428571</v>
      </c>
      <c r="AF1293">
        <v>35.8924469185202</v>
      </c>
      <c r="AG1293">
        <v>0</v>
      </c>
      <c r="AH1293" s="1">
        <f t="shared" si="62"/>
        <v>43910</v>
      </c>
      <c r="AI1293">
        <f>IFERROR(VLOOKUP(AH1293,realized!U:X,3,0),"")</f>
        <v>-85744.06</v>
      </c>
    </row>
    <row r="1294" spans="1:35" x14ac:dyDescent="0.3">
      <c r="A1294" t="s">
        <v>2123</v>
      </c>
      <c r="B1294">
        <v>1.0928100000000001</v>
      </c>
      <c r="C1294">
        <v>1.09521</v>
      </c>
      <c r="D1294">
        <v>1.0918399999999999</v>
      </c>
      <c r="E1294">
        <v>1.09321</v>
      </c>
      <c r="F1294">
        <v>3.3700000000000899E-3</v>
      </c>
      <c r="G1294">
        <v>1.2435714285714199E-2</v>
      </c>
      <c r="H1294">
        <v>66.395311750373907</v>
      </c>
      <c r="I1294">
        <v>0</v>
      </c>
      <c r="J1294" s="1">
        <f t="shared" si="60"/>
        <v>43931</v>
      </c>
      <c r="K1294">
        <f>IFERROR(VLOOKUP(J1294,realized!F:I,3,0),"")</f>
        <v>7834.37</v>
      </c>
      <c r="M1294" t="s">
        <v>2123</v>
      </c>
      <c r="N1294">
        <v>1.24627</v>
      </c>
      <c r="O1294">
        <v>1.24864</v>
      </c>
      <c r="P1294">
        <v>1.2434099999999999</v>
      </c>
      <c r="Q1294">
        <v>1.2443200000000001</v>
      </c>
      <c r="R1294">
        <v>5.2300000000000601E-3</v>
      </c>
      <c r="S1294">
        <v>2.0676428571428498E-2</v>
      </c>
      <c r="T1294">
        <v>55.273839379978199</v>
      </c>
      <c r="U1294">
        <v>0</v>
      </c>
      <c r="V1294" s="1">
        <f t="shared" si="61"/>
        <v>43931</v>
      </c>
      <c r="W1294">
        <f>IFERROR(VLOOKUP(V1294,realized!K:N,3,0),"")</f>
        <v>-5909.47</v>
      </c>
      <c r="Y1294" t="s">
        <v>2109</v>
      </c>
      <c r="Z1294">
        <v>1503.63</v>
      </c>
      <c r="AA1294">
        <v>1561.09</v>
      </c>
      <c r="AB1294">
        <v>1482.27</v>
      </c>
      <c r="AC1294">
        <v>1552.85</v>
      </c>
      <c r="AD1294">
        <v>78.819999999999894</v>
      </c>
      <c r="AE1294">
        <v>62.569285714285698</v>
      </c>
      <c r="AF1294">
        <v>37.661602443722501</v>
      </c>
      <c r="AG1294">
        <v>0</v>
      </c>
      <c r="AH1294" s="1">
        <f t="shared" si="62"/>
        <v>43913</v>
      </c>
      <c r="AI1294">
        <f>IFERROR(VLOOKUP(AH1294,realized!U:X,3,0),"")</f>
        <v>-232407.14</v>
      </c>
    </row>
    <row r="1295" spans="1:35" x14ac:dyDescent="0.3">
      <c r="A1295" t="s">
        <v>2124</v>
      </c>
      <c r="B1295">
        <v>1.0948800000000001</v>
      </c>
      <c r="C1295">
        <v>1.0967499999999999</v>
      </c>
      <c r="D1295">
        <v>1.0892299999999999</v>
      </c>
      <c r="E1295">
        <v>1.09084</v>
      </c>
      <c r="F1295">
        <v>7.5199999999999703E-3</v>
      </c>
      <c r="G1295">
        <v>1.17871428571428E-2</v>
      </c>
      <c r="H1295">
        <v>68.702107144153203</v>
      </c>
      <c r="I1295">
        <v>0</v>
      </c>
      <c r="J1295" s="1">
        <f t="shared" si="60"/>
        <v>43934</v>
      </c>
      <c r="K1295">
        <f>IFERROR(VLOOKUP(J1295,realized!F:I,3,0),"")</f>
        <v>-74764.350000000006</v>
      </c>
      <c r="M1295" t="s">
        <v>2124</v>
      </c>
      <c r="N1295">
        <v>1.24495</v>
      </c>
      <c r="O1295">
        <v>1.2536400000000001</v>
      </c>
      <c r="P1295">
        <v>1.244</v>
      </c>
      <c r="Q1295">
        <v>1.25038</v>
      </c>
      <c r="R1295">
        <v>9.6400000000000895E-3</v>
      </c>
      <c r="S1295">
        <v>1.93342857142857E-2</v>
      </c>
      <c r="T1295">
        <v>57.3105439275474</v>
      </c>
      <c r="U1295">
        <v>0</v>
      </c>
      <c r="V1295" s="1">
        <f t="shared" si="61"/>
        <v>43934</v>
      </c>
      <c r="W1295">
        <f>IFERROR(VLOOKUP(V1295,realized!K:N,3,0),"")</f>
        <v>-84197.15</v>
      </c>
      <c r="Y1295" t="s">
        <v>2110</v>
      </c>
      <c r="Z1295">
        <v>1554.76</v>
      </c>
      <c r="AA1295">
        <v>1632.86</v>
      </c>
      <c r="AB1295">
        <v>1552.17</v>
      </c>
      <c r="AC1295">
        <v>1626.42</v>
      </c>
      <c r="AD1295">
        <v>80.689999999999799</v>
      </c>
      <c r="AE1295">
        <v>66.847142857142899</v>
      </c>
      <c r="AF1295">
        <v>39.548318929381502</v>
      </c>
      <c r="AG1295">
        <v>0</v>
      </c>
      <c r="AH1295" s="1">
        <f t="shared" si="62"/>
        <v>43914</v>
      </c>
      <c r="AI1295">
        <f>IFERROR(VLOOKUP(AH1295,realized!U:X,3,0),"")</f>
        <v>-389148.41</v>
      </c>
    </row>
    <row r="1296" spans="1:35" x14ac:dyDescent="0.3">
      <c r="A1296" t="s">
        <v>2125</v>
      </c>
      <c r="B1296">
        <v>1.0908199999999999</v>
      </c>
      <c r="C1296">
        <v>1.0986899999999999</v>
      </c>
      <c r="D1296">
        <v>1.0898399999999999</v>
      </c>
      <c r="E1296">
        <v>1.0980799999999999</v>
      </c>
      <c r="F1296">
        <v>8.8500000000000193E-3</v>
      </c>
      <c r="G1296">
        <v>1.14592857142857E-2</v>
      </c>
      <c r="H1296">
        <v>68.246319797938398</v>
      </c>
      <c r="I1296">
        <v>0</v>
      </c>
      <c r="J1296" s="1">
        <f t="shared" si="60"/>
        <v>43935</v>
      </c>
      <c r="K1296">
        <f>IFERROR(VLOOKUP(J1296,realized!F:I,3,0),"")</f>
        <v>19499.75</v>
      </c>
      <c r="M1296" t="s">
        <v>2125</v>
      </c>
      <c r="N1296">
        <v>1.2502800000000001</v>
      </c>
      <c r="O1296">
        <v>1.2646999999999999</v>
      </c>
      <c r="P1296">
        <v>1.24932</v>
      </c>
      <c r="Q1296">
        <v>1.2622800000000001</v>
      </c>
      <c r="R1296">
        <v>1.5379999999999901E-2</v>
      </c>
      <c r="S1296">
        <v>1.8040714285714202E-2</v>
      </c>
      <c r="T1296">
        <v>57.238577500673003</v>
      </c>
      <c r="U1296">
        <v>0</v>
      </c>
      <c r="V1296" s="1">
        <f t="shared" si="61"/>
        <v>43935</v>
      </c>
      <c r="W1296">
        <f>IFERROR(VLOOKUP(V1296,realized!K:N,3,0),"")</f>
        <v>-113908</v>
      </c>
      <c r="Y1296" t="s">
        <v>2111</v>
      </c>
      <c r="Z1296">
        <v>1628.65</v>
      </c>
      <c r="AA1296">
        <v>1638.64</v>
      </c>
      <c r="AB1296">
        <v>1590.79</v>
      </c>
      <c r="AC1296">
        <v>1617</v>
      </c>
      <c r="AD1296">
        <v>47.850000000000101</v>
      </c>
      <c r="AE1296">
        <v>67.487857142857195</v>
      </c>
      <c r="AF1296">
        <v>41.280990363522598</v>
      </c>
      <c r="AG1296">
        <v>0</v>
      </c>
      <c r="AH1296" s="1">
        <f t="shared" si="62"/>
        <v>43915</v>
      </c>
      <c r="AI1296">
        <f>IFERROR(VLOOKUP(AH1296,realized!U:X,3,0),"")</f>
        <v>63511.16</v>
      </c>
    </row>
    <row r="1297" spans="1:35" x14ac:dyDescent="0.3">
      <c r="A1297" t="s">
        <v>2126</v>
      </c>
      <c r="B1297">
        <v>1.09792</v>
      </c>
      <c r="C1297">
        <v>1.09897</v>
      </c>
      <c r="D1297">
        <v>1.08561</v>
      </c>
      <c r="E1297">
        <v>1.0911200000000001</v>
      </c>
      <c r="F1297">
        <v>1.336E-2</v>
      </c>
      <c r="G1297">
        <v>1.10657142857142E-2</v>
      </c>
      <c r="H1297">
        <v>66.759849296784395</v>
      </c>
      <c r="I1297">
        <v>0</v>
      </c>
      <c r="J1297" s="1">
        <f t="shared" si="60"/>
        <v>43936</v>
      </c>
      <c r="K1297">
        <f>IFERROR(VLOOKUP(J1297,realized!F:I,3,0),"")</f>
        <v>-116404.88</v>
      </c>
      <c r="M1297" t="s">
        <v>2126</v>
      </c>
      <c r="N1297">
        <v>1.26197</v>
      </c>
      <c r="O1297">
        <v>1.2630300000000001</v>
      </c>
      <c r="P1297">
        <v>1.2435400000000001</v>
      </c>
      <c r="Q1297">
        <v>1.25221</v>
      </c>
      <c r="R1297">
        <v>1.949E-2</v>
      </c>
      <c r="S1297">
        <v>1.6191428571428499E-2</v>
      </c>
      <c r="T1297">
        <v>75.291845291238403</v>
      </c>
      <c r="U1297">
        <v>0</v>
      </c>
      <c r="V1297" s="1">
        <f t="shared" si="61"/>
        <v>43936</v>
      </c>
      <c r="W1297">
        <f>IFERROR(VLOOKUP(V1297,realized!K:N,3,0),"")</f>
        <v>-111842.05</v>
      </c>
      <c r="Y1297" t="s">
        <v>2112</v>
      </c>
      <c r="Z1297">
        <v>1615.3</v>
      </c>
      <c r="AA1297">
        <v>1644.31</v>
      </c>
      <c r="AB1297">
        <v>1585.22</v>
      </c>
      <c r="AC1297">
        <v>1628.91</v>
      </c>
      <c r="AD1297">
        <v>59.089999999999897</v>
      </c>
      <c r="AE1297">
        <v>68.282142857142901</v>
      </c>
      <c r="AF1297">
        <v>42.827600851576499</v>
      </c>
      <c r="AG1297">
        <v>0</v>
      </c>
      <c r="AH1297" s="1">
        <f t="shared" si="62"/>
        <v>43916</v>
      </c>
      <c r="AI1297">
        <f>IFERROR(VLOOKUP(AH1297,realized!U:X,3,0),"")</f>
        <v>-63035.99</v>
      </c>
    </row>
    <row r="1298" spans="1:35" x14ac:dyDescent="0.3">
      <c r="A1298" t="s">
        <v>2127</v>
      </c>
      <c r="B1298">
        <v>1.0908100000000001</v>
      </c>
      <c r="C1298">
        <v>1.09111</v>
      </c>
      <c r="D1298">
        <v>1.0816399999999999</v>
      </c>
      <c r="E1298">
        <v>1.0838099999999999</v>
      </c>
      <c r="F1298">
        <v>9.4800000000001498E-3</v>
      </c>
      <c r="G1298">
        <v>1.0357857142857099E-2</v>
      </c>
      <c r="H1298">
        <v>65.415893107777194</v>
      </c>
      <c r="I1298">
        <v>0</v>
      </c>
      <c r="J1298" s="1">
        <f t="shared" si="60"/>
        <v>43937</v>
      </c>
      <c r="K1298">
        <f>IFERROR(VLOOKUP(J1298,realized!F:I,3,0),"")</f>
        <v>-8436.26</v>
      </c>
      <c r="M1298" t="s">
        <v>2127</v>
      </c>
      <c r="N1298">
        <v>1.25115</v>
      </c>
      <c r="O1298">
        <v>1.25264</v>
      </c>
      <c r="P1298">
        <v>1.2407600000000001</v>
      </c>
      <c r="Q1298">
        <v>1.2455700000000001</v>
      </c>
      <c r="R1298">
        <v>1.18799999999998E-2</v>
      </c>
      <c r="S1298">
        <v>1.45014285714285E-2</v>
      </c>
      <c r="T1298">
        <v>75.846011042189701</v>
      </c>
      <c r="U1298">
        <v>0</v>
      </c>
      <c r="V1298" s="1">
        <f t="shared" si="61"/>
        <v>43937</v>
      </c>
      <c r="W1298">
        <f>IFERROR(VLOOKUP(V1298,realized!K:N,3,0),"")</f>
        <v>1031.79</v>
      </c>
      <c r="Y1298" t="s">
        <v>2113</v>
      </c>
      <c r="Z1298">
        <v>1631.67</v>
      </c>
      <c r="AA1298">
        <v>1635.26</v>
      </c>
      <c r="AB1298">
        <v>1613.7</v>
      </c>
      <c r="AC1298">
        <v>1624.24</v>
      </c>
      <c r="AD1298">
        <v>21.559999999999899</v>
      </c>
      <c r="AE1298">
        <v>66.532857142857097</v>
      </c>
      <c r="AF1298">
        <v>47.821240279367501</v>
      </c>
      <c r="AG1298">
        <v>0</v>
      </c>
      <c r="AH1298" s="1">
        <f t="shared" si="62"/>
        <v>43917</v>
      </c>
      <c r="AI1298">
        <f>IFERROR(VLOOKUP(AH1298,realized!U:X,3,0),"")</f>
        <v>1967.76</v>
      </c>
    </row>
    <row r="1299" spans="1:35" x14ac:dyDescent="0.3">
      <c r="A1299" t="s">
        <v>2128</v>
      </c>
      <c r="B1299">
        <v>1.08368</v>
      </c>
      <c r="C1299">
        <v>1.08924</v>
      </c>
      <c r="D1299">
        <v>1.08118</v>
      </c>
      <c r="E1299">
        <v>1.0871</v>
      </c>
      <c r="F1299">
        <v>8.0599999999999491E-3</v>
      </c>
      <c r="G1299">
        <v>9.9750000000000203E-3</v>
      </c>
      <c r="H1299">
        <v>74.335068755035294</v>
      </c>
      <c r="I1299">
        <v>0</v>
      </c>
      <c r="J1299" s="1">
        <f t="shared" si="60"/>
        <v>43938</v>
      </c>
      <c r="K1299">
        <f>IFERROR(VLOOKUP(J1299,realized!F:I,3,0),"")</f>
        <v>2570.19</v>
      </c>
      <c r="M1299" t="s">
        <v>2128</v>
      </c>
      <c r="N1299">
        <v>1.2455799999999999</v>
      </c>
      <c r="O1299">
        <v>1.25221</v>
      </c>
      <c r="P1299">
        <v>1.2406299999999999</v>
      </c>
      <c r="Q1299">
        <v>1.2495799999999999</v>
      </c>
      <c r="R1299">
        <v>1.1580000000000101E-2</v>
      </c>
      <c r="S1299">
        <v>1.42621428571428E-2</v>
      </c>
      <c r="T1299">
        <v>73.657909406269198</v>
      </c>
      <c r="U1299">
        <v>0</v>
      </c>
      <c r="V1299" s="1">
        <f t="shared" si="61"/>
        <v>43938</v>
      </c>
      <c r="W1299">
        <f>IFERROR(VLOOKUP(V1299,realized!K:N,3,0),"")</f>
        <v>7949.88</v>
      </c>
      <c r="Y1299" t="s">
        <v>2114</v>
      </c>
      <c r="Z1299">
        <v>1628.37</v>
      </c>
      <c r="AA1299">
        <v>1632.7</v>
      </c>
      <c r="AB1299">
        <v>1610.53</v>
      </c>
      <c r="AC1299">
        <v>1620.54</v>
      </c>
      <c r="AD1299">
        <v>22.17</v>
      </c>
      <c r="AE1299">
        <v>65.351428571428599</v>
      </c>
      <c r="AF1299">
        <v>50.484176945827699</v>
      </c>
      <c r="AG1299">
        <v>0</v>
      </c>
      <c r="AH1299" s="1">
        <f t="shared" si="62"/>
        <v>43920</v>
      </c>
      <c r="AI1299">
        <f>IFERROR(VLOOKUP(AH1299,realized!U:X,3,0),"")</f>
        <v>618.51</v>
      </c>
    </row>
    <row r="1300" spans="1:35" x14ac:dyDescent="0.3">
      <c r="A1300" t="s">
        <v>2129</v>
      </c>
      <c r="B1300">
        <v>1.08649</v>
      </c>
      <c r="C1300">
        <v>1.0896399999999999</v>
      </c>
      <c r="D1300">
        <v>1.0840799999999999</v>
      </c>
      <c r="E1300">
        <v>1.08616</v>
      </c>
      <c r="F1300">
        <v>5.5599999999999998E-3</v>
      </c>
      <c r="G1300">
        <v>9.4771428571428801E-3</v>
      </c>
      <c r="H1300">
        <v>74.195933878828399</v>
      </c>
      <c r="I1300">
        <v>0</v>
      </c>
      <c r="J1300" s="1">
        <f t="shared" si="60"/>
        <v>43941</v>
      </c>
      <c r="K1300">
        <f>IFERROR(VLOOKUP(J1300,realized!F:I,3,0),"")</f>
        <v>9642.51</v>
      </c>
      <c r="M1300" t="s">
        <v>2129</v>
      </c>
      <c r="N1300">
        <v>1.2492000000000001</v>
      </c>
      <c r="O1300">
        <v>1.24986</v>
      </c>
      <c r="P1300">
        <v>1.2416</v>
      </c>
      <c r="Q1300">
        <v>1.24319</v>
      </c>
      <c r="R1300">
        <v>8.2599999999999306E-3</v>
      </c>
      <c r="S1300">
        <v>1.31935714285714E-2</v>
      </c>
      <c r="T1300">
        <v>71.157562723729299</v>
      </c>
      <c r="U1300">
        <v>0</v>
      </c>
      <c r="V1300" s="1">
        <f t="shared" si="61"/>
        <v>43941</v>
      </c>
      <c r="W1300">
        <f>IFERROR(VLOOKUP(V1300,realized!K:N,3,0),"")</f>
        <v>14953.86</v>
      </c>
      <c r="Y1300" t="s">
        <v>2115</v>
      </c>
      <c r="Z1300">
        <v>1622.02</v>
      </c>
      <c r="AA1300">
        <v>1623.44</v>
      </c>
      <c r="AB1300">
        <v>1574.29</v>
      </c>
      <c r="AC1300">
        <v>1575.37</v>
      </c>
      <c r="AD1300">
        <v>49.15</v>
      </c>
      <c r="AE1300">
        <v>66.125714285714295</v>
      </c>
      <c r="AF1300">
        <v>55.413332273108097</v>
      </c>
      <c r="AG1300">
        <v>0</v>
      </c>
      <c r="AH1300" s="1">
        <f t="shared" si="62"/>
        <v>43921</v>
      </c>
      <c r="AI1300">
        <f>IFERROR(VLOOKUP(AH1300,realized!U:X,3,0),"")</f>
        <v>-67761.73</v>
      </c>
    </row>
    <row r="1301" spans="1:35" x14ac:dyDescent="0.3">
      <c r="A1301" t="s">
        <v>2130</v>
      </c>
      <c r="B1301">
        <v>1.08616</v>
      </c>
      <c r="C1301">
        <v>1.0880099999999999</v>
      </c>
      <c r="D1301">
        <v>1.0816300000000001</v>
      </c>
      <c r="E1301">
        <v>1.08565</v>
      </c>
      <c r="F1301">
        <v>6.3799999999998303E-3</v>
      </c>
      <c r="G1301">
        <v>8.9607142857142906E-3</v>
      </c>
      <c r="H1301">
        <v>79.820260932536598</v>
      </c>
      <c r="I1301">
        <v>0</v>
      </c>
      <c r="J1301" s="1">
        <f t="shared" si="60"/>
        <v>43942</v>
      </c>
      <c r="K1301">
        <f>IFERROR(VLOOKUP(J1301,realized!F:I,3,0),"")</f>
        <v>-11144.19</v>
      </c>
      <c r="M1301" t="s">
        <v>2130</v>
      </c>
      <c r="N1301">
        <v>1.24291</v>
      </c>
      <c r="O1301">
        <v>1.2443200000000001</v>
      </c>
      <c r="P1301">
        <v>1.2246699999999999</v>
      </c>
      <c r="Q1301">
        <v>1.2293499999999999</v>
      </c>
      <c r="R1301">
        <v>1.9650000000000101E-2</v>
      </c>
      <c r="S1301">
        <v>1.37985714285714E-2</v>
      </c>
      <c r="T1301">
        <v>68.784357096341907</v>
      </c>
      <c r="U1301">
        <v>0</v>
      </c>
      <c r="V1301" s="1">
        <f t="shared" si="61"/>
        <v>43942</v>
      </c>
      <c r="W1301">
        <f>IFERROR(VLOOKUP(V1301,realized!K:N,3,0),"")</f>
        <v>-75389.06</v>
      </c>
      <c r="Y1301" t="s">
        <v>2116</v>
      </c>
      <c r="Z1301">
        <v>1575.29</v>
      </c>
      <c r="AA1301">
        <v>1599.84</v>
      </c>
      <c r="AB1301">
        <v>1568.4</v>
      </c>
      <c r="AC1301">
        <v>1590.29</v>
      </c>
      <c r="AD1301">
        <v>31.439999999999799</v>
      </c>
      <c r="AE1301">
        <v>61.981428571428502</v>
      </c>
      <c r="AF1301">
        <v>57.213048504767002</v>
      </c>
      <c r="AG1301">
        <v>0</v>
      </c>
      <c r="AH1301" s="1">
        <f t="shared" si="62"/>
        <v>43922</v>
      </c>
      <c r="AI1301">
        <f>IFERROR(VLOOKUP(AH1301,realized!U:X,3,0),"")</f>
        <v>131.22999999999999</v>
      </c>
    </row>
    <row r="1302" spans="1:35" x14ac:dyDescent="0.3">
      <c r="A1302" t="s">
        <v>2131</v>
      </c>
      <c r="B1302">
        <v>1.08585</v>
      </c>
      <c r="C1302">
        <v>1.0885</v>
      </c>
      <c r="D1302">
        <v>1.0803</v>
      </c>
      <c r="E1302">
        <v>1.08226</v>
      </c>
      <c r="F1302">
        <v>8.1999999999999799E-3</v>
      </c>
      <c r="G1302">
        <v>8.4978571428571403E-3</v>
      </c>
      <c r="H1302">
        <v>77.714713575273606</v>
      </c>
      <c r="I1302">
        <v>0</v>
      </c>
      <c r="J1302" s="1">
        <f t="shared" si="60"/>
        <v>43943</v>
      </c>
      <c r="K1302">
        <f>IFERROR(VLOOKUP(J1302,realized!F:I,3,0),"")</f>
        <v>-33632.99</v>
      </c>
      <c r="M1302" t="s">
        <v>2131</v>
      </c>
      <c r="N1302">
        <v>1.2286999999999999</v>
      </c>
      <c r="O1302">
        <v>1.23855</v>
      </c>
      <c r="P1302">
        <v>1.2274400000000001</v>
      </c>
      <c r="Q1302">
        <v>1.23325</v>
      </c>
      <c r="R1302">
        <v>1.1109999999999899E-2</v>
      </c>
      <c r="S1302">
        <v>1.3683571428571401E-2</v>
      </c>
      <c r="T1302">
        <v>66.473543374092898</v>
      </c>
      <c r="U1302">
        <v>0</v>
      </c>
      <c r="V1302" s="1">
        <f t="shared" si="61"/>
        <v>43943</v>
      </c>
      <c r="W1302">
        <f>IFERROR(VLOOKUP(V1302,realized!K:N,3,0),"")</f>
        <v>30821.46</v>
      </c>
      <c r="Y1302" t="s">
        <v>2117</v>
      </c>
      <c r="Z1302">
        <v>1589.06</v>
      </c>
      <c r="AA1302">
        <v>1619.75</v>
      </c>
      <c r="AB1302">
        <v>1582.93</v>
      </c>
      <c r="AC1302">
        <v>1610.68</v>
      </c>
      <c r="AD1302">
        <v>36.819999999999901</v>
      </c>
      <c r="AE1302">
        <v>57.948571428571398</v>
      </c>
      <c r="AF1302">
        <v>57.586534435369202</v>
      </c>
      <c r="AG1302">
        <v>0</v>
      </c>
      <c r="AH1302" s="1">
        <f t="shared" si="62"/>
        <v>43923</v>
      </c>
      <c r="AI1302">
        <f>IFERROR(VLOOKUP(AH1302,realized!U:X,3,0),"")</f>
        <v>-61823.15</v>
      </c>
    </row>
    <row r="1303" spans="1:35" x14ac:dyDescent="0.3">
      <c r="A1303" t="s">
        <v>2132</v>
      </c>
      <c r="B1303">
        <v>1.08199</v>
      </c>
      <c r="C1303">
        <v>1.08464</v>
      </c>
      <c r="D1303">
        <v>1.07559</v>
      </c>
      <c r="E1303">
        <v>1.0774600000000001</v>
      </c>
      <c r="F1303">
        <v>9.0500000000000008E-3</v>
      </c>
      <c r="G1303">
        <v>8.5164285714285793E-3</v>
      </c>
      <c r="H1303">
        <v>73.565484874886096</v>
      </c>
      <c r="I1303">
        <v>0</v>
      </c>
      <c r="J1303" s="1">
        <f t="shared" si="60"/>
        <v>43944</v>
      </c>
      <c r="K1303">
        <f>IFERROR(VLOOKUP(J1303,realized!F:I,3,0),"")</f>
        <v>14875.54</v>
      </c>
      <c r="M1303" t="s">
        <v>2132</v>
      </c>
      <c r="N1303">
        <v>1.23302</v>
      </c>
      <c r="O1303">
        <v>1.2414400000000001</v>
      </c>
      <c r="P1303">
        <v>1.2307600000000001</v>
      </c>
      <c r="Q1303">
        <v>1.2344200000000001</v>
      </c>
      <c r="R1303">
        <v>1.068E-2</v>
      </c>
      <c r="S1303">
        <v>1.3005714285714299E-2</v>
      </c>
      <c r="T1303">
        <v>63.933130944614497</v>
      </c>
      <c r="U1303">
        <v>0</v>
      </c>
      <c r="V1303" s="1">
        <f t="shared" si="61"/>
        <v>43944</v>
      </c>
      <c r="W1303">
        <f>IFERROR(VLOOKUP(V1303,realized!K:N,3,0),"")</f>
        <v>-25768.959999999999</v>
      </c>
      <c r="Y1303" t="s">
        <v>2118</v>
      </c>
      <c r="Z1303">
        <v>1613.61</v>
      </c>
      <c r="AA1303">
        <v>1625.26</v>
      </c>
      <c r="AB1303">
        <v>1605.8</v>
      </c>
      <c r="AC1303">
        <v>1614.9</v>
      </c>
      <c r="AD1303">
        <v>19.46</v>
      </c>
      <c r="AE1303">
        <v>50.49</v>
      </c>
      <c r="AF1303">
        <v>58.099524166144299</v>
      </c>
      <c r="AG1303">
        <v>0</v>
      </c>
      <c r="AH1303" s="1">
        <f t="shared" si="62"/>
        <v>43924</v>
      </c>
      <c r="AI1303">
        <f>IFERROR(VLOOKUP(AH1303,realized!U:X,3,0),"")</f>
        <v>-21999.82</v>
      </c>
    </row>
    <row r="1304" spans="1:35" x14ac:dyDescent="0.3">
      <c r="A1304" t="s">
        <v>2133</v>
      </c>
      <c r="B1304">
        <v>1.07762</v>
      </c>
      <c r="C1304">
        <v>1.0829599999999999</v>
      </c>
      <c r="D1304">
        <v>1.0726800000000001</v>
      </c>
      <c r="E1304">
        <v>1.0821400000000001</v>
      </c>
      <c r="F1304">
        <v>1.02799999999998E-2</v>
      </c>
      <c r="G1304">
        <v>8.7721428571428603E-3</v>
      </c>
      <c r="H1304">
        <v>67.232203116854194</v>
      </c>
      <c r="I1304">
        <v>0</v>
      </c>
      <c r="J1304" s="1">
        <f t="shared" si="60"/>
        <v>43945</v>
      </c>
      <c r="K1304">
        <f>IFERROR(VLOOKUP(J1304,realized!F:I,3,0),"")</f>
        <v>-63743.67</v>
      </c>
      <c r="M1304" t="s">
        <v>2133</v>
      </c>
      <c r="N1304">
        <v>1.23431</v>
      </c>
      <c r="O1304">
        <v>1.2376799999999999</v>
      </c>
      <c r="P1304">
        <v>1.2297899999999999</v>
      </c>
      <c r="Q1304">
        <v>1.23637</v>
      </c>
      <c r="R1304">
        <v>7.8899999999999491E-3</v>
      </c>
      <c r="S1304">
        <v>1.2735714285714199E-2</v>
      </c>
      <c r="T1304">
        <v>61.339871367510803</v>
      </c>
      <c r="U1304">
        <v>0</v>
      </c>
      <c r="V1304" s="1">
        <f t="shared" si="61"/>
        <v>43945</v>
      </c>
      <c r="W1304">
        <f>IFERROR(VLOOKUP(V1304,realized!K:N,3,0),"")</f>
        <v>-6452.08</v>
      </c>
      <c r="Y1304" t="s">
        <v>2119</v>
      </c>
      <c r="Z1304">
        <v>1615.33</v>
      </c>
      <c r="AA1304">
        <v>1668.64</v>
      </c>
      <c r="AB1304">
        <v>1608.69</v>
      </c>
      <c r="AC1304">
        <v>1657.25</v>
      </c>
      <c r="AD1304">
        <v>59.95</v>
      </c>
      <c r="AE1304">
        <v>48.446428571428498</v>
      </c>
      <c r="AF1304">
        <v>53.027131979045997</v>
      </c>
      <c r="AG1304">
        <v>0</v>
      </c>
      <c r="AH1304" s="1">
        <f t="shared" si="62"/>
        <v>43927</v>
      </c>
      <c r="AI1304">
        <f>IFERROR(VLOOKUP(AH1304,realized!U:X,3,0),"")</f>
        <v>-170552.41</v>
      </c>
    </row>
    <row r="1305" spans="1:35" x14ac:dyDescent="0.3">
      <c r="A1305" t="s">
        <v>2134</v>
      </c>
      <c r="B1305">
        <v>1.0820700000000001</v>
      </c>
      <c r="C1305">
        <v>1.0859799999999999</v>
      </c>
      <c r="D1305">
        <v>1.0811200000000001</v>
      </c>
      <c r="E1305">
        <v>1.08291</v>
      </c>
      <c r="F1305">
        <v>4.8599999999998601E-3</v>
      </c>
      <c r="G1305">
        <v>8.0885714285714103E-3</v>
      </c>
      <c r="H1305">
        <v>65.251555386480206</v>
      </c>
      <c r="I1305">
        <v>0</v>
      </c>
      <c r="J1305" s="1">
        <f t="shared" si="60"/>
        <v>43948</v>
      </c>
      <c r="K1305">
        <f>IFERROR(VLOOKUP(J1305,realized!F:I,3,0),"")</f>
        <v>-17693.650000000001</v>
      </c>
      <c r="M1305" t="s">
        <v>2134</v>
      </c>
      <c r="N1305">
        <v>1.2360500000000001</v>
      </c>
      <c r="O1305">
        <v>1.2454400000000001</v>
      </c>
      <c r="P1305">
        <v>1.2359500000000001</v>
      </c>
      <c r="Q1305">
        <v>1.24305</v>
      </c>
      <c r="R1305">
        <v>9.4899999999999898E-3</v>
      </c>
      <c r="S1305">
        <v>1.1847857142857099E-2</v>
      </c>
      <c r="T1305">
        <v>66.015081054150698</v>
      </c>
      <c r="U1305">
        <v>0</v>
      </c>
      <c r="V1305" s="1">
        <f t="shared" si="61"/>
        <v>43948</v>
      </c>
      <c r="W1305">
        <f>IFERROR(VLOOKUP(V1305,realized!K:N,3,0),"")</f>
        <v>-5290.18</v>
      </c>
      <c r="Y1305" t="s">
        <v>2120</v>
      </c>
      <c r="Z1305">
        <v>1661.09</v>
      </c>
      <c r="AA1305">
        <v>1673.94</v>
      </c>
      <c r="AB1305">
        <v>1642.3</v>
      </c>
      <c r="AC1305">
        <v>1646.89</v>
      </c>
      <c r="AD1305">
        <v>31.6400000000001</v>
      </c>
      <c r="AE1305">
        <v>45.461428571428499</v>
      </c>
      <c r="AF1305">
        <v>51.311135137537498</v>
      </c>
      <c r="AG1305">
        <v>0</v>
      </c>
      <c r="AH1305" s="1">
        <f t="shared" si="62"/>
        <v>43928</v>
      </c>
      <c r="AI1305">
        <f>IFERROR(VLOOKUP(AH1305,realized!U:X,3,0),"")</f>
        <v>-18660.259999999998</v>
      </c>
    </row>
    <row r="1306" spans="1:35" x14ac:dyDescent="0.3">
      <c r="A1306" t="s">
        <v>2135</v>
      </c>
      <c r="B1306">
        <v>1.0829899999999999</v>
      </c>
      <c r="C1306">
        <v>1.08883</v>
      </c>
      <c r="D1306">
        <v>1.08094</v>
      </c>
      <c r="E1306">
        <v>1.0819399999999999</v>
      </c>
      <c r="F1306">
        <v>7.8899999999999491E-3</v>
      </c>
      <c r="G1306">
        <v>8.1371428571428393E-3</v>
      </c>
      <c r="H1306">
        <v>63.668753596658398</v>
      </c>
      <c r="I1306">
        <v>0</v>
      </c>
      <c r="J1306" s="1">
        <f t="shared" si="60"/>
        <v>43949</v>
      </c>
      <c r="K1306">
        <f>IFERROR(VLOOKUP(J1306,realized!F:I,3,0),"")</f>
        <v>-7338.45</v>
      </c>
      <c r="M1306" t="s">
        <v>2135</v>
      </c>
      <c r="N1306">
        <v>1.2412099999999999</v>
      </c>
      <c r="O1306">
        <v>1.25179</v>
      </c>
      <c r="P1306">
        <v>1.2403299999999999</v>
      </c>
      <c r="Q1306">
        <v>1.2422800000000001</v>
      </c>
      <c r="R1306">
        <v>1.146E-2</v>
      </c>
      <c r="S1306">
        <v>1.1719285714285699E-2</v>
      </c>
      <c r="T1306">
        <v>63.733435054220202</v>
      </c>
      <c r="U1306">
        <v>0</v>
      </c>
      <c r="V1306" s="1">
        <f t="shared" si="61"/>
        <v>43949</v>
      </c>
      <c r="W1306">
        <f>IFERROR(VLOOKUP(V1306,realized!K:N,3,0),"")</f>
        <v>-57842.62</v>
      </c>
      <c r="Y1306" t="s">
        <v>2121</v>
      </c>
      <c r="Z1306">
        <v>1645.6</v>
      </c>
      <c r="AA1306">
        <v>1656.38</v>
      </c>
      <c r="AB1306">
        <v>1640.51</v>
      </c>
      <c r="AC1306">
        <v>1645.73</v>
      </c>
      <c r="AD1306">
        <v>15.8700000000001</v>
      </c>
      <c r="AE1306">
        <v>43.959285714285699</v>
      </c>
      <c r="AF1306">
        <v>50.599088446943</v>
      </c>
      <c r="AG1306">
        <v>0</v>
      </c>
      <c r="AH1306" s="1">
        <f t="shared" si="62"/>
        <v>43929</v>
      </c>
      <c r="AI1306">
        <f>IFERROR(VLOOKUP(AH1306,realized!U:X,3,0),"")</f>
        <v>22768.92</v>
      </c>
    </row>
    <row r="1307" spans="1:35" x14ac:dyDescent="0.3">
      <c r="A1307" t="s">
        <v>2136</v>
      </c>
      <c r="B1307">
        <v>1.08186</v>
      </c>
      <c r="C1307">
        <v>1.0885400000000001</v>
      </c>
      <c r="D1307">
        <v>1.08179</v>
      </c>
      <c r="E1307">
        <v>1.08724</v>
      </c>
      <c r="F1307">
        <v>6.7500000000000303E-3</v>
      </c>
      <c r="G1307">
        <v>7.8292857142856897E-3</v>
      </c>
      <c r="H1307">
        <v>62.096008249848602</v>
      </c>
      <c r="I1307">
        <v>0</v>
      </c>
      <c r="J1307" s="1">
        <f t="shared" si="60"/>
        <v>43950</v>
      </c>
      <c r="K1307">
        <f>IFERROR(VLOOKUP(J1307,realized!F:I,3,0),"")</f>
        <v>47231.91</v>
      </c>
      <c r="M1307" t="s">
        <v>2136</v>
      </c>
      <c r="N1307">
        <v>1.2421199999999999</v>
      </c>
      <c r="O1307">
        <v>1.2484900000000001</v>
      </c>
      <c r="P1307">
        <v>1.2388699999999999</v>
      </c>
      <c r="Q1307">
        <v>1.24705</v>
      </c>
      <c r="R1307">
        <v>9.6200000000001805E-3</v>
      </c>
      <c r="S1307">
        <v>1.1525714285714301E-2</v>
      </c>
      <c r="T1307">
        <v>61.803095986628598</v>
      </c>
      <c r="U1307">
        <v>0</v>
      </c>
      <c r="V1307" s="1">
        <f t="shared" si="61"/>
        <v>43950</v>
      </c>
      <c r="W1307">
        <f>IFERROR(VLOOKUP(V1307,realized!K:N,3,0),"")</f>
        <v>-13132.6</v>
      </c>
      <c r="Y1307" t="s">
        <v>2122</v>
      </c>
      <c r="Z1307">
        <v>1644.42</v>
      </c>
      <c r="AA1307">
        <v>1690.19</v>
      </c>
      <c r="AB1307">
        <v>1642.83</v>
      </c>
      <c r="AC1307">
        <v>1682.86</v>
      </c>
      <c r="AD1307">
        <v>47.360000000000099</v>
      </c>
      <c r="AE1307">
        <v>42.990714285714297</v>
      </c>
      <c r="AF1307">
        <v>51.737772091910301</v>
      </c>
      <c r="AG1307">
        <v>0</v>
      </c>
      <c r="AH1307" s="1">
        <f t="shared" si="62"/>
        <v>43930</v>
      </c>
      <c r="AI1307">
        <f>IFERROR(VLOOKUP(AH1307,realized!U:X,3,0),"")</f>
        <v>-93624.04</v>
      </c>
    </row>
    <row r="1308" spans="1:35" x14ac:dyDescent="0.3">
      <c r="A1308" t="s">
        <v>2137</v>
      </c>
      <c r="B1308">
        <v>1.0871900000000001</v>
      </c>
      <c r="C1308">
        <v>1.0972500000000001</v>
      </c>
      <c r="D1308">
        <v>1.0832599999999999</v>
      </c>
      <c r="E1308">
        <v>1.09511</v>
      </c>
      <c r="F1308">
        <v>1.39900000000001E-2</v>
      </c>
      <c r="G1308">
        <v>8.5878571428571297E-3</v>
      </c>
      <c r="H1308">
        <v>61.003242774059601</v>
      </c>
      <c r="I1308">
        <v>1</v>
      </c>
      <c r="J1308" s="1">
        <f t="shared" si="60"/>
        <v>43951</v>
      </c>
      <c r="K1308">
        <f>IFERROR(VLOOKUP(J1308,realized!F:I,3,0),"")</f>
        <v>-64652.3</v>
      </c>
      <c r="M1308" t="s">
        <v>2137</v>
      </c>
      <c r="N1308">
        <v>1.2465999999999999</v>
      </c>
      <c r="O1308">
        <v>1.26427</v>
      </c>
      <c r="P1308">
        <v>1.24292</v>
      </c>
      <c r="Q1308">
        <v>1.2592099999999999</v>
      </c>
      <c r="R1308">
        <v>2.13499999999999E-2</v>
      </c>
      <c r="S1308">
        <v>1.26771428571428E-2</v>
      </c>
      <c r="T1308">
        <v>60.291244060802399</v>
      </c>
      <c r="U1308">
        <v>1</v>
      </c>
      <c r="V1308" s="1">
        <f t="shared" si="61"/>
        <v>43951</v>
      </c>
      <c r="W1308">
        <f>IFERROR(VLOOKUP(V1308,realized!K:N,3,0),"")</f>
        <v>-242096.06</v>
      </c>
      <c r="Y1308" t="s">
        <v>2124</v>
      </c>
      <c r="Z1308">
        <v>1686.94</v>
      </c>
      <c r="AA1308">
        <v>1722.47</v>
      </c>
      <c r="AB1308">
        <v>1673.76</v>
      </c>
      <c r="AC1308">
        <v>1713.25</v>
      </c>
      <c r="AD1308">
        <v>48.71</v>
      </c>
      <c r="AE1308">
        <v>40.840000000000003</v>
      </c>
      <c r="AF1308">
        <v>58.276112508533899</v>
      </c>
      <c r="AG1308">
        <v>0</v>
      </c>
      <c r="AH1308" s="1">
        <f t="shared" si="62"/>
        <v>43934</v>
      </c>
      <c r="AI1308">
        <f>IFERROR(VLOOKUP(AH1308,realized!U:X,3,0),"")</f>
        <v>-190146.76</v>
      </c>
    </row>
    <row r="1309" spans="1:35" x14ac:dyDescent="0.3">
      <c r="A1309" t="s">
        <v>2138</v>
      </c>
      <c r="B1309">
        <v>1.09528</v>
      </c>
      <c r="C1309">
        <v>1.10179</v>
      </c>
      <c r="D1309">
        <v>1.0934200000000001</v>
      </c>
      <c r="E1309">
        <v>1.0978600000000001</v>
      </c>
      <c r="F1309">
        <v>8.3699999999999799E-3</v>
      </c>
      <c r="G1309">
        <v>8.64857142857141E-3</v>
      </c>
      <c r="H1309">
        <v>56.227000666681498</v>
      </c>
      <c r="I1309">
        <v>1</v>
      </c>
      <c r="J1309" s="1">
        <f t="shared" si="60"/>
        <v>43952</v>
      </c>
      <c r="K1309">
        <f>IFERROR(VLOOKUP(J1309,realized!F:I,3,0),"")</f>
        <v>-107999.96</v>
      </c>
      <c r="M1309" t="s">
        <v>2138</v>
      </c>
      <c r="N1309">
        <v>1.2584299999999999</v>
      </c>
      <c r="O1309">
        <v>1.26003</v>
      </c>
      <c r="P1309">
        <v>1.2482599999999999</v>
      </c>
      <c r="Q1309">
        <v>1.24891</v>
      </c>
      <c r="R1309">
        <v>1.1769999999999999E-2</v>
      </c>
      <c r="S1309">
        <v>1.2829285714285699E-2</v>
      </c>
      <c r="T1309">
        <v>59.015724645714897</v>
      </c>
      <c r="U1309">
        <v>1</v>
      </c>
      <c r="V1309" s="1">
        <f t="shared" si="61"/>
        <v>43952</v>
      </c>
      <c r="W1309">
        <f>IFERROR(VLOOKUP(V1309,realized!K:N,3,0),"")</f>
        <v>-19843.87</v>
      </c>
      <c r="Y1309" t="s">
        <v>2125</v>
      </c>
      <c r="Z1309">
        <v>1712.68</v>
      </c>
      <c r="AA1309">
        <v>1747.06</v>
      </c>
      <c r="AB1309">
        <v>1708.69</v>
      </c>
      <c r="AC1309">
        <v>1726.92</v>
      </c>
      <c r="AD1309">
        <v>38.369999999999798</v>
      </c>
      <c r="AE1309">
        <v>37.817142857142798</v>
      </c>
      <c r="AF1309">
        <v>55.046554250487603</v>
      </c>
      <c r="AG1309">
        <v>0</v>
      </c>
      <c r="AH1309" s="1">
        <f t="shared" si="62"/>
        <v>43935</v>
      </c>
      <c r="AI1309">
        <f>IFERROR(VLOOKUP(AH1309,realized!U:X,3,0),"")</f>
        <v>-131792.41</v>
      </c>
    </row>
    <row r="1310" spans="1:35" x14ac:dyDescent="0.3">
      <c r="A1310" t="s">
        <v>2139</v>
      </c>
      <c r="B1310">
        <v>1.09687</v>
      </c>
      <c r="C1310">
        <v>1.09789</v>
      </c>
      <c r="D1310">
        <v>1.08955</v>
      </c>
      <c r="E1310">
        <v>1.0903</v>
      </c>
      <c r="F1310">
        <v>8.3400000000000106E-3</v>
      </c>
      <c r="G1310">
        <v>8.6121428571428408E-3</v>
      </c>
      <c r="H1310">
        <v>55.377143515246097</v>
      </c>
      <c r="I1310">
        <v>1</v>
      </c>
      <c r="J1310" s="1">
        <f t="shared" si="60"/>
        <v>43955</v>
      </c>
      <c r="K1310">
        <f>IFERROR(VLOOKUP(J1310,realized!F:I,3,0),"")</f>
        <v>-30038.21</v>
      </c>
      <c r="M1310" t="s">
        <v>2139</v>
      </c>
      <c r="N1310">
        <v>1.24794</v>
      </c>
      <c r="O1310">
        <v>1.24865</v>
      </c>
      <c r="P1310">
        <v>1.2404999999999999</v>
      </c>
      <c r="Q1310">
        <v>1.2440100000000001</v>
      </c>
      <c r="R1310">
        <v>8.4100000000000199E-3</v>
      </c>
      <c r="S1310">
        <v>1.23314285714285E-2</v>
      </c>
      <c r="T1310">
        <v>58.2689595907176</v>
      </c>
      <c r="U1310">
        <v>1</v>
      </c>
      <c r="V1310" s="1">
        <f t="shared" si="61"/>
        <v>43955</v>
      </c>
      <c r="W1310">
        <f>IFERROR(VLOOKUP(V1310,realized!K:N,3,0),"")</f>
        <v>-35282.67</v>
      </c>
      <c r="Y1310" t="s">
        <v>2126</v>
      </c>
      <c r="Z1310">
        <v>1727.75</v>
      </c>
      <c r="AA1310">
        <v>1731.13</v>
      </c>
      <c r="AB1310">
        <v>1707.48</v>
      </c>
      <c r="AC1310">
        <v>1716.54</v>
      </c>
      <c r="AD1310">
        <v>23.65</v>
      </c>
      <c r="AE1310">
        <v>36.088571428571399</v>
      </c>
      <c r="AF1310">
        <v>53.455722637810297</v>
      </c>
      <c r="AG1310">
        <v>0</v>
      </c>
      <c r="AH1310" s="1">
        <f t="shared" si="62"/>
        <v>43936</v>
      </c>
      <c r="AI1310">
        <f>IFERROR(VLOOKUP(AH1310,realized!U:X,3,0),"")</f>
        <v>-26651.11</v>
      </c>
    </row>
    <row r="1311" spans="1:35" x14ac:dyDescent="0.3">
      <c r="A1311" t="s">
        <v>2140</v>
      </c>
      <c r="B1311">
        <v>1.0906400000000001</v>
      </c>
      <c r="C1311">
        <v>1.09256</v>
      </c>
      <c r="D1311">
        <v>1.08256</v>
      </c>
      <c r="E1311">
        <v>1.08372</v>
      </c>
      <c r="F1311">
        <v>0.01</v>
      </c>
      <c r="G1311">
        <v>8.3721428571428402E-3</v>
      </c>
      <c r="H1311">
        <v>54.555191822446602</v>
      </c>
      <c r="I1311">
        <v>1</v>
      </c>
      <c r="J1311" s="1">
        <f t="shared" si="60"/>
        <v>43956</v>
      </c>
      <c r="K1311">
        <f>IFERROR(VLOOKUP(J1311,realized!F:I,3,0),"")</f>
        <v>-76520.679999999993</v>
      </c>
      <c r="M1311" t="s">
        <v>2140</v>
      </c>
      <c r="N1311">
        <v>1.2441</v>
      </c>
      <c r="O1311">
        <v>1.24834</v>
      </c>
      <c r="P1311">
        <v>1.2419899999999999</v>
      </c>
      <c r="Q1311">
        <v>1.24339</v>
      </c>
      <c r="R1311">
        <v>6.35000000000007E-3</v>
      </c>
      <c r="S1311">
        <v>1.13928571428571E-2</v>
      </c>
      <c r="T1311">
        <v>57.269311593500497</v>
      </c>
      <c r="U1311">
        <v>1</v>
      </c>
      <c r="V1311" s="1">
        <f t="shared" si="61"/>
        <v>43956</v>
      </c>
      <c r="W1311">
        <f>IFERROR(VLOOKUP(V1311,realized!K:N,3,0),"")</f>
        <v>2405.77</v>
      </c>
      <c r="Y1311" t="s">
        <v>2127</v>
      </c>
      <c r="Z1311">
        <v>1717.15</v>
      </c>
      <c r="AA1311">
        <v>1738.69</v>
      </c>
      <c r="AB1311">
        <v>1707.86</v>
      </c>
      <c r="AC1311">
        <v>1717.94</v>
      </c>
      <c r="AD1311">
        <v>30.830000000000101</v>
      </c>
      <c r="AE1311">
        <v>34.07</v>
      </c>
      <c r="AF1311">
        <v>51.642793103519701</v>
      </c>
      <c r="AG1311">
        <v>0</v>
      </c>
      <c r="AH1311" s="1">
        <f t="shared" si="62"/>
        <v>43937</v>
      </c>
      <c r="AI1311">
        <f>IFERROR(VLOOKUP(AH1311,realized!U:X,3,0),"")</f>
        <v>-29919.75</v>
      </c>
    </row>
    <row r="1312" spans="1:35" x14ac:dyDescent="0.3">
      <c r="A1312" t="s">
        <v>2141</v>
      </c>
      <c r="B1312">
        <v>1.0840799999999999</v>
      </c>
      <c r="C1312">
        <v>1.0846100000000001</v>
      </c>
      <c r="D1312">
        <v>1.0781799999999999</v>
      </c>
      <c r="E1312">
        <v>1.0795399999999999</v>
      </c>
      <c r="F1312">
        <v>6.43000000000015E-3</v>
      </c>
      <c r="G1312">
        <v>8.1542857142857007E-3</v>
      </c>
      <c r="H1312">
        <v>53.869247725487199</v>
      </c>
      <c r="I1312">
        <v>1</v>
      </c>
      <c r="J1312" s="1">
        <f t="shared" si="60"/>
        <v>43957</v>
      </c>
      <c r="K1312">
        <f>IFERROR(VLOOKUP(J1312,realized!F:I,3,0),"")</f>
        <v>-63158.04</v>
      </c>
      <c r="M1312" t="s">
        <v>2141</v>
      </c>
      <c r="N1312">
        <v>1.2436</v>
      </c>
      <c r="O1312">
        <v>1.24498</v>
      </c>
      <c r="P1312">
        <v>1.2335</v>
      </c>
      <c r="Q1312">
        <v>1.2341200000000001</v>
      </c>
      <c r="R1312">
        <v>1.14799999999999E-2</v>
      </c>
      <c r="S1312">
        <v>1.13642857142857E-2</v>
      </c>
      <c r="T1312">
        <v>56.6012237103755</v>
      </c>
      <c r="U1312">
        <v>1</v>
      </c>
      <c r="V1312" s="1">
        <f t="shared" si="61"/>
        <v>43957</v>
      </c>
      <c r="W1312">
        <f>IFERROR(VLOOKUP(V1312,realized!K:N,3,0),"")</f>
        <v>-1493.49</v>
      </c>
      <c r="Y1312" t="s">
        <v>2128</v>
      </c>
      <c r="Z1312">
        <v>1718.78</v>
      </c>
      <c r="AA1312">
        <v>1718.78</v>
      </c>
      <c r="AB1312">
        <v>1679.49</v>
      </c>
      <c r="AC1312">
        <v>1681.95</v>
      </c>
      <c r="AD1312">
        <v>39.2899999999999</v>
      </c>
      <c r="AE1312">
        <v>35.336428571428598</v>
      </c>
      <c r="AF1312">
        <v>49.910483075267699</v>
      </c>
      <c r="AG1312">
        <v>0</v>
      </c>
      <c r="AH1312" s="1">
        <f t="shared" si="62"/>
        <v>43938</v>
      </c>
      <c r="AI1312">
        <f>IFERROR(VLOOKUP(AH1312,realized!U:X,3,0),"")</f>
        <v>37350.49</v>
      </c>
    </row>
    <row r="1313" spans="1:35" x14ac:dyDescent="0.3">
      <c r="A1313" t="s">
        <v>2142</v>
      </c>
      <c r="B1313">
        <v>1.0794299999999999</v>
      </c>
      <c r="C1313">
        <v>1.08338</v>
      </c>
      <c r="D1313">
        <v>1.0766100000000001</v>
      </c>
      <c r="E1313">
        <v>1.08314</v>
      </c>
      <c r="F1313">
        <v>6.7699999999999401E-3</v>
      </c>
      <c r="G1313">
        <v>8.0621428571428407E-3</v>
      </c>
      <c r="H1313">
        <v>53.263562054793901</v>
      </c>
      <c r="I1313">
        <v>1</v>
      </c>
      <c r="J1313" s="1">
        <f t="shared" si="60"/>
        <v>43958</v>
      </c>
      <c r="K1313">
        <f>IFERROR(VLOOKUP(J1313,realized!F:I,3,0),"")</f>
        <v>7570.67</v>
      </c>
      <c r="M1313" t="s">
        <v>2142</v>
      </c>
      <c r="N1313">
        <v>1.23373</v>
      </c>
      <c r="O1313">
        <v>1.2417800000000001</v>
      </c>
      <c r="P1313">
        <v>1.2265699999999999</v>
      </c>
      <c r="Q1313">
        <v>1.2359500000000001</v>
      </c>
      <c r="R1313">
        <v>1.52100000000001E-2</v>
      </c>
      <c r="S1313">
        <v>1.16235714285714E-2</v>
      </c>
      <c r="T1313">
        <v>56.030045731775601</v>
      </c>
      <c r="U1313">
        <v>1</v>
      </c>
      <c r="V1313" s="1">
        <f t="shared" si="61"/>
        <v>43958</v>
      </c>
      <c r="W1313">
        <f>IFERROR(VLOOKUP(V1313,realized!K:N,3,0),"")</f>
        <v>-18361.41</v>
      </c>
      <c r="Y1313" t="s">
        <v>2129</v>
      </c>
      <c r="Z1313">
        <v>1679.24</v>
      </c>
      <c r="AA1313">
        <v>1702.56</v>
      </c>
      <c r="AB1313">
        <v>1671.79</v>
      </c>
      <c r="AC1313">
        <v>1695.14</v>
      </c>
      <c r="AD1313">
        <v>30.7699999999999</v>
      </c>
      <c r="AE1313">
        <v>35.950714285714298</v>
      </c>
      <c r="AF1313">
        <v>48.202052621839499</v>
      </c>
      <c r="AG1313">
        <v>0</v>
      </c>
      <c r="AH1313" s="1">
        <f t="shared" si="62"/>
        <v>43941</v>
      </c>
      <c r="AI1313">
        <f>IFERROR(VLOOKUP(AH1313,realized!U:X,3,0),"")</f>
        <v>48144.54</v>
      </c>
    </row>
    <row r="1314" spans="1:35" x14ac:dyDescent="0.3">
      <c r="A1314" t="s">
        <v>2143</v>
      </c>
      <c r="B1314">
        <v>1.0831299999999999</v>
      </c>
      <c r="C1314">
        <v>1.0875300000000001</v>
      </c>
      <c r="D1314">
        <v>1.0814900000000001</v>
      </c>
      <c r="E1314">
        <v>1.0838699999999999</v>
      </c>
      <c r="F1314">
        <v>6.0400000000000401E-3</v>
      </c>
      <c r="G1314">
        <v>8.09642857142856E-3</v>
      </c>
      <c r="H1314">
        <v>52.820278117170901</v>
      </c>
      <c r="I1314">
        <v>1</v>
      </c>
      <c r="J1314" s="1">
        <f t="shared" si="60"/>
        <v>43959</v>
      </c>
      <c r="K1314">
        <f>IFERROR(VLOOKUP(J1314,realized!F:I,3,0),"")</f>
        <v>20438</v>
      </c>
      <c r="M1314" t="s">
        <v>2143</v>
      </c>
      <c r="N1314">
        <v>1.2355799999999999</v>
      </c>
      <c r="O1314">
        <v>1.2466900000000001</v>
      </c>
      <c r="P1314">
        <v>1.2350399999999999</v>
      </c>
      <c r="Q1314">
        <v>1.2408399999999999</v>
      </c>
      <c r="R1314">
        <v>1.16500000000001E-2</v>
      </c>
      <c r="S1314">
        <v>1.1865714285714301E-2</v>
      </c>
      <c r="T1314">
        <v>55.7393114064568</v>
      </c>
      <c r="U1314">
        <v>1</v>
      </c>
      <c r="V1314" s="1">
        <f t="shared" si="61"/>
        <v>43959</v>
      </c>
      <c r="W1314">
        <f>IFERROR(VLOOKUP(V1314,realized!K:N,3,0),"")</f>
        <v>-9289.36</v>
      </c>
      <c r="Y1314" t="s">
        <v>2130</v>
      </c>
      <c r="Z1314">
        <v>1695.47</v>
      </c>
      <c r="AA1314">
        <v>1696.97</v>
      </c>
      <c r="AB1314">
        <v>1661.56</v>
      </c>
      <c r="AC1314">
        <v>1684.7</v>
      </c>
      <c r="AD1314">
        <v>35.409999999999997</v>
      </c>
      <c r="AE1314">
        <v>34.969285714285697</v>
      </c>
      <c r="AF1314">
        <v>46.303382844936401</v>
      </c>
      <c r="AG1314">
        <v>0</v>
      </c>
      <c r="AH1314" s="1">
        <f t="shared" si="62"/>
        <v>43942</v>
      </c>
      <c r="AI1314">
        <f>IFERROR(VLOOKUP(AH1314,realized!U:X,3,0),"")</f>
        <v>-32563.52</v>
      </c>
    </row>
    <row r="1315" spans="1:35" x14ac:dyDescent="0.3">
      <c r="A1315" t="s">
        <v>2144</v>
      </c>
      <c r="B1315">
        <v>1.08257</v>
      </c>
      <c r="C1315">
        <v>1.0850200000000001</v>
      </c>
      <c r="D1315">
        <v>1.0799399999999999</v>
      </c>
      <c r="E1315">
        <v>1.0805400000000001</v>
      </c>
      <c r="F1315">
        <v>5.0800000000001903E-3</v>
      </c>
      <c r="G1315">
        <v>8.0035714285714397E-3</v>
      </c>
      <c r="H1315">
        <v>52.509911428795903</v>
      </c>
      <c r="I1315">
        <v>1</v>
      </c>
      <c r="J1315" s="1">
        <f t="shared" si="60"/>
        <v>43962</v>
      </c>
      <c r="K1315">
        <f>IFERROR(VLOOKUP(J1315,realized!F:I,3,0),"")</f>
        <v>-7632.87</v>
      </c>
      <c r="M1315" t="s">
        <v>2144</v>
      </c>
      <c r="N1315">
        <v>1.24028</v>
      </c>
      <c r="O1315">
        <v>1.2437</v>
      </c>
      <c r="P1315">
        <v>1.22824</v>
      </c>
      <c r="Q1315">
        <v>1.2332000000000001</v>
      </c>
      <c r="R1315">
        <v>1.546E-2</v>
      </c>
      <c r="S1315">
        <v>1.1566428571428601E-2</v>
      </c>
      <c r="T1315">
        <v>57.108628562740797</v>
      </c>
      <c r="U1315">
        <v>1</v>
      </c>
      <c r="V1315" s="1">
        <f t="shared" si="61"/>
        <v>43962</v>
      </c>
      <c r="W1315">
        <f>IFERROR(VLOOKUP(V1315,realized!K:N,3,0),"")</f>
        <v>-2586.5500000000002</v>
      </c>
      <c r="Y1315" t="s">
        <v>2131</v>
      </c>
      <c r="Z1315">
        <v>1685.55</v>
      </c>
      <c r="AA1315">
        <v>1718.92</v>
      </c>
      <c r="AB1315">
        <v>1678.41</v>
      </c>
      <c r="AC1315">
        <v>1712.64</v>
      </c>
      <c r="AD1315">
        <v>40.509999999999899</v>
      </c>
      <c r="AE1315">
        <v>35.617142857142802</v>
      </c>
      <c r="AF1315">
        <v>47.833166100087901</v>
      </c>
      <c r="AG1315">
        <v>0</v>
      </c>
      <c r="AH1315" s="1">
        <f t="shared" si="62"/>
        <v>43943</v>
      </c>
      <c r="AI1315">
        <f>IFERROR(VLOOKUP(AH1315,realized!U:X,3,0),"")</f>
        <v>-101968.85</v>
      </c>
    </row>
    <row r="1316" spans="1:35" x14ac:dyDescent="0.3">
      <c r="A1316" t="s">
        <v>2145</v>
      </c>
      <c r="B1316">
        <v>1.0805199999999999</v>
      </c>
      <c r="C1316">
        <v>1.08853</v>
      </c>
      <c r="D1316">
        <v>1.0784100000000001</v>
      </c>
      <c r="E1316">
        <v>1.0848199999999999</v>
      </c>
      <c r="F1316">
        <v>1.01199999999999E-2</v>
      </c>
      <c r="G1316">
        <v>8.1407142857142893E-3</v>
      </c>
      <c r="H1316">
        <v>52.393448593787802</v>
      </c>
      <c r="I1316">
        <v>1</v>
      </c>
      <c r="J1316" s="1">
        <f t="shared" si="60"/>
        <v>43963</v>
      </c>
      <c r="K1316">
        <f>IFERROR(VLOOKUP(J1316,realized!F:I,3,0),"")</f>
        <v>-3179.82</v>
      </c>
      <c r="M1316" t="s">
        <v>2145</v>
      </c>
      <c r="N1316">
        <v>1.2330300000000001</v>
      </c>
      <c r="O1316">
        <v>1.2377100000000001</v>
      </c>
      <c r="P1316">
        <v>1.2254799999999999</v>
      </c>
      <c r="Q1316">
        <v>1.22597</v>
      </c>
      <c r="R1316">
        <v>1.22300000000001E-2</v>
      </c>
      <c r="S1316">
        <v>1.1646428571428599E-2</v>
      </c>
      <c r="T1316">
        <v>55.572248793970203</v>
      </c>
      <c r="U1316">
        <v>1</v>
      </c>
      <c r="V1316" s="1">
        <f t="shared" si="61"/>
        <v>43963</v>
      </c>
      <c r="W1316">
        <f>IFERROR(VLOOKUP(V1316,realized!K:N,3,0),"")</f>
        <v>-28918.93</v>
      </c>
      <c r="Y1316" t="s">
        <v>2132</v>
      </c>
      <c r="Z1316">
        <v>1711.45</v>
      </c>
      <c r="AA1316">
        <v>1738.72</v>
      </c>
      <c r="AB1316">
        <v>1706.67</v>
      </c>
      <c r="AC1316">
        <v>1730</v>
      </c>
      <c r="AD1316">
        <v>32.049999999999898</v>
      </c>
      <c r="AE1316">
        <v>35.276428571428603</v>
      </c>
      <c r="AF1316">
        <v>52.008187431233999</v>
      </c>
      <c r="AG1316">
        <v>0</v>
      </c>
      <c r="AH1316" s="1">
        <f t="shared" si="62"/>
        <v>43944</v>
      </c>
      <c r="AI1316">
        <f>IFERROR(VLOOKUP(AH1316,realized!U:X,3,0),"")</f>
        <v>-116317.62</v>
      </c>
    </row>
    <row r="1317" spans="1:35" x14ac:dyDescent="0.3">
      <c r="A1317" t="s">
        <v>2146</v>
      </c>
      <c r="B1317">
        <v>1.0846899999999999</v>
      </c>
      <c r="C1317">
        <v>1.08961</v>
      </c>
      <c r="D1317">
        <v>1.08114</v>
      </c>
      <c r="E1317">
        <v>1.08185</v>
      </c>
      <c r="F1317">
        <v>8.4699999999999706E-3</v>
      </c>
      <c r="G1317">
        <v>8.0992857142857203E-3</v>
      </c>
      <c r="H1317">
        <v>52.256965241735699</v>
      </c>
      <c r="I1317">
        <v>1</v>
      </c>
      <c r="J1317" s="1">
        <f t="shared" si="60"/>
        <v>43964</v>
      </c>
      <c r="K1317">
        <f>IFERROR(VLOOKUP(J1317,realized!F:I,3,0),"")</f>
        <v>21117.24</v>
      </c>
      <c r="M1317" t="s">
        <v>2146</v>
      </c>
      <c r="N1317">
        <v>1.2259100000000001</v>
      </c>
      <c r="O1317">
        <v>1.2339500000000001</v>
      </c>
      <c r="P1317">
        <v>1.2209700000000001</v>
      </c>
      <c r="Q1317">
        <v>1.2235100000000001</v>
      </c>
      <c r="R1317">
        <v>1.29799999999999E-2</v>
      </c>
      <c r="S1317">
        <v>1.1810714285714299E-2</v>
      </c>
      <c r="T1317">
        <v>51.134184261769299</v>
      </c>
      <c r="U1317">
        <v>1</v>
      </c>
      <c r="V1317" s="1">
        <f t="shared" si="61"/>
        <v>43964</v>
      </c>
      <c r="W1317">
        <f>IFERROR(VLOOKUP(V1317,realized!K:N,3,0),"")</f>
        <v>32565.02</v>
      </c>
      <c r="Y1317" t="s">
        <v>2133</v>
      </c>
      <c r="Z1317">
        <v>1730.92</v>
      </c>
      <c r="AA1317">
        <v>1736.23</v>
      </c>
      <c r="AB1317">
        <v>1710.34</v>
      </c>
      <c r="AC1317">
        <v>1726.61</v>
      </c>
      <c r="AD1317">
        <v>25.8900000000001</v>
      </c>
      <c r="AE1317">
        <v>35.735714285714302</v>
      </c>
      <c r="AF1317">
        <v>51.774779193003702</v>
      </c>
      <c r="AG1317">
        <v>0</v>
      </c>
      <c r="AH1317" s="1">
        <f t="shared" si="62"/>
        <v>43945</v>
      </c>
      <c r="AI1317">
        <f>IFERROR(VLOOKUP(AH1317,realized!U:X,3,0),"")</f>
        <v>10469.85</v>
      </c>
    </row>
    <row r="1318" spans="1:35" x14ac:dyDescent="0.3">
      <c r="A1318" t="s">
        <v>2147</v>
      </c>
      <c r="B1318">
        <v>1.08165</v>
      </c>
      <c r="C1318">
        <v>1.0823700000000001</v>
      </c>
      <c r="D1318">
        <v>1.0774300000000001</v>
      </c>
      <c r="E1318">
        <v>1.0803799999999999</v>
      </c>
      <c r="F1318">
        <v>4.9399999999999401E-3</v>
      </c>
      <c r="G1318">
        <v>7.7178571428571504E-3</v>
      </c>
      <c r="H1318">
        <v>57.405398635434899</v>
      </c>
      <c r="I1318">
        <v>1</v>
      </c>
      <c r="J1318" s="1">
        <f t="shared" si="60"/>
        <v>43965</v>
      </c>
      <c r="K1318">
        <f>IFERROR(VLOOKUP(J1318,realized!F:I,3,0),"")</f>
        <v>-84186.559999999998</v>
      </c>
      <c r="M1318" t="s">
        <v>2147</v>
      </c>
      <c r="N1318">
        <v>1.22342</v>
      </c>
      <c r="O1318">
        <v>1.2241299999999999</v>
      </c>
      <c r="P1318">
        <v>1.21654</v>
      </c>
      <c r="Q1318">
        <v>1.22306</v>
      </c>
      <c r="R1318">
        <v>7.5899999999999796E-3</v>
      </c>
      <c r="S1318">
        <v>1.17892857142857E-2</v>
      </c>
      <c r="T1318">
        <v>47.227750627987596</v>
      </c>
      <c r="U1318">
        <v>1</v>
      </c>
      <c r="V1318" s="1">
        <f t="shared" si="61"/>
        <v>43965</v>
      </c>
      <c r="W1318">
        <f>IFERROR(VLOOKUP(V1318,realized!K:N,3,0),"")</f>
        <v>-101564.68</v>
      </c>
      <c r="Y1318" t="s">
        <v>2134</v>
      </c>
      <c r="Z1318">
        <v>1725.81</v>
      </c>
      <c r="AA1318">
        <v>1727.25</v>
      </c>
      <c r="AB1318">
        <v>1706.03</v>
      </c>
      <c r="AC1318">
        <v>1715.09</v>
      </c>
      <c r="AD1318">
        <v>21.22</v>
      </c>
      <c r="AE1318">
        <v>32.969285714285697</v>
      </c>
      <c r="AF1318">
        <v>60.580042301796702</v>
      </c>
      <c r="AG1318">
        <v>0</v>
      </c>
      <c r="AH1318" s="1">
        <f t="shared" si="62"/>
        <v>43948</v>
      </c>
      <c r="AI1318">
        <f>IFERROR(VLOOKUP(AH1318,realized!U:X,3,0),"")</f>
        <v>33424.26</v>
      </c>
    </row>
    <row r="1319" spans="1:35" x14ac:dyDescent="0.3">
      <c r="A1319" t="s">
        <v>2148</v>
      </c>
      <c r="B1319">
        <v>1.0802499999999999</v>
      </c>
      <c r="C1319">
        <v>1.08507</v>
      </c>
      <c r="D1319">
        <v>1.0788599999999999</v>
      </c>
      <c r="E1319">
        <v>1.0817399999999999</v>
      </c>
      <c r="F1319">
        <v>6.2100000000000401E-3</v>
      </c>
      <c r="G1319">
        <v>7.8142857142857406E-3</v>
      </c>
      <c r="H1319">
        <v>57.314558088382903</v>
      </c>
      <c r="I1319">
        <v>1</v>
      </c>
      <c r="J1319" s="1">
        <f t="shared" si="60"/>
        <v>43966</v>
      </c>
      <c r="K1319">
        <f>IFERROR(VLOOKUP(J1319,realized!F:I,3,0),"")</f>
        <v>48716.160000000003</v>
      </c>
      <c r="M1319" t="s">
        <v>2148</v>
      </c>
      <c r="N1319">
        <v>1.22207</v>
      </c>
      <c r="O1319">
        <v>1.22384</v>
      </c>
      <c r="P1319">
        <v>1.2099899999999999</v>
      </c>
      <c r="Q1319">
        <v>1.2099899999999999</v>
      </c>
      <c r="R1319">
        <v>1.38500000000001E-2</v>
      </c>
      <c r="S1319">
        <v>1.21007142857143E-2</v>
      </c>
      <c r="T1319">
        <v>42.4126397911647</v>
      </c>
      <c r="U1319">
        <v>1</v>
      </c>
      <c r="V1319" s="1">
        <f t="shared" si="61"/>
        <v>43966</v>
      </c>
      <c r="W1319">
        <f>IFERROR(VLOOKUP(V1319,realized!K:N,3,0),"")</f>
        <v>-178286.44</v>
      </c>
      <c r="Y1319" t="s">
        <v>2135</v>
      </c>
      <c r="Z1319">
        <v>1713.36</v>
      </c>
      <c r="AA1319">
        <v>1716.46</v>
      </c>
      <c r="AB1319">
        <v>1691.66</v>
      </c>
      <c r="AC1319">
        <v>1708.45</v>
      </c>
      <c r="AD1319">
        <v>24.799999999999901</v>
      </c>
      <c r="AE1319">
        <v>32.480714285714299</v>
      </c>
      <c r="AF1319">
        <v>59.635165997839103</v>
      </c>
      <c r="AG1319">
        <v>0</v>
      </c>
      <c r="AH1319" s="1">
        <f t="shared" si="62"/>
        <v>43949</v>
      </c>
      <c r="AI1319">
        <f>IFERROR(VLOOKUP(AH1319,realized!U:X,3,0),"")</f>
        <v>11255.56</v>
      </c>
    </row>
    <row r="1320" spans="1:35" x14ac:dyDescent="0.3">
      <c r="A1320" t="s">
        <v>2149</v>
      </c>
      <c r="B1320">
        <v>1.0807100000000001</v>
      </c>
      <c r="C1320">
        <v>1.0926899999999999</v>
      </c>
      <c r="D1320">
        <v>1.0799700000000001</v>
      </c>
      <c r="E1320">
        <v>1.0913299999999999</v>
      </c>
      <c r="F1320">
        <v>1.2719999999999799E-2</v>
      </c>
      <c r="G1320">
        <v>8.15928571428573E-3</v>
      </c>
      <c r="H1320">
        <v>57.321899656223898</v>
      </c>
      <c r="I1320">
        <v>1</v>
      </c>
      <c r="J1320" s="1">
        <f t="shared" si="60"/>
        <v>43969</v>
      </c>
      <c r="K1320">
        <f>IFERROR(VLOOKUP(J1320,realized!F:I,3,0),"")</f>
        <v>-98810.7</v>
      </c>
      <c r="M1320" t="s">
        <v>2149</v>
      </c>
      <c r="N1320">
        <v>1.20791</v>
      </c>
      <c r="O1320">
        <v>1.2226900000000001</v>
      </c>
      <c r="P1320">
        <v>1.2075400000000001</v>
      </c>
      <c r="Q1320">
        <v>1.2195100000000001</v>
      </c>
      <c r="R1320">
        <v>1.51499999999999E-2</v>
      </c>
      <c r="S1320">
        <v>1.2364285714285699E-2</v>
      </c>
      <c r="T1320">
        <v>40.886527522097197</v>
      </c>
      <c r="U1320">
        <v>1</v>
      </c>
      <c r="V1320" s="1">
        <f t="shared" si="61"/>
        <v>43969</v>
      </c>
      <c r="W1320">
        <f>IFERROR(VLOOKUP(V1320,realized!K:N,3,0),"")</f>
        <v>-46084.4</v>
      </c>
      <c r="Y1320" t="s">
        <v>2136</v>
      </c>
      <c r="Z1320">
        <v>1708.41</v>
      </c>
      <c r="AA1320">
        <v>1717.28</v>
      </c>
      <c r="AB1320">
        <v>1697.85</v>
      </c>
      <c r="AC1320">
        <v>1712.83</v>
      </c>
      <c r="AD1320">
        <v>19.43</v>
      </c>
      <c r="AE1320">
        <v>32.734999999999999</v>
      </c>
      <c r="AF1320">
        <v>59.632880197846603</v>
      </c>
      <c r="AG1320">
        <v>0</v>
      </c>
      <c r="AH1320" s="1">
        <f t="shared" si="62"/>
        <v>43950</v>
      </c>
      <c r="AI1320">
        <f>IFERROR(VLOOKUP(AH1320,realized!U:X,3,0),"")</f>
        <v>20933.93</v>
      </c>
    </row>
    <row r="1321" spans="1:35" x14ac:dyDescent="0.3">
      <c r="A1321" t="s">
        <v>2150</v>
      </c>
      <c r="B1321">
        <v>1.09162</v>
      </c>
      <c r="C1321">
        <v>1.09758</v>
      </c>
      <c r="D1321">
        <v>1.0902000000000001</v>
      </c>
      <c r="E1321">
        <v>1.0922799999999999</v>
      </c>
      <c r="F1321">
        <v>7.3799999999999404E-3</v>
      </c>
      <c r="G1321">
        <v>8.2042857142857195E-3</v>
      </c>
      <c r="H1321">
        <v>57.446017118689902</v>
      </c>
      <c r="I1321">
        <v>1</v>
      </c>
      <c r="J1321" s="1">
        <f t="shared" si="60"/>
        <v>43970</v>
      </c>
      <c r="K1321">
        <f>IFERROR(VLOOKUP(J1321,realized!F:I,3,0),"")</f>
        <v>-149655.46</v>
      </c>
      <c r="M1321" t="s">
        <v>2150</v>
      </c>
      <c r="N1321">
        <v>1.21949</v>
      </c>
      <c r="O1321">
        <v>1.2295799999999999</v>
      </c>
      <c r="P1321">
        <v>1.21838</v>
      </c>
      <c r="Q1321">
        <v>1.22488</v>
      </c>
      <c r="R1321">
        <v>1.11999999999998E-2</v>
      </c>
      <c r="S1321">
        <v>1.24771428571429E-2</v>
      </c>
      <c r="T1321">
        <v>41.101938384370598</v>
      </c>
      <c r="U1321">
        <v>1</v>
      </c>
      <c r="V1321" s="1">
        <f t="shared" si="61"/>
        <v>43970</v>
      </c>
      <c r="W1321">
        <f>IFERROR(VLOOKUP(V1321,realized!K:N,3,0),"")</f>
        <v>-78969.899999999994</v>
      </c>
      <c r="Y1321" t="s">
        <v>2137</v>
      </c>
      <c r="Z1321">
        <v>1711.88</v>
      </c>
      <c r="AA1321">
        <v>1721.65</v>
      </c>
      <c r="AB1321">
        <v>1681.34</v>
      </c>
      <c r="AC1321">
        <v>1686.99</v>
      </c>
      <c r="AD1321">
        <v>40.310000000000102</v>
      </c>
      <c r="AE1321">
        <v>32.231428571428602</v>
      </c>
      <c r="AF1321">
        <v>66.3192056974476</v>
      </c>
      <c r="AG1321">
        <v>0</v>
      </c>
      <c r="AH1321" s="1">
        <f t="shared" si="62"/>
        <v>43951</v>
      </c>
      <c r="AI1321">
        <f>IFERROR(VLOOKUP(AH1321,realized!U:X,3,0),"")</f>
        <v>-155604.91</v>
      </c>
    </row>
    <row r="1322" spans="1:35" x14ac:dyDescent="0.3">
      <c r="A1322" t="s">
        <v>2151</v>
      </c>
      <c r="B1322">
        <v>1.0922000000000001</v>
      </c>
      <c r="C1322">
        <v>1.09989</v>
      </c>
      <c r="D1322">
        <v>1.0918399999999999</v>
      </c>
      <c r="E1322">
        <v>1.0977600000000001</v>
      </c>
      <c r="F1322">
        <v>8.0500000000001092E-3</v>
      </c>
      <c r="G1322">
        <v>7.7799999999999996E-3</v>
      </c>
      <c r="H1322">
        <v>57.178125332374997</v>
      </c>
      <c r="I1322">
        <v>1</v>
      </c>
      <c r="J1322" s="1">
        <f t="shared" si="60"/>
        <v>43971</v>
      </c>
      <c r="K1322">
        <f>IFERROR(VLOOKUP(J1322,realized!F:I,3,0),"")</f>
        <v>-76798.28</v>
      </c>
      <c r="M1322" t="s">
        <v>2151</v>
      </c>
      <c r="N1322">
        <v>1.22431</v>
      </c>
      <c r="O1322">
        <v>1.22872</v>
      </c>
      <c r="P1322">
        <v>1.2220800000000001</v>
      </c>
      <c r="Q1322">
        <v>1.2236899999999999</v>
      </c>
      <c r="R1322">
        <v>6.6399999999999697E-3</v>
      </c>
      <c r="S1322">
        <v>1.14264285714286E-2</v>
      </c>
      <c r="T1322">
        <v>43.762006997240199</v>
      </c>
      <c r="U1322">
        <v>1</v>
      </c>
      <c r="V1322" s="1">
        <f t="shared" si="61"/>
        <v>43971</v>
      </c>
      <c r="W1322">
        <f>IFERROR(VLOOKUP(V1322,realized!K:N,3,0),"")</f>
        <v>-29097.15</v>
      </c>
      <c r="Y1322" t="s">
        <v>2138</v>
      </c>
      <c r="Z1322">
        <v>1685.42</v>
      </c>
      <c r="AA1322">
        <v>1705.51</v>
      </c>
      <c r="AB1322">
        <v>1670.35</v>
      </c>
      <c r="AC1322">
        <v>1700.21</v>
      </c>
      <c r="AD1322">
        <v>35.159999999999997</v>
      </c>
      <c r="AE1322">
        <v>31.263571428571399</v>
      </c>
      <c r="AF1322">
        <v>65.574566495941397</v>
      </c>
      <c r="AG1322">
        <v>0</v>
      </c>
      <c r="AH1322" s="1">
        <f t="shared" si="62"/>
        <v>43952</v>
      </c>
      <c r="AI1322">
        <f>IFERROR(VLOOKUP(AH1322,realized!U:X,3,0),"")</f>
        <v>-151374.54</v>
      </c>
    </row>
    <row r="1323" spans="1:35" x14ac:dyDescent="0.3">
      <c r="A1323" t="s">
        <v>2152</v>
      </c>
      <c r="B1323">
        <v>1.0976900000000001</v>
      </c>
      <c r="C1323">
        <v>1.1008199999999999</v>
      </c>
      <c r="D1323">
        <v>1.0936900000000001</v>
      </c>
      <c r="E1323">
        <v>1.0948899999999999</v>
      </c>
      <c r="F1323">
        <v>7.12999999999985E-3</v>
      </c>
      <c r="G1323">
        <v>7.6914285714285704E-3</v>
      </c>
      <c r="H1323">
        <v>58.346829920278097</v>
      </c>
      <c r="I1323">
        <v>1</v>
      </c>
      <c r="J1323" s="1">
        <f t="shared" si="60"/>
        <v>43972</v>
      </c>
      <c r="K1323">
        <f>IFERROR(VLOOKUP(J1323,realized!F:I,3,0),"")</f>
        <v>-26493.99</v>
      </c>
      <c r="M1323" t="s">
        <v>2152</v>
      </c>
      <c r="N1323">
        <v>1.22343</v>
      </c>
      <c r="O1323">
        <v>1.2249399999999999</v>
      </c>
      <c r="P1323">
        <v>1.21852</v>
      </c>
      <c r="Q1323">
        <v>1.22217</v>
      </c>
      <c r="R1323">
        <v>6.4199999999998703E-3</v>
      </c>
      <c r="S1323">
        <v>1.1044285714285699E-2</v>
      </c>
      <c r="T1323">
        <v>52.613593196289898</v>
      </c>
      <c r="U1323">
        <v>1</v>
      </c>
      <c r="V1323" s="1">
        <f t="shared" si="61"/>
        <v>43972</v>
      </c>
      <c r="W1323">
        <f>IFERROR(VLOOKUP(V1323,realized!K:N,3,0),"")</f>
        <v>6631.36</v>
      </c>
      <c r="Y1323" t="s">
        <v>2139</v>
      </c>
      <c r="Z1323">
        <v>1695.33</v>
      </c>
      <c r="AA1323">
        <v>1713.35</v>
      </c>
      <c r="AB1323">
        <v>1691.57</v>
      </c>
      <c r="AC1323">
        <v>1701.37</v>
      </c>
      <c r="AD1323">
        <v>21.779999999999902</v>
      </c>
      <c r="AE1323">
        <v>30.078571428571401</v>
      </c>
      <c r="AF1323">
        <v>68.851042827329707</v>
      </c>
      <c r="AG1323">
        <v>0</v>
      </c>
      <c r="AH1323" s="1">
        <f t="shared" si="62"/>
        <v>43955</v>
      </c>
      <c r="AI1323">
        <f>IFERROR(VLOOKUP(AH1323,realized!U:X,3,0),"")</f>
        <v>15824.39</v>
      </c>
    </row>
    <row r="1324" spans="1:35" x14ac:dyDescent="0.3">
      <c r="A1324" t="s">
        <v>2153</v>
      </c>
      <c r="B1324">
        <v>1.0948800000000001</v>
      </c>
      <c r="C1324">
        <v>1.09534</v>
      </c>
      <c r="D1324">
        <v>1.0885100000000001</v>
      </c>
      <c r="E1324">
        <v>1.08989</v>
      </c>
      <c r="F1324">
        <v>6.82999999999989E-3</v>
      </c>
      <c r="G1324">
        <v>7.58357142857141E-3</v>
      </c>
      <c r="H1324">
        <v>58.000055390806097</v>
      </c>
      <c r="I1324">
        <v>1</v>
      </c>
      <c r="J1324" s="1">
        <f t="shared" si="60"/>
        <v>43973</v>
      </c>
      <c r="K1324">
        <f>IFERROR(VLOOKUP(J1324,realized!F:I,3,0),"")</f>
        <v>13628.82</v>
      </c>
      <c r="M1324" t="s">
        <v>2153</v>
      </c>
      <c r="N1324">
        <v>1.2219500000000001</v>
      </c>
      <c r="O1324">
        <v>1.22332</v>
      </c>
      <c r="P1324">
        <v>1.21611</v>
      </c>
      <c r="Q1324">
        <v>1.21641</v>
      </c>
      <c r="R1324">
        <v>7.20999999999993E-3</v>
      </c>
      <c r="S1324">
        <v>1.0958571428571399E-2</v>
      </c>
      <c r="T1324">
        <v>52.5834371881107</v>
      </c>
      <c r="U1324">
        <v>1</v>
      </c>
      <c r="V1324" s="1">
        <f t="shared" si="61"/>
        <v>43973</v>
      </c>
      <c r="W1324">
        <f>IFERROR(VLOOKUP(V1324,realized!K:N,3,0),"")</f>
        <v>47721.81</v>
      </c>
      <c r="Y1324" t="s">
        <v>2140</v>
      </c>
      <c r="Z1324">
        <v>1699.84</v>
      </c>
      <c r="AA1324">
        <v>1711.6</v>
      </c>
      <c r="AB1324">
        <v>1690.02</v>
      </c>
      <c r="AC1324">
        <v>1705.52</v>
      </c>
      <c r="AD1324">
        <v>21.579999999999899</v>
      </c>
      <c r="AE1324">
        <v>29.930714285714298</v>
      </c>
      <c r="AF1324">
        <v>68.356391652103298</v>
      </c>
      <c r="AG1324">
        <v>0</v>
      </c>
      <c r="AH1324" s="1">
        <f t="shared" si="62"/>
        <v>43956</v>
      </c>
      <c r="AI1324">
        <f>IFERROR(VLOOKUP(AH1324,realized!U:X,3,0),"")</f>
        <v>44429.22</v>
      </c>
    </row>
    <row r="1325" spans="1:35" x14ac:dyDescent="0.3">
      <c r="A1325" t="s">
        <v>2154</v>
      </c>
      <c r="B1325">
        <v>1.0891500000000001</v>
      </c>
      <c r="C1325">
        <v>1.09144</v>
      </c>
      <c r="D1325">
        <v>1.0870200000000001</v>
      </c>
      <c r="E1325">
        <v>1.08955</v>
      </c>
      <c r="F1325">
        <v>4.4199999999998598E-3</v>
      </c>
      <c r="G1325">
        <v>7.1849999999999796E-3</v>
      </c>
      <c r="H1325">
        <v>57.595834402240897</v>
      </c>
      <c r="I1325">
        <v>1</v>
      </c>
      <c r="J1325" s="1">
        <f t="shared" si="60"/>
        <v>43976</v>
      </c>
      <c r="K1325">
        <f>IFERROR(VLOOKUP(J1325,realized!F:I,3,0),"")</f>
        <v>-27496.74</v>
      </c>
      <c r="M1325" t="s">
        <v>2154</v>
      </c>
      <c r="N1325">
        <v>1.21726</v>
      </c>
      <c r="O1325">
        <v>1.2203200000000001</v>
      </c>
      <c r="P1325">
        <v>1.2160200000000001</v>
      </c>
      <c r="Q1325">
        <v>1.2183299999999999</v>
      </c>
      <c r="R1325">
        <v>4.2999999999999696E-3</v>
      </c>
      <c r="S1325">
        <v>1.08121428571428E-2</v>
      </c>
      <c r="T1325">
        <v>54.012813336390899</v>
      </c>
      <c r="U1325">
        <v>1</v>
      </c>
      <c r="V1325" s="1">
        <f t="shared" si="61"/>
        <v>43976</v>
      </c>
      <c r="W1325">
        <f>IFERROR(VLOOKUP(V1325,realized!K:N,3,0),"")</f>
        <v>852.92</v>
      </c>
      <c r="Y1325" t="s">
        <v>2141</v>
      </c>
      <c r="Z1325">
        <v>1705.48</v>
      </c>
      <c r="AA1325">
        <v>1708.1</v>
      </c>
      <c r="AB1325">
        <v>1682.17</v>
      </c>
      <c r="AC1325">
        <v>1685.46</v>
      </c>
      <c r="AD1325">
        <v>25.929999999999801</v>
      </c>
      <c r="AE1325">
        <v>29.580714285714201</v>
      </c>
      <c r="AF1325">
        <v>67.991660464807495</v>
      </c>
      <c r="AG1325">
        <v>0</v>
      </c>
      <c r="AH1325" s="1">
        <f t="shared" si="62"/>
        <v>43957</v>
      </c>
      <c r="AI1325">
        <f>IFERROR(VLOOKUP(AH1325,realized!U:X,3,0),"")</f>
        <v>29566.87</v>
      </c>
    </row>
    <row r="1326" spans="1:35" x14ac:dyDescent="0.3">
      <c r="A1326" t="s">
        <v>2155</v>
      </c>
      <c r="B1326">
        <v>1.08948</v>
      </c>
      <c r="C1326">
        <v>1.09955</v>
      </c>
      <c r="D1326">
        <v>1.0890500000000001</v>
      </c>
      <c r="E1326">
        <v>1.0981700000000001</v>
      </c>
      <c r="F1326">
        <v>1.04999999999999E-2</v>
      </c>
      <c r="G1326">
        <v>7.4757142857142496E-3</v>
      </c>
      <c r="H1326">
        <v>57.362829782718698</v>
      </c>
      <c r="I1326">
        <v>1</v>
      </c>
      <c r="J1326" s="1">
        <f t="shared" si="60"/>
        <v>43977</v>
      </c>
      <c r="K1326">
        <f>IFERROR(VLOOKUP(J1326,realized!F:I,3,0),"")</f>
        <v>-59606.71</v>
      </c>
      <c r="M1326" t="s">
        <v>2155</v>
      </c>
      <c r="N1326">
        <v>1.2179800000000001</v>
      </c>
      <c r="O1326">
        <v>1.2362599999999999</v>
      </c>
      <c r="P1326">
        <v>1.2179800000000001</v>
      </c>
      <c r="Q1326">
        <v>1.2336499999999999</v>
      </c>
      <c r="R1326">
        <v>1.82799999999998E-2</v>
      </c>
      <c r="S1326">
        <v>1.1297857142857101E-2</v>
      </c>
      <c r="T1326">
        <v>53.997353427954799</v>
      </c>
      <c r="U1326">
        <v>1</v>
      </c>
      <c r="V1326" s="1">
        <f t="shared" si="61"/>
        <v>43977</v>
      </c>
      <c r="W1326">
        <f>IFERROR(VLOOKUP(V1326,realized!K:N,3,0),"")</f>
        <v>-261209.71</v>
      </c>
      <c r="Y1326" t="s">
        <v>2142</v>
      </c>
      <c r="Z1326">
        <v>1681.4</v>
      </c>
      <c r="AA1326">
        <v>1721.96</v>
      </c>
      <c r="AB1326">
        <v>1681.4</v>
      </c>
      <c r="AC1326">
        <v>1716.12</v>
      </c>
      <c r="AD1326">
        <v>40.559999999999903</v>
      </c>
      <c r="AE1326">
        <v>29.6714285714285</v>
      </c>
      <c r="AF1326">
        <v>67.526340980927102</v>
      </c>
      <c r="AG1326">
        <v>0</v>
      </c>
      <c r="AH1326" s="1">
        <f t="shared" si="62"/>
        <v>43958</v>
      </c>
      <c r="AI1326">
        <f>IFERROR(VLOOKUP(AH1326,realized!U:X,3,0),"")</f>
        <v>-188980.63</v>
      </c>
    </row>
    <row r="1327" spans="1:35" x14ac:dyDescent="0.3">
      <c r="A1327" t="s">
        <v>2156</v>
      </c>
      <c r="B1327">
        <v>1.09805</v>
      </c>
      <c r="C1327">
        <v>1.1030500000000001</v>
      </c>
      <c r="D1327">
        <v>1.09335</v>
      </c>
      <c r="E1327">
        <v>1.1008500000000001</v>
      </c>
      <c r="F1327">
        <v>9.7000000000000402E-3</v>
      </c>
      <c r="G1327">
        <v>7.6849999999999696E-3</v>
      </c>
      <c r="H1327">
        <v>55.087715752982703</v>
      </c>
      <c r="I1327">
        <v>1</v>
      </c>
      <c r="J1327" s="1">
        <f t="shared" si="60"/>
        <v>43978</v>
      </c>
      <c r="K1327">
        <f>IFERROR(VLOOKUP(J1327,realized!F:I,3,0),"")</f>
        <v>16807.78</v>
      </c>
      <c r="M1327" t="s">
        <v>2156</v>
      </c>
      <c r="N1327">
        <v>1.2331799999999999</v>
      </c>
      <c r="O1327">
        <v>1.23539</v>
      </c>
      <c r="P1327">
        <v>1.2203999999999999</v>
      </c>
      <c r="Q1327">
        <v>1.2259</v>
      </c>
      <c r="R1327">
        <v>1.499E-2</v>
      </c>
      <c r="S1327">
        <v>1.12821428571428E-2</v>
      </c>
      <c r="T1327">
        <v>53.917793145694297</v>
      </c>
      <c r="U1327">
        <v>1</v>
      </c>
      <c r="V1327" s="1">
        <f t="shared" si="61"/>
        <v>43978</v>
      </c>
      <c r="W1327">
        <f>IFERROR(VLOOKUP(V1327,realized!K:N,3,0),"")</f>
        <v>2005.73</v>
      </c>
      <c r="Y1327" t="s">
        <v>2143</v>
      </c>
      <c r="Z1327">
        <v>1715.39</v>
      </c>
      <c r="AA1327">
        <v>1723.2</v>
      </c>
      <c r="AB1327">
        <v>1701</v>
      </c>
      <c r="AC1327">
        <v>1701.52</v>
      </c>
      <c r="AD1327">
        <v>22.2</v>
      </c>
      <c r="AE1327">
        <v>29.0592857142857</v>
      </c>
      <c r="AF1327">
        <v>66.952469835752893</v>
      </c>
      <c r="AG1327">
        <v>0</v>
      </c>
      <c r="AH1327" s="1">
        <f t="shared" si="62"/>
        <v>43959</v>
      </c>
      <c r="AI1327">
        <f>IFERROR(VLOOKUP(AH1327,realized!U:X,3,0),"")</f>
        <v>-5473.79</v>
      </c>
    </row>
    <row r="1328" spans="1:35" x14ac:dyDescent="0.3">
      <c r="A1328" t="s">
        <v>2157</v>
      </c>
      <c r="B1328">
        <v>1.10009</v>
      </c>
      <c r="C1328">
        <v>1.10934</v>
      </c>
      <c r="D1328">
        <v>1.0991500000000001</v>
      </c>
      <c r="E1328">
        <v>1.10768</v>
      </c>
      <c r="F1328">
        <v>1.0189999999999901E-2</v>
      </c>
      <c r="G1328">
        <v>7.98142857142853E-3</v>
      </c>
      <c r="H1328">
        <v>46.728836493927901</v>
      </c>
      <c r="I1328">
        <v>1</v>
      </c>
      <c r="J1328" s="1">
        <f t="shared" si="60"/>
        <v>43979</v>
      </c>
      <c r="K1328">
        <f>IFERROR(VLOOKUP(J1328,realized!F:I,3,0),"")</f>
        <v>-179449.27</v>
      </c>
      <c r="M1328" t="s">
        <v>2157</v>
      </c>
      <c r="N1328">
        <v>1.2257899999999999</v>
      </c>
      <c r="O1328">
        <v>1.2344200000000001</v>
      </c>
      <c r="P1328">
        <v>1.2233400000000001</v>
      </c>
      <c r="Q1328">
        <v>1.23204</v>
      </c>
      <c r="R1328">
        <v>1.1079999999999901E-2</v>
      </c>
      <c r="S1328">
        <v>1.1241428571428499E-2</v>
      </c>
      <c r="T1328">
        <v>56.782314340995903</v>
      </c>
      <c r="U1328">
        <v>1</v>
      </c>
      <c r="V1328" s="1">
        <f t="shared" si="61"/>
        <v>43979</v>
      </c>
      <c r="W1328">
        <f>IFERROR(VLOOKUP(V1328,realized!K:N,3,0),"")</f>
        <v>9862.06</v>
      </c>
      <c r="Y1328" t="s">
        <v>2144</v>
      </c>
      <c r="Z1328">
        <v>1701</v>
      </c>
      <c r="AA1328">
        <v>1712.09</v>
      </c>
      <c r="AB1328">
        <v>1691.99</v>
      </c>
      <c r="AC1328">
        <v>1697.43</v>
      </c>
      <c r="AD1328">
        <v>20.099999999999898</v>
      </c>
      <c r="AE1328">
        <v>27.965714285714199</v>
      </c>
      <c r="AF1328">
        <v>70.943181455916104</v>
      </c>
      <c r="AG1328">
        <v>0</v>
      </c>
      <c r="AH1328" s="1">
        <f t="shared" si="62"/>
        <v>43962</v>
      </c>
      <c r="AI1328">
        <f>IFERROR(VLOOKUP(AH1328,realized!U:X,3,0),"")</f>
        <v>36597.49</v>
      </c>
    </row>
    <row r="1329" spans="1:35" x14ac:dyDescent="0.3">
      <c r="A1329" t="s">
        <v>2158</v>
      </c>
      <c r="B1329">
        <v>1.10694</v>
      </c>
      <c r="C1329">
        <v>1.1144700000000001</v>
      </c>
      <c r="D1329">
        <v>1.10694</v>
      </c>
      <c r="E1329">
        <v>1.1107400000000001</v>
      </c>
      <c r="F1329">
        <v>7.5300000000000297E-3</v>
      </c>
      <c r="G1329">
        <v>8.1564285714285194E-3</v>
      </c>
      <c r="H1329">
        <v>41.132737524221902</v>
      </c>
      <c r="I1329">
        <v>1</v>
      </c>
      <c r="J1329" s="1">
        <f t="shared" si="60"/>
        <v>43980</v>
      </c>
      <c r="K1329">
        <f>IFERROR(VLOOKUP(J1329,realized!F:I,3,0),"")</f>
        <v>-204652.58</v>
      </c>
      <c r="M1329" t="s">
        <v>2158</v>
      </c>
      <c r="N1329">
        <v>1.2315700000000001</v>
      </c>
      <c r="O1329">
        <v>1.23936</v>
      </c>
      <c r="P1329">
        <v>1.2290099999999999</v>
      </c>
      <c r="Q1329">
        <v>1.23489</v>
      </c>
      <c r="R1329">
        <v>1.035E-2</v>
      </c>
      <c r="S1329">
        <v>1.08764285714285E-2</v>
      </c>
      <c r="T1329">
        <v>61.465249445356498</v>
      </c>
      <c r="U1329">
        <v>1</v>
      </c>
      <c r="V1329" s="1">
        <f t="shared" si="61"/>
        <v>43980</v>
      </c>
      <c r="W1329">
        <f>IFERROR(VLOOKUP(V1329,realized!K:N,3,0),"")</f>
        <v>-25131.22</v>
      </c>
      <c r="Y1329" t="s">
        <v>2145</v>
      </c>
      <c r="Z1329">
        <v>1696.16</v>
      </c>
      <c r="AA1329">
        <v>1710.78</v>
      </c>
      <c r="AB1329">
        <v>1693.67</v>
      </c>
      <c r="AC1329">
        <v>1701.87</v>
      </c>
      <c r="AD1329">
        <v>17.1099999999999</v>
      </c>
      <c r="AE1329">
        <v>26.294285714285699</v>
      </c>
      <c r="AF1329">
        <v>70.140157227602302</v>
      </c>
      <c r="AG1329">
        <v>0</v>
      </c>
      <c r="AH1329" s="1">
        <f t="shared" si="62"/>
        <v>43963</v>
      </c>
      <c r="AI1329">
        <f>IFERROR(VLOOKUP(AH1329,realized!U:X,3,0),"")</f>
        <v>67443.38</v>
      </c>
    </row>
    <row r="1330" spans="1:35" x14ac:dyDescent="0.3">
      <c r="A1330" t="s">
        <v>2159</v>
      </c>
      <c r="B1330">
        <v>1.11155</v>
      </c>
      <c r="C1330">
        <v>1.11537</v>
      </c>
      <c r="D1330">
        <v>1.11002</v>
      </c>
      <c r="E1330">
        <v>1.1133200000000001</v>
      </c>
      <c r="F1330">
        <v>5.3499999999999598E-3</v>
      </c>
      <c r="G1330">
        <v>7.8157142857142401E-3</v>
      </c>
      <c r="H1330">
        <v>40.1105818585457</v>
      </c>
      <c r="I1330">
        <v>1</v>
      </c>
      <c r="J1330" s="1">
        <f t="shared" si="60"/>
        <v>43983</v>
      </c>
      <c r="K1330">
        <f>IFERROR(VLOOKUP(J1330,realized!F:I,3,0),"")</f>
        <v>-85606.93</v>
      </c>
      <c r="M1330" t="s">
        <v>2159</v>
      </c>
      <c r="N1330">
        <v>1.2319500000000001</v>
      </c>
      <c r="O1330">
        <v>1.25064</v>
      </c>
      <c r="P1330">
        <v>1.2318899999999999</v>
      </c>
      <c r="Q1330">
        <v>1.24874</v>
      </c>
      <c r="R1330">
        <v>1.8749999999999999E-2</v>
      </c>
      <c r="S1330">
        <v>1.1342142857142801E-2</v>
      </c>
      <c r="T1330">
        <v>49.896033807277497</v>
      </c>
      <c r="U1330">
        <v>1</v>
      </c>
      <c r="V1330" s="1">
        <f t="shared" si="61"/>
        <v>43983</v>
      </c>
      <c r="W1330">
        <f>IFERROR(VLOOKUP(V1330,realized!K:N,3,0),"")</f>
        <v>-157380.59</v>
      </c>
      <c r="Y1330" t="s">
        <v>2146</v>
      </c>
      <c r="Z1330">
        <v>1701.9</v>
      </c>
      <c r="AA1330">
        <v>1717.94</v>
      </c>
      <c r="AB1330">
        <v>1699.02</v>
      </c>
      <c r="AC1330">
        <v>1715.81</v>
      </c>
      <c r="AD1330">
        <v>18.920000000000002</v>
      </c>
      <c r="AE1330">
        <v>25.356428571428498</v>
      </c>
      <c r="AF1330">
        <v>70.6723628288551</v>
      </c>
      <c r="AG1330">
        <v>0</v>
      </c>
      <c r="AH1330" s="1">
        <f t="shared" si="62"/>
        <v>43964</v>
      </c>
      <c r="AI1330">
        <f>IFERROR(VLOOKUP(AH1330,realized!U:X,3,0),"")</f>
        <v>40182.79</v>
      </c>
    </row>
    <row r="1331" spans="1:35" x14ac:dyDescent="0.3">
      <c r="A1331" t="s">
        <v>2160</v>
      </c>
      <c r="B1331">
        <v>1.11344</v>
      </c>
      <c r="C1331">
        <v>1.1195900000000001</v>
      </c>
      <c r="D1331">
        <v>1.11148</v>
      </c>
      <c r="E1331">
        <v>1.1168499999999999</v>
      </c>
      <c r="F1331">
        <v>8.1100000000000599E-3</v>
      </c>
      <c r="G1331">
        <v>7.7899999999999602E-3</v>
      </c>
      <c r="H1331">
        <v>36.006905666338902</v>
      </c>
      <c r="I1331">
        <v>1</v>
      </c>
      <c r="J1331" s="1">
        <f t="shared" si="60"/>
        <v>43984</v>
      </c>
      <c r="K1331">
        <f>IFERROR(VLOOKUP(J1331,realized!F:I,3,0),"")</f>
        <v>-300026.03000000003</v>
      </c>
      <c r="M1331" t="s">
        <v>2160</v>
      </c>
      <c r="N1331">
        <v>1.24925</v>
      </c>
      <c r="O1331">
        <v>1.2575400000000001</v>
      </c>
      <c r="P1331">
        <v>1.2477799999999999</v>
      </c>
      <c r="Q1331">
        <v>1.2551000000000001</v>
      </c>
      <c r="R1331">
        <v>9.7600000000002095E-3</v>
      </c>
      <c r="S1331">
        <v>1.11121428571428E-2</v>
      </c>
      <c r="T1331">
        <v>44.104072379452198</v>
      </c>
      <c r="U1331">
        <v>1</v>
      </c>
      <c r="V1331" s="1">
        <f t="shared" si="61"/>
        <v>43984</v>
      </c>
      <c r="W1331">
        <f>IFERROR(VLOOKUP(V1331,realized!K:N,3,0),"")</f>
        <v>-129022.16</v>
      </c>
      <c r="Y1331" t="s">
        <v>2147</v>
      </c>
      <c r="Z1331">
        <v>1715.96</v>
      </c>
      <c r="AA1331">
        <v>1736.37</v>
      </c>
      <c r="AB1331">
        <v>1710.79</v>
      </c>
      <c r="AC1331">
        <v>1730.05</v>
      </c>
      <c r="AD1331">
        <v>25.579999999999899</v>
      </c>
      <c r="AE1331">
        <v>25.334285714285699</v>
      </c>
      <c r="AF1331">
        <v>69.653801254747705</v>
      </c>
      <c r="AG1331">
        <v>0</v>
      </c>
      <c r="AH1331" s="1">
        <f t="shared" si="62"/>
        <v>43965</v>
      </c>
      <c r="AI1331">
        <f>IFERROR(VLOOKUP(AH1331,realized!U:X,3,0),"")</f>
        <v>-227420.34</v>
      </c>
    </row>
    <row r="1332" spans="1:35" x14ac:dyDescent="0.3">
      <c r="A1332" t="s">
        <v>2161</v>
      </c>
      <c r="B1332">
        <v>1.1168800000000001</v>
      </c>
      <c r="C1332">
        <v>1.12575</v>
      </c>
      <c r="D1332">
        <v>1.11653</v>
      </c>
      <c r="E1332">
        <v>1.1233</v>
      </c>
      <c r="F1332">
        <v>9.2200000000000008E-3</v>
      </c>
      <c r="G1332">
        <v>8.0957142857142495E-3</v>
      </c>
      <c r="H1332">
        <v>32.108801201622299</v>
      </c>
      <c r="I1332">
        <v>1</v>
      </c>
      <c r="J1332" s="1">
        <f t="shared" si="60"/>
        <v>43985</v>
      </c>
      <c r="K1332">
        <f>IFERROR(VLOOKUP(J1332,realized!F:I,3,0),"")</f>
        <v>-125228.49</v>
      </c>
      <c r="M1332" t="s">
        <v>2161</v>
      </c>
      <c r="N1332">
        <v>1.25481</v>
      </c>
      <c r="O1332">
        <v>1.2614799999999999</v>
      </c>
      <c r="P1332">
        <v>1.2542899999999999</v>
      </c>
      <c r="Q1332">
        <v>1.2575000000000001</v>
      </c>
      <c r="R1332">
        <v>7.1900000000000297E-3</v>
      </c>
      <c r="S1332">
        <v>1.1083571428571399E-2</v>
      </c>
      <c r="T1332">
        <v>41.062595290740298</v>
      </c>
      <c r="U1332">
        <v>1</v>
      </c>
      <c r="V1332" s="1">
        <f t="shared" si="61"/>
        <v>43985</v>
      </c>
      <c r="W1332">
        <f>IFERROR(VLOOKUP(V1332,realized!K:N,3,0),"")</f>
        <v>-27479.16</v>
      </c>
      <c r="Y1332" t="s">
        <v>2148</v>
      </c>
      <c r="Z1332">
        <v>1729.27</v>
      </c>
      <c r="AA1332">
        <v>1751.55</v>
      </c>
      <c r="AB1332">
        <v>1728.78</v>
      </c>
      <c r="AC1332">
        <v>1741.28</v>
      </c>
      <c r="AD1332">
        <v>22.7699999999999</v>
      </c>
      <c r="AE1332">
        <v>25.444999999999901</v>
      </c>
      <c r="AF1332">
        <v>61.118296328518198</v>
      </c>
      <c r="AG1332">
        <v>1</v>
      </c>
      <c r="AH1332" s="1">
        <f t="shared" si="62"/>
        <v>43966</v>
      </c>
      <c r="AI1332">
        <f>IFERROR(VLOOKUP(AH1332,realized!U:X,3,0),"")</f>
        <v>-223748.46</v>
      </c>
    </row>
    <row r="1333" spans="1:35" x14ac:dyDescent="0.3">
      <c r="A1333" t="s">
        <v>2162</v>
      </c>
      <c r="B1333">
        <v>1.12327</v>
      </c>
      <c r="C1333">
        <v>1.13622</v>
      </c>
      <c r="D1333">
        <v>1.1194599999999999</v>
      </c>
      <c r="E1333">
        <v>1.1335</v>
      </c>
      <c r="F1333">
        <v>1.6760000000000101E-2</v>
      </c>
      <c r="G1333">
        <v>8.8492857142856794E-3</v>
      </c>
      <c r="H1333">
        <v>25.5690829098778</v>
      </c>
      <c r="I1333">
        <v>1</v>
      </c>
      <c r="J1333" s="1">
        <f t="shared" si="60"/>
        <v>43986</v>
      </c>
      <c r="K1333">
        <f>IFERROR(VLOOKUP(J1333,realized!F:I,3,0),"")</f>
        <v>-307837.34999999998</v>
      </c>
      <c r="M1333" t="s">
        <v>2162</v>
      </c>
      <c r="N1333">
        <v>1.2574000000000001</v>
      </c>
      <c r="O1333">
        <v>1.26328</v>
      </c>
      <c r="P1333">
        <v>1.25004</v>
      </c>
      <c r="Q1333">
        <v>1.25939</v>
      </c>
      <c r="R1333">
        <v>1.3239999999999899E-2</v>
      </c>
      <c r="S1333">
        <v>1.1039999999999901E-2</v>
      </c>
      <c r="T1333">
        <v>39.565789927671197</v>
      </c>
      <c r="U1333">
        <v>1</v>
      </c>
      <c r="V1333" s="1">
        <f t="shared" si="61"/>
        <v>43986</v>
      </c>
      <c r="W1333">
        <f>IFERROR(VLOOKUP(V1333,realized!K:N,3,0),"")</f>
        <v>-94056.52</v>
      </c>
      <c r="Y1333" t="s">
        <v>2149</v>
      </c>
      <c r="Z1333">
        <v>1744.16</v>
      </c>
      <c r="AA1333">
        <v>1765.12</v>
      </c>
      <c r="AB1333">
        <v>1727.46</v>
      </c>
      <c r="AC1333">
        <v>1732.17</v>
      </c>
      <c r="AD1333">
        <v>37.659999999999798</v>
      </c>
      <c r="AE1333">
        <v>26.363571428571401</v>
      </c>
      <c r="AF1333">
        <v>54.689273942522199</v>
      </c>
      <c r="AG1333">
        <v>1</v>
      </c>
      <c r="AH1333" s="1">
        <f t="shared" si="62"/>
        <v>43969</v>
      </c>
      <c r="AI1333">
        <f>IFERROR(VLOOKUP(AH1333,realized!U:X,3,0),"")</f>
        <v>-165084.71</v>
      </c>
    </row>
    <row r="1334" spans="1:35" x14ac:dyDescent="0.3">
      <c r="A1334" t="s">
        <v>2163</v>
      </c>
      <c r="B1334">
        <v>1.1336299999999999</v>
      </c>
      <c r="C1334">
        <v>1.13836</v>
      </c>
      <c r="D1334">
        <v>1.12782</v>
      </c>
      <c r="E1334">
        <v>1.1289199999999999</v>
      </c>
      <c r="F1334">
        <v>1.05399999999999E-2</v>
      </c>
      <c r="G1334">
        <v>8.6935714285714099E-3</v>
      </c>
      <c r="H1334">
        <v>29.212862501819</v>
      </c>
      <c r="I1334">
        <v>1</v>
      </c>
      <c r="J1334" s="1">
        <f t="shared" si="60"/>
        <v>43987</v>
      </c>
      <c r="K1334">
        <f>IFERROR(VLOOKUP(J1334,realized!F:I,3,0),"")</f>
        <v>-186721.79</v>
      </c>
      <c r="M1334" t="s">
        <v>2163</v>
      </c>
      <c r="N1334">
        <v>1.2595799999999999</v>
      </c>
      <c r="O1334">
        <v>1.27312</v>
      </c>
      <c r="P1334">
        <v>1.2582100000000001</v>
      </c>
      <c r="Q1334">
        <v>1.2666999999999999</v>
      </c>
      <c r="R1334">
        <v>1.4909999999999901E-2</v>
      </c>
      <c r="S1334">
        <v>1.10228571428571E-2</v>
      </c>
      <c r="T1334">
        <v>38.330007519991497</v>
      </c>
      <c r="U1334">
        <v>1</v>
      </c>
      <c r="V1334" s="1">
        <f t="shared" si="61"/>
        <v>43987</v>
      </c>
      <c r="W1334">
        <f>IFERROR(VLOOKUP(V1334,realized!K:N,3,0),"")</f>
        <v>-135700.39000000001</v>
      </c>
      <c r="Y1334" t="s">
        <v>2150</v>
      </c>
      <c r="Z1334">
        <v>1730.62</v>
      </c>
      <c r="AA1334">
        <v>1747.74</v>
      </c>
      <c r="AB1334">
        <v>1725.67</v>
      </c>
      <c r="AC1334">
        <v>1744.56</v>
      </c>
      <c r="AD1334">
        <v>22.069999999999901</v>
      </c>
      <c r="AE1334">
        <v>26.552142857142801</v>
      </c>
      <c r="AF1334">
        <v>54.100934991271998</v>
      </c>
      <c r="AG1334">
        <v>1</v>
      </c>
      <c r="AH1334" s="1">
        <f t="shared" si="62"/>
        <v>43970</v>
      </c>
      <c r="AI1334">
        <f>IFERROR(VLOOKUP(AH1334,realized!U:X,3,0),"")</f>
        <v>-53517.67</v>
      </c>
    </row>
    <row r="1335" spans="1:35" x14ac:dyDescent="0.3">
      <c r="A1335" t="s">
        <v>2164</v>
      </c>
      <c r="B1335">
        <v>1.12921</v>
      </c>
      <c r="C1335">
        <v>1.1319399999999999</v>
      </c>
      <c r="D1335">
        <v>1.1268100000000001</v>
      </c>
      <c r="E1335">
        <v>1.1293599999999999</v>
      </c>
      <c r="F1335">
        <v>5.12999999999985E-3</v>
      </c>
      <c r="G1335">
        <v>8.5328571428571198E-3</v>
      </c>
      <c r="H1335">
        <v>29.324874936917499</v>
      </c>
      <c r="I1335">
        <v>1</v>
      </c>
      <c r="J1335" s="1">
        <f t="shared" si="60"/>
        <v>43990</v>
      </c>
      <c r="K1335">
        <f>IFERROR(VLOOKUP(J1335,realized!F:I,3,0),"")</f>
        <v>-19426.62</v>
      </c>
      <c r="M1335" t="s">
        <v>2164</v>
      </c>
      <c r="N1335">
        <v>1.2675399999999999</v>
      </c>
      <c r="O1335">
        <v>1.2735399999999999</v>
      </c>
      <c r="P1335">
        <v>1.26278</v>
      </c>
      <c r="Q1335">
        <v>1.27233</v>
      </c>
      <c r="R1335">
        <v>1.0759999999999799E-2</v>
      </c>
      <c r="S1335">
        <v>1.0991428571428499E-2</v>
      </c>
      <c r="T1335">
        <v>37.692061465333097</v>
      </c>
      <c r="U1335">
        <v>1</v>
      </c>
      <c r="V1335" s="1">
        <f t="shared" si="61"/>
        <v>43990</v>
      </c>
      <c r="W1335">
        <f>IFERROR(VLOOKUP(V1335,realized!K:N,3,0),"")</f>
        <v>-56679.91</v>
      </c>
      <c r="Y1335" t="s">
        <v>2151</v>
      </c>
      <c r="Z1335">
        <v>1744.57</v>
      </c>
      <c r="AA1335">
        <v>1753.79</v>
      </c>
      <c r="AB1335">
        <v>1742.37</v>
      </c>
      <c r="AC1335">
        <v>1747.71</v>
      </c>
      <c r="AD1335">
        <v>11.42</v>
      </c>
      <c r="AE1335">
        <v>24.488571428571301</v>
      </c>
      <c r="AF1335">
        <v>53.351030589773202</v>
      </c>
      <c r="AG1335">
        <v>1</v>
      </c>
      <c r="AH1335" s="1">
        <f t="shared" si="62"/>
        <v>43971</v>
      </c>
      <c r="AI1335">
        <f>IFERROR(VLOOKUP(AH1335,realized!U:X,3,0),"")</f>
        <v>16141.1</v>
      </c>
    </row>
    <row r="1336" spans="1:35" x14ac:dyDescent="0.3">
      <c r="A1336" t="s">
        <v>2165</v>
      </c>
      <c r="B1336">
        <v>1.1291100000000001</v>
      </c>
      <c r="C1336">
        <v>1.13636</v>
      </c>
      <c r="D1336">
        <v>1.1240699999999999</v>
      </c>
      <c r="E1336">
        <v>1.1337900000000001</v>
      </c>
      <c r="F1336">
        <v>1.2290000000000099E-2</v>
      </c>
      <c r="G1336">
        <v>8.8357142857142593E-3</v>
      </c>
      <c r="H1336">
        <v>29.682550913496001</v>
      </c>
      <c r="I1336">
        <v>1</v>
      </c>
      <c r="J1336" s="1">
        <f t="shared" si="60"/>
        <v>43991</v>
      </c>
      <c r="K1336">
        <f>IFERROR(VLOOKUP(J1336,realized!F:I,3,0),"")</f>
        <v>-266598.2</v>
      </c>
      <c r="M1336" t="s">
        <v>2165</v>
      </c>
      <c r="N1336">
        <v>1.2723</v>
      </c>
      <c r="O1336">
        <v>1.2755300000000001</v>
      </c>
      <c r="P1336">
        <v>1.2617700000000001</v>
      </c>
      <c r="Q1336">
        <v>1.2726299999999999</v>
      </c>
      <c r="R1336">
        <v>1.3759999999999901E-2</v>
      </c>
      <c r="S1336">
        <v>1.1499999999999899E-2</v>
      </c>
      <c r="T1336">
        <v>36.421201178963202</v>
      </c>
      <c r="U1336">
        <v>1</v>
      </c>
      <c r="V1336" s="1">
        <f t="shared" si="61"/>
        <v>43991</v>
      </c>
      <c r="W1336">
        <f>IFERROR(VLOOKUP(V1336,realized!K:N,3,0),"")</f>
        <v>-52939.56</v>
      </c>
      <c r="Y1336" t="s">
        <v>2152</v>
      </c>
      <c r="Z1336">
        <v>1747.18</v>
      </c>
      <c r="AA1336">
        <v>1748.58</v>
      </c>
      <c r="AB1336">
        <v>1717.12</v>
      </c>
      <c r="AC1336">
        <v>1727.01</v>
      </c>
      <c r="AD1336">
        <v>31.46</v>
      </c>
      <c r="AE1336">
        <v>24.2242857142856</v>
      </c>
      <c r="AF1336">
        <v>57.353844534063001</v>
      </c>
      <c r="AG1336">
        <v>1</v>
      </c>
      <c r="AH1336" s="1">
        <f t="shared" si="62"/>
        <v>43972</v>
      </c>
      <c r="AI1336">
        <f>IFERROR(VLOOKUP(AH1336,realized!U:X,3,0),"")</f>
        <v>22374.49</v>
      </c>
    </row>
    <row r="1337" spans="1:35" x14ac:dyDescent="0.3">
      <c r="A1337" t="s">
        <v>2166</v>
      </c>
      <c r="B1337">
        <v>1.1336200000000001</v>
      </c>
      <c r="C1337">
        <v>1.14218</v>
      </c>
      <c r="D1337">
        <v>1.1320699999999999</v>
      </c>
      <c r="E1337">
        <v>1.1374500000000001</v>
      </c>
      <c r="F1337">
        <v>1.0109999999999999E-2</v>
      </c>
      <c r="G1337">
        <v>9.0485714285714197E-3</v>
      </c>
      <c r="H1337">
        <v>27.417994902733099</v>
      </c>
      <c r="I1337">
        <v>1</v>
      </c>
      <c r="J1337" s="1">
        <f t="shared" si="60"/>
        <v>43992</v>
      </c>
      <c r="K1337">
        <f>IFERROR(VLOOKUP(J1337,realized!F:I,3,0),"")</f>
        <v>-93414.88</v>
      </c>
      <c r="M1337" t="s">
        <v>2166</v>
      </c>
      <c r="N1337">
        <v>1.27244</v>
      </c>
      <c r="O1337">
        <v>1.2813000000000001</v>
      </c>
      <c r="P1337">
        <v>1.27058</v>
      </c>
      <c r="Q1337">
        <v>1.2744800000000001</v>
      </c>
      <c r="R1337">
        <v>1.072E-2</v>
      </c>
      <c r="S1337">
        <v>1.1807142857142801E-2</v>
      </c>
      <c r="T1337">
        <v>33.0999091812754</v>
      </c>
      <c r="U1337">
        <v>1</v>
      </c>
      <c r="V1337" s="1">
        <f t="shared" si="61"/>
        <v>43992</v>
      </c>
      <c r="W1337">
        <f>IFERROR(VLOOKUP(V1337,realized!K:N,3,0),"")</f>
        <v>-40741.01</v>
      </c>
      <c r="Y1337" t="s">
        <v>2153</v>
      </c>
      <c r="Z1337">
        <v>1725.79</v>
      </c>
      <c r="AA1337">
        <v>1740.04</v>
      </c>
      <c r="AB1337">
        <v>1724.39</v>
      </c>
      <c r="AC1337">
        <v>1735.34</v>
      </c>
      <c r="AD1337">
        <v>15.6499999999998</v>
      </c>
      <c r="AE1337">
        <v>23.786428571428502</v>
      </c>
      <c r="AF1337">
        <v>56.721739323787403</v>
      </c>
      <c r="AG1337">
        <v>1</v>
      </c>
      <c r="AH1337" s="1">
        <f t="shared" si="62"/>
        <v>43973</v>
      </c>
      <c r="AI1337">
        <f>IFERROR(VLOOKUP(AH1337,realized!U:X,3,0),"")</f>
        <v>3943.84</v>
      </c>
    </row>
    <row r="1338" spans="1:35" x14ac:dyDescent="0.3">
      <c r="A1338" t="s">
        <v>2167</v>
      </c>
      <c r="B1338">
        <v>1.1372899999999999</v>
      </c>
      <c r="C1338">
        <v>1.1403399999999999</v>
      </c>
      <c r="D1338">
        <v>1.1288400000000001</v>
      </c>
      <c r="E1338">
        <v>1.1296900000000001</v>
      </c>
      <c r="F1338">
        <v>1.14999999999998E-2</v>
      </c>
      <c r="G1338">
        <v>9.3821428571428406E-3</v>
      </c>
      <c r="H1338">
        <v>28.012557522869901</v>
      </c>
      <c r="I1338">
        <v>1</v>
      </c>
      <c r="J1338" s="1">
        <f t="shared" si="60"/>
        <v>43993</v>
      </c>
      <c r="K1338">
        <f>IFERROR(VLOOKUP(J1338,realized!F:I,3,0),"")</f>
        <v>43496.01</v>
      </c>
      <c r="M1338" t="s">
        <v>2167</v>
      </c>
      <c r="N1338">
        <v>1.27444</v>
      </c>
      <c r="O1338">
        <v>1.2754000000000001</v>
      </c>
      <c r="P1338">
        <v>1.25857</v>
      </c>
      <c r="Q1338">
        <v>1.2599800000000001</v>
      </c>
      <c r="R1338">
        <v>1.6830000000000098E-2</v>
      </c>
      <c r="S1338">
        <v>1.2494285714285701E-2</v>
      </c>
      <c r="T1338">
        <v>33.470240253265104</v>
      </c>
      <c r="U1338">
        <v>1</v>
      </c>
      <c r="V1338" s="1">
        <f t="shared" si="61"/>
        <v>43993</v>
      </c>
      <c r="W1338">
        <f>IFERROR(VLOOKUP(V1338,realized!K:N,3,0),"")</f>
        <v>-284935.43</v>
      </c>
      <c r="Y1338" t="s">
        <v>2154</v>
      </c>
      <c r="Z1338">
        <v>1731.66</v>
      </c>
      <c r="AA1338">
        <v>1734.4</v>
      </c>
      <c r="AB1338">
        <v>1721.73</v>
      </c>
      <c r="AC1338">
        <v>1727.71</v>
      </c>
      <c r="AD1338">
        <v>13.6099999999999</v>
      </c>
      <c r="AE1338">
        <v>23.2171428571428</v>
      </c>
      <c r="AF1338">
        <v>56.035463536334703</v>
      </c>
      <c r="AG1338">
        <v>1</v>
      </c>
      <c r="AH1338" s="1">
        <f t="shared" si="62"/>
        <v>43976</v>
      </c>
      <c r="AI1338">
        <f>IFERROR(VLOOKUP(AH1338,realized!U:X,3,0),"")</f>
        <v>15704.26</v>
      </c>
    </row>
    <row r="1339" spans="1:35" x14ac:dyDescent="0.3">
      <c r="A1339" t="s">
        <v>2168</v>
      </c>
      <c r="B1339">
        <v>1.1291500000000001</v>
      </c>
      <c r="C1339">
        <v>1.1340399999999999</v>
      </c>
      <c r="D1339">
        <v>1.1212299999999999</v>
      </c>
      <c r="E1339">
        <v>1.12557</v>
      </c>
      <c r="F1339">
        <v>1.28099999999999E-2</v>
      </c>
      <c r="G1339">
        <v>9.9814285714285699E-3</v>
      </c>
      <c r="H1339">
        <v>30.339669130585499</v>
      </c>
      <c r="I1339">
        <v>1</v>
      </c>
      <c r="J1339" s="1">
        <f t="shared" si="60"/>
        <v>43994</v>
      </c>
      <c r="K1339">
        <f>IFERROR(VLOOKUP(J1339,realized!F:I,3,0),"")</f>
        <v>-103766.5</v>
      </c>
      <c r="M1339" t="s">
        <v>2168</v>
      </c>
      <c r="N1339">
        <v>1.2597700000000001</v>
      </c>
      <c r="O1339">
        <v>1.2653099999999999</v>
      </c>
      <c r="P1339">
        <v>1.24732</v>
      </c>
      <c r="Q1339">
        <v>1.2537700000000001</v>
      </c>
      <c r="R1339">
        <v>1.7989999999999898E-2</v>
      </c>
      <c r="S1339">
        <v>1.3472142857142801E-2</v>
      </c>
      <c r="T1339">
        <v>35.258374358225602</v>
      </c>
      <c r="U1339">
        <v>1</v>
      </c>
      <c r="V1339" s="1">
        <f t="shared" si="61"/>
        <v>43994</v>
      </c>
      <c r="W1339">
        <f>IFERROR(VLOOKUP(V1339,realized!K:N,3,0),"")</f>
        <v>-34172.46</v>
      </c>
      <c r="Y1339" t="s">
        <v>2155</v>
      </c>
      <c r="Z1339">
        <v>1727.94</v>
      </c>
      <c r="AA1339">
        <v>1735.35</v>
      </c>
      <c r="AB1339">
        <v>1708.62</v>
      </c>
      <c r="AC1339">
        <v>1709.63</v>
      </c>
      <c r="AD1339">
        <v>26.73</v>
      </c>
      <c r="AE1339">
        <v>23.2742857142856</v>
      </c>
      <c r="AF1339">
        <v>55.379284763115699</v>
      </c>
      <c r="AG1339">
        <v>1</v>
      </c>
      <c r="AH1339" s="1">
        <f t="shared" si="62"/>
        <v>43977</v>
      </c>
      <c r="AI1339">
        <f>IFERROR(VLOOKUP(AH1339,realized!U:X,3,0),"")</f>
        <v>-72156.240000000005</v>
      </c>
    </row>
    <row r="1340" spans="1:35" x14ac:dyDescent="0.3">
      <c r="A1340" t="s">
        <v>2169</v>
      </c>
      <c r="B1340">
        <v>1.1232800000000001</v>
      </c>
      <c r="C1340">
        <v>1.1332100000000001</v>
      </c>
      <c r="D1340">
        <v>1.12262</v>
      </c>
      <c r="E1340">
        <v>1.1322300000000001</v>
      </c>
      <c r="F1340">
        <v>1.0590000000000099E-2</v>
      </c>
      <c r="G1340">
        <v>9.9878571428571507E-3</v>
      </c>
      <c r="H1340">
        <v>34.3337373396323</v>
      </c>
      <c r="I1340">
        <v>1</v>
      </c>
      <c r="J1340" s="1">
        <f t="shared" si="60"/>
        <v>43997</v>
      </c>
      <c r="K1340">
        <f>IFERROR(VLOOKUP(J1340,realized!F:I,3,0),"")</f>
        <v>-270159.19</v>
      </c>
      <c r="M1340" t="s">
        <v>2169</v>
      </c>
      <c r="N1340">
        <v>1.2509399999999999</v>
      </c>
      <c r="O1340">
        <v>1.26051</v>
      </c>
      <c r="P1340">
        <v>1.2453799999999999</v>
      </c>
      <c r="Q1340">
        <v>1.26051</v>
      </c>
      <c r="R1340">
        <v>1.5129999999999999E-2</v>
      </c>
      <c r="S1340">
        <v>1.3247142857142799E-2</v>
      </c>
      <c r="T1340">
        <v>37.192217606968804</v>
      </c>
      <c r="U1340">
        <v>1</v>
      </c>
      <c r="V1340" s="1">
        <f t="shared" si="61"/>
        <v>43997</v>
      </c>
      <c r="W1340">
        <f>IFERROR(VLOOKUP(V1340,realized!K:N,3,0),"")</f>
        <v>-93213.14</v>
      </c>
      <c r="Y1340" t="s">
        <v>2156</v>
      </c>
      <c r="Z1340">
        <v>1709.9</v>
      </c>
      <c r="AA1340">
        <v>1715.94</v>
      </c>
      <c r="AB1340">
        <v>1693.62</v>
      </c>
      <c r="AC1340">
        <v>1709.14</v>
      </c>
      <c r="AD1340">
        <v>22.3200000000001</v>
      </c>
      <c r="AE1340">
        <v>21.9714285714285</v>
      </c>
      <c r="AF1340">
        <v>59.6869137236583</v>
      </c>
      <c r="AG1340">
        <v>1</v>
      </c>
      <c r="AH1340" s="1">
        <f t="shared" si="62"/>
        <v>43978</v>
      </c>
      <c r="AI1340">
        <f>IFERROR(VLOOKUP(AH1340,realized!U:X,3,0),"")</f>
        <v>-158460.53</v>
      </c>
    </row>
    <row r="1341" spans="1:35" x14ac:dyDescent="0.3">
      <c r="A1341" t="s">
        <v>2170</v>
      </c>
      <c r="B1341">
        <v>1.1318699999999999</v>
      </c>
      <c r="C1341">
        <v>1.1353</v>
      </c>
      <c r="D1341">
        <v>1.12276</v>
      </c>
      <c r="E1341">
        <v>1.12625</v>
      </c>
      <c r="F1341">
        <v>1.25399999999999E-2</v>
      </c>
      <c r="G1341">
        <v>1.0190714285714201E-2</v>
      </c>
      <c r="H1341">
        <v>39.902839290906698</v>
      </c>
      <c r="I1341">
        <v>1</v>
      </c>
      <c r="J1341" s="1">
        <f t="shared" si="60"/>
        <v>43998</v>
      </c>
      <c r="K1341">
        <f>IFERROR(VLOOKUP(J1341,realized!F:I,3,0),"")</f>
        <v>-41745.22</v>
      </c>
      <c r="M1341" t="s">
        <v>2170</v>
      </c>
      <c r="N1341">
        <v>1.2603599999999999</v>
      </c>
      <c r="O1341">
        <v>1.2687200000000001</v>
      </c>
      <c r="P1341">
        <v>1.25515</v>
      </c>
      <c r="Q1341">
        <v>1.2572000000000001</v>
      </c>
      <c r="R1341">
        <v>1.357E-2</v>
      </c>
      <c r="S1341">
        <v>1.31457142857143E-2</v>
      </c>
      <c r="T1341">
        <v>39.499178917897602</v>
      </c>
      <c r="U1341">
        <v>1</v>
      </c>
      <c r="V1341" s="1">
        <f t="shared" si="61"/>
        <v>43998</v>
      </c>
      <c r="W1341">
        <f>IFERROR(VLOOKUP(V1341,realized!K:N,3,0),"")</f>
        <v>-12051.81</v>
      </c>
      <c r="Y1341" t="s">
        <v>2157</v>
      </c>
      <c r="Z1341">
        <v>1710.38</v>
      </c>
      <c r="AA1341">
        <v>1727.44</v>
      </c>
      <c r="AB1341">
        <v>1704.26</v>
      </c>
      <c r="AC1341">
        <v>1718.83</v>
      </c>
      <c r="AD1341">
        <v>23.18</v>
      </c>
      <c r="AE1341">
        <v>22.041428571428501</v>
      </c>
      <c r="AF1341">
        <v>58.926726175324198</v>
      </c>
      <c r="AG1341">
        <v>1</v>
      </c>
      <c r="AH1341" s="1">
        <f t="shared" si="62"/>
        <v>43979</v>
      </c>
      <c r="AI1341">
        <f>IFERROR(VLOOKUP(AH1341,realized!U:X,3,0),"")</f>
        <v>-19118.16</v>
      </c>
    </row>
    <row r="1342" spans="1:35" x14ac:dyDescent="0.3">
      <c r="A1342" t="s">
        <v>2171</v>
      </c>
      <c r="B1342">
        <v>1.12601</v>
      </c>
      <c r="C1342">
        <v>1.12937</v>
      </c>
      <c r="D1342">
        <v>1.1206499999999999</v>
      </c>
      <c r="E1342">
        <v>1.12418</v>
      </c>
      <c r="F1342">
        <v>8.7200000000000593E-3</v>
      </c>
      <c r="G1342">
        <v>1.00857142857143E-2</v>
      </c>
      <c r="H1342">
        <v>48.111547035529298</v>
      </c>
      <c r="I1342">
        <v>1</v>
      </c>
      <c r="J1342" s="1">
        <f t="shared" si="60"/>
        <v>43999</v>
      </c>
      <c r="K1342">
        <f>IFERROR(VLOOKUP(J1342,realized!F:I,3,0),"")</f>
        <v>59679.65</v>
      </c>
      <c r="M1342" t="s">
        <v>2171</v>
      </c>
      <c r="N1342">
        <v>1.2571600000000001</v>
      </c>
      <c r="O1342">
        <v>1.2588200000000001</v>
      </c>
      <c r="P1342">
        <v>1.2510399999999999</v>
      </c>
      <c r="Q1342">
        <v>1.25543</v>
      </c>
      <c r="R1342">
        <v>7.7800000000001202E-3</v>
      </c>
      <c r="S1342">
        <v>1.291E-2</v>
      </c>
      <c r="T1342">
        <v>43.782818766031902</v>
      </c>
      <c r="U1342">
        <v>1</v>
      </c>
      <c r="V1342" s="1">
        <f t="shared" si="61"/>
        <v>43999</v>
      </c>
      <c r="W1342">
        <f>IFERROR(VLOOKUP(V1342,realized!K:N,3,0),"")</f>
        <v>14126.71</v>
      </c>
      <c r="Y1342" t="s">
        <v>2158</v>
      </c>
      <c r="Z1342">
        <v>1717.03</v>
      </c>
      <c r="AA1342">
        <v>1737.64</v>
      </c>
      <c r="AB1342">
        <v>1712.59</v>
      </c>
      <c r="AC1342">
        <v>1729.87</v>
      </c>
      <c r="AD1342">
        <v>25.0500000000001</v>
      </c>
      <c r="AE1342">
        <v>22.395</v>
      </c>
      <c r="AF1342">
        <v>59.166386174455198</v>
      </c>
      <c r="AG1342">
        <v>1</v>
      </c>
      <c r="AH1342" s="1">
        <f t="shared" si="62"/>
        <v>43980</v>
      </c>
      <c r="AI1342">
        <f>IFERROR(VLOOKUP(AH1342,realized!U:X,3,0),"")</f>
        <v>-35210.76</v>
      </c>
    </row>
    <row r="1343" spans="1:35" x14ac:dyDescent="0.3">
      <c r="A1343" t="s">
        <v>2172</v>
      </c>
      <c r="B1343">
        <v>1.1242099999999999</v>
      </c>
      <c r="C1343">
        <v>1.1261099999999999</v>
      </c>
      <c r="D1343">
        <v>1.1185099999999999</v>
      </c>
      <c r="E1343">
        <v>1.1204499999999999</v>
      </c>
      <c r="F1343">
        <v>7.6000000000000503E-3</v>
      </c>
      <c r="G1343">
        <v>1.00907142857143E-2</v>
      </c>
      <c r="H1343">
        <v>52.156930627692098</v>
      </c>
      <c r="I1343">
        <v>0</v>
      </c>
      <c r="J1343" s="1">
        <f t="shared" si="60"/>
        <v>44000</v>
      </c>
      <c r="K1343">
        <f>IFERROR(VLOOKUP(J1343,realized!F:I,3,0),"")</f>
        <v>8741.27</v>
      </c>
      <c r="M1343" t="s">
        <v>2172</v>
      </c>
      <c r="N1343">
        <v>1.2532799999999999</v>
      </c>
      <c r="O1343">
        <v>1.2566900000000001</v>
      </c>
      <c r="P1343">
        <v>1.24013</v>
      </c>
      <c r="Q1343">
        <v>1.2420100000000001</v>
      </c>
      <c r="R1343">
        <v>1.6560000000000099E-2</v>
      </c>
      <c r="S1343">
        <v>1.33535714285714E-2</v>
      </c>
      <c r="T1343">
        <v>46.490627776356902</v>
      </c>
      <c r="U1343">
        <v>0</v>
      </c>
      <c r="V1343" s="1">
        <f t="shared" si="61"/>
        <v>44000</v>
      </c>
      <c r="W1343">
        <f>IFERROR(VLOOKUP(V1343,realized!K:N,3,0),"")</f>
        <v>-27025.02</v>
      </c>
      <c r="Y1343" t="s">
        <v>2159</v>
      </c>
      <c r="Z1343">
        <v>1734.63</v>
      </c>
      <c r="AA1343">
        <v>1744.53</v>
      </c>
      <c r="AB1343">
        <v>1727.14</v>
      </c>
      <c r="AC1343">
        <v>1739.72</v>
      </c>
      <c r="AD1343">
        <v>17.389999999999802</v>
      </c>
      <c r="AE1343">
        <v>22.4149999999999</v>
      </c>
      <c r="AF1343">
        <v>58.732517460981299</v>
      </c>
      <c r="AG1343">
        <v>1</v>
      </c>
      <c r="AH1343" s="1">
        <f t="shared" si="62"/>
        <v>43983</v>
      </c>
      <c r="AI1343">
        <f>IFERROR(VLOOKUP(AH1343,realized!U:X,3,0),"")</f>
        <v>-21680.27</v>
      </c>
    </row>
    <row r="1344" spans="1:35" x14ac:dyDescent="0.3">
      <c r="A1344" t="s">
        <v>2173</v>
      </c>
      <c r="B1344">
        <v>1.1202399999999999</v>
      </c>
      <c r="C1344">
        <v>1.1254</v>
      </c>
      <c r="D1344">
        <v>1.1167899999999999</v>
      </c>
      <c r="E1344">
        <v>1.1176299999999999</v>
      </c>
      <c r="F1344">
        <v>8.6099999999999996E-3</v>
      </c>
      <c r="G1344">
        <v>1.0323571428571401E-2</v>
      </c>
      <c r="H1344">
        <v>54.656212656977601</v>
      </c>
      <c r="I1344">
        <v>0</v>
      </c>
      <c r="J1344" s="1">
        <f t="shared" si="60"/>
        <v>44001</v>
      </c>
      <c r="K1344">
        <f>IFERROR(VLOOKUP(J1344,realized!F:I,3,0),"")</f>
        <v>28087</v>
      </c>
      <c r="M1344" t="s">
        <v>2173</v>
      </c>
      <c r="N1344">
        <v>1.2416700000000001</v>
      </c>
      <c r="O1344">
        <v>1.24556</v>
      </c>
      <c r="P1344">
        <v>1.23437</v>
      </c>
      <c r="Q1344">
        <v>1.23468</v>
      </c>
      <c r="R1344">
        <v>1.119E-2</v>
      </c>
      <c r="S1344">
        <v>1.28135714285714E-2</v>
      </c>
      <c r="T1344">
        <v>48.771335012662099</v>
      </c>
      <c r="U1344">
        <v>0</v>
      </c>
      <c r="V1344" s="1">
        <f t="shared" si="61"/>
        <v>44001</v>
      </c>
      <c r="W1344">
        <f>IFERROR(VLOOKUP(V1344,realized!K:N,3,0),"")</f>
        <v>-71430.22</v>
      </c>
      <c r="Y1344" t="s">
        <v>2160</v>
      </c>
      <c r="Z1344">
        <v>1738.86</v>
      </c>
      <c r="AA1344">
        <v>1745.07</v>
      </c>
      <c r="AB1344">
        <v>1721.24</v>
      </c>
      <c r="AC1344">
        <v>1727.35</v>
      </c>
      <c r="AD1344">
        <v>23.829999999999899</v>
      </c>
      <c r="AE1344">
        <v>22.7657142857142</v>
      </c>
      <c r="AF1344">
        <v>58.439974140414002</v>
      </c>
      <c r="AG1344">
        <v>1</v>
      </c>
      <c r="AH1344" s="1">
        <f t="shared" si="62"/>
        <v>43984</v>
      </c>
      <c r="AI1344">
        <f>IFERROR(VLOOKUP(AH1344,realized!U:X,3,0),"")</f>
        <v>-65395.32</v>
      </c>
    </row>
    <row r="1345" spans="1:35" x14ac:dyDescent="0.3">
      <c r="A1345" t="s">
        <v>2174</v>
      </c>
      <c r="B1345">
        <v>1.1181300000000001</v>
      </c>
      <c r="C1345">
        <v>1.1269499999999999</v>
      </c>
      <c r="D1345">
        <v>1.11683</v>
      </c>
      <c r="E1345">
        <v>1.12609</v>
      </c>
      <c r="F1345">
        <v>1.01199999999999E-2</v>
      </c>
      <c r="G1345">
        <v>1.04671428571428E-2</v>
      </c>
      <c r="H1345">
        <v>62.239251157098302</v>
      </c>
      <c r="I1345">
        <v>0</v>
      </c>
      <c r="J1345" s="1">
        <f t="shared" si="60"/>
        <v>44004</v>
      </c>
      <c r="K1345">
        <f>IFERROR(VLOOKUP(J1345,realized!F:I,3,0),"")</f>
        <v>-134455.72</v>
      </c>
      <c r="M1345" t="s">
        <v>2174</v>
      </c>
      <c r="N1345">
        <v>1.2342299999999999</v>
      </c>
      <c r="O1345">
        <v>1.24766</v>
      </c>
      <c r="P1345">
        <v>1.23349</v>
      </c>
      <c r="Q1345">
        <v>1.2467999999999999</v>
      </c>
      <c r="R1345">
        <v>1.417E-2</v>
      </c>
      <c r="S1345">
        <v>1.3128571428571399E-2</v>
      </c>
      <c r="T1345">
        <v>48.514209132657903</v>
      </c>
      <c r="U1345">
        <v>0</v>
      </c>
      <c r="V1345" s="1">
        <f t="shared" si="61"/>
        <v>44004</v>
      </c>
      <c r="W1345">
        <f>IFERROR(VLOOKUP(V1345,realized!K:N,3,0),"")</f>
        <v>-53890.2</v>
      </c>
      <c r="Y1345" t="s">
        <v>2161</v>
      </c>
      <c r="Z1345">
        <v>1724.67</v>
      </c>
      <c r="AA1345">
        <v>1731.82</v>
      </c>
      <c r="AB1345">
        <v>1689.34</v>
      </c>
      <c r="AC1345">
        <v>1698.36</v>
      </c>
      <c r="AD1345">
        <v>42.48</v>
      </c>
      <c r="AE1345">
        <v>23.972857142857102</v>
      </c>
      <c r="AF1345">
        <v>56.082387573490003</v>
      </c>
      <c r="AG1345">
        <v>1</v>
      </c>
      <c r="AH1345" s="1">
        <f t="shared" si="62"/>
        <v>43985</v>
      </c>
      <c r="AI1345">
        <f>IFERROR(VLOOKUP(AH1345,realized!U:X,3,0),"")</f>
        <v>-223843.04</v>
      </c>
    </row>
    <row r="1346" spans="1:35" x14ac:dyDescent="0.3">
      <c r="A1346" t="s">
        <v>2175</v>
      </c>
      <c r="B1346">
        <v>1.1260300000000001</v>
      </c>
      <c r="C1346">
        <v>1.1348499999999999</v>
      </c>
      <c r="D1346">
        <v>1.1232899999999999</v>
      </c>
      <c r="E1346">
        <v>1.1308400000000001</v>
      </c>
      <c r="F1346">
        <v>1.1560000000000001E-2</v>
      </c>
      <c r="G1346">
        <v>1.06342857142857E-2</v>
      </c>
      <c r="H1346">
        <v>63.344068565138301</v>
      </c>
      <c r="I1346">
        <v>0</v>
      </c>
      <c r="J1346" s="1">
        <f t="shared" si="60"/>
        <v>44005</v>
      </c>
      <c r="K1346">
        <f>IFERROR(VLOOKUP(J1346,realized!F:I,3,0),"")</f>
        <v>-90968.52</v>
      </c>
      <c r="M1346" t="s">
        <v>2175</v>
      </c>
      <c r="N1346">
        <v>1.24577</v>
      </c>
      <c r="O1346">
        <v>1.2531600000000001</v>
      </c>
      <c r="P1346">
        <v>1.24316</v>
      </c>
      <c r="Q1346">
        <v>1.2520199999999999</v>
      </c>
      <c r="R1346">
        <v>0.01</v>
      </c>
      <c r="S1346">
        <v>1.33292857142857E-2</v>
      </c>
      <c r="T1346">
        <v>49.005719032966702</v>
      </c>
      <c r="U1346">
        <v>0</v>
      </c>
      <c r="V1346" s="1">
        <f t="shared" si="61"/>
        <v>44005</v>
      </c>
      <c r="W1346">
        <f>IFERROR(VLOOKUP(V1346,realized!K:N,3,0),"")</f>
        <v>-10734.07</v>
      </c>
      <c r="Y1346" t="s">
        <v>2162</v>
      </c>
      <c r="Z1346">
        <v>1698.43</v>
      </c>
      <c r="AA1346">
        <v>1721.88</v>
      </c>
      <c r="AB1346">
        <v>1696.88</v>
      </c>
      <c r="AC1346">
        <v>1713.25</v>
      </c>
      <c r="AD1346">
        <v>25</v>
      </c>
      <c r="AE1346">
        <v>24.132142857142799</v>
      </c>
      <c r="AF1346">
        <v>55.932662057245999</v>
      </c>
      <c r="AG1346">
        <v>1</v>
      </c>
      <c r="AH1346" s="1">
        <f t="shared" si="62"/>
        <v>43986</v>
      </c>
      <c r="AI1346">
        <f>IFERROR(VLOOKUP(AH1346,realized!U:X,3,0),"")</f>
        <v>-33258.160000000003</v>
      </c>
    </row>
    <row r="1347" spans="1:35" x14ac:dyDescent="0.3">
      <c r="A1347" t="s">
        <v>2176</v>
      </c>
      <c r="B1347">
        <v>1.1306700000000001</v>
      </c>
      <c r="C1347">
        <v>1.1325499999999999</v>
      </c>
      <c r="D1347">
        <v>1.12479</v>
      </c>
      <c r="E1347">
        <v>1.1249499999999999</v>
      </c>
      <c r="F1347">
        <v>7.7599999999999796E-3</v>
      </c>
      <c r="G1347">
        <v>9.9914285714285695E-3</v>
      </c>
      <c r="H1347">
        <v>63.663057399107103</v>
      </c>
      <c r="I1347">
        <v>0</v>
      </c>
      <c r="J1347" s="1">
        <f t="shared" si="60"/>
        <v>44006</v>
      </c>
      <c r="K1347">
        <f>IFERROR(VLOOKUP(J1347,realized!F:I,3,0),"")</f>
        <v>-42362.400000000001</v>
      </c>
      <c r="M1347" t="s">
        <v>2176</v>
      </c>
      <c r="N1347">
        <v>1.25115</v>
      </c>
      <c r="O1347">
        <v>1.25421</v>
      </c>
      <c r="P1347">
        <v>1.24139</v>
      </c>
      <c r="Q1347">
        <v>1.24196</v>
      </c>
      <c r="R1347">
        <v>1.282E-2</v>
      </c>
      <c r="S1347">
        <v>1.3299285714285699E-2</v>
      </c>
      <c r="T1347">
        <v>49.49384847772</v>
      </c>
      <c r="U1347">
        <v>0</v>
      </c>
      <c r="V1347" s="1">
        <f t="shared" si="61"/>
        <v>44006</v>
      </c>
      <c r="W1347">
        <f>IFERROR(VLOOKUP(V1347,realized!K:N,3,0),"")</f>
        <v>39496.589999999997</v>
      </c>
      <c r="Y1347" t="s">
        <v>2163</v>
      </c>
      <c r="Z1347">
        <v>1712.98</v>
      </c>
      <c r="AA1347">
        <v>1716.14</v>
      </c>
      <c r="AB1347">
        <v>1670.65</v>
      </c>
      <c r="AC1347">
        <v>1684.34</v>
      </c>
      <c r="AD1347">
        <v>45.49</v>
      </c>
      <c r="AE1347">
        <v>24.691428571428499</v>
      </c>
      <c r="AF1347">
        <v>52.228804071440301</v>
      </c>
      <c r="AG1347">
        <v>1</v>
      </c>
      <c r="AH1347" s="1">
        <f t="shared" si="62"/>
        <v>43987</v>
      </c>
      <c r="AI1347">
        <f>IFERROR(VLOOKUP(AH1347,realized!U:X,3,0),"")</f>
        <v>-186280.67</v>
      </c>
    </row>
    <row r="1348" spans="1:35" x14ac:dyDescent="0.3">
      <c r="A1348" t="s">
        <v>2177</v>
      </c>
      <c r="B1348">
        <v>1.1250100000000001</v>
      </c>
      <c r="C1348">
        <v>1.1259399999999999</v>
      </c>
      <c r="D1348">
        <v>1.1190100000000001</v>
      </c>
      <c r="E1348">
        <v>1.1217600000000001</v>
      </c>
      <c r="F1348">
        <v>6.9299999999998798E-3</v>
      </c>
      <c r="G1348">
        <v>9.7335714285714196E-3</v>
      </c>
      <c r="H1348">
        <v>63.9512012588388</v>
      </c>
      <c r="I1348">
        <v>0</v>
      </c>
      <c r="J1348" s="1">
        <f t="shared" ref="J1348:J1411" si="63">DATEVALUE(SUBSTITUTE(A1348,".","/"))</f>
        <v>44007</v>
      </c>
      <c r="K1348">
        <f>IFERROR(VLOOKUP(J1348,realized!F:I,3,0),"")</f>
        <v>-64137.24</v>
      </c>
      <c r="M1348" t="s">
        <v>2177</v>
      </c>
      <c r="N1348">
        <v>1.2416499999999999</v>
      </c>
      <c r="O1348">
        <v>1.2464200000000001</v>
      </c>
      <c r="P1348">
        <v>1.2388300000000001</v>
      </c>
      <c r="Q1348">
        <v>1.2417100000000001</v>
      </c>
      <c r="R1348">
        <v>7.5899999999999796E-3</v>
      </c>
      <c r="S1348">
        <v>1.27764285714286E-2</v>
      </c>
      <c r="T1348">
        <v>49.868428548260397</v>
      </c>
      <c r="U1348">
        <v>0</v>
      </c>
      <c r="V1348" s="1">
        <f t="shared" ref="V1348:V1411" si="64">DATEVALUE(SUBSTITUTE(M1348,".","/"))</f>
        <v>44007</v>
      </c>
      <c r="W1348">
        <f>IFERROR(VLOOKUP(V1348,realized!K:N,3,0),"")</f>
        <v>56547.81</v>
      </c>
      <c r="Y1348" t="s">
        <v>2164</v>
      </c>
      <c r="Z1348">
        <v>1683.37</v>
      </c>
      <c r="AA1348">
        <v>1700.57</v>
      </c>
      <c r="AB1348">
        <v>1677.34</v>
      </c>
      <c r="AC1348">
        <v>1698.09</v>
      </c>
      <c r="AD1348">
        <v>23.23</v>
      </c>
      <c r="AE1348">
        <v>24.7742857142857</v>
      </c>
      <c r="AF1348">
        <v>52.0240644903079</v>
      </c>
      <c r="AG1348">
        <v>1</v>
      </c>
      <c r="AH1348" s="1">
        <f t="shared" ref="AH1348:AH1411" si="65">DATEVALUE(SUBSTITUTE(Y1348,".","/"))</f>
        <v>43990</v>
      </c>
      <c r="AI1348">
        <f>IFERROR(VLOOKUP(AH1348,realized!U:X,3,0),"")</f>
        <v>20845.47</v>
      </c>
    </row>
    <row r="1349" spans="1:35" x14ac:dyDescent="0.3">
      <c r="A1349" t="s">
        <v>2178</v>
      </c>
      <c r="B1349">
        <v>1.1212899999999999</v>
      </c>
      <c r="C1349">
        <v>1.1238999999999999</v>
      </c>
      <c r="D1349">
        <v>1.1194999999999999</v>
      </c>
      <c r="E1349">
        <v>1.1217699999999999</v>
      </c>
      <c r="F1349">
        <v>4.39999999999995E-3</v>
      </c>
      <c r="G1349">
        <v>9.68142857142857E-3</v>
      </c>
      <c r="H1349">
        <v>64.266900415683907</v>
      </c>
      <c r="I1349">
        <v>0</v>
      </c>
      <c r="J1349" s="1">
        <f t="shared" si="63"/>
        <v>44008</v>
      </c>
      <c r="K1349">
        <f>IFERROR(VLOOKUP(J1349,realized!F:I,3,0),"")</f>
        <v>54131.51</v>
      </c>
      <c r="M1349" t="s">
        <v>2178</v>
      </c>
      <c r="N1349">
        <v>1.2416</v>
      </c>
      <c r="O1349">
        <v>1.2436499999999999</v>
      </c>
      <c r="P1349">
        <v>1.2314000000000001</v>
      </c>
      <c r="Q1349">
        <v>1.2333499999999999</v>
      </c>
      <c r="R1349">
        <v>1.2249999999999799E-2</v>
      </c>
      <c r="S1349">
        <v>1.28828571428571E-2</v>
      </c>
      <c r="T1349">
        <v>48.647080447510298</v>
      </c>
      <c r="U1349">
        <v>0</v>
      </c>
      <c r="V1349" s="1">
        <f t="shared" si="64"/>
        <v>44008</v>
      </c>
      <c r="W1349">
        <f>IFERROR(VLOOKUP(V1349,realized!K:N,3,0),"")</f>
        <v>-110054.41</v>
      </c>
      <c r="Y1349" t="s">
        <v>2165</v>
      </c>
      <c r="Z1349">
        <v>1696.89</v>
      </c>
      <c r="AA1349">
        <v>1720.74</v>
      </c>
      <c r="AB1349">
        <v>1692.17</v>
      </c>
      <c r="AC1349">
        <v>1714.19</v>
      </c>
      <c r="AD1349">
        <v>28.569999999999901</v>
      </c>
      <c r="AE1349">
        <v>25.999285714285701</v>
      </c>
      <c r="AF1349">
        <v>54.650309525114203</v>
      </c>
      <c r="AG1349">
        <v>1</v>
      </c>
      <c r="AH1349" s="1">
        <f t="shared" si="65"/>
        <v>43991</v>
      </c>
      <c r="AI1349">
        <f>IFERROR(VLOOKUP(AH1349,realized!U:X,3,0),"")</f>
        <v>-172390.09</v>
      </c>
    </row>
    <row r="1350" spans="1:35" x14ac:dyDescent="0.3">
      <c r="A1350" t="s">
        <v>2179</v>
      </c>
      <c r="B1350">
        <v>1.1215999999999999</v>
      </c>
      <c r="C1350">
        <v>1.1287499999999999</v>
      </c>
      <c r="D1350">
        <v>1.1214599999999999</v>
      </c>
      <c r="E1350">
        <v>1.1242000000000001</v>
      </c>
      <c r="F1350">
        <v>7.29000000000001E-3</v>
      </c>
      <c r="G1350">
        <v>9.3242857142856999E-3</v>
      </c>
      <c r="H1350">
        <v>64.400397054548606</v>
      </c>
      <c r="I1350">
        <v>0</v>
      </c>
      <c r="J1350" s="1">
        <f t="shared" si="63"/>
        <v>44011</v>
      </c>
      <c r="K1350">
        <f>IFERROR(VLOOKUP(J1350,realized!F:I,3,0),"")</f>
        <v>-40540.86</v>
      </c>
      <c r="M1350" t="s">
        <v>2179</v>
      </c>
      <c r="N1350">
        <v>1.23289</v>
      </c>
      <c r="O1350">
        <v>1.23892</v>
      </c>
      <c r="P1350">
        <v>1.22509</v>
      </c>
      <c r="Q1350">
        <v>1.2295400000000001</v>
      </c>
      <c r="R1350">
        <v>1.383E-2</v>
      </c>
      <c r="S1350">
        <v>1.28878571428571E-2</v>
      </c>
      <c r="T1350">
        <v>44.4258866412627</v>
      </c>
      <c r="U1350">
        <v>0</v>
      </c>
      <c r="V1350" s="1">
        <f t="shared" si="64"/>
        <v>44011</v>
      </c>
      <c r="W1350">
        <f>IFERROR(VLOOKUP(V1350,realized!K:N,3,0),"")</f>
        <v>-251675.77</v>
      </c>
      <c r="Y1350" t="s">
        <v>2166</v>
      </c>
      <c r="Z1350">
        <v>1713.06</v>
      </c>
      <c r="AA1350">
        <v>1739.65</v>
      </c>
      <c r="AB1350">
        <v>1707.94</v>
      </c>
      <c r="AC1350">
        <v>1738.08</v>
      </c>
      <c r="AD1350">
        <v>31.71</v>
      </c>
      <c r="AE1350">
        <v>26.017142857142801</v>
      </c>
      <c r="AF1350">
        <v>56.602143656122998</v>
      </c>
      <c r="AG1350">
        <v>1</v>
      </c>
      <c r="AH1350" s="1">
        <f t="shared" si="65"/>
        <v>43992</v>
      </c>
      <c r="AI1350">
        <f>IFERROR(VLOOKUP(AH1350,realized!U:X,3,0),"")</f>
        <v>-193637.48</v>
      </c>
    </row>
    <row r="1351" spans="1:35" x14ac:dyDescent="0.3">
      <c r="A1351" t="s">
        <v>2180</v>
      </c>
      <c r="B1351">
        <v>1.12351</v>
      </c>
      <c r="C1351">
        <v>1.12615</v>
      </c>
      <c r="D1351">
        <v>1.1190800000000001</v>
      </c>
      <c r="E1351">
        <v>1.1233200000000001</v>
      </c>
      <c r="F1351">
        <v>7.0699999999999097E-3</v>
      </c>
      <c r="G1351">
        <v>9.1071428571428293E-3</v>
      </c>
      <c r="H1351">
        <v>67.266992513611299</v>
      </c>
      <c r="I1351">
        <v>0</v>
      </c>
      <c r="J1351" s="1">
        <f t="shared" si="63"/>
        <v>44012</v>
      </c>
      <c r="K1351">
        <f>IFERROR(VLOOKUP(J1351,realized!F:I,3,0),"")</f>
        <v>53913.77</v>
      </c>
      <c r="M1351" t="s">
        <v>2180</v>
      </c>
      <c r="N1351">
        <v>1.22922</v>
      </c>
      <c r="O1351">
        <v>1.24014</v>
      </c>
      <c r="P1351">
        <v>1.22573</v>
      </c>
      <c r="Q1351">
        <v>1.23996</v>
      </c>
      <c r="R1351">
        <v>1.4409999999999999E-2</v>
      </c>
      <c r="S1351">
        <v>1.31514285714286E-2</v>
      </c>
      <c r="T1351">
        <v>48.907339632422797</v>
      </c>
      <c r="U1351">
        <v>0</v>
      </c>
      <c r="V1351" s="1">
        <f t="shared" si="64"/>
        <v>44012</v>
      </c>
      <c r="W1351">
        <f>IFERROR(VLOOKUP(V1351,realized!K:N,3,0),"")</f>
        <v>-47340.78</v>
      </c>
      <c r="Y1351" t="s">
        <v>2167</v>
      </c>
      <c r="Z1351">
        <v>1737.17</v>
      </c>
      <c r="AA1351">
        <v>1744.56</v>
      </c>
      <c r="AB1351">
        <v>1721.5</v>
      </c>
      <c r="AC1351">
        <v>1726.91</v>
      </c>
      <c r="AD1351">
        <v>23.059999999999899</v>
      </c>
      <c r="AE1351">
        <v>26.5464285714285</v>
      </c>
      <c r="AF1351">
        <v>56.916364955981201</v>
      </c>
      <c r="AG1351">
        <v>1</v>
      </c>
      <c r="AH1351" s="1">
        <f t="shared" si="65"/>
        <v>43993</v>
      </c>
      <c r="AI1351">
        <f>IFERROR(VLOOKUP(AH1351,realized!U:X,3,0),"")</f>
        <v>34069.11</v>
      </c>
    </row>
    <row r="1352" spans="1:35" x14ac:dyDescent="0.3">
      <c r="A1352" t="s">
        <v>2181</v>
      </c>
      <c r="B1352">
        <v>1.1233</v>
      </c>
      <c r="C1352">
        <v>1.12748</v>
      </c>
      <c r="D1352">
        <v>1.1184400000000001</v>
      </c>
      <c r="E1352">
        <v>1.1250599999999999</v>
      </c>
      <c r="F1352">
        <v>9.03999999999993E-3</v>
      </c>
      <c r="G1352">
        <v>8.9314285714285502E-3</v>
      </c>
      <c r="H1352">
        <v>76.268935716725693</v>
      </c>
      <c r="I1352">
        <v>0</v>
      </c>
      <c r="J1352" s="1">
        <f t="shared" si="63"/>
        <v>44013</v>
      </c>
      <c r="K1352">
        <f>IFERROR(VLOOKUP(J1352,realized!F:I,3,0),"")</f>
        <v>21374.42</v>
      </c>
      <c r="M1352" t="s">
        <v>2181</v>
      </c>
      <c r="N1352">
        <v>1.23943</v>
      </c>
      <c r="O1352">
        <v>1.2490000000000001</v>
      </c>
      <c r="P1352">
        <v>1.2358899999999999</v>
      </c>
      <c r="Q1352">
        <v>1.2474000000000001</v>
      </c>
      <c r="R1352">
        <v>1.3110000000000101E-2</v>
      </c>
      <c r="S1352">
        <v>1.2885714285714301E-2</v>
      </c>
      <c r="T1352">
        <v>54.386447800939003</v>
      </c>
      <c r="U1352">
        <v>0</v>
      </c>
      <c r="V1352" s="1">
        <f t="shared" si="64"/>
        <v>44013</v>
      </c>
      <c r="W1352">
        <f>IFERROR(VLOOKUP(V1352,realized!K:N,3,0),"")</f>
        <v>-72819.69</v>
      </c>
      <c r="Y1352" t="s">
        <v>2168</v>
      </c>
      <c r="Z1352">
        <v>1727.32</v>
      </c>
      <c r="AA1352">
        <v>1742.93</v>
      </c>
      <c r="AB1352">
        <v>1722.13</v>
      </c>
      <c r="AC1352">
        <v>1729.85</v>
      </c>
      <c r="AD1352">
        <v>20.799999999999901</v>
      </c>
      <c r="AE1352">
        <v>27.06</v>
      </c>
      <c r="AF1352">
        <v>57.3495728979495</v>
      </c>
      <c r="AG1352">
        <v>1</v>
      </c>
      <c r="AH1352" s="1">
        <f t="shared" si="65"/>
        <v>43994</v>
      </c>
      <c r="AI1352">
        <f>IFERROR(VLOOKUP(AH1352,realized!U:X,3,0),"")</f>
        <v>52700.35</v>
      </c>
    </row>
    <row r="1353" spans="1:35" x14ac:dyDescent="0.3">
      <c r="A1353" t="s">
        <v>2182</v>
      </c>
      <c r="B1353">
        <v>1.125</v>
      </c>
      <c r="C1353">
        <v>1.1302399999999999</v>
      </c>
      <c r="D1353">
        <v>1.1223000000000001</v>
      </c>
      <c r="E1353">
        <v>1.1238699999999999</v>
      </c>
      <c r="F1353">
        <v>7.9399999999998291E-3</v>
      </c>
      <c r="G1353">
        <v>8.5835714285714005E-3</v>
      </c>
      <c r="H1353">
        <v>75.884637556846997</v>
      </c>
      <c r="I1353">
        <v>0</v>
      </c>
      <c r="J1353" s="1">
        <f t="shared" si="63"/>
        <v>44014</v>
      </c>
      <c r="K1353">
        <f>IFERROR(VLOOKUP(J1353,realized!F:I,3,0),"")</f>
        <v>6313.14</v>
      </c>
      <c r="M1353" t="s">
        <v>2182</v>
      </c>
      <c r="N1353">
        <v>1.2465200000000001</v>
      </c>
      <c r="O1353">
        <v>1.2529600000000001</v>
      </c>
      <c r="P1353">
        <v>1.24559</v>
      </c>
      <c r="Q1353">
        <v>1.2467900000000001</v>
      </c>
      <c r="R1353">
        <v>7.37000000000009E-3</v>
      </c>
      <c r="S1353">
        <v>1.2127142857142901E-2</v>
      </c>
      <c r="T1353">
        <v>54.107355202990199</v>
      </c>
      <c r="U1353">
        <v>0</v>
      </c>
      <c r="V1353" s="1">
        <f t="shared" si="64"/>
        <v>44014</v>
      </c>
      <c r="W1353">
        <f>IFERROR(VLOOKUP(V1353,realized!K:N,3,0),"")</f>
        <v>-138572.93</v>
      </c>
      <c r="Y1353" t="s">
        <v>2169</v>
      </c>
      <c r="Z1353">
        <v>1726.73</v>
      </c>
      <c r="AA1353">
        <v>1735.22</v>
      </c>
      <c r="AB1353">
        <v>1704.11</v>
      </c>
      <c r="AC1353">
        <v>1724.65</v>
      </c>
      <c r="AD1353">
        <v>31.110000000000099</v>
      </c>
      <c r="AE1353">
        <v>27.3728571428571</v>
      </c>
      <c r="AF1353">
        <v>57.806214011625201</v>
      </c>
      <c r="AG1353">
        <v>1</v>
      </c>
      <c r="AH1353" s="1">
        <f t="shared" si="65"/>
        <v>43997</v>
      </c>
      <c r="AI1353">
        <f>IFERROR(VLOOKUP(AH1353,realized!U:X,3,0),"")</f>
        <v>-12641.58</v>
      </c>
    </row>
    <row r="1354" spans="1:35" x14ac:dyDescent="0.3">
      <c r="A1354" t="s">
        <v>2183</v>
      </c>
      <c r="B1354">
        <v>1.1232</v>
      </c>
      <c r="C1354">
        <v>1.12524</v>
      </c>
      <c r="D1354">
        <v>1.1218900000000001</v>
      </c>
      <c r="E1354">
        <v>1.12399</v>
      </c>
      <c r="F1354">
        <v>3.3499999999999602E-3</v>
      </c>
      <c r="G1354">
        <v>8.06642857142853E-3</v>
      </c>
      <c r="H1354">
        <v>75.349957046768196</v>
      </c>
      <c r="I1354">
        <v>0</v>
      </c>
      <c r="J1354" s="1">
        <f t="shared" si="63"/>
        <v>44015</v>
      </c>
      <c r="K1354">
        <f>IFERROR(VLOOKUP(J1354,realized!F:I,3,0),"")</f>
        <v>-19543.580000000002</v>
      </c>
      <c r="M1354" t="s">
        <v>2183</v>
      </c>
      <c r="N1354">
        <v>1.2457400000000001</v>
      </c>
      <c r="O1354">
        <v>1.2498899999999999</v>
      </c>
      <c r="P1354">
        <v>1.24373</v>
      </c>
      <c r="Q1354">
        <v>1.2476700000000001</v>
      </c>
      <c r="R1354">
        <v>6.1599999999999398E-3</v>
      </c>
      <c r="S1354">
        <v>1.1486428571428601E-2</v>
      </c>
      <c r="T1354">
        <v>53.738865587841403</v>
      </c>
      <c r="U1354">
        <v>0</v>
      </c>
      <c r="V1354" s="1">
        <f t="shared" si="64"/>
        <v>44015</v>
      </c>
      <c r="W1354">
        <f>IFERROR(VLOOKUP(V1354,realized!K:N,3,0),"")</f>
        <v>-17241.96</v>
      </c>
      <c r="Y1354" t="s">
        <v>2170</v>
      </c>
      <c r="Z1354">
        <v>1724.56</v>
      </c>
      <c r="AA1354">
        <v>1732.71</v>
      </c>
      <c r="AB1354">
        <v>1716.67</v>
      </c>
      <c r="AC1354">
        <v>1727.34</v>
      </c>
      <c r="AD1354">
        <v>16.0399999999999</v>
      </c>
      <c r="AE1354">
        <v>26.924285714285698</v>
      </c>
      <c r="AF1354">
        <v>58.3507913584072</v>
      </c>
      <c r="AG1354">
        <v>1</v>
      </c>
      <c r="AH1354" s="1">
        <f t="shared" si="65"/>
        <v>43998</v>
      </c>
      <c r="AI1354">
        <f>IFERROR(VLOOKUP(AH1354,realized!U:X,3,0),"")</f>
        <v>118341.38</v>
      </c>
    </row>
    <row r="1355" spans="1:35" x14ac:dyDescent="0.3">
      <c r="A1355" t="s">
        <v>2184</v>
      </c>
      <c r="B1355">
        <v>1.1241399999999999</v>
      </c>
      <c r="C1355">
        <v>1.13453</v>
      </c>
      <c r="D1355">
        <v>1.12401</v>
      </c>
      <c r="E1355">
        <v>1.1308199999999999</v>
      </c>
      <c r="F1355">
        <v>1.05399999999999E-2</v>
      </c>
      <c r="G1355">
        <v>7.9235714285713892E-3</v>
      </c>
      <c r="H1355">
        <v>75.641804581604603</v>
      </c>
      <c r="I1355">
        <v>0</v>
      </c>
      <c r="J1355" s="1">
        <f t="shared" si="63"/>
        <v>44018</v>
      </c>
      <c r="K1355">
        <f>IFERROR(VLOOKUP(J1355,realized!F:I,3,0),"")</f>
        <v>-268422.13</v>
      </c>
      <c r="M1355" t="s">
        <v>2184</v>
      </c>
      <c r="N1355">
        <v>1.24593</v>
      </c>
      <c r="O1355">
        <v>1.2519800000000001</v>
      </c>
      <c r="P1355">
        <v>1.24593</v>
      </c>
      <c r="Q1355">
        <v>1.24918</v>
      </c>
      <c r="R1355">
        <v>6.05000000000011E-3</v>
      </c>
      <c r="S1355">
        <v>1.09492857142857E-2</v>
      </c>
      <c r="T1355">
        <v>63.025973071584602</v>
      </c>
      <c r="U1355">
        <v>0</v>
      </c>
      <c r="V1355" s="1">
        <f t="shared" si="64"/>
        <v>44018</v>
      </c>
      <c r="W1355">
        <f>IFERROR(VLOOKUP(V1355,realized!K:N,3,0),"")</f>
        <v>-41677.5</v>
      </c>
      <c r="Y1355" t="s">
        <v>2171</v>
      </c>
      <c r="Z1355">
        <v>1725.61</v>
      </c>
      <c r="AA1355">
        <v>1730.16</v>
      </c>
      <c r="AB1355">
        <v>1712.61</v>
      </c>
      <c r="AC1355">
        <v>1726.44</v>
      </c>
      <c r="AD1355">
        <v>17.5500000000001</v>
      </c>
      <c r="AE1355">
        <v>26.5221428571428</v>
      </c>
      <c r="AF1355">
        <v>58.836802083464796</v>
      </c>
      <c r="AG1355">
        <v>1</v>
      </c>
      <c r="AH1355" s="1">
        <f t="shared" si="65"/>
        <v>43999</v>
      </c>
      <c r="AI1355">
        <f>IFERROR(VLOOKUP(AH1355,realized!U:X,3,0),"")</f>
        <v>56492.11</v>
      </c>
    </row>
    <row r="1356" spans="1:35" x14ac:dyDescent="0.3">
      <c r="A1356" t="s">
        <v>2185</v>
      </c>
      <c r="B1356">
        <v>1.13086</v>
      </c>
      <c r="C1356">
        <v>1.1332199999999999</v>
      </c>
      <c r="D1356">
        <v>1.1258699999999999</v>
      </c>
      <c r="E1356">
        <v>1.12741</v>
      </c>
      <c r="F1356">
        <v>7.3499999999999599E-3</v>
      </c>
      <c r="G1356">
        <v>7.8257142857142397E-3</v>
      </c>
      <c r="H1356">
        <v>74.992112201751098</v>
      </c>
      <c r="I1356">
        <v>0</v>
      </c>
      <c r="J1356" s="1">
        <f t="shared" si="63"/>
        <v>44019</v>
      </c>
      <c r="K1356">
        <f>IFERROR(VLOOKUP(J1356,realized!F:I,3,0),"")</f>
        <v>38238.81</v>
      </c>
      <c r="M1356" t="s">
        <v>2185</v>
      </c>
      <c r="N1356">
        <v>1.2483200000000001</v>
      </c>
      <c r="O1356">
        <v>1.25918</v>
      </c>
      <c r="P1356">
        <v>1.24624</v>
      </c>
      <c r="Q1356">
        <v>1.2543200000000001</v>
      </c>
      <c r="R1356">
        <v>1.2939999999999899E-2</v>
      </c>
      <c r="S1356">
        <v>1.13178571428571E-2</v>
      </c>
      <c r="T1356">
        <v>62.283198570631399</v>
      </c>
      <c r="U1356">
        <v>0</v>
      </c>
      <c r="V1356" s="1">
        <f t="shared" si="64"/>
        <v>44019</v>
      </c>
      <c r="W1356">
        <f>IFERROR(VLOOKUP(V1356,realized!K:N,3,0),"")</f>
        <v>-246984.9</v>
      </c>
      <c r="Y1356" t="s">
        <v>2172</v>
      </c>
      <c r="Z1356">
        <v>1725.78</v>
      </c>
      <c r="AA1356">
        <v>1737.52</v>
      </c>
      <c r="AB1356">
        <v>1717.44</v>
      </c>
      <c r="AC1356">
        <v>1722.02</v>
      </c>
      <c r="AD1356">
        <v>20.079999999999899</v>
      </c>
      <c r="AE1356">
        <v>26.1671428571428</v>
      </c>
      <c r="AF1356">
        <v>59.241177890123303</v>
      </c>
      <c r="AG1356">
        <v>1</v>
      </c>
      <c r="AH1356" s="1">
        <f t="shared" si="65"/>
        <v>44000</v>
      </c>
      <c r="AI1356">
        <f>IFERROR(VLOOKUP(AH1356,realized!U:X,3,0),"")</f>
        <v>25647.18</v>
      </c>
    </row>
    <row r="1357" spans="1:35" x14ac:dyDescent="0.3">
      <c r="A1357" t="s">
        <v>2186</v>
      </c>
      <c r="B1357">
        <v>1.12723</v>
      </c>
      <c r="C1357">
        <v>1.1351500000000001</v>
      </c>
      <c r="D1357">
        <v>1.1262000000000001</v>
      </c>
      <c r="E1357">
        <v>1.13289</v>
      </c>
      <c r="F1357">
        <v>8.95000000000001E-3</v>
      </c>
      <c r="G1357">
        <v>7.9221428571428099E-3</v>
      </c>
      <c r="H1357">
        <v>73.733782892506198</v>
      </c>
      <c r="I1357">
        <v>0</v>
      </c>
      <c r="J1357" s="1">
        <f t="shared" si="63"/>
        <v>44020</v>
      </c>
      <c r="K1357">
        <f>IFERROR(VLOOKUP(J1357,realized!F:I,3,0),"")</f>
        <v>13122.39</v>
      </c>
      <c r="M1357" t="s">
        <v>2186</v>
      </c>
      <c r="N1357">
        <v>1.2534700000000001</v>
      </c>
      <c r="O1357">
        <v>1.26227</v>
      </c>
      <c r="P1357">
        <v>1.25081</v>
      </c>
      <c r="Q1357">
        <v>1.26092</v>
      </c>
      <c r="R1357">
        <v>1.146E-2</v>
      </c>
      <c r="S1357">
        <v>1.0953571428571399E-2</v>
      </c>
      <c r="T1357">
        <v>58.476287019336297</v>
      </c>
      <c r="U1357">
        <v>1</v>
      </c>
      <c r="V1357" s="1">
        <f t="shared" si="64"/>
        <v>44020</v>
      </c>
      <c r="W1357">
        <f>IFERROR(VLOOKUP(V1357,realized!K:N,3,0),"")</f>
        <v>25856.560000000001</v>
      </c>
      <c r="Y1357" t="s">
        <v>2173</v>
      </c>
      <c r="Z1357">
        <v>1721.9</v>
      </c>
      <c r="AA1357">
        <v>1745.18</v>
      </c>
      <c r="AB1357">
        <v>1721.27</v>
      </c>
      <c r="AC1357">
        <v>1742.98</v>
      </c>
      <c r="AD1357">
        <v>23.91</v>
      </c>
      <c r="AE1357">
        <v>26.632857142857102</v>
      </c>
      <c r="AF1357">
        <v>59.6323150788497</v>
      </c>
      <c r="AG1357">
        <v>1</v>
      </c>
      <c r="AH1357" s="1">
        <f t="shared" si="65"/>
        <v>44001</v>
      </c>
      <c r="AI1357">
        <f>IFERROR(VLOOKUP(AH1357,realized!U:X,3,0),"")</f>
        <v>-65842.23</v>
      </c>
    </row>
    <row r="1358" spans="1:35" x14ac:dyDescent="0.3">
      <c r="A1358" t="s">
        <v>2187</v>
      </c>
      <c r="B1358">
        <v>1.1328400000000001</v>
      </c>
      <c r="C1358">
        <v>1.1370499999999999</v>
      </c>
      <c r="D1358">
        <v>1.12798</v>
      </c>
      <c r="E1358">
        <v>1.12843</v>
      </c>
      <c r="F1358">
        <v>9.0699999999999097E-3</v>
      </c>
      <c r="G1358">
        <v>7.95499999999995E-3</v>
      </c>
      <c r="H1358">
        <v>69.372377474309204</v>
      </c>
      <c r="I1358">
        <v>0</v>
      </c>
      <c r="J1358" s="1">
        <f t="shared" si="63"/>
        <v>44021</v>
      </c>
      <c r="K1358">
        <f>IFERROR(VLOOKUP(J1358,realized!F:I,3,0),"")</f>
        <v>-52119.71</v>
      </c>
      <c r="M1358" t="s">
        <v>2187</v>
      </c>
      <c r="N1358">
        <v>1.2609300000000001</v>
      </c>
      <c r="O1358">
        <v>1.2669299999999999</v>
      </c>
      <c r="P1358">
        <v>1.2599800000000001</v>
      </c>
      <c r="Q1358">
        <v>1.26051</v>
      </c>
      <c r="R1358">
        <v>6.9499999999997897E-3</v>
      </c>
      <c r="S1358">
        <v>1.0650714285714199E-2</v>
      </c>
      <c r="T1358">
        <v>53.527901628774003</v>
      </c>
      <c r="U1358">
        <v>1</v>
      </c>
      <c r="V1358" s="1">
        <f t="shared" si="64"/>
        <v>44021</v>
      </c>
      <c r="W1358">
        <f>IFERROR(VLOOKUP(V1358,realized!K:N,3,0),"")</f>
        <v>-110353.48</v>
      </c>
      <c r="Y1358" t="s">
        <v>2174</v>
      </c>
      <c r="Z1358">
        <v>1752.8</v>
      </c>
      <c r="AA1358">
        <v>1763.09</v>
      </c>
      <c r="AB1358">
        <v>1742.7</v>
      </c>
      <c r="AC1358">
        <v>1754.59</v>
      </c>
      <c r="AD1358">
        <v>20.389999999999802</v>
      </c>
      <c r="AE1358">
        <v>26.387142857142798</v>
      </c>
      <c r="AF1358">
        <v>51.851615573673598</v>
      </c>
      <c r="AG1358">
        <v>1</v>
      </c>
      <c r="AH1358" s="1">
        <f t="shared" si="65"/>
        <v>44004</v>
      </c>
      <c r="AI1358">
        <f>IFERROR(VLOOKUP(AH1358,realized!U:X,3,0),"")</f>
        <v>-139739.22</v>
      </c>
    </row>
    <row r="1359" spans="1:35" x14ac:dyDescent="0.3">
      <c r="A1359" t="s">
        <v>2188</v>
      </c>
      <c r="B1359">
        <v>1.12819</v>
      </c>
      <c r="C1359">
        <v>1.13246</v>
      </c>
      <c r="D1359">
        <v>1.1254599999999999</v>
      </c>
      <c r="E1359">
        <v>1.12981</v>
      </c>
      <c r="F1359">
        <v>7.0000000000001103E-3</v>
      </c>
      <c r="G1359">
        <v>7.7321428571428203E-3</v>
      </c>
      <c r="H1359">
        <v>71.685840893032307</v>
      </c>
      <c r="I1359">
        <v>0</v>
      </c>
      <c r="J1359" s="1">
        <f t="shared" si="63"/>
        <v>44022</v>
      </c>
      <c r="K1359">
        <f>IFERROR(VLOOKUP(J1359,realized!F:I,3,0),"")</f>
        <v>-6590.06</v>
      </c>
      <c r="M1359" t="s">
        <v>2188</v>
      </c>
      <c r="N1359">
        <v>1.26031</v>
      </c>
      <c r="O1359">
        <v>1.2663800000000001</v>
      </c>
      <c r="P1359">
        <v>1.2566200000000001</v>
      </c>
      <c r="Q1359">
        <v>1.26189</v>
      </c>
      <c r="R1359">
        <v>9.7599999999999892E-3</v>
      </c>
      <c r="S1359">
        <v>1.03357142857142E-2</v>
      </c>
      <c r="T1359">
        <v>52.9069417051467</v>
      </c>
      <c r="U1359">
        <v>1</v>
      </c>
      <c r="V1359" s="1">
        <f t="shared" si="64"/>
        <v>44022</v>
      </c>
      <c r="W1359">
        <f>IFERROR(VLOOKUP(V1359,realized!K:N,3,0),"")</f>
        <v>57576.08</v>
      </c>
      <c r="Y1359" t="s">
        <v>2175</v>
      </c>
      <c r="Z1359">
        <v>1754</v>
      </c>
      <c r="AA1359">
        <v>1770.88</v>
      </c>
      <c r="AB1359">
        <v>1747.3</v>
      </c>
      <c r="AC1359">
        <v>1766.86</v>
      </c>
      <c r="AD1359">
        <v>23.580000000000101</v>
      </c>
      <c r="AE1359">
        <v>25.037142857142801</v>
      </c>
      <c r="AF1359">
        <v>48.896706574726998</v>
      </c>
      <c r="AG1359">
        <v>1</v>
      </c>
      <c r="AH1359" s="1">
        <f t="shared" si="65"/>
        <v>44005</v>
      </c>
      <c r="AI1359">
        <f>IFERROR(VLOOKUP(AH1359,realized!U:X,3,0),"")</f>
        <v>-275993.87</v>
      </c>
    </row>
    <row r="1360" spans="1:35" x14ac:dyDescent="0.3">
      <c r="A1360" t="s">
        <v>2189</v>
      </c>
      <c r="B1360">
        <v>1.1302399999999999</v>
      </c>
      <c r="C1360">
        <v>1.13747</v>
      </c>
      <c r="D1360">
        <v>1.1300699999999999</v>
      </c>
      <c r="E1360">
        <v>1.13422</v>
      </c>
      <c r="F1360">
        <v>7.6600000000000001E-3</v>
      </c>
      <c r="G1360">
        <v>7.4535714285713902E-3</v>
      </c>
      <c r="H1360">
        <v>69.850766594184293</v>
      </c>
      <c r="I1360">
        <v>0</v>
      </c>
      <c r="J1360" s="1">
        <f t="shared" si="63"/>
        <v>44025</v>
      </c>
      <c r="K1360">
        <f>IFERROR(VLOOKUP(J1360,realized!F:I,3,0),"")</f>
        <v>9419.3700000000008</v>
      </c>
      <c r="M1360" t="s">
        <v>2189</v>
      </c>
      <c r="N1360">
        <v>1.26247</v>
      </c>
      <c r="O1360">
        <v>1.26658</v>
      </c>
      <c r="P1360">
        <v>1.25499</v>
      </c>
      <c r="Q1360">
        <v>1.2553099999999999</v>
      </c>
      <c r="R1360">
        <v>1.1589999999999901E-2</v>
      </c>
      <c r="S1360">
        <v>1.0449285714285699E-2</v>
      </c>
      <c r="T1360">
        <v>52.255767790407901</v>
      </c>
      <c r="U1360">
        <v>1</v>
      </c>
      <c r="V1360" s="1">
        <f t="shared" si="64"/>
        <v>44025</v>
      </c>
      <c r="W1360">
        <f>IFERROR(VLOOKUP(V1360,realized!K:N,3,0),"")</f>
        <v>43191.85</v>
      </c>
      <c r="Y1360" t="s">
        <v>2176</v>
      </c>
      <c r="Z1360">
        <v>1768.42</v>
      </c>
      <c r="AA1360">
        <v>1779.24</v>
      </c>
      <c r="AB1360">
        <v>1760.53</v>
      </c>
      <c r="AC1360">
        <v>1761.29</v>
      </c>
      <c r="AD1360">
        <v>18.71</v>
      </c>
      <c r="AE1360">
        <v>24.5878571428571</v>
      </c>
      <c r="AF1360">
        <v>45.908461331266601</v>
      </c>
      <c r="AG1360">
        <v>1</v>
      </c>
      <c r="AH1360" s="1">
        <f t="shared" si="65"/>
        <v>44006</v>
      </c>
      <c r="AI1360">
        <f>IFERROR(VLOOKUP(AH1360,realized!U:X,3,0),"")</f>
        <v>-262286.59999999998</v>
      </c>
    </row>
    <row r="1361" spans="1:35" x14ac:dyDescent="0.3">
      <c r="A1361" t="s">
        <v>2190</v>
      </c>
      <c r="B1361">
        <v>1.13408</v>
      </c>
      <c r="C1361">
        <v>1.1408400000000001</v>
      </c>
      <c r="D1361">
        <v>1.13249</v>
      </c>
      <c r="E1361">
        <v>1.13994</v>
      </c>
      <c r="F1361">
        <v>8.3500000000000796E-3</v>
      </c>
      <c r="G1361">
        <v>7.4957142857142497E-3</v>
      </c>
      <c r="H1361">
        <v>62.877809649666503</v>
      </c>
      <c r="I1361">
        <v>0</v>
      </c>
      <c r="J1361" s="1">
        <f t="shared" si="63"/>
        <v>44026</v>
      </c>
      <c r="K1361">
        <f>IFERROR(VLOOKUP(J1361,realized!F:I,3,0),"")</f>
        <v>-110586.24000000001</v>
      </c>
      <c r="M1361" t="s">
        <v>2190</v>
      </c>
      <c r="N1361">
        <v>1.2555700000000001</v>
      </c>
      <c r="O1361">
        <v>1.2563200000000001</v>
      </c>
      <c r="P1361">
        <v>1.24793</v>
      </c>
      <c r="Q1361">
        <v>1.25542</v>
      </c>
      <c r="R1361">
        <v>8.3900000000001196E-3</v>
      </c>
      <c r="S1361">
        <v>1.01328571428571E-2</v>
      </c>
      <c r="T1361">
        <v>51.526675245067899</v>
      </c>
      <c r="U1361">
        <v>1</v>
      </c>
      <c r="V1361" s="1">
        <f t="shared" si="64"/>
        <v>44026</v>
      </c>
      <c r="W1361">
        <f>IFERROR(VLOOKUP(V1361,realized!K:N,3,0),"")</f>
        <v>-78527.94</v>
      </c>
      <c r="Y1361" t="s">
        <v>2177</v>
      </c>
      <c r="Z1361">
        <v>1760.23</v>
      </c>
      <c r="AA1361">
        <v>1768.77</v>
      </c>
      <c r="AB1361">
        <v>1753.25</v>
      </c>
      <c r="AC1361">
        <v>1764.01</v>
      </c>
      <c r="AD1361">
        <v>15.5199999999999</v>
      </c>
      <c r="AE1361">
        <v>22.447142857142801</v>
      </c>
      <c r="AF1361">
        <v>48.084045863940602</v>
      </c>
      <c r="AG1361">
        <v>1</v>
      </c>
      <c r="AH1361" s="1">
        <f t="shared" si="65"/>
        <v>44007</v>
      </c>
      <c r="AI1361">
        <f>IFERROR(VLOOKUP(AH1361,realized!U:X,3,0),"")</f>
        <v>37363.49</v>
      </c>
    </row>
    <row r="1362" spans="1:35" x14ac:dyDescent="0.3">
      <c r="A1362" t="s">
        <v>2191</v>
      </c>
      <c r="B1362">
        <v>1.1399699999999999</v>
      </c>
      <c r="C1362">
        <v>1.14517</v>
      </c>
      <c r="D1362">
        <v>1.1390800000000001</v>
      </c>
      <c r="E1362">
        <v>1.1411</v>
      </c>
      <c r="F1362">
        <v>6.0899999999999201E-3</v>
      </c>
      <c r="G1362">
        <v>7.4357142857142599E-3</v>
      </c>
      <c r="H1362">
        <v>55.4344085369762</v>
      </c>
      <c r="I1362">
        <v>1</v>
      </c>
      <c r="J1362" s="1">
        <f t="shared" si="63"/>
        <v>44027</v>
      </c>
      <c r="K1362">
        <f>IFERROR(VLOOKUP(J1362,realized!F:I,3,0),"")</f>
        <v>-372513.12</v>
      </c>
      <c r="M1362" t="s">
        <v>2191</v>
      </c>
      <c r="N1362">
        <v>1.2554799999999999</v>
      </c>
      <c r="O1362">
        <v>1.26492</v>
      </c>
      <c r="P1362">
        <v>1.2549600000000001</v>
      </c>
      <c r="Q1362">
        <v>1.2587200000000001</v>
      </c>
      <c r="R1362">
        <v>9.9599999999999602E-3</v>
      </c>
      <c r="S1362">
        <v>1.03021428571428E-2</v>
      </c>
      <c r="T1362">
        <v>50.947026096250902</v>
      </c>
      <c r="U1362">
        <v>1</v>
      </c>
      <c r="V1362" s="1">
        <f t="shared" si="64"/>
        <v>44027</v>
      </c>
      <c r="W1362">
        <f>IFERROR(VLOOKUP(V1362,realized!K:N,3,0),"")</f>
        <v>33131.31</v>
      </c>
      <c r="Y1362" t="s">
        <v>2178</v>
      </c>
      <c r="Z1362">
        <v>1763.4</v>
      </c>
      <c r="AA1362">
        <v>1771.91</v>
      </c>
      <c r="AB1362">
        <v>1747.37</v>
      </c>
      <c r="AC1362">
        <v>1770.27</v>
      </c>
      <c r="AD1362">
        <v>24.540000000000099</v>
      </c>
      <c r="AE1362">
        <v>22.540714285714301</v>
      </c>
      <c r="AF1362">
        <v>53.809518103855297</v>
      </c>
      <c r="AG1362">
        <v>1</v>
      </c>
      <c r="AH1362" s="1">
        <f t="shared" si="65"/>
        <v>44008</v>
      </c>
      <c r="AI1362">
        <f>IFERROR(VLOOKUP(AH1362,realized!U:X,3,0),"")</f>
        <v>-34313.49</v>
      </c>
    </row>
    <row r="1363" spans="1:35" x14ac:dyDescent="0.3">
      <c r="A1363" t="s">
        <v>2192</v>
      </c>
      <c r="B1363">
        <v>1.14076</v>
      </c>
      <c r="C1363">
        <v>1.1441699999999999</v>
      </c>
      <c r="D1363">
        <v>1.1370199999999999</v>
      </c>
      <c r="E1363">
        <v>1.13822</v>
      </c>
      <c r="F1363">
        <v>7.1499999999999897E-3</v>
      </c>
      <c r="G1363">
        <v>7.6321428571428304E-3</v>
      </c>
      <c r="H1363">
        <v>54.755690935352902</v>
      </c>
      <c r="I1363">
        <v>1</v>
      </c>
      <c r="J1363" s="1">
        <f t="shared" si="63"/>
        <v>44028</v>
      </c>
      <c r="K1363">
        <f>IFERROR(VLOOKUP(J1363,realized!F:I,3,0),"")</f>
        <v>43321.79</v>
      </c>
      <c r="M1363" t="s">
        <v>2192</v>
      </c>
      <c r="N1363">
        <v>1.2580199999999999</v>
      </c>
      <c r="O1363">
        <v>1.2624200000000001</v>
      </c>
      <c r="P1363">
        <v>1.2519400000000001</v>
      </c>
      <c r="Q1363">
        <v>1.2554000000000001</v>
      </c>
      <c r="R1363">
        <v>1.048E-2</v>
      </c>
      <c r="S1363">
        <v>1.01757142857143E-2</v>
      </c>
      <c r="T1363">
        <v>50.302499506386702</v>
      </c>
      <c r="U1363">
        <v>1</v>
      </c>
      <c r="V1363" s="1">
        <f t="shared" si="64"/>
        <v>44028</v>
      </c>
      <c r="W1363">
        <f>IFERROR(VLOOKUP(V1363,realized!K:N,3,0),"")</f>
        <v>-114501.41</v>
      </c>
      <c r="Y1363" t="s">
        <v>2179</v>
      </c>
      <c r="Z1363">
        <v>1773.49</v>
      </c>
      <c r="AA1363">
        <v>1775.57</v>
      </c>
      <c r="AB1363">
        <v>1765.55</v>
      </c>
      <c r="AC1363">
        <v>1772.84</v>
      </c>
      <c r="AD1363">
        <v>10.0199999999999</v>
      </c>
      <c r="AE1363">
        <v>21.215714285714299</v>
      </c>
      <c r="AF1363">
        <v>58.891814988803098</v>
      </c>
      <c r="AG1363">
        <v>1</v>
      </c>
      <c r="AH1363" s="1">
        <f t="shared" si="65"/>
        <v>44011</v>
      </c>
      <c r="AI1363">
        <f>IFERROR(VLOOKUP(AH1363,realized!U:X,3,0),"")</f>
        <v>64365.52</v>
      </c>
    </row>
    <row r="1364" spans="1:35" x14ac:dyDescent="0.3">
      <c r="A1364" t="s">
        <v>2193</v>
      </c>
      <c r="B1364">
        <v>1.13828</v>
      </c>
      <c r="C1364">
        <v>1.14435</v>
      </c>
      <c r="D1364">
        <v>1.1375299999999999</v>
      </c>
      <c r="E1364">
        <v>1.14273</v>
      </c>
      <c r="F1364">
        <v>6.8200000000000396E-3</v>
      </c>
      <c r="G1364">
        <v>7.5985714285713999E-3</v>
      </c>
      <c r="H1364">
        <v>54.174556241793802</v>
      </c>
      <c r="I1364">
        <v>1</v>
      </c>
      <c r="J1364" s="1">
        <f t="shared" si="63"/>
        <v>44029</v>
      </c>
      <c r="K1364">
        <f>IFERROR(VLOOKUP(J1364,realized!F:I,3,0),"")</f>
        <v>-25662.22</v>
      </c>
      <c r="M1364" t="s">
        <v>2193</v>
      </c>
      <c r="N1364">
        <v>1.2551000000000001</v>
      </c>
      <c r="O1364">
        <v>1.25742</v>
      </c>
      <c r="P1364">
        <v>1.2511399999999999</v>
      </c>
      <c r="Q1364">
        <v>1.2565999999999999</v>
      </c>
      <c r="R1364">
        <v>6.2800000000000598E-3</v>
      </c>
      <c r="S1364">
        <v>9.6364285714285892E-3</v>
      </c>
      <c r="T1364">
        <v>50.0977044825229</v>
      </c>
      <c r="U1364">
        <v>1</v>
      </c>
      <c r="V1364" s="1">
        <f t="shared" si="64"/>
        <v>44029</v>
      </c>
      <c r="W1364">
        <f>IFERROR(VLOOKUP(V1364,realized!K:N,3,0),"")</f>
        <v>29057.93</v>
      </c>
      <c r="Y1364" t="s">
        <v>2180</v>
      </c>
      <c r="Z1364">
        <v>1771.32</v>
      </c>
      <c r="AA1364">
        <v>1785.95</v>
      </c>
      <c r="AB1364">
        <v>1764.59</v>
      </c>
      <c r="AC1364">
        <v>1780.34</v>
      </c>
      <c r="AD1364">
        <v>21.360000000000099</v>
      </c>
      <c r="AE1364">
        <v>20.476428571428599</v>
      </c>
      <c r="AF1364">
        <v>55.054973422249802</v>
      </c>
      <c r="AG1364">
        <v>1</v>
      </c>
      <c r="AH1364" s="1">
        <f t="shared" si="65"/>
        <v>44012</v>
      </c>
      <c r="AI1364">
        <f>IFERROR(VLOOKUP(AH1364,realized!U:X,3,0),"")</f>
        <v>-108270.72</v>
      </c>
    </row>
    <row r="1365" spans="1:35" x14ac:dyDescent="0.3">
      <c r="A1365" t="s">
        <v>2194</v>
      </c>
      <c r="B1365">
        <v>1.1406700000000001</v>
      </c>
      <c r="C1365">
        <v>1.1467499999999999</v>
      </c>
      <c r="D1365">
        <v>1.1402000000000001</v>
      </c>
      <c r="E1365">
        <v>1.1447000000000001</v>
      </c>
      <c r="F1365">
        <v>6.5499999999998303E-3</v>
      </c>
      <c r="G1365">
        <v>7.5614285714285401E-3</v>
      </c>
      <c r="H1365">
        <v>51.4702587112983</v>
      </c>
      <c r="I1365">
        <v>1</v>
      </c>
      <c r="J1365" s="1">
        <f t="shared" si="63"/>
        <v>44032</v>
      </c>
      <c r="K1365">
        <f>IFERROR(VLOOKUP(J1365,realized!F:I,3,0),"")</f>
        <v>-23142.19</v>
      </c>
      <c r="M1365" t="s">
        <v>2194</v>
      </c>
      <c r="N1365">
        <v>1.2547699999999999</v>
      </c>
      <c r="O1365">
        <v>1.2665</v>
      </c>
      <c r="P1365">
        <v>1.25177</v>
      </c>
      <c r="Q1365">
        <v>1.2660499999999999</v>
      </c>
      <c r="R1365">
        <v>1.4729999999999899E-2</v>
      </c>
      <c r="S1365">
        <v>9.6592857142857192E-3</v>
      </c>
      <c r="T1365">
        <v>59.961357458296099</v>
      </c>
      <c r="U1365">
        <v>1</v>
      </c>
      <c r="V1365" s="1">
        <f t="shared" si="64"/>
        <v>44032</v>
      </c>
      <c r="W1365">
        <f>IFERROR(VLOOKUP(V1365,realized!K:N,3,0),"")</f>
        <v>-139459.68</v>
      </c>
      <c r="Y1365" t="s">
        <v>2181</v>
      </c>
      <c r="Z1365">
        <v>1780.88</v>
      </c>
      <c r="AA1365">
        <v>1789.03</v>
      </c>
      <c r="AB1365">
        <v>1759.07</v>
      </c>
      <c r="AC1365">
        <v>1770.02</v>
      </c>
      <c r="AD1365">
        <v>29.96</v>
      </c>
      <c r="AE1365">
        <v>20.9692857142857</v>
      </c>
      <c r="AF1365">
        <v>53.046289035218798</v>
      </c>
      <c r="AG1365">
        <v>1</v>
      </c>
      <c r="AH1365" s="1">
        <f t="shared" si="65"/>
        <v>44013</v>
      </c>
      <c r="AI1365">
        <f>IFERROR(VLOOKUP(AH1365,realized!U:X,3,0),"")</f>
        <v>-56375.7</v>
      </c>
    </row>
    <row r="1366" spans="1:35" x14ac:dyDescent="0.3">
      <c r="A1366" t="s">
        <v>2195</v>
      </c>
      <c r="B1366">
        <v>1.1440699999999999</v>
      </c>
      <c r="C1366">
        <v>1.15395</v>
      </c>
      <c r="D1366">
        <v>1.14225</v>
      </c>
      <c r="E1366">
        <v>1.15269</v>
      </c>
      <c r="F1366">
        <v>1.17E-2</v>
      </c>
      <c r="G1366">
        <v>7.7514285714285498E-3</v>
      </c>
      <c r="H1366">
        <v>46.348439798841902</v>
      </c>
      <c r="I1366">
        <v>1</v>
      </c>
      <c r="J1366" s="1">
        <f t="shared" si="63"/>
        <v>44033</v>
      </c>
      <c r="K1366">
        <f>IFERROR(VLOOKUP(J1366,realized!F:I,3,0),"")</f>
        <v>-639650.12</v>
      </c>
      <c r="M1366" t="s">
        <v>2195</v>
      </c>
      <c r="N1366">
        <v>1.2655799999999999</v>
      </c>
      <c r="O1366">
        <v>1.27674</v>
      </c>
      <c r="P1366">
        <v>1.2648900000000001</v>
      </c>
      <c r="Q1366">
        <v>1.27329</v>
      </c>
      <c r="R1366">
        <v>1.1849999999999901E-2</v>
      </c>
      <c r="S1366">
        <v>9.5692857142857003E-3</v>
      </c>
      <c r="T1366">
        <v>56.788539099013398</v>
      </c>
      <c r="U1366">
        <v>1</v>
      </c>
      <c r="V1366" s="1">
        <f t="shared" si="64"/>
        <v>44033</v>
      </c>
      <c r="W1366">
        <f>IFERROR(VLOOKUP(V1366,realized!K:N,3,0),"")</f>
        <v>-792685.75</v>
      </c>
      <c r="Y1366" t="s">
        <v>2182</v>
      </c>
      <c r="Z1366">
        <v>1769.17</v>
      </c>
      <c r="AA1366">
        <v>1779.43</v>
      </c>
      <c r="AB1366">
        <v>1757.42</v>
      </c>
      <c r="AC1366">
        <v>1775.22</v>
      </c>
      <c r="AD1366">
        <v>22.009999999999899</v>
      </c>
      <c r="AE1366">
        <v>21.055714285714298</v>
      </c>
      <c r="AF1366">
        <v>52.379730402423</v>
      </c>
      <c r="AG1366">
        <v>1</v>
      </c>
      <c r="AH1366" s="1">
        <f t="shared" si="65"/>
        <v>44014</v>
      </c>
      <c r="AI1366">
        <f>IFERROR(VLOOKUP(AH1366,realized!U:X,3,0),"")</f>
        <v>58486.37</v>
      </c>
    </row>
    <row r="1367" spans="1:35" x14ac:dyDescent="0.3">
      <c r="A1367" t="s">
        <v>2196</v>
      </c>
      <c r="B1367">
        <v>1.15263</v>
      </c>
      <c r="C1367">
        <v>1.16011</v>
      </c>
      <c r="D1367">
        <v>1.15065</v>
      </c>
      <c r="E1367">
        <v>1.1569799999999999</v>
      </c>
      <c r="F1367">
        <v>9.4600000000000205E-3</v>
      </c>
      <c r="G1367">
        <v>7.8599999999999903E-3</v>
      </c>
      <c r="H1367">
        <v>39.436348621723901</v>
      </c>
      <c r="I1367">
        <v>1</v>
      </c>
      <c r="J1367" s="1">
        <f t="shared" si="63"/>
        <v>44034</v>
      </c>
      <c r="K1367">
        <f>IFERROR(VLOOKUP(J1367,realized!F:I,3,0),"")</f>
        <v>-426871.96</v>
      </c>
      <c r="M1367" t="s">
        <v>2196</v>
      </c>
      <c r="N1367">
        <v>1.27275</v>
      </c>
      <c r="O1367">
        <v>1.2743100000000001</v>
      </c>
      <c r="P1367">
        <v>1.26437</v>
      </c>
      <c r="Q1367">
        <v>1.27345</v>
      </c>
      <c r="R1367">
        <v>9.9400000000000599E-3</v>
      </c>
      <c r="S1367">
        <v>9.7528571428571308E-3</v>
      </c>
      <c r="T1367">
        <v>56.174660589187397</v>
      </c>
      <c r="U1367">
        <v>1</v>
      </c>
      <c r="V1367" s="1">
        <f t="shared" si="64"/>
        <v>44034</v>
      </c>
      <c r="W1367">
        <f>IFERROR(VLOOKUP(V1367,realized!K:N,3,0),"")</f>
        <v>-46358.09</v>
      </c>
      <c r="Y1367" t="s">
        <v>2183</v>
      </c>
      <c r="Z1367">
        <v>1775.28</v>
      </c>
      <c r="AA1367">
        <v>1777.01</v>
      </c>
      <c r="AB1367">
        <v>1772.51</v>
      </c>
      <c r="AC1367">
        <v>1773.54</v>
      </c>
      <c r="AD1367">
        <v>4.5</v>
      </c>
      <c r="AE1367">
        <v>19.155000000000001</v>
      </c>
      <c r="AF1367">
        <v>55.444322442171597</v>
      </c>
      <c r="AG1367">
        <v>1</v>
      </c>
      <c r="AH1367" s="1">
        <f t="shared" si="65"/>
        <v>44015</v>
      </c>
      <c r="AI1367">
        <f>IFERROR(VLOOKUP(AH1367,realized!U:X,3,0),"")</f>
        <v>-41000.53</v>
      </c>
    </row>
    <row r="1368" spans="1:35" x14ac:dyDescent="0.3">
      <c r="A1368" t="s">
        <v>2197</v>
      </c>
      <c r="B1368">
        <v>1.1566399999999999</v>
      </c>
      <c r="C1368">
        <v>1.16266</v>
      </c>
      <c r="D1368">
        <v>1.15401</v>
      </c>
      <c r="E1368">
        <v>1.15968</v>
      </c>
      <c r="F1368">
        <v>8.6500000000000396E-3</v>
      </c>
      <c r="G1368">
        <v>8.2385714285714198E-3</v>
      </c>
      <c r="H1368">
        <v>39.072645625535003</v>
      </c>
      <c r="I1368">
        <v>1</v>
      </c>
      <c r="J1368" s="1">
        <f t="shared" si="63"/>
        <v>44035</v>
      </c>
      <c r="K1368">
        <f>IFERROR(VLOOKUP(J1368,realized!F:I,3,0),"")</f>
        <v>-156580.92000000001</v>
      </c>
      <c r="M1368" t="s">
        <v>2197</v>
      </c>
      <c r="N1368">
        <v>1.27193</v>
      </c>
      <c r="O1368">
        <v>1.2759799999999999</v>
      </c>
      <c r="P1368">
        <v>1.26729</v>
      </c>
      <c r="Q1368">
        <v>1.27403</v>
      </c>
      <c r="R1368">
        <v>8.6899999999998593E-3</v>
      </c>
      <c r="S1368">
        <v>9.9335714285714097E-3</v>
      </c>
      <c r="T1368">
        <v>58.381197508499</v>
      </c>
      <c r="U1368">
        <v>1</v>
      </c>
      <c r="V1368" s="1">
        <f t="shared" si="64"/>
        <v>44035</v>
      </c>
      <c r="W1368">
        <f>IFERROR(VLOOKUP(V1368,realized!K:N,3,0),"")</f>
        <v>-14360.06</v>
      </c>
      <c r="Y1368" t="s">
        <v>2184</v>
      </c>
      <c r="Z1368">
        <v>1773.33</v>
      </c>
      <c r="AA1368">
        <v>1786.88</v>
      </c>
      <c r="AB1368">
        <v>1769.89</v>
      </c>
      <c r="AC1368">
        <v>1784.09</v>
      </c>
      <c r="AD1368">
        <v>16.989999999999998</v>
      </c>
      <c r="AE1368">
        <v>19.222857142857102</v>
      </c>
      <c r="AF1368">
        <v>54.549847162425898</v>
      </c>
      <c r="AG1368">
        <v>1</v>
      </c>
      <c r="AH1368" s="1">
        <f t="shared" si="65"/>
        <v>44018</v>
      </c>
      <c r="AI1368">
        <f>IFERROR(VLOOKUP(AH1368,realized!U:X,3,0),"")</f>
        <v>73892.34</v>
      </c>
    </row>
    <row r="1369" spans="1:35" x14ac:dyDescent="0.3">
      <c r="A1369" t="s">
        <v>2198</v>
      </c>
      <c r="B1369">
        <v>1.1594</v>
      </c>
      <c r="C1369">
        <v>1.16578</v>
      </c>
      <c r="D1369">
        <v>1.15812</v>
      </c>
      <c r="E1369">
        <v>1.1654100000000001</v>
      </c>
      <c r="F1369">
        <v>7.6600000000000001E-3</v>
      </c>
      <c r="G1369">
        <v>8.0328571428571402E-3</v>
      </c>
      <c r="H1369">
        <v>37.507956121231402</v>
      </c>
      <c r="I1369">
        <v>1</v>
      </c>
      <c r="J1369" s="1">
        <f t="shared" si="63"/>
        <v>44036</v>
      </c>
      <c r="K1369">
        <f>IFERROR(VLOOKUP(J1369,realized!F:I,3,0),"")</f>
        <v>-48724.29</v>
      </c>
      <c r="M1369" t="s">
        <v>2198</v>
      </c>
      <c r="N1369">
        <v>1.2734700000000001</v>
      </c>
      <c r="O1369">
        <v>1.2802899999999999</v>
      </c>
      <c r="P1369">
        <v>1.27166</v>
      </c>
      <c r="Q1369">
        <v>1.2792699999999999</v>
      </c>
      <c r="R1369">
        <v>8.6299999999999103E-3</v>
      </c>
      <c r="S1369">
        <v>1.01178571428571E-2</v>
      </c>
      <c r="T1369">
        <v>54.3726226569514</v>
      </c>
      <c r="U1369">
        <v>1</v>
      </c>
      <c r="V1369" s="1">
        <f t="shared" si="64"/>
        <v>44036</v>
      </c>
      <c r="W1369">
        <f>IFERROR(VLOOKUP(V1369,realized!K:N,3,0),"")</f>
        <v>-73165.08</v>
      </c>
      <c r="Y1369" t="s">
        <v>2185</v>
      </c>
      <c r="Z1369">
        <v>1783.11</v>
      </c>
      <c r="AA1369">
        <v>1797.26</v>
      </c>
      <c r="AB1369">
        <v>1773.42</v>
      </c>
      <c r="AC1369">
        <v>1794.63</v>
      </c>
      <c r="AD1369">
        <v>23.8399999999999</v>
      </c>
      <c r="AE1369">
        <v>19.672142857142799</v>
      </c>
      <c r="AF1369">
        <v>52.086681044045399</v>
      </c>
      <c r="AG1369">
        <v>1</v>
      </c>
      <c r="AH1369" s="1">
        <f t="shared" si="65"/>
        <v>44019</v>
      </c>
      <c r="AI1369">
        <f>IFERROR(VLOOKUP(AH1369,realized!U:X,3,0),"")</f>
        <v>-262097.14</v>
      </c>
    </row>
    <row r="1370" spans="1:35" x14ac:dyDescent="0.3">
      <c r="A1370" t="s">
        <v>2199</v>
      </c>
      <c r="B1370">
        <v>1.1641900000000001</v>
      </c>
      <c r="C1370">
        <v>1.17811</v>
      </c>
      <c r="D1370">
        <v>1.1639200000000001</v>
      </c>
      <c r="E1370">
        <v>1.1751</v>
      </c>
      <c r="F1370">
        <v>1.4189999999999901E-2</v>
      </c>
      <c r="G1370">
        <v>8.52142857142856E-3</v>
      </c>
      <c r="H1370">
        <v>27.639785574796701</v>
      </c>
      <c r="I1370">
        <v>1</v>
      </c>
      <c r="J1370" s="1">
        <f t="shared" si="63"/>
        <v>44039</v>
      </c>
      <c r="K1370">
        <f>IFERROR(VLOOKUP(J1370,realized!F:I,3,0),"")</f>
        <v>-647138.01</v>
      </c>
      <c r="M1370" t="s">
        <v>2199</v>
      </c>
      <c r="N1370">
        <v>1.2784500000000001</v>
      </c>
      <c r="O1370">
        <v>1.2902899999999999</v>
      </c>
      <c r="P1370">
        <v>1.27806</v>
      </c>
      <c r="Q1370">
        <v>1.28803</v>
      </c>
      <c r="R1370">
        <v>1.2229999999999901E-2</v>
      </c>
      <c r="S1370">
        <v>1.0067142857142801E-2</v>
      </c>
      <c r="T1370">
        <v>45.765003349384301</v>
      </c>
      <c r="U1370">
        <v>1</v>
      </c>
      <c r="V1370" s="1">
        <f t="shared" si="64"/>
        <v>44039</v>
      </c>
      <c r="W1370">
        <f>IFERROR(VLOOKUP(V1370,realized!K:N,3,0),"")</f>
        <v>-280368.2</v>
      </c>
      <c r="Y1370" t="s">
        <v>2186</v>
      </c>
      <c r="Z1370">
        <v>1794.85</v>
      </c>
      <c r="AA1370">
        <v>1818</v>
      </c>
      <c r="AB1370">
        <v>1791.37</v>
      </c>
      <c r="AC1370">
        <v>1808.5</v>
      </c>
      <c r="AD1370">
        <v>26.630000000000098</v>
      </c>
      <c r="AE1370">
        <v>20.14</v>
      </c>
      <c r="AF1370">
        <v>44.0749702265745</v>
      </c>
      <c r="AG1370">
        <v>1</v>
      </c>
      <c r="AH1370" s="1">
        <f t="shared" si="65"/>
        <v>44020</v>
      </c>
      <c r="AI1370">
        <f>IFERROR(VLOOKUP(AH1370,realized!U:X,3,0),"")</f>
        <v>-1059592.18</v>
      </c>
    </row>
    <row r="1371" spans="1:35" x14ac:dyDescent="0.3">
      <c r="A1371" t="s">
        <v>2200</v>
      </c>
      <c r="B1371">
        <v>1.17469</v>
      </c>
      <c r="C1371">
        <v>1.1773499999999999</v>
      </c>
      <c r="D1371">
        <v>1.1698599999999999</v>
      </c>
      <c r="E1371">
        <v>1.17154</v>
      </c>
      <c r="F1371">
        <v>7.4899999999999897E-3</v>
      </c>
      <c r="G1371">
        <v>8.4171428571428505E-3</v>
      </c>
      <c r="H1371">
        <v>27.8111766157954</v>
      </c>
      <c r="I1371">
        <v>1</v>
      </c>
      <c r="J1371" s="1">
        <f t="shared" si="63"/>
        <v>44040</v>
      </c>
      <c r="K1371">
        <f>IFERROR(VLOOKUP(J1371,realized!F:I,3,0),"")</f>
        <v>-106422.65</v>
      </c>
      <c r="M1371" t="s">
        <v>2200</v>
      </c>
      <c r="N1371">
        <v>1.2880799999999999</v>
      </c>
      <c r="O1371">
        <v>1.2952399999999999</v>
      </c>
      <c r="P1371">
        <v>1.28379</v>
      </c>
      <c r="Q1371">
        <v>1.2930299999999999</v>
      </c>
      <c r="R1371">
        <v>1.1449999999999899E-2</v>
      </c>
      <c r="S1371">
        <v>1.0066428571428501E-2</v>
      </c>
      <c r="T1371">
        <v>41.339334359001498</v>
      </c>
      <c r="U1371">
        <v>1</v>
      </c>
      <c r="V1371" s="1">
        <f t="shared" si="64"/>
        <v>44040</v>
      </c>
      <c r="W1371">
        <f>IFERROR(VLOOKUP(V1371,realized!K:N,3,0),"")</f>
        <v>-184364.9</v>
      </c>
      <c r="Y1371" t="s">
        <v>2187</v>
      </c>
      <c r="Z1371">
        <v>1808.39</v>
      </c>
      <c r="AA1371">
        <v>1815.84</v>
      </c>
      <c r="AB1371">
        <v>1795.6</v>
      </c>
      <c r="AC1371">
        <v>1803.19</v>
      </c>
      <c r="AD1371">
        <v>20.239999999999998</v>
      </c>
      <c r="AE1371">
        <v>19.877857142857099</v>
      </c>
      <c r="AF1371">
        <v>52.7287843377269</v>
      </c>
      <c r="AG1371">
        <v>1</v>
      </c>
      <c r="AH1371" s="1">
        <f t="shared" si="65"/>
        <v>44021</v>
      </c>
      <c r="AI1371">
        <f>IFERROR(VLOOKUP(AH1371,realized!U:X,3,0),"")</f>
        <v>-109575.4</v>
      </c>
    </row>
    <row r="1372" spans="1:35" x14ac:dyDescent="0.3">
      <c r="A1372" t="s">
        <v>2201</v>
      </c>
      <c r="B1372">
        <v>1.1714899999999999</v>
      </c>
      <c r="C1372">
        <v>1.18058</v>
      </c>
      <c r="D1372">
        <v>1.1713199999999999</v>
      </c>
      <c r="E1372">
        <v>1.17913</v>
      </c>
      <c r="F1372">
        <v>9.2600000000000408E-3</v>
      </c>
      <c r="G1372">
        <v>8.4307142857142896E-3</v>
      </c>
      <c r="H1372">
        <v>26.2379368576308</v>
      </c>
      <c r="I1372">
        <v>1</v>
      </c>
      <c r="J1372" s="1">
        <f t="shared" si="63"/>
        <v>44041</v>
      </c>
      <c r="K1372">
        <f>IFERROR(VLOOKUP(J1372,realized!F:I,3,0),"")</f>
        <v>-78151.94</v>
      </c>
      <c r="M1372" t="s">
        <v>2201</v>
      </c>
      <c r="N1372">
        <v>1.29277</v>
      </c>
      <c r="O1372">
        <v>1.3013399999999999</v>
      </c>
      <c r="P1372">
        <v>1.2911699999999999</v>
      </c>
      <c r="Q1372">
        <v>1.2991900000000001</v>
      </c>
      <c r="R1372">
        <v>1.017E-2</v>
      </c>
      <c r="S1372">
        <v>1.02964285714285E-2</v>
      </c>
      <c r="T1372">
        <v>36.648461393647402</v>
      </c>
      <c r="U1372">
        <v>1</v>
      </c>
      <c r="V1372" s="1">
        <f t="shared" si="64"/>
        <v>44041</v>
      </c>
      <c r="W1372">
        <f>IFERROR(VLOOKUP(V1372,realized!K:N,3,0),"")</f>
        <v>-110112.26</v>
      </c>
      <c r="Y1372" t="s">
        <v>2188</v>
      </c>
      <c r="Z1372">
        <v>1800.32</v>
      </c>
      <c r="AA1372">
        <v>1810.36</v>
      </c>
      <c r="AB1372">
        <v>1793.93</v>
      </c>
      <c r="AC1372">
        <v>1798.06</v>
      </c>
      <c r="AD1372">
        <v>16.429999999999801</v>
      </c>
      <c r="AE1372">
        <v>19.594999999999999</v>
      </c>
      <c r="AF1372">
        <v>54.257621984475399</v>
      </c>
      <c r="AG1372">
        <v>1</v>
      </c>
      <c r="AH1372" s="1">
        <f t="shared" si="65"/>
        <v>44022</v>
      </c>
      <c r="AI1372">
        <f>IFERROR(VLOOKUP(AH1372,realized!U:X,3,0),"")</f>
        <v>20413.189999999999</v>
      </c>
    </row>
    <row r="1373" spans="1:35" x14ac:dyDescent="0.3">
      <c r="A1373" t="s">
        <v>2202</v>
      </c>
      <c r="B1373">
        <v>1.1786099999999999</v>
      </c>
      <c r="C1373">
        <v>1.1848099999999999</v>
      </c>
      <c r="D1373">
        <v>1.17306</v>
      </c>
      <c r="E1373">
        <v>1.18465</v>
      </c>
      <c r="F1373">
        <v>1.1749999999999899E-2</v>
      </c>
      <c r="G1373">
        <v>8.7699999999999896E-3</v>
      </c>
      <c r="H1373">
        <v>26.855394416685801</v>
      </c>
      <c r="I1373">
        <v>1</v>
      </c>
      <c r="J1373" s="1">
        <f t="shared" si="63"/>
        <v>44042</v>
      </c>
      <c r="K1373">
        <f>IFERROR(VLOOKUP(J1373,realized!F:I,3,0),"")</f>
        <v>-211263.76</v>
      </c>
      <c r="M1373" t="s">
        <v>2202</v>
      </c>
      <c r="N1373">
        <v>1.29921</v>
      </c>
      <c r="O1373">
        <v>1.3102499999999999</v>
      </c>
      <c r="P1373">
        <v>1.2944199999999999</v>
      </c>
      <c r="Q1373">
        <v>1.30938</v>
      </c>
      <c r="R1373">
        <v>1.583E-2</v>
      </c>
      <c r="S1373">
        <v>1.0729999999999899E-2</v>
      </c>
      <c r="T1373">
        <v>30.908459756630499</v>
      </c>
      <c r="U1373">
        <v>1</v>
      </c>
      <c r="V1373" s="1">
        <f t="shared" si="64"/>
        <v>44042</v>
      </c>
      <c r="W1373">
        <f>IFERROR(VLOOKUP(V1373,realized!K:N,3,0),"")</f>
        <v>-155905.63</v>
      </c>
      <c r="Y1373" t="s">
        <v>2189</v>
      </c>
      <c r="Z1373">
        <v>1799.52</v>
      </c>
      <c r="AA1373">
        <v>1813.18</v>
      </c>
      <c r="AB1373">
        <v>1797.49</v>
      </c>
      <c r="AC1373">
        <v>1802.04</v>
      </c>
      <c r="AD1373">
        <v>15.69</v>
      </c>
      <c r="AE1373">
        <v>19.031428571428499</v>
      </c>
      <c r="AF1373">
        <v>53.518413099703402</v>
      </c>
      <c r="AG1373">
        <v>1</v>
      </c>
      <c r="AH1373" s="1">
        <f t="shared" si="65"/>
        <v>44025</v>
      </c>
      <c r="AI1373">
        <f>IFERROR(VLOOKUP(AH1373,realized!U:X,3,0),"")</f>
        <v>80948.06</v>
      </c>
    </row>
    <row r="1374" spans="1:35" x14ac:dyDescent="0.3">
      <c r="A1374" t="s">
        <v>2203</v>
      </c>
      <c r="B1374">
        <v>1.18452</v>
      </c>
      <c r="C1374">
        <v>1.19086</v>
      </c>
      <c r="D1374">
        <v>1.1761299999999999</v>
      </c>
      <c r="E1374">
        <v>1.17726</v>
      </c>
      <c r="F1374">
        <v>1.4730000000000101E-2</v>
      </c>
      <c r="G1374">
        <v>9.2750000000000003E-3</v>
      </c>
      <c r="H1374">
        <v>25.038071266768899</v>
      </c>
      <c r="I1374">
        <v>1</v>
      </c>
      <c r="J1374" s="1">
        <f t="shared" si="63"/>
        <v>44043</v>
      </c>
      <c r="K1374">
        <f>IFERROR(VLOOKUP(J1374,realized!F:I,3,0),"")</f>
        <v>-380275.36</v>
      </c>
      <c r="M1374" t="s">
        <v>2203</v>
      </c>
      <c r="N1374">
        <v>1.30935</v>
      </c>
      <c r="O1374">
        <v>1.3169999999999999</v>
      </c>
      <c r="P1374">
        <v>1.30701</v>
      </c>
      <c r="Q1374">
        <v>1.3079400000000001</v>
      </c>
      <c r="R1374">
        <v>9.9899999999999399E-3</v>
      </c>
      <c r="S1374">
        <v>1.0615714285714201E-2</v>
      </c>
      <c r="T1374">
        <v>27.0564211696576</v>
      </c>
      <c r="U1374">
        <v>1</v>
      </c>
      <c r="V1374" s="1">
        <f t="shared" si="64"/>
        <v>44043</v>
      </c>
      <c r="W1374">
        <f>IFERROR(VLOOKUP(V1374,realized!K:N,3,0),"")</f>
        <v>-71208.53</v>
      </c>
      <c r="Y1374" t="s">
        <v>2190</v>
      </c>
      <c r="Z1374">
        <v>1802.49</v>
      </c>
      <c r="AA1374">
        <v>1810.77</v>
      </c>
      <c r="AB1374">
        <v>1790.19</v>
      </c>
      <c r="AC1374">
        <v>1809.08</v>
      </c>
      <c r="AD1374">
        <v>20.579999999999899</v>
      </c>
      <c r="AE1374">
        <v>19.164999999999999</v>
      </c>
      <c r="AF1374">
        <v>52.803104703865102</v>
      </c>
      <c r="AG1374">
        <v>1</v>
      </c>
      <c r="AH1374" s="1">
        <f t="shared" si="65"/>
        <v>44026</v>
      </c>
      <c r="AI1374">
        <f>IFERROR(VLOOKUP(AH1374,realized!U:X,3,0),"")</f>
        <v>64317.53</v>
      </c>
    </row>
    <row r="1375" spans="1:35" x14ac:dyDescent="0.3">
      <c r="A1375" t="s">
        <v>2204</v>
      </c>
      <c r="B1375">
        <v>1.17719</v>
      </c>
      <c r="C1375">
        <v>1.1796599999999999</v>
      </c>
      <c r="D1375">
        <v>1.1695500000000001</v>
      </c>
      <c r="E1375">
        <v>1.17621</v>
      </c>
      <c r="F1375">
        <v>1.01099999999998E-2</v>
      </c>
      <c r="G1375">
        <v>9.4007142857142692E-3</v>
      </c>
      <c r="H1375">
        <v>28.732580496103999</v>
      </c>
      <c r="I1375">
        <v>1</v>
      </c>
      <c r="J1375" s="1">
        <f t="shared" si="63"/>
        <v>44046</v>
      </c>
      <c r="K1375">
        <f>IFERROR(VLOOKUP(J1375,realized!F:I,3,0),"")</f>
        <v>-203538.81</v>
      </c>
      <c r="M1375" t="s">
        <v>2204</v>
      </c>
      <c r="N1375">
        <v>1.3074699999999999</v>
      </c>
      <c r="O1375">
        <v>1.3112299999999999</v>
      </c>
      <c r="P1375">
        <v>1.3004599999999999</v>
      </c>
      <c r="Q1375">
        <v>1.3072900000000001</v>
      </c>
      <c r="R1375">
        <v>1.0769999999999899E-2</v>
      </c>
      <c r="S1375">
        <v>1.0785714285714201E-2</v>
      </c>
      <c r="T1375">
        <v>29.034661327324201</v>
      </c>
      <c r="U1375">
        <v>1</v>
      </c>
      <c r="V1375" s="1">
        <f t="shared" si="64"/>
        <v>44046</v>
      </c>
      <c r="W1375">
        <f>IFERROR(VLOOKUP(V1375,realized!K:N,3,0),"")</f>
        <v>-107910.08</v>
      </c>
      <c r="Y1375" t="s">
        <v>2191</v>
      </c>
      <c r="Z1375">
        <v>1808.31</v>
      </c>
      <c r="AA1375">
        <v>1814.96</v>
      </c>
      <c r="AB1375">
        <v>1802.32</v>
      </c>
      <c r="AC1375">
        <v>1810.1</v>
      </c>
      <c r="AD1375">
        <v>12.6400000000001</v>
      </c>
      <c r="AE1375">
        <v>18.959285714285699</v>
      </c>
      <c r="AF1375">
        <v>52.3357951049504</v>
      </c>
      <c r="AG1375">
        <v>1</v>
      </c>
      <c r="AH1375" s="1">
        <f t="shared" si="65"/>
        <v>44027</v>
      </c>
      <c r="AI1375">
        <f>IFERROR(VLOOKUP(AH1375,realized!U:X,3,0),"")</f>
        <v>47375.55</v>
      </c>
    </row>
    <row r="1376" spans="1:35" x14ac:dyDescent="0.3">
      <c r="A1376" t="s">
        <v>2205</v>
      </c>
      <c r="B1376">
        <v>1.17624</v>
      </c>
      <c r="C1376">
        <v>1.1806099999999999</v>
      </c>
      <c r="D1376">
        <v>1.17211</v>
      </c>
      <c r="E1376">
        <v>1.18018</v>
      </c>
      <c r="F1376">
        <v>8.4999999999999503E-3</v>
      </c>
      <c r="G1376">
        <v>9.5728571428571295E-3</v>
      </c>
      <c r="H1376">
        <v>29.430749268706499</v>
      </c>
      <c r="I1376">
        <v>1</v>
      </c>
      <c r="J1376" s="1">
        <f t="shared" si="63"/>
        <v>44047</v>
      </c>
      <c r="K1376">
        <f>IFERROR(VLOOKUP(J1376,realized!F:I,3,0),"")</f>
        <v>-85984.320000000007</v>
      </c>
      <c r="M1376" t="s">
        <v>2205</v>
      </c>
      <c r="N1376">
        <v>1.30707</v>
      </c>
      <c r="O1376">
        <v>1.31074</v>
      </c>
      <c r="P1376">
        <v>1.2981</v>
      </c>
      <c r="Q1376">
        <v>1.3069900000000001</v>
      </c>
      <c r="R1376">
        <v>1.26399999999999E-2</v>
      </c>
      <c r="S1376">
        <v>1.09771428571428E-2</v>
      </c>
      <c r="T1376">
        <v>29.214725180113401</v>
      </c>
      <c r="U1376">
        <v>1</v>
      </c>
      <c r="V1376" s="1">
        <f t="shared" si="64"/>
        <v>44047</v>
      </c>
      <c r="W1376">
        <f>IFERROR(VLOOKUP(V1376,realized!K:N,3,0),"")</f>
        <v>-82971.92</v>
      </c>
      <c r="Y1376" t="s">
        <v>2192</v>
      </c>
      <c r="Z1376">
        <v>1809.94</v>
      </c>
      <c r="AA1376">
        <v>1813.13</v>
      </c>
      <c r="AB1376">
        <v>1794.82</v>
      </c>
      <c r="AC1376">
        <v>1796.78</v>
      </c>
      <c r="AD1376">
        <v>18.310000000000102</v>
      </c>
      <c r="AE1376">
        <v>18.514285714285698</v>
      </c>
      <c r="AF1376">
        <v>57.605159715719402</v>
      </c>
      <c r="AG1376">
        <v>1</v>
      </c>
      <c r="AH1376" s="1">
        <f t="shared" si="65"/>
        <v>44028</v>
      </c>
      <c r="AI1376">
        <f>IFERROR(VLOOKUP(AH1376,realized!U:X,3,0),"")</f>
        <v>20479.97</v>
      </c>
    </row>
    <row r="1377" spans="1:35" x14ac:dyDescent="0.3">
      <c r="A1377" t="s">
        <v>2206</v>
      </c>
      <c r="B1377">
        <v>1.1801900000000001</v>
      </c>
      <c r="C1377">
        <v>1.1904600000000001</v>
      </c>
      <c r="D1377">
        <v>1.1792800000000001</v>
      </c>
      <c r="E1377">
        <v>1.18625</v>
      </c>
      <c r="F1377">
        <v>1.11799999999999E-2</v>
      </c>
      <c r="G1377">
        <v>9.8607142857142695E-3</v>
      </c>
      <c r="H1377">
        <v>30.505985800037301</v>
      </c>
      <c r="I1377">
        <v>1</v>
      </c>
      <c r="J1377" s="1">
        <f t="shared" si="63"/>
        <v>44048</v>
      </c>
      <c r="K1377">
        <f>IFERROR(VLOOKUP(J1377,realized!F:I,3,0),"")</f>
        <v>-135354.16</v>
      </c>
      <c r="M1377" t="s">
        <v>2206</v>
      </c>
      <c r="N1377">
        <v>1.30522</v>
      </c>
      <c r="O1377">
        <v>1.31613</v>
      </c>
      <c r="P1377">
        <v>1.30515</v>
      </c>
      <c r="Q1377">
        <v>1.3112999999999999</v>
      </c>
      <c r="R1377">
        <v>1.09799999999999E-2</v>
      </c>
      <c r="S1377">
        <v>1.10128571428571E-2</v>
      </c>
      <c r="T1377">
        <v>29.436860322529199</v>
      </c>
      <c r="U1377">
        <v>1</v>
      </c>
      <c r="V1377" s="1">
        <f t="shared" si="64"/>
        <v>44048</v>
      </c>
      <c r="W1377">
        <f>IFERROR(VLOOKUP(V1377,realized!K:N,3,0),"")</f>
        <v>-64525.83</v>
      </c>
      <c r="Y1377" t="s">
        <v>2193</v>
      </c>
      <c r="Z1377">
        <v>1796.54</v>
      </c>
      <c r="AA1377">
        <v>1811.74</v>
      </c>
      <c r="AB1377">
        <v>1795.9</v>
      </c>
      <c r="AC1377">
        <v>1809.34</v>
      </c>
      <c r="AD1377">
        <v>15.8399999999999</v>
      </c>
      <c r="AE1377">
        <v>18.93</v>
      </c>
      <c r="AF1377">
        <v>57.291244289633397</v>
      </c>
      <c r="AG1377">
        <v>1</v>
      </c>
      <c r="AH1377" s="1">
        <f t="shared" si="65"/>
        <v>44029</v>
      </c>
      <c r="AI1377">
        <f>IFERROR(VLOOKUP(AH1377,realized!U:X,3,0),"")</f>
        <v>66686.14</v>
      </c>
    </row>
    <row r="1378" spans="1:35" x14ac:dyDescent="0.3">
      <c r="A1378" t="s">
        <v>2207</v>
      </c>
      <c r="B1378">
        <v>1.1860200000000001</v>
      </c>
      <c r="C1378">
        <v>1.1916</v>
      </c>
      <c r="D1378">
        <v>1.1817599999999999</v>
      </c>
      <c r="E1378">
        <v>1.18757</v>
      </c>
      <c r="F1378">
        <v>9.8400000000000692E-3</v>
      </c>
      <c r="G1378">
        <v>1.00764285714285E-2</v>
      </c>
      <c r="H1378">
        <v>32.681744784483598</v>
      </c>
      <c r="I1378">
        <v>1</v>
      </c>
      <c r="J1378" s="1">
        <f t="shared" si="63"/>
        <v>44049</v>
      </c>
      <c r="K1378">
        <f>IFERROR(VLOOKUP(J1378,realized!F:I,3,0),"")</f>
        <v>-45927.6</v>
      </c>
      <c r="M1378" t="s">
        <v>2207</v>
      </c>
      <c r="N1378">
        <v>1.3111200000000001</v>
      </c>
      <c r="O1378">
        <v>1.31854</v>
      </c>
      <c r="P1378">
        <v>1.31104</v>
      </c>
      <c r="Q1378">
        <v>1.3141099999999999</v>
      </c>
      <c r="R1378">
        <v>7.5000000000000596E-3</v>
      </c>
      <c r="S1378">
        <v>1.10999999999999E-2</v>
      </c>
      <c r="T1378">
        <v>29.302135354184099</v>
      </c>
      <c r="U1378">
        <v>1</v>
      </c>
      <c r="V1378" s="1">
        <f t="shared" si="64"/>
        <v>44049</v>
      </c>
      <c r="W1378">
        <f>IFERROR(VLOOKUP(V1378,realized!K:N,3,0),"")</f>
        <v>37618.300000000003</v>
      </c>
      <c r="Y1378" t="s">
        <v>2194</v>
      </c>
      <c r="Z1378">
        <v>1808.89</v>
      </c>
      <c r="AA1378">
        <v>1820.5</v>
      </c>
      <c r="AB1378">
        <v>1805.59</v>
      </c>
      <c r="AC1378">
        <v>1817.1</v>
      </c>
      <c r="AD1378">
        <v>14.91</v>
      </c>
      <c r="AE1378">
        <v>18.4692857142857</v>
      </c>
      <c r="AF1378">
        <v>55.481100548229797</v>
      </c>
      <c r="AG1378">
        <v>1</v>
      </c>
      <c r="AH1378" s="1">
        <f t="shared" si="65"/>
        <v>44032</v>
      </c>
      <c r="AI1378">
        <f>IFERROR(VLOOKUP(AH1378,realized!U:X,3,0),"")</f>
        <v>-185634.68</v>
      </c>
    </row>
    <row r="1379" spans="1:35" x14ac:dyDescent="0.3">
      <c r="A1379" t="s">
        <v>2208</v>
      </c>
      <c r="B1379">
        <v>1.1875899999999999</v>
      </c>
      <c r="C1379">
        <v>1.1882699999999999</v>
      </c>
      <c r="D1379">
        <v>1.1755100000000001</v>
      </c>
      <c r="E1379">
        <v>1.17822</v>
      </c>
      <c r="F1379">
        <v>1.2759999999999799E-2</v>
      </c>
      <c r="G1379">
        <v>1.0519999999999899E-2</v>
      </c>
      <c r="H1379">
        <v>35.133623083506599</v>
      </c>
      <c r="I1379">
        <v>1</v>
      </c>
      <c r="J1379" s="1">
        <f t="shared" si="63"/>
        <v>44050</v>
      </c>
      <c r="K1379">
        <f>IFERROR(VLOOKUP(J1379,realized!F:I,3,0),"")</f>
        <v>-85464.93</v>
      </c>
      <c r="M1379" t="s">
        <v>2208</v>
      </c>
      <c r="N1379">
        <v>1.3141</v>
      </c>
      <c r="O1379">
        <v>1.3150299999999999</v>
      </c>
      <c r="P1379">
        <v>1.3009200000000001</v>
      </c>
      <c r="Q1379">
        <v>1.3048900000000001</v>
      </c>
      <c r="R1379">
        <v>1.41099999999998E-2</v>
      </c>
      <c r="S1379">
        <v>1.10557142857142E-2</v>
      </c>
      <c r="T1379">
        <v>37.5903943321361</v>
      </c>
      <c r="U1379">
        <v>1</v>
      </c>
      <c r="V1379" s="1">
        <f t="shared" si="64"/>
        <v>44050</v>
      </c>
      <c r="W1379">
        <f>IFERROR(VLOOKUP(V1379,realized!K:N,3,0),"")</f>
        <v>-66370.44</v>
      </c>
      <c r="Y1379" t="s">
        <v>2195</v>
      </c>
      <c r="Z1379">
        <v>1817.6</v>
      </c>
      <c r="AA1379">
        <v>1843.35</v>
      </c>
      <c r="AB1379">
        <v>1815.72</v>
      </c>
      <c r="AC1379">
        <v>1841.44</v>
      </c>
      <c r="AD1379">
        <v>27.6299999999998</v>
      </c>
      <c r="AE1379">
        <v>18.3028571428571</v>
      </c>
      <c r="AF1379">
        <v>43.395225152154303</v>
      </c>
      <c r="AG1379">
        <v>1</v>
      </c>
      <c r="AH1379" s="1">
        <f t="shared" si="65"/>
        <v>44033</v>
      </c>
      <c r="AI1379">
        <f>IFERROR(VLOOKUP(AH1379,realized!U:X,3,0),"")</f>
        <v>-1605311.6</v>
      </c>
    </row>
    <row r="1380" spans="1:35" x14ac:dyDescent="0.3">
      <c r="A1380" t="s">
        <v>2209</v>
      </c>
      <c r="B1380">
        <v>1.1787099999999999</v>
      </c>
      <c r="C1380">
        <v>1.18005</v>
      </c>
      <c r="D1380">
        <v>1.1735800000000001</v>
      </c>
      <c r="E1380">
        <v>1.17364</v>
      </c>
      <c r="F1380">
        <v>6.4699999999999697E-3</v>
      </c>
      <c r="G1380">
        <v>1.0146428571428501E-2</v>
      </c>
      <c r="H1380">
        <v>42.924500916116102</v>
      </c>
      <c r="I1380">
        <v>1</v>
      </c>
      <c r="J1380" s="1">
        <f t="shared" si="63"/>
        <v>44053</v>
      </c>
      <c r="K1380">
        <f>IFERROR(VLOOKUP(J1380,realized!F:I,3,0),"")</f>
        <v>-52683.94</v>
      </c>
      <c r="M1380" t="s">
        <v>2209</v>
      </c>
      <c r="N1380">
        <v>1.3052699999999999</v>
      </c>
      <c r="O1380">
        <v>1.3103</v>
      </c>
      <c r="P1380">
        <v>1.30186</v>
      </c>
      <c r="Q1380">
        <v>1.3071299999999999</v>
      </c>
      <c r="R1380">
        <v>8.4399999999999996E-3</v>
      </c>
      <c r="S1380">
        <v>1.08121428571428E-2</v>
      </c>
      <c r="T1380">
        <v>37.9114190906337</v>
      </c>
      <c r="U1380">
        <v>1</v>
      </c>
      <c r="V1380" s="1">
        <f t="shared" si="64"/>
        <v>44053</v>
      </c>
      <c r="W1380">
        <f>IFERROR(VLOOKUP(V1380,realized!K:N,3,0),"")</f>
        <v>-69796.960000000006</v>
      </c>
      <c r="Y1380" t="s">
        <v>2196</v>
      </c>
      <c r="Z1380">
        <v>1839.53</v>
      </c>
      <c r="AA1380">
        <v>1871.91</v>
      </c>
      <c r="AB1380">
        <v>1839.53</v>
      </c>
      <c r="AC1380">
        <v>1871.3</v>
      </c>
      <c r="AD1380">
        <v>32.380000000000102</v>
      </c>
      <c r="AE1380">
        <v>19.043571428571401</v>
      </c>
      <c r="AF1380">
        <v>36.608194569279597</v>
      </c>
      <c r="AG1380">
        <v>1</v>
      </c>
      <c r="AH1380" s="1">
        <f t="shared" si="65"/>
        <v>44034</v>
      </c>
      <c r="AI1380">
        <f>IFERROR(VLOOKUP(AH1380,realized!U:X,3,0),"")</f>
        <v>-759229.29</v>
      </c>
    </row>
    <row r="1381" spans="1:35" x14ac:dyDescent="0.3">
      <c r="A1381" t="s">
        <v>2210</v>
      </c>
      <c r="B1381">
        <v>1.17361</v>
      </c>
      <c r="C1381">
        <v>1.1807700000000001</v>
      </c>
      <c r="D1381">
        <v>1.1721699999999999</v>
      </c>
      <c r="E1381">
        <v>1.17394</v>
      </c>
      <c r="F1381">
        <v>8.6000000000001596E-3</v>
      </c>
      <c r="G1381">
        <v>1.00849999999999E-2</v>
      </c>
      <c r="H1381">
        <v>46.826087129780603</v>
      </c>
      <c r="I1381">
        <v>1</v>
      </c>
      <c r="J1381" s="1">
        <f t="shared" si="63"/>
        <v>44054</v>
      </c>
      <c r="K1381">
        <f>IFERROR(VLOOKUP(J1381,realized!F:I,3,0),"")</f>
        <v>-11650.61</v>
      </c>
      <c r="M1381" t="s">
        <v>2210</v>
      </c>
      <c r="N1381">
        <v>1.3066</v>
      </c>
      <c r="O1381">
        <v>1.3131600000000001</v>
      </c>
      <c r="P1381">
        <v>1.30413</v>
      </c>
      <c r="Q1381">
        <v>1.30454</v>
      </c>
      <c r="R1381">
        <v>9.03000000000009E-3</v>
      </c>
      <c r="S1381">
        <v>1.0747142857142801E-2</v>
      </c>
      <c r="T1381">
        <v>40.265970134229498</v>
      </c>
      <c r="U1381">
        <v>1</v>
      </c>
      <c r="V1381" s="1">
        <f t="shared" si="64"/>
        <v>44054</v>
      </c>
      <c r="W1381">
        <f>IFERROR(VLOOKUP(V1381,realized!K:N,3,0),"")</f>
        <v>-72427.960000000006</v>
      </c>
      <c r="Y1381" t="s">
        <v>2197</v>
      </c>
      <c r="Z1381">
        <v>1871.92</v>
      </c>
      <c r="AA1381">
        <v>1898.26</v>
      </c>
      <c r="AB1381">
        <v>1863.59</v>
      </c>
      <c r="AC1381">
        <v>1887.1</v>
      </c>
      <c r="AD1381">
        <v>34.67</v>
      </c>
      <c r="AE1381">
        <v>21.198571428571402</v>
      </c>
      <c r="AF1381">
        <v>28.190274997510802</v>
      </c>
      <c r="AG1381">
        <v>1</v>
      </c>
      <c r="AH1381" s="1">
        <f t="shared" si="65"/>
        <v>44035</v>
      </c>
      <c r="AI1381">
        <f>IFERROR(VLOOKUP(AH1381,realized!U:X,3,0),"")</f>
        <v>-144153.42000000001</v>
      </c>
    </row>
    <row r="1382" spans="1:35" x14ac:dyDescent="0.3">
      <c r="A1382" t="s">
        <v>2211</v>
      </c>
      <c r="B1382">
        <v>1.17387</v>
      </c>
      <c r="C1382">
        <v>1.18163</v>
      </c>
      <c r="D1382">
        <v>1.17109</v>
      </c>
      <c r="E1382">
        <v>1.1783999999999999</v>
      </c>
      <c r="F1382">
        <v>1.05399999999999E-2</v>
      </c>
      <c r="G1382">
        <v>1.0219999999999899E-2</v>
      </c>
      <c r="H1382">
        <v>51.789687922334899</v>
      </c>
      <c r="I1382">
        <v>0</v>
      </c>
      <c r="J1382" s="1">
        <f t="shared" si="63"/>
        <v>44055</v>
      </c>
      <c r="K1382">
        <f>IFERROR(VLOOKUP(J1382,realized!F:I,3,0),"")</f>
        <v>-79646.740000000005</v>
      </c>
      <c r="M1382" t="s">
        <v>2211</v>
      </c>
      <c r="N1382">
        <v>1.3045800000000001</v>
      </c>
      <c r="O1382">
        <v>1.30671</v>
      </c>
      <c r="P1382">
        <v>1.3004899999999999</v>
      </c>
      <c r="Q1382">
        <v>1.30298</v>
      </c>
      <c r="R1382">
        <v>6.22000000000011E-3</v>
      </c>
      <c r="S1382">
        <v>1.0570714285714201E-2</v>
      </c>
      <c r="T1382">
        <v>43.805531947544999</v>
      </c>
      <c r="U1382">
        <v>1</v>
      </c>
      <c r="V1382" s="1">
        <f t="shared" si="64"/>
        <v>44055</v>
      </c>
      <c r="W1382">
        <f>IFERROR(VLOOKUP(V1382,realized!K:N,3,0),"")</f>
        <v>30631.33</v>
      </c>
      <c r="Y1382" t="s">
        <v>2198</v>
      </c>
      <c r="Z1382">
        <v>1887.11</v>
      </c>
      <c r="AA1382">
        <v>1906.07</v>
      </c>
      <c r="AB1382">
        <v>1881.2</v>
      </c>
      <c r="AC1382">
        <v>1900.13</v>
      </c>
      <c r="AD1382">
        <v>24.869999999999798</v>
      </c>
      <c r="AE1382">
        <v>21.7614285714285</v>
      </c>
      <c r="AF1382">
        <v>27.301950919332899</v>
      </c>
      <c r="AG1382">
        <v>1</v>
      </c>
      <c r="AH1382" s="1">
        <f t="shared" si="65"/>
        <v>44036</v>
      </c>
      <c r="AI1382">
        <f>IFERROR(VLOOKUP(AH1382,realized!U:X,3,0),"")</f>
        <v>134730.35</v>
      </c>
    </row>
    <row r="1383" spans="1:35" x14ac:dyDescent="0.3">
      <c r="A1383" t="s">
        <v>2212</v>
      </c>
      <c r="B1383">
        <v>1.1784300000000001</v>
      </c>
      <c r="C1383">
        <v>1.1863900000000001</v>
      </c>
      <c r="D1383">
        <v>1.17801</v>
      </c>
      <c r="E1383">
        <v>1.1813</v>
      </c>
      <c r="F1383">
        <v>8.3800000000000506E-3</v>
      </c>
      <c r="G1383">
        <v>1.0271428571428501E-2</v>
      </c>
      <c r="H1383">
        <v>59.638701042844701</v>
      </c>
      <c r="I1383">
        <v>0</v>
      </c>
      <c r="J1383" s="1">
        <f t="shared" si="63"/>
        <v>44056</v>
      </c>
      <c r="K1383">
        <f>IFERROR(VLOOKUP(J1383,realized!F:I,3,0),"")</f>
        <v>-164569.16</v>
      </c>
      <c r="M1383" t="s">
        <v>2212</v>
      </c>
      <c r="N1383">
        <v>1.30294</v>
      </c>
      <c r="O1383">
        <v>1.3124400000000001</v>
      </c>
      <c r="P1383">
        <v>1.30274</v>
      </c>
      <c r="Q1383">
        <v>1.3065800000000001</v>
      </c>
      <c r="R1383">
        <v>9.7000000000000402E-3</v>
      </c>
      <c r="S1383">
        <v>1.06471428571428E-2</v>
      </c>
      <c r="T1383">
        <v>49.501889761457797</v>
      </c>
      <c r="U1383">
        <v>0</v>
      </c>
      <c r="V1383" s="1">
        <f t="shared" si="64"/>
        <v>44056</v>
      </c>
      <c r="W1383">
        <f>IFERROR(VLOOKUP(V1383,realized!K:N,3,0),"")</f>
        <v>-19617.75</v>
      </c>
      <c r="Y1383" t="s">
        <v>2199</v>
      </c>
      <c r="Z1383">
        <v>1901.5</v>
      </c>
      <c r="AA1383">
        <v>1945.54</v>
      </c>
      <c r="AB1383">
        <v>1899.05</v>
      </c>
      <c r="AC1383">
        <v>1941.6</v>
      </c>
      <c r="AD1383">
        <v>46.49</v>
      </c>
      <c r="AE1383">
        <v>23.3792857142857</v>
      </c>
      <c r="AF1383">
        <v>21.827951660549498</v>
      </c>
      <c r="AG1383">
        <v>1</v>
      </c>
      <c r="AH1383" s="1">
        <f t="shared" si="65"/>
        <v>44039</v>
      </c>
      <c r="AI1383">
        <f>IFERROR(VLOOKUP(AH1383,realized!U:X,3,0),"")</f>
        <v>97907.55</v>
      </c>
    </row>
    <row r="1384" spans="1:35" x14ac:dyDescent="0.3">
      <c r="A1384" t="s">
        <v>2213</v>
      </c>
      <c r="B1384">
        <v>1.18137</v>
      </c>
      <c r="C1384">
        <v>1.18502</v>
      </c>
      <c r="D1384">
        <v>1.1781299999999999</v>
      </c>
      <c r="E1384">
        <v>1.1839599999999999</v>
      </c>
      <c r="F1384">
        <v>6.8900000000000601E-3</v>
      </c>
      <c r="G1384">
        <v>9.75E-3</v>
      </c>
      <c r="H1384">
        <v>68.602264969404004</v>
      </c>
      <c r="I1384">
        <v>0</v>
      </c>
      <c r="J1384" s="1">
        <f t="shared" si="63"/>
        <v>44057</v>
      </c>
      <c r="K1384">
        <f>IFERROR(VLOOKUP(J1384,realized!F:I,3,0),"")</f>
        <v>-32105.93</v>
      </c>
      <c r="M1384" t="s">
        <v>2213</v>
      </c>
      <c r="N1384">
        <v>1.3065500000000001</v>
      </c>
      <c r="O1384">
        <v>1.31427</v>
      </c>
      <c r="P1384">
        <v>1.3048</v>
      </c>
      <c r="Q1384">
        <v>1.3079499999999999</v>
      </c>
      <c r="R1384">
        <v>9.4700000000000895E-3</v>
      </c>
      <c r="S1384">
        <v>1.0449999999999999E-2</v>
      </c>
      <c r="T1384">
        <v>55.382260889957699</v>
      </c>
      <c r="U1384">
        <v>0</v>
      </c>
      <c r="V1384" s="1">
        <f t="shared" si="64"/>
        <v>44057</v>
      </c>
      <c r="W1384">
        <f>IFERROR(VLOOKUP(V1384,realized!K:N,3,0),"")</f>
        <v>-2951.37</v>
      </c>
      <c r="Y1384" t="s">
        <v>2200</v>
      </c>
      <c r="Z1384">
        <v>1941.5</v>
      </c>
      <c r="AA1384">
        <v>1981.01</v>
      </c>
      <c r="AB1384">
        <v>1906.55</v>
      </c>
      <c r="AC1384">
        <v>1959.42</v>
      </c>
      <c r="AD1384">
        <v>74.459999999999994</v>
      </c>
      <c r="AE1384">
        <v>26.795714285714201</v>
      </c>
      <c r="AF1384">
        <v>14.937137048686999</v>
      </c>
      <c r="AG1384">
        <v>1</v>
      </c>
      <c r="AH1384" s="1">
        <f t="shared" si="65"/>
        <v>44040</v>
      </c>
      <c r="AI1384">
        <f>IFERROR(VLOOKUP(AH1384,realized!U:X,3,0),"")</f>
        <v>-894005.26</v>
      </c>
    </row>
    <row r="1385" spans="1:35" x14ac:dyDescent="0.3">
      <c r="A1385" t="s">
        <v>2214</v>
      </c>
      <c r="B1385">
        <v>1.1838900000000001</v>
      </c>
      <c r="C1385">
        <v>1.18807</v>
      </c>
      <c r="D1385">
        <v>1.18285</v>
      </c>
      <c r="E1385">
        <v>1.1869700000000001</v>
      </c>
      <c r="F1385">
        <v>5.2199999999999998E-3</v>
      </c>
      <c r="G1385">
        <v>9.5878571428571393E-3</v>
      </c>
      <c r="H1385">
        <v>68.929940914946997</v>
      </c>
      <c r="I1385">
        <v>0</v>
      </c>
      <c r="J1385" s="1">
        <f t="shared" si="63"/>
        <v>44060</v>
      </c>
      <c r="K1385">
        <f>IFERROR(VLOOKUP(J1385,realized!F:I,3,0),"")</f>
        <v>9606.4699999999993</v>
      </c>
      <c r="M1385" t="s">
        <v>2214</v>
      </c>
      <c r="N1385">
        <v>1.3088500000000001</v>
      </c>
      <c r="O1385">
        <v>1.31213</v>
      </c>
      <c r="P1385">
        <v>1.3073699999999999</v>
      </c>
      <c r="Q1385">
        <v>1.3102</v>
      </c>
      <c r="R1385">
        <v>4.7600000000000897E-3</v>
      </c>
      <c r="S1385">
        <v>9.9721428571428704E-3</v>
      </c>
      <c r="T1385">
        <v>64.404525000894495</v>
      </c>
      <c r="U1385">
        <v>0</v>
      </c>
      <c r="V1385" s="1">
        <f t="shared" si="64"/>
        <v>44060</v>
      </c>
      <c r="W1385">
        <f>IFERROR(VLOOKUP(V1385,realized!K:N,3,0),"")</f>
        <v>34670.6</v>
      </c>
      <c r="Y1385" t="s">
        <v>2201</v>
      </c>
      <c r="Z1385">
        <v>1955.38</v>
      </c>
      <c r="AA1385">
        <v>1980.83</v>
      </c>
      <c r="AB1385">
        <v>1941.4</v>
      </c>
      <c r="AC1385">
        <v>1970.17</v>
      </c>
      <c r="AD1385">
        <v>39.429999999999801</v>
      </c>
      <c r="AE1385">
        <v>28.166428571428501</v>
      </c>
      <c r="AF1385">
        <v>16.030904978168898</v>
      </c>
      <c r="AG1385">
        <v>1</v>
      </c>
      <c r="AH1385" s="1">
        <f t="shared" si="65"/>
        <v>44041</v>
      </c>
      <c r="AI1385">
        <f>IFERROR(VLOOKUP(AH1385,realized!U:X,3,0),"")</f>
        <v>-3605.08</v>
      </c>
    </row>
    <row r="1386" spans="1:35" x14ac:dyDescent="0.3">
      <c r="A1386" t="s">
        <v>2215</v>
      </c>
      <c r="B1386">
        <v>1.18692</v>
      </c>
      <c r="C1386">
        <v>1.19655</v>
      </c>
      <c r="D1386">
        <v>1.1862600000000001</v>
      </c>
      <c r="E1386">
        <v>1.19302</v>
      </c>
      <c r="F1386">
        <v>1.02899999999999E-2</v>
      </c>
      <c r="G1386">
        <v>9.6614285714285604E-3</v>
      </c>
      <c r="H1386">
        <v>61.597268556124298</v>
      </c>
      <c r="I1386">
        <v>0</v>
      </c>
      <c r="J1386" s="1">
        <f t="shared" si="63"/>
        <v>44061</v>
      </c>
      <c r="K1386">
        <f>IFERROR(VLOOKUP(J1386,realized!F:I,3,0),"")</f>
        <v>-447613.5</v>
      </c>
      <c r="M1386" t="s">
        <v>2215</v>
      </c>
      <c r="N1386">
        <v>1.3099099999999999</v>
      </c>
      <c r="O1386">
        <v>1.32494</v>
      </c>
      <c r="P1386">
        <v>1.30959</v>
      </c>
      <c r="Q1386">
        <v>1.3237000000000001</v>
      </c>
      <c r="R1386">
        <v>1.53499999999999E-2</v>
      </c>
      <c r="S1386">
        <v>1.03421428571428E-2</v>
      </c>
      <c r="T1386">
        <v>60.288301203299099</v>
      </c>
      <c r="U1386">
        <v>0</v>
      </c>
      <c r="V1386" s="1">
        <f t="shared" si="64"/>
        <v>44061</v>
      </c>
      <c r="W1386">
        <f>IFERROR(VLOOKUP(V1386,realized!K:N,3,0),"")</f>
        <v>-332187.65000000002</v>
      </c>
      <c r="Y1386" t="s">
        <v>2202</v>
      </c>
      <c r="Z1386">
        <v>1969.7</v>
      </c>
      <c r="AA1386">
        <v>1971.44</v>
      </c>
      <c r="AB1386">
        <v>1939.49</v>
      </c>
      <c r="AC1386">
        <v>1955.85</v>
      </c>
      <c r="AD1386">
        <v>31.95</v>
      </c>
      <c r="AE1386">
        <v>29.274999999999999</v>
      </c>
      <c r="AF1386">
        <v>17.269559872967001</v>
      </c>
      <c r="AG1386">
        <v>1</v>
      </c>
      <c r="AH1386" s="1">
        <f t="shared" si="65"/>
        <v>44042</v>
      </c>
      <c r="AI1386">
        <f>IFERROR(VLOOKUP(AH1386,realized!U:X,3,0),"")</f>
        <v>-95597.54</v>
      </c>
    </row>
    <row r="1387" spans="1:35" x14ac:dyDescent="0.3">
      <c r="A1387" t="s">
        <v>2216</v>
      </c>
      <c r="B1387">
        <v>1.19295</v>
      </c>
      <c r="C1387">
        <v>1.19526</v>
      </c>
      <c r="D1387">
        <v>1.1830099999999999</v>
      </c>
      <c r="E1387">
        <v>1.1836500000000001</v>
      </c>
      <c r="F1387">
        <v>1.225E-2</v>
      </c>
      <c r="G1387">
        <v>9.6971428571428608E-3</v>
      </c>
      <c r="H1387">
        <v>61.852472394211397</v>
      </c>
      <c r="I1387">
        <v>0</v>
      </c>
      <c r="J1387" s="1">
        <f t="shared" si="63"/>
        <v>44062</v>
      </c>
      <c r="K1387">
        <f>IFERROR(VLOOKUP(J1387,realized!F:I,3,0),"")</f>
        <v>-92723.1</v>
      </c>
      <c r="M1387" t="s">
        <v>2216</v>
      </c>
      <c r="N1387">
        <v>1.3229900000000001</v>
      </c>
      <c r="O1387">
        <v>1.32666</v>
      </c>
      <c r="P1387">
        <v>1.30911</v>
      </c>
      <c r="Q1387">
        <v>1.3091299999999999</v>
      </c>
      <c r="R1387">
        <v>1.7549999999999899E-2</v>
      </c>
      <c r="S1387">
        <v>1.0465E-2</v>
      </c>
      <c r="T1387">
        <v>62.736322925129798</v>
      </c>
      <c r="U1387">
        <v>0</v>
      </c>
      <c r="V1387" s="1">
        <f t="shared" si="64"/>
        <v>44062</v>
      </c>
      <c r="W1387">
        <f>IFERROR(VLOOKUP(V1387,realized!K:N,3,0),"")</f>
        <v>-98933.16</v>
      </c>
      <c r="Y1387" t="s">
        <v>2203</v>
      </c>
      <c r="Z1387">
        <v>1955.36</v>
      </c>
      <c r="AA1387">
        <v>1982.66</v>
      </c>
      <c r="AB1387">
        <v>1954.99</v>
      </c>
      <c r="AC1387">
        <v>1975.13</v>
      </c>
      <c r="AD1387">
        <v>27.67</v>
      </c>
      <c r="AE1387">
        <v>30.130714285714198</v>
      </c>
      <c r="AF1387">
        <v>18.315475087387998</v>
      </c>
      <c r="AG1387">
        <v>1</v>
      </c>
      <c r="AH1387" s="1">
        <f t="shared" si="65"/>
        <v>44043</v>
      </c>
      <c r="AI1387">
        <f>IFERROR(VLOOKUP(AH1387,realized!U:X,3,0),"")</f>
        <v>164722.19</v>
      </c>
    </row>
    <row r="1388" spans="1:35" x14ac:dyDescent="0.3">
      <c r="A1388" t="s">
        <v>2217</v>
      </c>
      <c r="B1388">
        <v>1.1837299999999999</v>
      </c>
      <c r="C1388">
        <v>1.1868399999999999</v>
      </c>
      <c r="D1388">
        <v>1.1801900000000001</v>
      </c>
      <c r="E1388">
        <v>1.18598</v>
      </c>
      <c r="F1388">
        <v>6.6499999999998201E-3</v>
      </c>
      <c r="G1388">
        <v>9.1199999999999806E-3</v>
      </c>
      <c r="H1388">
        <v>61.809926821613303</v>
      </c>
      <c r="I1388">
        <v>0</v>
      </c>
      <c r="J1388" s="1">
        <f t="shared" si="63"/>
        <v>44063</v>
      </c>
      <c r="K1388">
        <f>IFERROR(VLOOKUP(J1388,realized!F:I,3,0),"")</f>
        <v>-41271.199999999997</v>
      </c>
      <c r="M1388" t="s">
        <v>2217</v>
      </c>
      <c r="N1388">
        <v>1.3090999999999999</v>
      </c>
      <c r="O1388">
        <v>1.3224400000000001</v>
      </c>
      <c r="P1388">
        <v>1.30643</v>
      </c>
      <c r="Q1388">
        <v>1.3212900000000001</v>
      </c>
      <c r="R1388">
        <v>1.601E-2</v>
      </c>
      <c r="S1388">
        <v>1.0895E-2</v>
      </c>
      <c r="T1388">
        <v>62.807019424407201</v>
      </c>
      <c r="U1388">
        <v>0</v>
      </c>
      <c r="V1388" s="1">
        <f t="shared" si="64"/>
        <v>44063</v>
      </c>
      <c r="W1388">
        <f>IFERROR(VLOOKUP(V1388,realized!K:N,3,0),"")</f>
        <v>-66670.25</v>
      </c>
      <c r="Y1388" t="s">
        <v>2204</v>
      </c>
      <c r="Z1388">
        <v>1979.48</v>
      </c>
      <c r="AA1388">
        <v>1987.14</v>
      </c>
      <c r="AB1388">
        <v>1960.24</v>
      </c>
      <c r="AC1388">
        <v>1976.44</v>
      </c>
      <c r="AD1388">
        <v>26.9</v>
      </c>
      <c r="AE1388">
        <v>30.582142857142799</v>
      </c>
      <c r="AF1388">
        <v>19.7064668630799</v>
      </c>
      <c r="AG1388">
        <v>1</v>
      </c>
      <c r="AH1388" s="1">
        <f t="shared" si="65"/>
        <v>44046</v>
      </c>
      <c r="AI1388">
        <f>IFERROR(VLOOKUP(AH1388,realized!U:X,3,0),"")</f>
        <v>29022.04</v>
      </c>
    </row>
    <row r="1389" spans="1:35" x14ac:dyDescent="0.3">
      <c r="A1389" t="s">
        <v>2218</v>
      </c>
      <c r="B1389">
        <v>1.1859599999999999</v>
      </c>
      <c r="C1389">
        <v>1.1882600000000001</v>
      </c>
      <c r="D1389">
        <v>1.1753899999999999</v>
      </c>
      <c r="E1389">
        <v>1.1796</v>
      </c>
      <c r="F1389">
        <v>1.28700000000001E-2</v>
      </c>
      <c r="G1389">
        <v>9.3171428571428606E-3</v>
      </c>
      <c r="H1389">
        <v>64.012318067856498</v>
      </c>
      <c r="I1389">
        <v>0</v>
      </c>
      <c r="J1389" s="1">
        <f t="shared" si="63"/>
        <v>44064</v>
      </c>
      <c r="K1389">
        <f>IFERROR(VLOOKUP(J1389,realized!F:I,3,0),"")</f>
        <v>-248017.63</v>
      </c>
      <c r="M1389" t="s">
        <v>2218</v>
      </c>
      <c r="N1389">
        <v>1.3212699999999999</v>
      </c>
      <c r="O1389">
        <v>1.3254600000000001</v>
      </c>
      <c r="P1389">
        <v>1.3058799999999999</v>
      </c>
      <c r="Q1389">
        <v>1.3083100000000001</v>
      </c>
      <c r="R1389">
        <v>1.9580000000000101E-2</v>
      </c>
      <c r="S1389">
        <v>1.15242857142857E-2</v>
      </c>
      <c r="T1389">
        <v>62.993343263860602</v>
      </c>
      <c r="U1389">
        <v>0</v>
      </c>
      <c r="V1389" s="1">
        <f t="shared" si="64"/>
        <v>44064</v>
      </c>
      <c r="W1389">
        <f>IFERROR(VLOOKUP(V1389,realized!K:N,3,0),"")</f>
        <v>75950.880000000005</v>
      </c>
      <c r="Y1389" t="s">
        <v>2205</v>
      </c>
      <c r="Z1389">
        <v>1976.44</v>
      </c>
      <c r="AA1389">
        <v>2019.85</v>
      </c>
      <c r="AB1389">
        <v>1965.65</v>
      </c>
      <c r="AC1389">
        <v>2018.9</v>
      </c>
      <c r="AD1389">
        <v>54.199999999999797</v>
      </c>
      <c r="AE1389">
        <v>33.5507142857142</v>
      </c>
      <c r="AF1389">
        <v>15.426265223406</v>
      </c>
      <c r="AG1389">
        <v>1</v>
      </c>
      <c r="AH1389" s="1">
        <f t="shared" si="65"/>
        <v>44047</v>
      </c>
      <c r="AI1389">
        <f>IFERROR(VLOOKUP(AH1389,realized!U:X,3,0),"")</f>
        <v>-733231.61</v>
      </c>
    </row>
    <row r="1390" spans="1:35" x14ac:dyDescent="0.3">
      <c r="A1390" t="s">
        <v>2219</v>
      </c>
      <c r="B1390">
        <v>1.1790099999999999</v>
      </c>
      <c r="C1390">
        <v>1.1849499999999999</v>
      </c>
      <c r="D1390">
        <v>1.1783999999999999</v>
      </c>
      <c r="E1390">
        <v>1.1786700000000001</v>
      </c>
      <c r="F1390">
        <v>6.5500000000000497E-3</v>
      </c>
      <c r="G1390">
        <v>9.1778571428571508E-3</v>
      </c>
      <c r="H1390">
        <v>63.903613060873397</v>
      </c>
      <c r="I1390">
        <v>0</v>
      </c>
      <c r="J1390" s="1">
        <f t="shared" si="63"/>
        <v>44067</v>
      </c>
      <c r="K1390">
        <f>IFERROR(VLOOKUP(J1390,realized!F:I,3,0),"")</f>
        <v>16229.18</v>
      </c>
      <c r="M1390" t="s">
        <v>2219</v>
      </c>
      <c r="N1390">
        <v>1.3079499999999999</v>
      </c>
      <c r="O1390">
        <v>1.3148500000000001</v>
      </c>
      <c r="P1390">
        <v>1.3053399999999999</v>
      </c>
      <c r="Q1390">
        <v>1.3061799999999999</v>
      </c>
      <c r="R1390">
        <v>9.5100000000001295E-3</v>
      </c>
      <c r="S1390">
        <v>1.1300714285714299E-2</v>
      </c>
      <c r="T1390">
        <v>66.386224145120195</v>
      </c>
      <c r="U1390">
        <v>0</v>
      </c>
      <c r="V1390" s="1">
        <f t="shared" si="64"/>
        <v>44067</v>
      </c>
      <c r="W1390">
        <f>IFERROR(VLOOKUP(V1390,realized!K:N,3,0),"")</f>
        <v>-34636.559999999998</v>
      </c>
      <c r="Y1390" t="s">
        <v>2206</v>
      </c>
      <c r="Z1390">
        <v>2018.65</v>
      </c>
      <c r="AA1390">
        <v>2055.67</v>
      </c>
      <c r="AB1390">
        <v>2009.31</v>
      </c>
      <c r="AC1390">
        <v>2037.63</v>
      </c>
      <c r="AD1390">
        <v>46.360000000000099</v>
      </c>
      <c r="AE1390">
        <v>35.554285714285697</v>
      </c>
      <c r="AF1390">
        <v>11.84951347186</v>
      </c>
      <c r="AG1390">
        <v>1</v>
      </c>
      <c r="AH1390" s="1">
        <f t="shared" si="65"/>
        <v>44048</v>
      </c>
      <c r="AI1390">
        <f>IFERROR(VLOOKUP(AH1390,realized!U:X,3,0),"")</f>
        <v>-423898.83</v>
      </c>
    </row>
    <row r="1391" spans="1:35" x14ac:dyDescent="0.3">
      <c r="A1391" t="s">
        <v>2220</v>
      </c>
      <c r="B1391">
        <v>1.1790499999999999</v>
      </c>
      <c r="C1391">
        <v>1.18435</v>
      </c>
      <c r="D1391">
        <v>1.1783999999999999</v>
      </c>
      <c r="E1391">
        <v>1.1833899999999999</v>
      </c>
      <c r="F1391">
        <v>5.9500000000001201E-3</v>
      </c>
      <c r="G1391">
        <v>8.8042857142857402E-3</v>
      </c>
      <c r="H1391">
        <v>63.611339502412697</v>
      </c>
      <c r="I1391">
        <v>0</v>
      </c>
      <c r="J1391" s="1">
        <f t="shared" si="63"/>
        <v>44068</v>
      </c>
      <c r="K1391">
        <f>IFERROR(VLOOKUP(J1391,realized!F:I,3,0),"")</f>
        <v>27549.360000000001</v>
      </c>
      <c r="M1391" t="s">
        <v>2220</v>
      </c>
      <c r="N1391">
        <v>1.3060499999999999</v>
      </c>
      <c r="O1391">
        <v>1.31704</v>
      </c>
      <c r="P1391">
        <v>1.30549</v>
      </c>
      <c r="Q1391">
        <v>1.31498</v>
      </c>
      <c r="R1391">
        <v>1.1549999999999901E-2</v>
      </c>
      <c r="S1391">
        <v>1.13414285714286E-2</v>
      </c>
      <c r="T1391">
        <v>66.468644354923796</v>
      </c>
      <c r="U1391">
        <v>0</v>
      </c>
      <c r="V1391" s="1">
        <f t="shared" si="64"/>
        <v>44068</v>
      </c>
      <c r="W1391">
        <f>IFERROR(VLOOKUP(V1391,realized!K:N,3,0),"")</f>
        <v>-19373.32</v>
      </c>
      <c r="Y1391" t="s">
        <v>2207</v>
      </c>
      <c r="Z1391">
        <v>2037.02</v>
      </c>
      <c r="AA1391">
        <v>2069.56</v>
      </c>
      <c r="AB1391">
        <v>2034.38</v>
      </c>
      <c r="AC1391">
        <v>2062.8000000000002</v>
      </c>
      <c r="AD1391">
        <v>35.179999999999801</v>
      </c>
      <c r="AE1391">
        <v>36.935714285714198</v>
      </c>
      <c r="AF1391">
        <v>13.1158021491112</v>
      </c>
      <c r="AG1391">
        <v>1</v>
      </c>
      <c r="AH1391" s="1">
        <f t="shared" si="65"/>
        <v>44049</v>
      </c>
      <c r="AI1391">
        <f>IFERROR(VLOOKUP(AH1391,realized!U:X,3,0),"")</f>
        <v>149556.91</v>
      </c>
    </row>
    <row r="1392" spans="1:35" x14ac:dyDescent="0.3">
      <c r="A1392" t="s">
        <v>2221</v>
      </c>
      <c r="B1392">
        <v>1.18336</v>
      </c>
      <c r="C1392">
        <v>1.18391</v>
      </c>
      <c r="D1392">
        <v>1.1771799999999999</v>
      </c>
      <c r="E1392">
        <v>1.1829700000000001</v>
      </c>
      <c r="F1392">
        <v>6.7300000000001196E-3</v>
      </c>
      <c r="G1392">
        <v>8.5821428571428802E-3</v>
      </c>
      <c r="H1392">
        <v>63.194039655706703</v>
      </c>
      <c r="I1392">
        <v>0</v>
      </c>
      <c r="J1392" s="1">
        <f t="shared" si="63"/>
        <v>44069</v>
      </c>
      <c r="K1392">
        <f>IFERROR(VLOOKUP(J1392,realized!F:I,3,0),"")</f>
        <v>5535.47</v>
      </c>
      <c r="M1392" t="s">
        <v>2221</v>
      </c>
      <c r="N1392">
        <v>1.3149500000000001</v>
      </c>
      <c r="O1392">
        <v>1.3218700000000001</v>
      </c>
      <c r="P1392">
        <v>1.31169</v>
      </c>
      <c r="Q1392">
        <v>1.3207899999999999</v>
      </c>
      <c r="R1392">
        <v>1.018E-2</v>
      </c>
      <c r="S1392">
        <v>1.15328571428571E-2</v>
      </c>
      <c r="T1392">
        <v>66.576951088584096</v>
      </c>
      <c r="U1392">
        <v>0</v>
      </c>
      <c r="V1392" s="1">
        <f t="shared" si="64"/>
        <v>44069</v>
      </c>
      <c r="W1392">
        <f>IFERROR(VLOOKUP(V1392,realized!K:N,3,0),"")</f>
        <v>-22698.32</v>
      </c>
      <c r="Y1392" t="s">
        <v>2208</v>
      </c>
      <c r="Z1392">
        <v>2063.37</v>
      </c>
      <c r="AA1392">
        <v>2074.3000000000002</v>
      </c>
      <c r="AB1392">
        <v>2015.41</v>
      </c>
      <c r="AC1392">
        <v>2034.54</v>
      </c>
      <c r="AD1392">
        <v>58.8900000000001</v>
      </c>
      <c r="AE1392">
        <v>40.077142857142803</v>
      </c>
      <c r="AF1392">
        <v>16.030594403478201</v>
      </c>
      <c r="AG1392">
        <v>1</v>
      </c>
      <c r="AH1392" s="1">
        <f t="shared" si="65"/>
        <v>44050</v>
      </c>
      <c r="AI1392">
        <f>IFERROR(VLOOKUP(AH1392,realized!U:X,3,0),"")</f>
        <v>-512497.64</v>
      </c>
    </row>
    <row r="1393" spans="1:35" x14ac:dyDescent="0.3">
      <c r="A1393" t="s">
        <v>2222</v>
      </c>
      <c r="B1393">
        <v>1.1829099999999999</v>
      </c>
      <c r="C1393">
        <v>1.1901299999999999</v>
      </c>
      <c r="D1393">
        <v>1.17621</v>
      </c>
      <c r="E1393">
        <v>1.1821200000000001</v>
      </c>
      <c r="F1393">
        <v>1.3919999999999899E-2</v>
      </c>
      <c r="G1393">
        <v>8.6650000000000303E-3</v>
      </c>
      <c r="H1393">
        <v>62.669528898287503</v>
      </c>
      <c r="I1393">
        <v>0</v>
      </c>
      <c r="J1393" s="1">
        <f t="shared" si="63"/>
        <v>44070</v>
      </c>
      <c r="K1393">
        <f>IFERROR(VLOOKUP(J1393,realized!F:I,3,0),"")</f>
        <v>90987.9</v>
      </c>
      <c r="M1393" t="s">
        <v>2222</v>
      </c>
      <c r="N1393">
        <v>1.3201499999999999</v>
      </c>
      <c r="O1393">
        <v>1.32843</v>
      </c>
      <c r="P1393">
        <v>1.3160799999999999</v>
      </c>
      <c r="Q1393">
        <v>1.3199099999999999</v>
      </c>
      <c r="R1393">
        <v>1.235E-2</v>
      </c>
      <c r="S1393">
        <v>1.14071428571429E-2</v>
      </c>
      <c r="T1393">
        <v>64.184769250835302</v>
      </c>
      <c r="U1393">
        <v>0</v>
      </c>
      <c r="V1393" s="1">
        <f t="shared" si="64"/>
        <v>44070</v>
      </c>
      <c r="W1393">
        <f>IFERROR(VLOOKUP(V1393,realized!K:N,3,0),"")</f>
        <v>-55873.98</v>
      </c>
      <c r="Y1393" t="s">
        <v>2209</v>
      </c>
      <c r="Z1393">
        <v>2033.49</v>
      </c>
      <c r="AA1393">
        <v>2049.8200000000002</v>
      </c>
      <c r="AB1393">
        <v>2019.01</v>
      </c>
      <c r="AC1393">
        <v>2027.22</v>
      </c>
      <c r="AD1393">
        <v>30.810000000000102</v>
      </c>
      <c r="AE1393">
        <v>40.304285714285697</v>
      </c>
      <c r="AF1393">
        <v>21.746106128193102</v>
      </c>
      <c r="AG1393">
        <v>1</v>
      </c>
      <c r="AH1393" s="1">
        <f t="shared" si="65"/>
        <v>44053</v>
      </c>
      <c r="AI1393">
        <f>IFERROR(VLOOKUP(AH1393,realized!U:X,3,0),"")</f>
        <v>-144869.85999999999</v>
      </c>
    </row>
    <row r="1394" spans="1:35" x14ac:dyDescent="0.3">
      <c r="A1394" t="s">
        <v>2223</v>
      </c>
      <c r="B1394">
        <v>1.1820999999999999</v>
      </c>
      <c r="C1394">
        <v>1.1919599999999999</v>
      </c>
      <c r="D1394">
        <v>1.18109</v>
      </c>
      <c r="E1394">
        <v>1.19034</v>
      </c>
      <c r="F1394">
        <v>1.0869999999999901E-2</v>
      </c>
      <c r="G1394">
        <v>8.97928571428574E-3</v>
      </c>
      <c r="H1394">
        <v>62.335752904215198</v>
      </c>
      <c r="I1394">
        <v>0</v>
      </c>
      <c r="J1394" s="1">
        <f t="shared" si="63"/>
        <v>44071</v>
      </c>
      <c r="K1394">
        <f>IFERROR(VLOOKUP(J1394,realized!F:I,3,0),"")</f>
        <v>-138266.67000000001</v>
      </c>
      <c r="M1394" t="s">
        <v>2223</v>
      </c>
      <c r="N1394">
        <v>1.31934</v>
      </c>
      <c r="O1394">
        <v>1.3356300000000001</v>
      </c>
      <c r="P1394">
        <v>1.3186</v>
      </c>
      <c r="Q1394">
        <v>1.3345400000000001</v>
      </c>
      <c r="R1394">
        <v>1.7030000000000101E-2</v>
      </c>
      <c r="S1394">
        <v>1.2020714285714299E-2</v>
      </c>
      <c r="T1394">
        <v>55.7968706620996</v>
      </c>
      <c r="U1394">
        <v>1</v>
      </c>
      <c r="V1394" s="1">
        <f t="shared" si="64"/>
        <v>44071</v>
      </c>
      <c r="W1394">
        <f>IFERROR(VLOOKUP(V1394,realized!K:N,3,0),"")</f>
        <v>-241210.17</v>
      </c>
      <c r="Y1394" t="s">
        <v>2210</v>
      </c>
      <c r="Z1394">
        <v>2027.51</v>
      </c>
      <c r="AA1394">
        <v>2029.95</v>
      </c>
      <c r="AB1394">
        <v>1901.09</v>
      </c>
      <c r="AC1394">
        <v>1911.32</v>
      </c>
      <c r="AD1394">
        <v>128.86000000000001</v>
      </c>
      <c r="AE1394">
        <v>47.195714285714303</v>
      </c>
      <c r="AF1394">
        <v>28.320067311140299</v>
      </c>
      <c r="AG1394">
        <v>1</v>
      </c>
      <c r="AH1394" s="1">
        <f t="shared" si="65"/>
        <v>44054</v>
      </c>
      <c r="AI1394">
        <f>IFERROR(VLOOKUP(AH1394,realized!U:X,3,0),"")</f>
        <v>-1163598.67</v>
      </c>
    </row>
    <row r="1395" spans="1:35" x14ac:dyDescent="0.3">
      <c r="A1395" t="s">
        <v>2224</v>
      </c>
      <c r="B1395">
        <v>1.1895500000000001</v>
      </c>
      <c r="C1395">
        <v>1.19658</v>
      </c>
      <c r="D1395">
        <v>1.18841</v>
      </c>
      <c r="E1395">
        <v>1.19353</v>
      </c>
      <c r="F1395">
        <v>8.1700000000000106E-3</v>
      </c>
      <c r="G1395">
        <v>8.9485714285714394E-3</v>
      </c>
      <c r="H1395">
        <v>61.963287817416202</v>
      </c>
      <c r="I1395">
        <v>0</v>
      </c>
      <c r="J1395" s="1">
        <f t="shared" si="63"/>
        <v>44074</v>
      </c>
      <c r="K1395">
        <f>IFERROR(VLOOKUP(J1395,realized!F:I,3,0),"")</f>
        <v>-114258.54</v>
      </c>
      <c r="M1395" t="s">
        <v>2224</v>
      </c>
      <c r="N1395">
        <v>1.33361</v>
      </c>
      <c r="O1395">
        <v>1.33954</v>
      </c>
      <c r="P1395">
        <v>1.33013</v>
      </c>
      <c r="Q1395">
        <v>1.33677</v>
      </c>
      <c r="R1395">
        <v>9.4099999999999098E-3</v>
      </c>
      <c r="S1395">
        <v>1.20478571428571E-2</v>
      </c>
      <c r="T1395">
        <v>52.119450209197197</v>
      </c>
      <c r="U1395">
        <v>1</v>
      </c>
      <c r="V1395" s="1">
        <f t="shared" si="64"/>
        <v>44074</v>
      </c>
      <c r="W1395">
        <f>IFERROR(VLOOKUP(V1395,realized!K:N,3,0),"")</f>
        <v>-30021.99</v>
      </c>
      <c r="Y1395" t="s">
        <v>2211</v>
      </c>
      <c r="Z1395">
        <v>1910.13</v>
      </c>
      <c r="AA1395">
        <v>1949.15</v>
      </c>
      <c r="AB1395">
        <v>1861.85</v>
      </c>
      <c r="AC1395">
        <v>1916.5</v>
      </c>
      <c r="AD1395">
        <v>87.300000000000097</v>
      </c>
      <c r="AE1395">
        <v>50.954999999999998</v>
      </c>
      <c r="AF1395">
        <v>30.461620019908899</v>
      </c>
      <c r="AG1395">
        <v>1</v>
      </c>
      <c r="AH1395" s="1">
        <f t="shared" si="65"/>
        <v>44055</v>
      </c>
      <c r="AI1395">
        <f>IFERROR(VLOOKUP(AH1395,realized!U:X,3,0),"")</f>
        <v>-580223.07999999996</v>
      </c>
    </row>
    <row r="1396" spans="1:35" x14ac:dyDescent="0.3">
      <c r="A1396" t="s">
        <v>2225</v>
      </c>
      <c r="B1396">
        <v>1.1933400000000001</v>
      </c>
      <c r="C1396">
        <v>1.2011000000000001</v>
      </c>
      <c r="D1396">
        <v>1.19011</v>
      </c>
      <c r="E1396">
        <v>1.1910700000000001</v>
      </c>
      <c r="F1396">
        <v>1.099E-2</v>
      </c>
      <c r="G1396">
        <v>8.9807142857143106E-3</v>
      </c>
      <c r="H1396">
        <v>61.276870727776704</v>
      </c>
      <c r="I1396">
        <v>0</v>
      </c>
      <c r="J1396" s="1">
        <f t="shared" si="63"/>
        <v>44075</v>
      </c>
      <c r="K1396">
        <f>IFERROR(VLOOKUP(J1396,realized!F:I,3,0),"")</f>
        <v>-114039.1</v>
      </c>
      <c r="M1396" t="s">
        <v>2225</v>
      </c>
      <c r="N1396">
        <v>1.3365</v>
      </c>
      <c r="O1396">
        <v>1.3482000000000001</v>
      </c>
      <c r="P1396">
        <v>1.3355999999999999</v>
      </c>
      <c r="Q1396">
        <v>1.3381700000000001</v>
      </c>
      <c r="R1396">
        <v>1.2600000000000101E-2</v>
      </c>
      <c r="S1396">
        <v>1.25035714285714E-2</v>
      </c>
      <c r="T1396">
        <v>46.831254396079103</v>
      </c>
      <c r="U1396">
        <v>1</v>
      </c>
      <c r="V1396" s="1">
        <f t="shared" si="64"/>
        <v>44075</v>
      </c>
      <c r="W1396">
        <f>IFERROR(VLOOKUP(V1396,realized!K:N,3,0),"")</f>
        <v>-156932.29999999999</v>
      </c>
      <c r="Y1396" t="s">
        <v>2212</v>
      </c>
      <c r="Z1396">
        <v>1915.03</v>
      </c>
      <c r="AA1396">
        <v>1966.23</v>
      </c>
      <c r="AB1396">
        <v>1912.69</v>
      </c>
      <c r="AC1396">
        <v>1953.2</v>
      </c>
      <c r="AD1396">
        <v>53.5399999999999</v>
      </c>
      <c r="AE1396">
        <v>53.002857142857103</v>
      </c>
      <c r="AF1396">
        <v>32.876975741594798</v>
      </c>
      <c r="AG1396">
        <v>1</v>
      </c>
      <c r="AH1396" s="1">
        <f t="shared" si="65"/>
        <v>44056</v>
      </c>
      <c r="AI1396">
        <f>IFERROR(VLOOKUP(AH1396,realized!U:X,3,0),"")</f>
        <v>-447718.71</v>
      </c>
    </row>
    <row r="1397" spans="1:35" x14ac:dyDescent="0.3">
      <c r="A1397" t="s">
        <v>2226</v>
      </c>
      <c r="B1397">
        <v>1.19126</v>
      </c>
      <c r="C1397">
        <v>1.19286</v>
      </c>
      <c r="D1397">
        <v>1.18218</v>
      </c>
      <c r="E1397">
        <v>1.1853899999999999</v>
      </c>
      <c r="F1397">
        <v>1.068E-2</v>
      </c>
      <c r="G1397">
        <v>9.1450000000000194E-3</v>
      </c>
      <c r="H1397">
        <v>60.945940511396898</v>
      </c>
      <c r="I1397">
        <v>0</v>
      </c>
      <c r="J1397" s="1">
        <f t="shared" si="63"/>
        <v>44076</v>
      </c>
      <c r="K1397">
        <f>IFERROR(VLOOKUP(J1397,realized!F:I,3,0),"")</f>
        <v>-119156.16</v>
      </c>
      <c r="M1397" t="s">
        <v>2226</v>
      </c>
      <c r="N1397">
        <v>1.33812</v>
      </c>
      <c r="O1397">
        <v>1.34022</v>
      </c>
      <c r="P1397">
        <v>1.3283</v>
      </c>
      <c r="Q1397">
        <v>1.33491</v>
      </c>
      <c r="R1397">
        <v>1.1919999999999899E-2</v>
      </c>
      <c r="S1397">
        <v>1.26621428571429E-2</v>
      </c>
      <c r="T1397">
        <v>49.073367717484899</v>
      </c>
      <c r="U1397">
        <v>1</v>
      </c>
      <c r="V1397" s="1">
        <f t="shared" si="64"/>
        <v>44076</v>
      </c>
      <c r="W1397">
        <f>IFERROR(VLOOKUP(V1397,realized!K:N,3,0),"")</f>
        <v>-39382.51</v>
      </c>
      <c r="Y1397" t="s">
        <v>2213</v>
      </c>
      <c r="Z1397">
        <v>1953.17</v>
      </c>
      <c r="AA1397">
        <v>1962.07</v>
      </c>
      <c r="AB1397">
        <v>1932.13</v>
      </c>
      <c r="AC1397">
        <v>1943.84</v>
      </c>
      <c r="AD1397">
        <v>29.939999999999799</v>
      </c>
      <c r="AE1397">
        <v>51.820714285714303</v>
      </c>
      <c r="AF1397">
        <v>34.949513765751398</v>
      </c>
      <c r="AG1397">
        <v>1</v>
      </c>
      <c r="AH1397" s="1">
        <f t="shared" si="65"/>
        <v>44057</v>
      </c>
      <c r="AI1397">
        <f>IFERROR(VLOOKUP(AH1397,realized!U:X,3,0),"")</f>
        <v>-87374.96</v>
      </c>
    </row>
    <row r="1398" spans="1:35" x14ac:dyDescent="0.3">
      <c r="A1398" t="s">
        <v>2227</v>
      </c>
      <c r="B1398">
        <v>1.1852</v>
      </c>
      <c r="C1398">
        <v>1.1864399999999999</v>
      </c>
      <c r="D1398">
        <v>1.1788799999999999</v>
      </c>
      <c r="E1398">
        <v>1.1851100000000001</v>
      </c>
      <c r="F1398">
        <v>7.5600000000000103E-3</v>
      </c>
      <c r="G1398">
        <v>9.1928571428571606E-3</v>
      </c>
      <c r="H1398">
        <v>60.7811846138137</v>
      </c>
      <c r="I1398">
        <v>0</v>
      </c>
      <c r="J1398" s="1">
        <f t="shared" si="63"/>
        <v>44077</v>
      </c>
      <c r="K1398">
        <f>IFERROR(VLOOKUP(J1398,realized!F:I,3,0),"")</f>
        <v>-26295.64</v>
      </c>
      <c r="M1398" t="s">
        <v>2227</v>
      </c>
      <c r="N1398">
        <v>1.33446</v>
      </c>
      <c r="O1398">
        <v>1.3359700000000001</v>
      </c>
      <c r="P1398">
        <v>1.3242100000000001</v>
      </c>
      <c r="Q1398">
        <v>1.3278099999999999</v>
      </c>
      <c r="R1398">
        <v>1.1759999999999901E-2</v>
      </c>
      <c r="S1398">
        <v>1.28257142857143E-2</v>
      </c>
      <c r="T1398">
        <v>50.111663665040602</v>
      </c>
      <c r="U1398">
        <v>1</v>
      </c>
      <c r="V1398" s="1">
        <f t="shared" si="64"/>
        <v>44077</v>
      </c>
      <c r="W1398">
        <f>IFERROR(VLOOKUP(V1398,realized!K:N,3,0),"")</f>
        <v>42371.27</v>
      </c>
      <c r="Y1398" t="s">
        <v>2214</v>
      </c>
      <c r="Z1398">
        <v>1946.43</v>
      </c>
      <c r="AA1398">
        <v>1990.62</v>
      </c>
      <c r="AB1398">
        <v>1929.53</v>
      </c>
      <c r="AC1398">
        <v>1985.04</v>
      </c>
      <c r="AD1398">
        <v>61.089999999999897</v>
      </c>
      <c r="AE1398">
        <v>50.865714285714297</v>
      </c>
      <c r="AF1398">
        <v>36.619072060459999</v>
      </c>
      <c r="AG1398">
        <v>1</v>
      </c>
      <c r="AH1398" s="1">
        <f t="shared" si="65"/>
        <v>44060</v>
      </c>
      <c r="AI1398">
        <f>IFERROR(VLOOKUP(AH1398,realized!U:X,3,0),"")</f>
        <v>-216544.7</v>
      </c>
    </row>
    <row r="1399" spans="1:35" x14ac:dyDescent="0.3">
      <c r="A1399" t="s">
        <v>2228</v>
      </c>
      <c r="B1399">
        <v>1.1848700000000001</v>
      </c>
      <c r="C1399">
        <v>1.18651</v>
      </c>
      <c r="D1399">
        <v>1.17808</v>
      </c>
      <c r="E1399">
        <v>1.1834800000000001</v>
      </c>
      <c r="F1399">
        <v>8.4299999999999306E-3</v>
      </c>
      <c r="G1399">
        <v>9.4221428571428702E-3</v>
      </c>
      <c r="H1399">
        <v>60.732041752412997</v>
      </c>
      <c r="I1399">
        <v>0</v>
      </c>
      <c r="J1399" s="1">
        <f t="shared" si="63"/>
        <v>44078</v>
      </c>
      <c r="K1399">
        <f>IFERROR(VLOOKUP(J1399,realized!F:I,3,0),"")</f>
        <v>28816.93</v>
      </c>
      <c r="M1399" t="s">
        <v>2228</v>
      </c>
      <c r="N1399">
        <v>1.32786</v>
      </c>
      <c r="O1399">
        <v>1.3318700000000001</v>
      </c>
      <c r="P1399">
        <v>1.31755</v>
      </c>
      <c r="Q1399">
        <v>1.3274999999999999</v>
      </c>
      <c r="R1399">
        <v>1.43200000000001E-2</v>
      </c>
      <c r="S1399">
        <v>1.3508571428571399E-2</v>
      </c>
      <c r="T1399">
        <v>50.9357805194349</v>
      </c>
      <c r="U1399">
        <v>1</v>
      </c>
      <c r="V1399" s="1">
        <f t="shared" si="64"/>
        <v>44078</v>
      </c>
      <c r="W1399">
        <f>IFERROR(VLOOKUP(V1399,realized!K:N,3,0),"")</f>
        <v>-59272.55</v>
      </c>
      <c r="Y1399" t="s">
        <v>2215</v>
      </c>
      <c r="Z1399">
        <v>1983.81</v>
      </c>
      <c r="AA1399">
        <v>2015.53</v>
      </c>
      <c r="AB1399">
        <v>1975.78</v>
      </c>
      <c r="AC1399">
        <v>2001.73</v>
      </c>
      <c r="AD1399">
        <v>39.75</v>
      </c>
      <c r="AE1399">
        <v>50.888571428571403</v>
      </c>
      <c r="AF1399">
        <v>38.130379192654999</v>
      </c>
      <c r="AG1399">
        <v>1</v>
      </c>
      <c r="AH1399" s="1">
        <f t="shared" si="65"/>
        <v>44061</v>
      </c>
      <c r="AI1399">
        <f>IFERROR(VLOOKUP(AH1399,realized!U:X,3,0),"")</f>
        <v>-166771.14000000001</v>
      </c>
    </row>
    <row r="1400" spans="1:35" x14ac:dyDescent="0.3">
      <c r="A1400" t="s">
        <v>2229</v>
      </c>
      <c r="B1400">
        <v>1.18442</v>
      </c>
      <c r="C1400">
        <v>1.1848399999999999</v>
      </c>
      <c r="D1400">
        <v>1.1811100000000001</v>
      </c>
      <c r="E1400">
        <v>1.1811199999999999</v>
      </c>
      <c r="F1400">
        <v>3.7299999999997799E-3</v>
      </c>
      <c r="G1400">
        <v>8.9535714285714305E-3</v>
      </c>
      <c r="H1400">
        <v>60.521404934669</v>
      </c>
      <c r="I1400">
        <v>0</v>
      </c>
      <c r="J1400" s="1">
        <f t="shared" si="63"/>
        <v>44081</v>
      </c>
      <c r="K1400">
        <f>IFERROR(VLOOKUP(J1400,realized!F:I,3,0),"")</f>
        <v>58956.28</v>
      </c>
      <c r="M1400" t="s">
        <v>2229</v>
      </c>
      <c r="N1400">
        <v>1.3247500000000001</v>
      </c>
      <c r="O1400">
        <v>1.32707</v>
      </c>
      <c r="P1400">
        <v>1.31399</v>
      </c>
      <c r="Q1400">
        <v>1.3163100000000001</v>
      </c>
      <c r="R1400">
        <v>1.3509999999999901E-2</v>
      </c>
      <c r="S1400">
        <v>1.3377142857142799E-2</v>
      </c>
      <c r="T1400">
        <v>51.629030111050803</v>
      </c>
      <c r="U1400">
        <v>1</v>
      </c>
      <c r="V1400" s="1">
        <f t="shared" si="64"/>
        <v>44081</v>
      </c>
      <c r="W1400">
        <f>IFERROR(VLOOKUP(V1400,realized!K:N,3,0),"")</f>
        <v>-7104.33</v>
      </c>
      <c r="Y1400" t="s">
        <v>2216</v>
      </c>
      <c r="Z1400">
        <v>2001.79</v>
      </c>
      <c r="AA1400">
        <v>2006.45</v>
      </c>
      <c r="AB1400">
        <v>1924.58</v>
      </c>
      <c r="AC1400">
        <v>1929.16</v>
      </c>
      <c r="AD1400">
        <v>81.870000000000104</v>
      </c>
      <c r="AE1400">
        <v>54.454285714285703</v>
      </c>
      <c r="AF1400">
        <v>39.737586863561802</v>
      </c>
      <c r="AG1400">
        <v>1</v>
      </c>
      <c r="AH1400" s="1">
        <f t="shared" si="65"/>
        <v>44062</v>
      </c>
      <c r="AI1400">
        <f>IFERROR(VLOOKUP(AH1400,realized!U:X,3,0),"")</f>
        <v>-587576.72</v>
      </c>
    </row>
    <row r="1401" spans="1:35" x14ac:dyDescent="0.3">
      <c r="A1401" t="s">
        <v>2230</v>
      </c>
      <c r="B1401">
        <v>1.1812800000000001</v>
      </c>
      <c r="C1401">
        <v>1.18272</v>
      </c>
      <c r="D1401">
        <v>1.1765300000000001</v>
      </c>
      <c r="E1401">
        <v>1.1773199999999999</v>
      </c>
      <c r="F1401">
        <v>6.18999999999991E-3</v>
      </c>
      <c r="G1401">
        <v>8.5207142857142704E-3</v>
      </c>
      <c r="H1401">
        <v>60.168724481823602</v>
      </c>
      <c r="I1401">
        <v>0</v>
      </c>
      <c r="J1401" s="1">
        <f t="shared" si="63"/>
        <v>44082</v>
      </c>
      <c r="K1401">
        <f>IFERROR(VLOOKUP(J1401,realized!F:I,3,0),"")</f>
        <v>10441.16</v>
      </c>
      <c r="M1401" t="s">
        <v>2230</v>
      </c>
      <c r="N1401">
        <v>1.3165</v>
      </c>
      <c r="O1401">
        <v>1.3172600000000001</v>
      </c>
      <c r="P1401">
        <v>1.29799</v>
      </c>
      <c r="Q1401">
        <v>1.29802</v>
      </c>
      <c r="R1401">
        <v>1.92700000000001E-2</v>
      </c>
      <c r="S1401">
        <v>1.35E-2</v>
      </c>
      <c r="T1401">
        <v>46.312409068553102</v>
      </c>
      <c r="U1401">
        <v>1</v>
      </c>
      <c r="V1401" s="1">
        <f t="shared" si="64"/>
        <v>44082</v>
      </c>
      <c r="W1401">
        <f>IFERROR(VLOOKUP(V1401,realized!K:N,3,0),"")</f>
        <v>-479809.22</v>
      </c>
      <c r="Y1401" t="s">
        <v>2217</v>
      </c>
      <c r="Z1401">
        <v>1927.7</v>
      </c>
      <c r="AA1401">
        <v>1955.32</v>
      </c>
      <c r="AB1401">
        <v>1924.71</v>
      </c>
      <c r="AC1401">
        <v>1946.53</v>
      </c>
      <c r="AD1401">
        <v>30.6099999999999</v>
      </c>
      <c r="AE1401">
        <v>54.664285714285697</v>
      </c>
      <c r="AF1401">
        <v>41.2406241469346</v>
      </c>
      <c r="AG1401">
        <v>1</v>
      </c>
      <c r="AH1401" s="1">
        <f t="shared" si="65"/>
        <v>44063</v>
      </c>
      <c r="AI1401">
        <f>IFERROR(VLOOKUP(AH1401,realized!U:X,3,0),"")</f>
        <v>-142706.01</v>
      </c>
    </row>
    <row r="1402" spans="1:35" x14ac:dyDescent="0.3">
      <c r="A1402" t="s">
        <v>2231</v>
      </c>
      <c r="B1402">
        <v>1.1772800000000001</v>
      </c>
      <c r="C1402">
        <v>1.1833899999999999</v>
      </c>
      <c r="D1402">
        <v>1.17526</v>
      </c>
      <c r="E1402">
        <v>1.18024</v>
      </c>
      <c r="F1402">
        <v>8.1299999999999706E-3</v>
      </c>
      <c r="G1402">
        <v>8.6264285714285696E-3</v>
      </c>
      <c r="H1402">
        <v>59.828658161360401</v>
      </c>
      <c r="I1402">
        <v>0</v>
      </c>
      <c r="J1402" s="1">
        <f t="shared" si="63"/>
        <v>44083</v>
      </c>
      <c r="K1402">
        <f>IFERROR(VLOOKUP(J1402,realized!F:I,3,0),"")</f>
        <v>-28549.05</v>
      </c>
      <c r="M1402" t="s">
        <v>2231</v>
      </c>
      <c r="N1402">
        <v>1.2979499999999999</v>
      </c>
      <c r="O1402">
        <v>1.30227</v>
      </c>
      <c r="P1402">
        <v>1.28847</v>
      </c>
      <c r="Q1402">
        <v>1.3000100000000001</v>
      </c>
      <c r="R1402">
        <v>1.38E-2</v>
      </c>
      <c r="S1402">
        <v>1.33421428571429E-2</v>
      </c>
      <c r="T1402">
        <v>40.273696361750503</v>
      </c>
      <c r="U1402">
        <v>1</v>
      </c>
      <c r="V1402" s="1">
        <f t="shared" si="64"/>
        <v>44083</v>
      </c>
      <c r="W1402">
        <f>IFERROR(VLOOKUP(V1402,realized!K:N,3,0),"")</f>
        <v>-347250.62</v>
      </c>
      <c r="Y1402" t="s">
        <v>2218</v>
      </c>
      <c r="Z1402">
        <v>1946.75</v>
      </c>
      <c r="AA1402">
        <v>1955.87</v>
      </c>
      <c r="AB1402">
        <v>1911.36</v>
      </c>
      <c r="AC1402">
        <v>1939.75</v>
      </c>
      <c r="AD1402">
        <v>44.509999999999899</v>
      </c>
      <c r="AE1402">
        <v>55.922142857142802</v>
      </c>
      <c r="AF1402">
        <v>42.732906140601798</v>
      </c>
      <c r="AG1402">
        <v>0</v>
      </c>
      <c r="AH1402" s="1">
        <f t="shared" si="65"/>
        <v>44064</v>
      </c>
      <c r="AI1402">
        <f>IFERROR(VLOOKUP(AH1402,realized!U:X,3,0),"")</f>
        <v>-199487.7</v>
      </c>
    </row>
    <row r="1403" spans="1:35" x14ac:dyDescent="0.3">
      <c r="A1403" t="s">
        <v>2232</v>
      </c>
      <c r="B1403">
        <v>1.18005</v>
      </c>
      <c r="C1403">
        <v>1.1917199999999999</v>
      </c>
      <c r="D1403">
        <v>1.1796599999999999</v>
      </c>
      <c r="E1403">
        <v>1.1814</v>
      </c>
      <c r="F1403">
        <v>1.2059999999999901E-2</v>
      </c>
      <c r="G1403">
        <v>8.5685714285714098E-3</v>
      </c>
      <c r="H1403">
        <v>59.601630249807002</v>
      </c>
      <c r="I1403">
        <v>0</v>
      </c>
      <c r="J1403" s="1">
        <f t="shared" si="63"/>
        <v>44084</v>
      </c>
      <c r="K1403">
        <f>IFERROR(VLOOKUP(J1403,realized!F:I,3,0),"")</f>
        <v>-64053.120000000003</v>
      </c>
      <c r="M1403" t="s">
        <v>2232</v>
      </c>
      <c r="N1403">
        <v>1.2999700000000001</v>
      </c>
      <c r="O1403">
        <v>1.3035099999999999</v>
      </c>
      <c r="P1403">
        <v>1.27725</v>
      </c>
      <c r="Q1403">
        <v>1.28026</v>
      </c>
      <c r="R1403">
        <v>2.6259999999999901E-2</v>
      </c>
      <c r="S1403">
        <v>1.3819285714285701E-2</v>
      </c>
      <c r="T1403">
        <v>34.250548795738801</v>
      </c>
      <c r="U1403">
        <v>1</v>
      </c>
      <c r="V1403" s="1">
        <f t="shared" si="64"/>
        <v>44084</v>
      </c>
      <c r="W1403">
        <f>IFERROR(VLOOKUP(V1403,realized!K:N,3,0),"")</f>
        <v>-250184.12</v>
      </c>
      <c r="Y1403" t="s">
        <v>2219</v>
      </c>
      <c r="Z1403">
        <v>1939.13</v>
      </c>
      <c r="AA1403">
        <v>1961.76</v>
      </c>
      <c r="AB1403">
        <v>1923.66</v>
      </c>
      <c r="AC1403">
        <v>1928.94</v>
      </c>
      <c r="AD1403">
        <v>38.099999999999902</v>
      </c>
      <c r="AE1403">
        <v>54.772142857142804</v>
      </c>
      <c r="AF1403">
        <v>43.9389565646877</v>
      </c>
      <c r="AG1403">
        <v>0</v>
      </c>
      <c r="AH1403" s="1">
        <f t="shared" si="65"/>
        <v>44067</v>
      </c>
      <c r="AI1403">
        <f>IFERROR(VLOOKUP(AH1403,realized!U:X,3,0),"")</f>
        <v>-101220.37</v>
      </c>
    </row>
    <row r="1404" spans="1:35" x14ac:dyDescent="0.3">
      <c r="A1404" t="s">
        <v>2233</v>
      </c>
      <c r="B1404">
        <v>1.1814</v>
      </c>
      <c r="C1404">
        <v>1.1873800000000001</v>
      </c>
      <c r="D1404">
        <v>1.1810499999999999</v>
      </c>
      <c r="E1404">
        <v>1.1843399999999999</v>
      </c>
      <c r="F1404">
        <v>6.3300000000001602E-3</v>
      </c>
      <c r="G1404">
        <v>8.5528571428571398E-3</v>
      </c>
      <c r="H1404">
        <v>59.411031747860498</v>
      </c>
      <c r="I1404">
        <v>0</v>
      </c>
      <c r="J1404" s="1">
        <f t="shared" si="63"/>
        <v>44085</v>
      </c>
      <c r="K1404">
        <f>IFERROR(VLOOKUP(J1404,realized!F:I,3,0),"")</f>
        <v>-20632.009999999998</v>
      </c>
      <c r="M1404" t="s">
        <v>2233</v>
      </c>
      <c r="N1404">
        <v>1.27946</v>
      </c>
      <c r="O1404">
        <v>1.28653</v>
      </c>
      <c r="P1404">
        <v>1.2762100000000001</v>
      </c>
      <c r="Q1404">
        <v>1.2794000000000001</v>
      </c>
      <c r="R1404">
        <v>1.03199999999998E-2</v>
      </c>
      <c r="S1404">
        <v>1.38771428571428E-2</v>
      </c>
      <c r="T1404">
        <v>34.252353703015999</v>
      </c>
      <c r="U1404">
        <v>1</v>
      </c>
      <c r="V1404" s="1">
        <f t="shared" si="64"/>
        <v>44085</v>
      </c>
      <c r="W1404">
        <f>IFERROR(VLOOKUP(V1404,realized!K:N,3,0),"")</f>
        <v>-99985.22</v>
      </c>
      <c r="Y1404" t="s">
        <v>2220</v>
      </c>
      <c r="Z1404">
        <v>1926.68</v>
      </c>
      <c r="AA1404">
        <v>1937.4</v>
      </c>
      <c r="AB1404">
        <v>1914.31</v>
      </c>
      <c r="AC1404">
        <v>1927.79</v>
      </c>
      <c r="AD1404">
        <v>23.090000000000099</v>
      </c>
      <c r="AE1404">
        <v>53.11</v>
      </c>
      <c r="AF1404">
        <v>44.908458172379603</v>
      </c>
      <c r="AG1404">
        <v>0</v>
      </c>
      <c r="AH1404" s="1">
        <f t="shared" si="65"/>
        <v>44068</v>
      </c>
      <c r="AI1404">
        <f>IFERROR(VLOOKUP(AH1404,realized!U:X,3,0),"")</f>
        <v>3515.63</v>
      </c>
    </row>
    <row r="1405" spans="1:35" x14ac:dyDescent="0.3">
      <c r="A1405" t="s">
        <v>2234</v>
      </c>
      <c r="B1405">
        <v>1.18333</v>
      </c>
      <c r="C1405">
        <v>1.1887700000000001</v>
      </c>
      <c r="D1405">
        <v>1.18319</v>
      </c>
      <c r="E1405">
        <v>1.1861900000000001</v>
      </c>
      <c r="F1405">
        <v>5.5800000000001404E-3</v>
      </c>
      <c r="G1405">
        <v>8.5264285714285702E-3</v>
      </c>
      <c r="H1405">
        <v>59.325988271866002</v>
      </c>
      <c r="I1405">
        <v>0</v>
      </c>
      <c r="J1405" s="1">
        <f t="shared" si="63"/>
        <v>44088</v>
      </c>
      <c r="K1405">
        <f>IFERROR(VLOOKUP(J1405,realized!F:I,3,0),"")</f>
        <v>-1686.31</v>
      </c>
      <c r="M1405" t="s">
        <v>2234</v>
      </c>
      <c r="N1405">
        <v>1.2774700000000001</v>
      </c>
      <c r="O1405">
        <v>1.2918799999999999</v>
      </c>
      <c r="P1405">
        <v>1.2767299999999999</v>
      </c>
      <c r="Q1405">
        <v>1.28423</v>
      </c>
      <c r="R1405">
        <v>1.51499999999999E-2</v>
      </c>
      <c r="S1405">
        <v>1.41342857142857E-2</v>
      </c>
      <c r="T1405">
        <v>34.8430475452259</v>
      </c>
      <c r="U1405">
        <v>1</v>
      </c>
      <c r="V1405" s="1">
        <f t="shared" si="64"/>
        <v>44088</v>
      </c>
      <c r="W1405">
        <f>IFERROR(VLOOKUP(V1405,realized!K:N,3,0),"")</f>
        <v>3027.15</v>
      </c>
      <c r="Y1405" t="s">
        <v>2221</v>
      </c>
      <c r="Z1405">
        <v>1931.89</v>
      </c>
      <c r="AA1405">
        <v>1954.68</v>
      </c>
      <c r="AB1405">
        <v>1902.56</v>
      </c>
      <c r="AC1405">
        <v>1953.81</v>
      </c>
      <c r="AD1405">
        <v>52.120000000000097</v>
      </c>
      <c r="AE1405">
        <v>54.32</v>
      </c>
      <c r="AF1405">
        <v>45.844654240240203</v>
      </c>
      <c r="AG1405">
        <v>0</v>
      </c>
      <c r="AH1405" s="1">
        <f t="shared" si="65"/>
        <v>44069</v>
      </c>
      <c r="AI1405">
        <f>IFERROR(VLOOKUP(AH1405,realized!U:X,3,0),"")</f>
        <v>-306311.82</v>
      </c>
    </row>
    <row r="1406" spans="1:35" x14ac:dyDescent="0.3">
      <c r="A1406" t="s">
        <v>2235</v>
      </c>
      <c r="B1406">
        <v>1.1859900000000001</v>
      </c>
      <c r="C1406">
        <v>1.1900200000000001</v>
      </c>
      <c r="D1406">
        <v>1.18394</v>
      </c>
      <c r="E1406">
        <v>1.1845699999999999</v>
      </c>
      <c r="F1406">
        <v>6.0800000000000801E-3</v>
      </c>
      <c r="G1406">
        <v>8.4799999999999893E-3</v>
      </c>
      <c r="H1406">
        <v>59.2946774619001</v>
      </c>
      <c r="I1406">
        <v>0</v>
      </c>
      <c r="J1406" s="1">
        <f t="shared" si="63"/>
        <v>44089</v>
      </c>
      <c r="K1406">
        <f>IFERROR(VLOOKUP(J1406,realized!F:I,3,0),"")</f>
        <v>63557.77</v>
      </c>
      <c r="M1406" t="s">
        <v>2235</v>
      </c>
      <c r="N1406">
        <v>1.2839499999999999</v>
      </c>
      <c r="O1406">
        <v>1.2925899999999999</v>
      </c>
      <c r="P1406">
        <v>1.28146</v>
      </c>
      <c r="Q1406">
        <v>1.28878</v>
      </c>
      <c r="R1406">
        <v>1.11299999999998E-2</v>
      </c>
      <c r="S1406">
        <v>1.42021428571428E-2</v>
      </c>
      <c r="T1406">
        <v>35.399127876290699</v>
      </c>
      <c r="U1406">
        <v>1</v>
      </c>
      <c r="V1406" s="1">
        <f t="shared" si="64"/>
        <v>44089</v>
      </c>
      <c r="W1406">
        <f>IFERROR(VLOOKUP(V1406,realized!K:N,3,0),"")</f>
        <v>-26133.02</v>
      </c>
      <c r="Y1406" t="s">
        <v>2222</v>
      </c>
      <c r="Z1406">
        <v>1952.35</v>
      </c>
      <c r="AA1406">
        <v>1976.38</v>
      </c>
      <c r="AB1406">
        <v>1909.78</v>
      </c>
      <c r="AC1406">
        <v>1929.15</v>
      </c>
      <c r="AD1406">
        <v>66.600000000000094</v>
      </c>
      <c r="AE1406">
        <v>54.8707142857143</v>
      </c>
      <c r="AF1406">
        <v>51.2624519845983</v>
      </c>
      <c r="AG1406">
        <v>0</v>
      </c>
      <c r="AH1406" s="1">
        <f t="shared" si="65"/>
        <v>44070</v>
      </c>
      <c r="AI1406">
        <f>IFERROR(VLOOKUP(AH1406,realized!U:X,3,0),"")</f>
        <v>-130953.57</v>
      </c>
    </row>
    <row r="1407" spans="1:35" x14ac:dyDescent="0.3">
      <c r="A1407" t="s">
        <v>2236</v>
      </c>
      <c r="B1407">
        <v>1.18479</v>
      </c>
      <c r="C1407">
        <v>1.1882299999999999</v>
      </c>
      <c r="D1407">
        <v>1.1787300000000001</v>
      </c>
      <c r="E1407">
        <v>1.1814899999999999</v>
      </c>
      <c r="F1407">
        <v>9.4999999999998402E-3</v>
      </c>
      <c r="G1407">
        <v>8.1642857142857003E-3</v>
      </c>
      <c r="H1407">
        <v>59.140813409201598</v>
      </c>
      <c r="I1407">
        <v>0</v>
      </c>
      <c r="J1407" s="1">
        <f t="shared" si="63"/>
        <v>44090</v>
      </c>
      <c r="K1407">
        <f>IFERROR(VLOOKUP(J1407,realized!F:I,3,0),"")</f>
        <v>129649.55</v>
      </c>
      <c r="M1407" t="s">
        <v>2236</v>
      </c>
      <c r="N1407">
        <v>1.2888200000000001</v>
      </c>
      <c r="O1407">
        <v>1.30071</v>
      </c>
      <c r="P1407">
        <v>1.2874699999999999</v>
      </c>
      <c r="Q1407">
        <v>1.29661</v>
      </c>
      <c r="R1407">
        <v>1.3240000000000101E-2</v>
      </c>
      <c r="S1407">
        <v>1.4265714285714199E-2</v>
      </c>
      <c r="T1407">
        <v>35.985728858105396</v>
      </c>
      <c r="U1407">
        <v>1</v>
      </c>
      <c r="V1407" s="1">
        <f t="shared" si="64"/>
        <v>44090</v>
      </c>
      <c r="W1407">
        <f>IFERROR(VLOOKUP(V1407,realized!K:N,3,0),"")</f>
        <v>-44398.04</v>
      </c>
      <c r="Y1407" t="s">
        <v>2223</v>
      </c>
      <c r="Z1407">
        <v>1928.62</v>
      </c>
      <c r="AA1407">
        <v>1973.83</v>
      </c>
      <c r="AB1407">
        <v>1923.04</v>
      </c>
      <c r="AC1407">
        <v>1964.61</v>
      </c>
      <c r="AD1407">
        <v>50.7899999999999</v>
      </c>
      <c r="AE1407">
        <v>56.297857142857097</v>
      </c>
      <c r="AF1407">
        <v>56.320315408717697</v>
      </c>
      <c r="AG1407">
        <v>0</v>
      </c>
      <c r="AH1407" s="1">
        <f t="shared" si="65"/>
        <v>44071</v>
      </c>
      <c r="AI1407">
        <f>IFERROR(VLOOKUP(AH1407,realized!U:X,3,0),"")</f>
        <v>-79235.850000000006</v>
      </c>
    </row>
    <row r="1408" spans="1:35" x14ac:dyDescent="0.3">
      <c r="A1408" t="s">
        <v>2237</v>
      </c>
      <c r="B1408">
        <v>1.1814100000000001</v>
      </c>
      <c r="C1408">
        <v>1.1852199999999999</v>
      </c>
      <c r="D1408">
        <v>1.1737299999999999</v>
      </c>
      <c r="E1408">
        <v>1.1847000000000001</v>
      </c>
      <c r="F1408">
        <v>1.149E-2</v>
      </c>
      <c r="G1408">
        <v>8.2085714285714192E-3</v>
      </c>
      <c r="H1408">
        <v>56.7230417562265</v>
      </c>
      <c r="I1408">
        <v>0</v>
      </c>
      <c r="J1408" s="1">
        <f t="shared" si="63"/>
        <v>44091</v>
      </c>
      <c r="K1408">
        <f>IFERROR(VLOOKUP(J1408,realized!F:I,3,0),"")</f>
        <v>-61616.75</v>
      </c>
      <c r="M1408" t="s">
        <v>2237</v>
      </c>
      <c r="N1408">
        <v>1.2965800000000001</v>
      </c>
      <c r="O1408">
        <v>1.2998700000000001</v>
      </c>
      <c r="P1408">
        <v>1.28644</v>
      </c>
      <c r="Q1408">
        <v>1.29714</v>
      </c>
      <c r="R1408">
        <v>1.3429999999999999E-2</v>
      </c>
      <c r="S1408">
        <v>1.40085714285714E-2</v>
      </c>
      <c r="T1408">
        <v>36.388364523360998</v>
      </c>
      <c r="U1408">
        <v>1</v>
      </c>
      <c r="V1408" s="1">
        <f t="shared" si="64"/>
        <v>44091</v>
      </c>
      <c r="W1408">
        <f>IFERROR(VLOOKUP(V1408,realized!K:N,3,0),"")</f>
        <v>40803.760000000002</v>
      </c>
      <c r="Y1408" t="s">
        <v>2224</v>
      </c>
      <c r="Z1408">
        <v>1965.34</v>
      </c>
      <c r="AA1408">
        <v>1976.63</v>
      </c>
      <c r="AB1408">
        <v>1954.14</v>
      </c>
      <c r="AC1408">
        <v>1967.31</v>
      </c>
      <c r="AD1408">
        <v>22.49</v>
      </c>
      <c r="AE1408">
        <v>48.7</v>
      </c>
      <c r="AF1408">
        <v>59.795370844970897</v>
      </c>
      <c r="AG1408">
        <v>0</v>
      </c>
      <c r="AH1408" s="1">
        <f t="shared" si="65"/>
        <v>44074</v>
      </c>
      <c r="AI1408">
        <f>IFERROR(VLOOKUP(AH1408,realized!U:X,3,0),"")</f>
        <v>-12050.7</v>
      </c>
    </row>
    <row r="1409" spans="1:35" x14ac:dyDescent="0.3">
      <c r="A1409" t="s">
        <v>2238</v>
      </c>
      <c r="B1409">
        <v>1.1844399999999999</v>
      </c>
      <c r="C1409">
        <v>1.18702</v>
      </c>
      <c r="D1409">
        <v>1.1825399999999999</v>
      </c>
      <c r="E1409">
        <v>1.18384</v>
      </c>
      <c r="F1409">
        <v>4.48000000000003E-3</v>
      </c>
      <c r="G1409">
        <v>7.9449999999999903E-3</v>
      </c>
      <c r="H1409">
        <v>56.410797749290502</v>
      </c>
      <c r="I1409">
        <v>0</v>
      </c>
      <c r="J1409" s="1">
        <f t="shared" si="63"/>
        <v>44092</v>
      </c>
      <c r="K1409">
        <f>IFERROR(VLOOKUP(J1409,realized!F:I,3,0),"")</f>
        <v>-15398.58</v>
      </c>
      <c r="M1409" t="s">
        <v>2238</v>
      </c>
      <c r="N1409">
        <v>1.29718</v>
      </c>
      <c r="O1409">
        <v>1.2999400000000001</v>
      </c>
      <c r="P1409">
        <v>1.2907900000000001</v>
      </c>
      <c r="Q1409">
        <v>1.29115</v>
      </c>
      <c r="R1409">
        <v>9.1499999999999897E-3</v>
      </c>
      <c r="S1409">
        <v>1.3990000000000001E-2</v>
      </c>
      <c r="T1409">
        <v>36.777651747649003</v>
      </c>
      <c r="U1409">
        <v>1</v>
      </c>
      <c r="V1409" s="1">
        <f t="shared" si="64"/>
        <v>44092</v>
      </c>
      <c r="W1409">
        <f>IFERROR(VLOOKUP(V1409,realized!K:N,3,0),"")</f>
        <v>16086.18</v>
      </c>
      <c r="Y1409" t="s">
        <v>2225</v>
      </c>
      <c r="Z1409">
        <v>1967.14</v>
      </c>
      <c r="AA1409">
        <v>1992.28</v>
      </c>
      <c r="AB1409">
        <v>1963</v>
      </c>
      <c r="AC1409">
        <v>1970.2</v>
      </c>
      <c r="AD1409">
        <v>29.279999999999902</v>
      </c>
      <c r="AE1409">
        <v>44.555714285714203</v>
      </c>
      <c r="AF1409">
        <v>71.129695820684304</v>
      </c>
      <c r="AG1409">
        <v>0</v>
      </c>
      <c r="AH1409" s="1">
        <f t="shared" si="65"/>
        <v>44075</v>
      </c>
      <c r="AI1409">
        <f>IFERROR(VLOOKUP(AH1409,realized!U:X,3,0),"")</f>
        <v>-201934.91</v>
      </c>
    </row>
    <row r="1410" spans="1:35" x14ac:dyDescent="0.3">
      <c r="A1410" t="s">
        <v>2239</v>
      </c>
      <c r="B1410">
        <v>1.1839599999999999</v>
      </c>
      <c r="C1410">
        <v>1.1871700000000001</v>
      </c>
      <c r="D1410">
        <v>1.1731499999999999</v>
      </c>
      <c r="E1410">
        <v>1.17702</v>
      </c>
      <c r="F1410">
        <v>1.40200000000001E-2</v>
      </c>
      <c r="G1410">
        <v>8.1614285714285695E-3</v>
      </c>
      <c r="H1410">
        <v>68.594828546016998</v>
      </c>
      <c r="I1410">
        <v>0</v>
      </c>
      <c r="J1410" s="1">
        <f t="shared" si="63"/>
        <v>44095</v>
      </c>
      <c r="K1410">
        <f>IFERROR(VLOOKUP(J1410,realized!F:I,3,0),"")</f>
        <v>-62772.03</v>
      </c>
      <c r="M1410" t="s">
        <v>2239</v>
      </c>
      <c r="N1410">
        <v>1.29223</v>
      </c>
      <c r="O1410">
        <v>1.2966200000000001</v>
      </c>
      <c r="P1410">
        <v>1.2775000000000001</v>
      </c>
      <c r="Q1410">
        <v>1.28148</v>
      </c>
      <c r="R1410">
        <v>1.9120000000000002E-2</v>
      </c>
      <c r="S1410">
        <v>1.44557142857142E-2</v>
      </c>
      <c r="T1410">
        <v>41.616843055056002</v>
      </c>
      <c r="U1410">
        <v>1</v>
      </c>
      <c r="V1410" s="1">
        <f t="shared" si="64"/>
        <v>44095</v>
      </c>
      <c r="W1410">
        <f>IFERROR(VLOOKUP(V1410,realized!K:N,3,0),"")</f>
        <v>-177169.19</v>
      </c>
      <c r="Y1410" t="s">
        <v>2226</v>
      </c>
      <c r="Z1410">
        <v>1969.53</v>
      </c>
      <c r="AA1410">
        <v>1973.2</v>
      </c>
      <c r="AB1410">
        <v>1932.69</v>
      </c>
      <c r="AC1410">
        <v>1942.6</v>
      </c>
      <c r="AD1410">
        <v>40.509999999999899</v>
      </c>
      <c r="AE1410">
        <v>43.625</v>
      </c>
      <c r="AF1410">
        <v>70.645269884873898</v>
      </c>
      <c r="AG1410">
        <v>0</v>
      </c>
      <c r="AH1410" s="1">
        <f t="shared" si="65"/>
        <v>44076</v>
      </c>
      <c r="AI1410">
        <f>IFERROR(VLOOKUP(AH1410,realized!U:X,3,0),"")</f>
        <v>-304002.23</v>
      </c>
    </row>
    <row r="1411" spans="1:35" x14ac:dyDescent="0.3">
      <c r="A1411" t="s">
        <v>2240</v>
      </c>
      <c r="B1411">
        <v>1.1766700000000001</v>
      </c>
      <c r="C1411">
        <v>1.1774</v>
      </c>
      <c r="D1411">
        <v>1.16916</v>
      </c>
      <c r="E1411">
        <v>1.17073</v>
      </c>
      <c r="F1411">
        <v>8.2400000000000199E-3</v>
      </c>
      <c r="G1411">
        <v>7.9871428571428593E-3</v>
      </c>
      <c r="H1411">
        <v>63.1114262872292</v>
      </c>
      <c r="I1411">
        <v>0</v>
      </c>
      <c r="J1411" s="1">
        <f t="shared" si="63"/>
        <v>44096</v>
      </c>
      <c r="K1411">
        <f>IFERROR(VLOOKUP(J1411,realized!F:I,3,0),"")</f>
        <v>-210329.92</v>
      </c>
      <c r="M1411" t="s">
        <v>2240</v>
      </c>
      <c r="N1411">
        <v>1.28088</v>
      </c>
      <c r="O1411">
        <v>1.28668</v>
      </c>
      <c r="P1411">
        <v>1.27102</v>
      </c>
      <c r="Q1411">
        <v>1.2727999999999999</v>
      </c>
      <c r="R1411">
        <v>1.566E-2</v>
      </c>
      <c r="S1411">
        <v>1.47228571428571E-2</v>
      </c>
      <c r="T1411">
        <v>41.469025684390701</v>
      </c>
      <c r="U1411">
        <v>1</v>
      </c>
      <c r="V1411" s="1">
        <f t="shared" si="64"/>
        <v>44096</v>
      </c>
      <c r="W1411">
        <f>IFERROR(VLOOKUP(V1411,realized!K:N,3,0),"")</f>
        <v>-121081.1</v>
      </c>
      <c r="Y1411" t="s">
        <v>2227</v>
      </c>
      <c r="Z1411">
        <v>1942.07</v>
      </c>
      <c r="AA1411">
        <v>1951.09</v>
      </c>
      <c r="AB1411">
        <v>1921.86</v>
      </c>
      <c r="AC1411">
        <v>1930.19</v>
      </c>
      <c r="AD1411">
        <v>29.23</v>
      </c>
      <c r="AE1411">
        <v>43.574285714285701</v>
      </c>
      <c r="AF1411">
        <v>70.214111162128702</v>
      </c>
      <c r="AG1411">
        <v>0</v>
      </c>
      <c r="AH1411" s="1">
        <f t="shared" si="65"/>
        <v>44077</v>
      </c>
      <c r="AI1411">
        <f>IFERROR(VLOOKUP(AH1411,realized!U:X,3,0),"")</f>
        <v>-160127.66</v>
      </c>
    </row>
    <row r="1412" spans="1:35" x14ac:dyDescent="0.3">
      <c r="A1412" t="s">
        <v>2241</v>
      </c>
      <c r="B1412">
        <v>1.1706399999999999</v>
      </c>
      <c r="C1412">
        <v>1.17188</v>
      </c>
      <c r="D1412">
        <v>1.16509</v>
      </c>
      <c r="E1412">
        <v>1.16591</v>
      </c>
      <c r="F1412">
        <v>6.7900000000000703E-3</v>
      </c>
      <c r="G1412">
        <v>7.9321428571428598E-3</v>
      </c>
      <c r="H1412">
        <v>56.424079775468797</v>
      </c>
      <c r="I1412">
        <v>0</v>
      </c>
      <c r="J1412" s="1">
        <f t="shared" ref="J1412:J1475" si="66">DATEVALUE(SUBSTITUTE(A1412,".","/"))</f>
        <v>44097</v>
      </c>
      <c r="K1412">
        <f>IFERROR(VLOOKUP(J1412,realized!F:I,3,0),"")</f>
        <v>-225675.13</v>
      </c>
      <c r="M1412" t="s">
        <v>2241</v>
      </c>
      <c r="N1412">
        <v>1.2729900000000001</v>
      </c>
      <c r="O1412">
        <v>1.2776799999999999</v>
      </c>
      <c r="P1412">
        <v>1.2674799999999999</v>
      </c>
      <c r="Q1412">
        <v>1.27206</v>
      </c>
      <c r="R1412">
        <v>1.01999999999999E-2</v>
      </c>
      <c r="S1412">
        <v>1.4611428571428499E-2</v>
      </c>
      <c r="T1412">
        <v>42.144290763044303</v>
      </c>
      <c r="U1412">
        <v>0</v>
      </c>
      <c r="V1412" s="1">
        <f t="shared" ref="V1412:V1475" si="67">DATEVALUE(SUBSTITUTE(M1412,".","/"))</f>
        <v>44097</v>
      </c>
      <c r="W1412">
        <f>IFERROR(VLOOKUP(V1412,realized!K:N,3,0),"")</f>
        <v>-89623.56</v>
      </c>
      <c r="Y1412" t="s">
        <v>2228</v>
      </c>
      <c r="Z1412">
        <v>1931.09</v>
      </c>
      <c r="AA1412">
        <v>1947.34</v>
      </c>
      <c r="AB1412">
        <v>1916.27</v>
      </c>
      <c r="AC1412">
        <v>1933.17</v>
      </c>
      <c r="AD1412">
        <v>31.069999999999901</v>
      </c>
      <c r="AE1412">
        <v>41.43</v>
      </c>
      <c r="AF1412">
        <v>69.714677111355002</v>
      </c>
      <c r="AG1412">
        <v>0</v>
      </c>
      <c r="AH1412" s="1">
        <f t="shared" ref="AH1412:AH1475" si="68">DATEVALUE(SUBSTITUTE(Y1412,".","/"))</f>
        <v>44078</v>
      </c>
      <c r="AI1412">
        <f>IFERROR(VLOOKUP(AH1412,realized!U:X,3,0),"")</f>
        <v>-6788.26</v>
      </c>
    </row>
    <row r="1413" spans="1:35" x14ac:dyDescent="0.3">
      <c r="A1413" t="s">
        <v>2242</v>
      </c>
      <c r="B1413">
        <v>1.1659999999999999</v>
      </c>
      <c r="C1413">
        <v>1.1686700000000001</v>
      </c>
      <c r="D1413">
        <v>1.1626300000000001</v>
      </c>
      <c r="E1413">
        <v>1.16675</v>
      </c>
      <c r="F1413">
        <v>6.0400000000000401E-3</v>
      </c>
      <c r="G1413">
        <v>7.7614285714285797E-3</v>
      </c>
      <c r="H1413">
        <v>52.539210073496498</v>
      </c>
      <c r="I1413">
        <v>0</v>
      </c>
      <c r="J1413" s="1">
        <f t="shared" si="66"/>
        <v>44098</v>
      </c>
      <c r="K1413">
        <f>IFERROR(VLOOKUP(J1413,realized!F:I,3,0),"")</f>
        <v>-108011.88</v>
      </c>
      <c r="M1413" t="s">
        <v>2242</v>
      </c>
      <c r="N1413">
        <v>1.27203</v>
      </c>
      <c r="O1413">
        <v>1.2780899999999999</v>
      </c>
      <c r="P1413">
        <v>1.2689900000000001</v>
      </c>
      <c r="Q1413">
        <v>1.27376</v>
      </c>
      <c r="R1413">
        <v>9.0999999999998808E-3</v>
      </c>
      <c r="S1413">
        <v>1.4238571428571401E-2</v>
      </c>
      <c r="T1413">
        <v>45.220830353835197</v>
      </c>
      <c r="U1413">
        <v>0</v>
      </c>
      <c r="V1413" s="1">
        <f t="shared" si="67"/>
        <v>44098</v>
      </c>
      <c r="W1413">
        <f>IFERROR(VLOOKUP(V1413,realized!K:N,3,0),"")</f>
        <v>22825.93</v>
      </c>
      <c r="Y1413" t="s">
        <v>2229</v>
      </c>
      <c r="Z1413">
        <v>1930.21</v>
      </c>
      <c r="AA1413">
        <v>1941.39</v>
      </c>
      <c r="AB1413">
        <v>1924.54</v>
      </c>
      <c r="AC1413">
        <v>1928.07</v>
      </c>
      <c r="AD1413">
        <v>16.850000000000101</v>
      </c>
      <c r="AE1413">
        <v>39.794285714285699</v>
      </c>
      <c r="AF1413">
        <v>72.293892595336104</v>
      </c>
      <c r="AG1413">
        <v>0</v>
      </c>
      <c r="AH1413" s="1">
        <f t="shared" si="68"/>
        <v>44081</v>
      </c>
      <c r="AI1413">
        <f>IFERROR(VLOOKUP(AH1413,realized!U:X,3,0),"")</f>
        <v>10310.700000000001</v>
      </c>
    </row>
    <row r="1414" spans="1:35" x14ac:dyDescent="0.3">
      <c r="A1414" t="s">
        <v>2243</v>
      </c>
      <c r="B1414">
        <v>1.1674599999999999</v>
      </c>
      <c r="C1414">
        <v>1.16848</v>
      </c>
      <c r="D1414">
        <v>1.1611899999999999</v>
      </c>
      <c r="E1414">
        <v>1.16309</v>
      </c>
      <c r="F1414">
        <v>7.29000000000001E-3</v>
      </c>
      <c r="G1414">
        <v>8.01571428571431E-3</v>
      </c>
      <c r="H1414">
        <v>50.401857552626097</v>
      </c>
      <c r="I1414">
        <v>0</v>
      </c>
      <c r="J1414" s="1">
        <f t="shared" si="66"/>
        <v>44099</v>
      </c>
      <c r="K1414">
        <f>IFERROR(VLOOKUP(J1414,realized!F:I,3,0),"")</f>
        <v>-45711.59</v>
      </c>
      <c r="M1414" t="s">
        <v>2243</v>
      </c>
      <c r="N1414">
        <v>1.27311</v>
      </c>
      <c r="O1414">
        <v>1.2805200000000001</v>
      </c>
      <c r="P1414">
        <v>1.2686999999999999</v>
      </c>
      <c r="Q1414">
        <v>1.27416</v>
      </c>
      <c r="R1414">
        <v>1.18200000000001E-2</v>
      </c>
      <c r="S1414">
        <v>1.41178571428571E-2</v>
      </c>
      <c r="T1414">
        <v>52.179226724691297</v>
      </c>
      <c r="U1414">
        <v>0</v>
      </c>
      <c r="V1414" s="1">
        <f t="shared" si="67"/>
        <v>44099</v>
      </c>
      <c r="W1414">
        <f>IFERROR(VLOOKUP(V1414,realized!K:N,3,0),"")</f>
        <v>15237.29</v>
      </c>
      <c r="Y1414" t="s">
        <v>2230</v>
      </c>
      <c r="Z1414">
        <v>1929.09</v>
      </c>
      <c r="AA1414">
        <v>1940.79</v>
      </c>
      <c r="AB1414">
        <v>1906.33</v>
      </c>
      <c r="AC1414">
        <v>1931.26</v>
      </c>
      <c r="AD1414">
        <v>34.46</v>
      </c>
      <c r="AE1414">
        <v>36.407857142857097</v>
      </c>
      <c r="AF1414">
        <v>76.860811562737595</v>
      </c>
      <c r="AG1414">
        <v>0</v>
      </c>
      <c r="AH1414" s="1">
        <f t="shared" si="68"/>
        <v>44082</v>
      </c>
      <c r="AI1414">
        <f>IFERROR(VLOOKUP(AH1414,realized!U:X,3,0),"")</f>
        <v>-234836.83</v>
      </c>
    </row>
    <row r="1415" spans="1:35" x14ac:dyDescent="0.3">
      <c r="A1415" t="s">
        <v>2244</v>
      </c>
      <c r="B1415">
        <v>1.1624300000000001</v>
      </c>
      <c r="C1415">
        <v>1.16798</v>
      </c>
      <c r="D1415">
        <v>1.1615</v>
      </c>
      <c r="E1415">
        <v>1.1666000000000001</v>
      </c>
      <c r="F1415">
        <v>6.4800000000000404E-3</v>
      </c>
      <c r="G1415">
        <v>8.0364285714286093E-3</v>
      </c>
      <c r="H1415">
        <v>50.242574825966202</v>
      </c>
      <c r="I1415">
        <v>0</v>
      </c>
      <c r="J1415" s="1">
        <f t="shared" si="66"/>
        <v>44102</v>
      </c>
      <c r="K1415">
        <f>IFERROR(VLOOKUP(J1415,realized!F:I,3,0),"")</f>
        <v>26233.59</v>
      </c>
      <c r="M1415" t="s">
        <v>2244</v>
      </c>
      <c r="N1415">
        <v>1.27518</v>
      </c>
      <c r="O1415">
        <v>1.29295</v>
      </c>
      <c r="P1415">
        <v>1.27467</v>
      </c>
      <c r="Q1415">
        <v>1.28291</v>
      </c>
      <c r="R1415">
        <v>1.8790000000000001E-2</v>
      </c>
      <c r="S1415">
        <v>1.40835714285714E-2</v>
      </c>
      <c r="T1415">
        <v>64.540269574682497</v>
      </c>
      <c r="U1415">
        <v>0</v>
      </c>
      <c r="V1415" s="1">
        <f t="shared" si="67"/>
        <v>44102</v>
      </c>
      <c r="W1415">
        <f>IFERROR(VLOOKUP(V1415,realized!K:N,3,0),"")</f>
        <v>-183202.98</v>
      </c>
      <c r="Y1415" t="s">
        <v>2231</v>
      </c>
      <c r="Z1415">
        <v>1932.13</v>
      </c>
      <c r="AA1415">
        <v>1950.78</v>
      </c>
      <c r="AB1415">
        <v>1920.06</v>
      </c>
      <c r="AC1415">
        <v>1946.28</v>
      </c>
      <c r="AD1415">
        <v>30.72</v>
      </c>
      <c r="AE1415">
        <v>36.415714285714301</v>
      </c>
      <c r="AF1415">
        <v>75.833166290901403</v>
      </c>
      <c r="AG1415">
        <v>0</v>
      </c>
      <c r="AH1415" s="1">
        <f t="shared" si="68"/>
        <v>44083</v>
      </c>
      <c r="AI1415">
        <f>IFERROR(VLOOKUP(AH1415,realized!U:X,3,0),"")</f>
        <v>-44462.55</v>
      </c>
    </row>
    <row r="1416" spans="1:35" x14ac:dyDescent="0.3">
      <c r="A1416" t="s">
        <v>2245</v>
      </c>
      <c r="B1416">
        <v>1.16622</v>
      </c>
      <c r="C1416">
        <v>1.17455</v>
      </c>
      <c r="D1416">
        <v>1.1661300000000001</v>
      </c>
      <c r="E1416">
        <v>1.17414</v>
      </c>
      <c r="F1416">
        <v>8.4199999999998703E-3</v>
      </c>
      <c r="G1416">
        <v>8.0571428571428894E-3</v>
      </c>
      <c r="H1416">
        <v>50.0544752112163</v>
      </c>
      <c r="I1416">
        <v>0</v>
      </c>
      <c r="J1416" s="1">
        <f t="shared" si="66"/>
        <v>44103</v>
      </c>
      <c r="K1416">
        <f>IFERROR(VLOOKUP(J1416,realized!F:I,3,0),"")</f>
        <v>-70639.429999999993</v>
      </c>
      <c r="M1416" t="s">
        <v>2245</v>
      </c>
      <c r="N1416">
        <v>1.2829999999999999</v>
      </c>
      <c r="O1416">
        <v>1.29026</v>
      </c>
      <c r="P1416">
        <v>1.2822499999999999</v>
      </c>
      <c r="Q1416">
        <v>1.2857700000000001</v>
      </c>
      <c r="R1416">
        <v>8.0100000000000691E-3</v>
      </c>
      <c r="S1416">
        <v>1.367E-2</v>
      </c>
      <c r="T1416">
        <v>64.6030028391679</v>
      </c>
      <c r="U1416">
        <v>0</v>
      </c>
      <c r="V1416" s="1">
        <f t="shared" si="67"/>
        <v>44103</v>
      </c>
      <c r="W1416">
        <f>IFERROR(VLOOKUP(V1416,realized!K:N,3,0),"")</f>
        <v>59595.97</v>
      </c>
      <c r="Y1416" t="s">
        <v>2232</v>
      </c>
      <c r="Z1416">
        <v>1946.4</v>
      </c>
      <c r="AA1416">
        <v>1966.46</v>
      </c>
      <c r="AB1416">
        <v>1941.42</v>
      </c>
      <c r="AC1416">
        <v>1945.91</v>
      </c>
      <c r="AD1416">
        <v>25.0399999999999</v>
      </c>
      <c r="AE1416">
        <v>35.024999999999999</v>
      </c>
      <c r="AF1416">
        <v>74.621086753965201</v>
      </c>
      <c r="AG1416">
        <v>0</v>
      </c>
      <c r="AH1416" s="1">
        <f t="shared" si="68"/>
        <v>44084</v>
      </c>
      <c r="AI1416">
        <f>IFERROR(VLOOKUP(AH1416,realized!U:X,3,0),"")</f>
        <v>-164036.57999999999</v>
      </c>
    </row>
    <row r="1417" spans="1:35" x14ac:dyDescent="0.3">
      <c r="A1417" t="s">
        <v>2246</v>
      </c>
      <c r="B1417">
        <v>1.1742600000000001</v>
      </c>
      <c r="C1417">
        <v>1.17547</v>
      </c>
      <c r="D1417">
        <v>1.16845</v>
      </c>
      <c r="E1417">
        <v>1.17191</v>
      </c>
      <c r="F1417">
        <v>7.0200000000000201E-3</v>
      </c>
      <c r="G1417">
        <v>7.6971428571428902E-3</v>
      </c>
      <c r="H1417">
        <v>51.935698471319398</v>
      </c>
      <c r="I1417">
        <v>0</v>
      </c>
      <c r="J1417" s="1">
        <f t="shared" si="66"/>
        <v>44104</v>
      </c>
      <c r="K1417">
        <f>IFERROR(VLOOKUP(J1417,realized!F:I,3,0),"")</f>
        <v>-3390.42</v>
      </c>
      <c r="M1417" t="s">
        <v>2246</v>
      </c>
      <c r="N1417">
        <v>1.28539</v>
      </c>
      <c r="O1417">
        <v>1.2942400000000001</v>
      </c>
      <c r="P1417">
        <v>1.28054</v>
      </c>
      <c r="Q1417">
        <v>1.29139</v>
      </c>
      <c r="R1417">
        <v>1.37E-2</v>
      </c>
      <c r="S1417">
        <v>1.27728571428571E-2</v>
      </c>
      <c r="T1417">
        <v>67.467856079779807</v>
      </c>
      <c r="U1417">
        <v>0</v>
      </c>
      <c r="V1417" s="1">
        <f t="shared" si="67"/>
        <v>44104</v>
      </c>
      <c r="W1417">
        <f>IFERROR(VLOOKUP(V1417,realized!K:N,3,0),"")</f>
        <v>-70908.61</v>
      </c>
      <c r="Y1417" t="s">
        <v>2233</v>
      </c>
      <c r="Z1417">
        <v>1944.79</v>
      </c>
      <c r="AA1417">
        <v>1954.71</v>
      </c>
      <c r="AB1417">
        <v>1937.2</v>
      </c>
      <c r="AC1417">
        <v>1939.82</v>
      </c>
      <c r="AD1417">
        <v>17.509999999999899</v>
      </c>
      <c r="AE1417">
        <v>33.554285714285697</v>
      </c>
      <c r="AF1417">
        <v>73.349408081670802</v>
      </c>
      <c r="AG1417">
        <v>0</v>
      </c>
      <c r="AH1417" s="1">
        <f t="shared" si="68"/>
        <v>44085</v>
      </c>
      <c r="AI1417">
        <f>IFERROR(VLOOKUP(AH1417,realized!U:X,3,0),"")</f>
        <v>12354.29</v>
      </c>
    </row>
    <row r="1418" spans="1:35" x14ac:dyDescent="0.3">
      <c r="A1418" t="s">
        <v>2247</v>
      </c>
      <c r="B1418">
        <v>1.17191</v>
      </c>
      <c r="C1418">
        <v>1.1769499999999999</v>
      </c>
      <c r="D1418">
        <v>1.1717</v>
      </c>
      <c r="E1418">
        <v>1.17448</v>
      </c>
      <c r="F1418">
        <v>5.24999999999997E-3</v>
      </c>
      <c r="G1418">
        <v>7.62000000000002E-3</v>
      </c>
      <c r="H1418">
        <v>51.6230455124496</v>
      </c>
      <c r="I1418">
        <v>0</v>
      </c>
      <c r="J1418" s="1">
        <f t="shared" si="66"/>
        <v>44105</v>
      </c>
      <c r="K1418">
        <f>IFERROR(VLOOKUP(J1418,realized!F:I,3,0),"")</f>
        <v>31362.48</v>
      </c>
      <c r="M1418" t="s">
        <v>2247</v>
      </c>
      <c r="N1418">
        <v>1.29138</v>
      </c>
      <c r="O1418">
        <v>1.2978400000000001</v>
      </c>
      <c r="P1418">
        <v>1.2819</v>
      </c>
      <c r="Q1418">
        <v>1.2884500000000001</v>
      </c>
      <c r="R1418">
        <v>1.5939999999999999E-2</v>
      </c>
      <c r="S1418">
        <v>1.3174285714285699E-2</v>
      </c>
      <c r="T1418">
        <v>67.332525737005099</v>
      </c>
      <c r="U1418">
        <v>0</v>
      </c>
      <c r="V1418" s="1">
        <f t="shared" si="67"/>
        <v>44105</v>
      </c>
      <c r="W1418">
        <f>IFERROR(VLOOKUP(V1418,realized!K:N,3,0),"")</f>
        <v>251916.47</v>
      </c>
      <c r="Y1418" t="s">
        <v>2234</v>
      </c>
      <c r="Z1418">
        <v>1940.26</v>
      </c>
      <c r="AA1418">
        <v>1962.41</v>
      </c>
      <c r="AB1418">
        <v>1936.88</v>
      </c>
      <c r="AC1418">
        <v>1956.34</v>
      </c>
      <c r="AD1418">
        <v>25.529999999999902</v>
      </c>
      <c r="AE1418">
        <v>33.728571428571399</v>
      </c>
      <c r="AF1418">
        <v>72.149276300277506</v>
      </c>
      <c r="AG1418">
        <v>0</v>
      </c>
      <c r="AH1418" s="1">
        <f t="shared" si="68"/>
        <v>44088</v>
      </c>
      <c r="AI1418">
        <f>IFERROR(VLOOKUP(AH1418,realized!U:X,3,0),"")</f>
        <v>6792.61</v>
      </c>
    </row>
    <row r="1419" spans="1:35" x14ac:dyDescent="0.3">
      <c r="A1419" t="s">
        <v>2248</v>
      </c>
      <c r="B1419">
        <v>1.1744699999999999</v>
      </c>
      <c r="C1419">
        <v>1.17483</v>
      </c>
      <c r="D1419">
        <v>1.16957</v>
      </c>
      <c r="E1419">
        <v>1.17161</v>
      </c>
      <c r="F1419">
        <v>5.2600000000000398E-3</v>
      </c>
      <c r="G1419">
        <v>7.59714285714287E-3</v>
      </c>
      <c r="H1419">
        <v>51.309003308760097</v>
      </c>
      <c r="I1419">
        <v>0</v>
      </c>
      <c r="J1419" s="1">
        <f t="shared" si="66"/>
        <v>44106</v>
      </c>
      <c r="K1419">
        <f>IFERROR(VLOOKUP(J1419,realized!F:I,3,0),"")</f>
        <v>105720.23</v>
      </c>
      <c r="M1419" t="s">
        <v>2248</v>
      </c>
      <c r="N1419">
        <v>1.2878799999999999</v>
      </c>
      <c r="O1419">
        <v>1.2954000000000001</v>
      </c>
      <c r="P1419">
        <v>1.2836099999999999</v>
      </c>
      <c r="Q1419">
        <v>1.29291</v>
      </c>
      <c r="R1419">
        <v>1.1790000000000101E-2</v>
      </c>
      <c r="S1419">
        <v>1.29342857142857E-2</v>
      </c>
      <c r="T1419">
        <v>67.100351003389306</v>
      </c>
      <c r="U1419">
        <v>0</v>
      </c>
      <c r="V1419" s="1">
        <f t="shared" si="67"/>
        <v>44106</v>
      </c>
      <c r="W1419">
        <f>IFERROR(VLOOKUP(V1419,realized!K:N,3,0),"")</f>
        <v>167260.82999999999</v>
      </c>
      <c r="Y1419" t="s">
        <v>2235</v>
      </c>
      <c r="Z1419">
        <v>1956.2</v>
      </c>
      <c r="AA1419">
        <v>1972.08</v>
      </c>
      <c r="AB1419">
        <v>1948.19</v>
      </c>
      <c r="AC1419">
        <v>1954.06</v>
      </c>
      <c r="AD1419">
        <v>23.889999999999802</v>
      </c>
      <c r="AE1419">
        <v>31.712142857142801</v>
      </c>
      <c r="AF1419">
        <v>72.326212432556105</v>
      </c>
      <c r="AG1419">
        <v>0</v>
      </c>
      <c r="AH1419" s="1">
        <f t="shared" si="68"/>
        <v>44089</v>
      </c>
      <c r="AI1419">
        <f>IFERROR(VLOOKUP(AH1419,realized!U:X,3,0),"")</f>
        <v>-97425.49</v>
      </c>
    </row>
    <row r="1420" spans="1:35" x14ac:dyDescent="0.3">
      <c r="A1420" t="s">
        <v>2249</v>
      </c>
      <c r="B1420">
        <v>1.1711</v>
      </c>
      <c r="C1420">
        <v>1.17974</v>
      </c>
      <c r="D1420">
        <v>1.1705700000000001</v>
      </c>
      <c r="E1420">
        <v>1.1782600000000001</v>
      </c>
      <c r="F1420">
        <v>9.1699999999999005E-3</v>
      </c>
      <c r="G1420">
        <v>7.8178571428571403E-3</v>
      </c>
      <c r="H1420">
        <v>53.512510100472497</v>
      </c>
      <c r="I1420">
        <v>0</v>
      </c>
      <c r="J1420" s="1">
        <f t="shared" si="66"/>
        <v>44109</v>
      </c>
      <c r="K1420">
        <f>IFERROR(VLOOKUP(J1420,realized!F:I,3,0),"")</f>
        <v>-132068.51999999999</v>
      </c>
      <c r="M1420" t="s">
        <v>2249</v>
      </c>
      <c r="N1420">
        <v>1.2933399999999999</v>
      </c>
      <c r="O1420">
        <v>1.2990699999999999</v>
      </c>
      <c r="P1420">
        <v>1.28992</v>
      </c>
      <c r="Q1420">
        <v>1.29725</v>
      </c>
      <c r="R1420">
        <v>9.1499999999999897E-3</v>
      </c>
      <c r="S1420">
        <v>1.2792857142857101E-2</v>
      </c>
      <c r="T1420">
        <v>66.825854992821903</v>
      </c>
      <c r="U1420">
        <v>0</v>
      </c>
      <c r="V1420" s="1">
        <f t="shared" si="67"/>
        <v>44109</v>
      </c>
      <c r="W1420">
        <f>IFERROR(VLOOKUP(V1420,realized!K:N,3,0),"")</f>
        <v>-5061.38</v>
      </c>
      <c r="Y1420" t="s">
        <v>2236</v>
      </c>
      <c r="Z1420">
        <v>1952.75</v>
      </c>
      <c r="AA1420">
        <v>1973.46</v>
      </c>
      <c r="AB1420">
        <v>1949.82</v>
      </c>
      <c r="AC1420">
        <v>1959.26</v>
      </c>
      <c r="AD1420">
        <v>23.6400000000001</v>
      </c>
      <c r="AE1420">
        <v>28.643571428571398</v>
      </c>
      <c r="AF1420">
        <v>70.571846730392593</v>
      </c>
      <c r="AG1420">
        <v>0</v>
      </c>
      <c r="AH1420" s="1">
        <f t="shared" si="68"/>
        <v>44090</v>
      </c>
      <c r="AI1420">
        <f>IFERROR(VLOOKUP(AH1420,realized!U:X,3,0),"")</f>
        <v>153982.74</v>
      </c>
    </row>
    <row r="1421" spans="1:35" x14ac:dyDescent="0.3">
      <c r="A1421" t="s">
        <v>2250</v>
      </c>
      <c r="B1421">
        <v>1.1779200000000001</v>
      </c>
      <c r="C1421">
        <v>1.18075</v>
      </c>
      <c r="D1421">
        <v>1.17316</v>
      </c>
      <c r="E1421">
        <v>1.1732400000000001</v>
      </c>
      <c r="F1421">
        <v>7.5899999999999796E-3</v>
      </c>
      <c r="G1421">
        <v>7.6814285714285804E-3</v>
      </c>
      <c r="H1421">
        <v>54.862641541463098</v>
      </c>
      <c r="I1421">
        <v>0</v>
      </c>
      <c r="J1421" s="1">
        <f t="shared" si="66"/>
        <v>44110</v>
      </c>
      <c r="K1421">
        <f>IFERROR(VLOOKUP(J1421,realized!F:I,3,0),"")</f>
        <v>94592.11</v>
      </c>
      <c r="M1421" t="s">
        <v>2250</v>
      </c>
      <c r="N1421">
        <v>1.2972399999999999</v>
      </c>
      <c r="O1421">
        <v>1.3006899999999999</v>
      </c>
      <c r="P1421">
        <v>1.2866599999999999</v>
      </c>
      <c r="Q1421">
        <v>1.28694</v>
      </c>
      <c r="R1421">
        <v>1.40299999999999E-2</v>
      </c>
      <c r="S1421">
        <v>1.28492857142857E-2</v>
      </c>
      <c r="T1421">
        <v>66.570762374915603</v>
      </c>
      <c r="U1421">
        <v>0</v>
      </c>
      <c r="V1421" s="1">
        <f t="shared" si="67"/>
        <v>44110</v>
      </c>
      <c r="W1421">
        <f>IFERROR(VLOOKUP(V1421,realized!K:N,3,0),"")</f>
        <v>145593.60000000001</v>
      </c>
      <c r="Y1421" t="s">
        <v>2237</v>
      </c>
      <c r="Z1421">
        <v>1958.94</v>
      </c>
      <c r="AA1421">
        <v>1960.87</v>
      </c>
      <c r="AB1421">
        <v>1932.83</v>
      </c>
      <c r="AC1421">
        <v>1944.02</v>
      </c>
      <c r="AD1421">
        <v>28.0399999999999</v>
      </c>
      <c r="AE1421">
        <v>27.018571428571398</v>
      </c>
      <c r="AF1421">
        <v>68.512302606256497</v>
      </c>
      <c r="AG1421">
        <v>0</v>
      </c>
      <c r="AH1421" s="1">
        <f t="shared" si="68"/>
        <v>44091</v>
      </c>
      <c r="AI1421">
        <f>IFERROR(VLOOKUP(AH1421,realized!U:X,3,0),"")</f>
        <v>32287.59</v>
      </c>
    </row>
    <row r="1422" spans="1:35" x14ac:dyDescent="0.3">
      <c r="A1422" t="s">
        <v>2251</v>
      </c>
      <c r="B1422">
        <v>1.1732800000000001</v>
      </c>
      <c r="C1422">
        <v>1.1781699999999999</v>
      </c>
      <c r="D1422">
        <v>1.1724699999999999</v>
      </c>
      <c r="E1422">
        <v>1.1759299999999999</v>
      </c>
      <c r="F1422">
        <v>5.7000000000000297E-3</v>
      </c>
      <c r="G1422">
        <v>7.2678571428571497E-3</v>
      </c>
      <c r="H1422">
        <v>54.538728406544699</v>
      </c>
      <c r="I1422">
        <v>0</v>
      </c>
      <c r="J1422" s="1">
        <f t="shared" si="66"/>
        <v>44111</v>
      </c>
      <c r="K1422">
        <f>IFERROR(VLOOKUP(J1422,realized!F:I,3,0),"")</f>
        <v>122318.92</v>
      </c>
      <c r="M1422" t="s">
        <v>2251</v>
      </c>
      <c r="N1422">
        <v>1.2871600000000001</v>
      </c>
      <c r="O1422">
        <v>1.2929299999999999</v>
      </c>
      <c r="P1422">
        <v>1.28444</v>
      </c>
      <c r="Q1422">
        <v>1.29159</v>
      </c>
      <c r="R1422">
        <v>8.4899999999998796E-3</v>
      </c>
      <c r="S1422">
        <v>1.2496428571428599E-2</v>
      </c>
      <c r="T1422">
        <v>66.271810687526397</v>
      </c>
      <c r="U1422">
        <v>0</v>
      </c>
      <c r="V1422" s="1">
        <f t="shared" si="67"/>
        <v>44111</v>
      </c>
      <c r="W1422">
        <f>IFERROR(VLOOKUP(V1422,realized!K:N,3,0),"")</f>
        <v>45038.96</v>
      </c>
      <c r="Y1422" t="s">
        <v>2238</v>
      </c>
      <c r="Z1422">
        <v>1942.09</v>
      </c>
      <c r="AA1422">
        <v>1959.97</v>
      </c>
      <c r="AB1422">
        <v>1941.74</v>
      </c>
      <c r="AC1422">
        <v>1949.65</v>
      </c>
      <c r="AD1422">
        <v>18.23</v>
      </c>
      <c r="AE1422">
        <v>26.714285714285701</v>
      </c>
      <c r="AF1422">
        <v>66.888705780321601</v>
      </c>
      <c r="AG1422">
        <v>0</v>
      </c>
      <c r="AH1422" s="1">
        <f t="shared" si="68"/>
        <v>44092</v>
      </c>
      <c r="AI1422">
        <f>IFERROR(VLOOKUP(AH1422,realized!U:X,3,0),"")</f>
        <v>76070.880000000005</v>
      </c>
    </row>
    <row r="1423" spans="1:35" x14ac:dyDescent="0.3">
      <c r="A1423" t="s">
        <v>2252</v>
      </c>
      <c r="B1423">
        <v>1.17598</v>
      </c>
      <c r="C1423">
        <v>1.17815</v>
      </c>
      <c r="D1423">
        <v>1.1732400000000001</v>
      </c>
      <c r="E1423">
        <v>1.1759200000000001</v>
      </c>
      <c r="F1423">
        <v>4.9099999999999699E-3</v>
      </c>
      <c r="G1423">
        <v>7.2985714285714398E-3</v>
      </c>
      <c r="H1423">
        <v>54.314529709628403</v>
      </c>
      <c r="I1423">
        <v>0</v>
      </c>
      <c r="J1423" s="1">
        <f t="shared" si="66"/>
        <v>44112</v>
      </c>
      <c r="K1423">
        <f>IFERROR(VLOOKUP(J1423,realized!F:I,3,0),"")</f>
        <v>79068.399999999994</v>
      </c>
      <c r="M1423" t="s">
        <v>2252</v>
      </c>
      <c r="N1423">
        <v>1.2915099999999999</v>
      </c>
      <c r="O1423">
        <v>1.2969999999999999</v>
      </c>
      <c r="P1423">
        <v>1.2890900000000001</v>
      </c>
      <c r="Q1423">
        <v>1.29328</v>
      </c>
      <c r="R1423">
        <v>7.9099999999998599E-3</v>
      </c>
      <c r="S1423">
        <v>1.2407857142857101E-2</v>
      </c>
      <c r="T1423">
        <v>65.956474350582198</v>
      </c>
      <c r="U1423">
        <v>0</v>
      </c>
      <c r="V1423" s="1">
        <f t="shared" si="67"/>
        <v>44112</v>
      </c>
      <c r="W1423">
        <f>IFERROR(VLOOKUP(V1423,realized!K:N,3,0),"")</f>
        <v>93315.66</v>
      </c>
      <c r="Y1423" t="s">
        <v>2239</v>
      </c>
      <c r="Z1423">
        <v>1949.55</v>
      </c>
      <c r="AA1423">
        <v>1955.54</v>
      </c>
      <c r="AB1423">
        <v>1882.14</v>
      </c>
      <c r="AC1423">
        <v>1912.53</v>
      </c>
      <c r="AD1423">
        <v>73.399999999999807</v>
      </c>
      <c r="AE1423">
        <v>29.865714285714201</v>
      </c>
      <c r="AF1423">
        <v>63.467341062201797</v>
      </c>
      <c r="AG1423">
        <v>0</v>
      </c>
      <c r="AH1423" s="1">
        <f t="shared" si="68"/>
        <v>44095</v>
      </c>
      <c r="AI1423">
        <f>IFERROR(VLOOKUP(AH1423,realized!U:X,3,0),"")</f>
        <v>-1647019.06</v>
      </c>
    </row>
    <row r="1424" spans="1:35" x14ac:dyDescent="0.3">
      <c r="A1424" t="s">
        <v>2253</v>
      </c>
      <c r="B1424">
        <v>1.1759500000000001</v>
      </c>
      <c r="C1424">
        <v>1.1830799999999999</v>
      </c>
      <c r="D1424">
        <v>1.17553</v>
      </c>
      <c r="E1424">
        <v>1.1826099999999999</v>
      </c>
      <c r="F1424">
        <v>7.5499999999999396E-3</v>
      </c>
      <c r="G1424">
        <v>6.8364285714285601E-3</v>
      </c>
      <c r="H1424">
        <v>60.341640237426503</v>
      </c>
      <c r="I1424">
        <v>0</v>
      </c>
      <c r="J1424" s="1">
        <f t="shared" si="66"/>
        <v>44113</v>
      </c>
      <c r="K1424">
        <f>IFERROR(VLOOKUP(J1424,realized!F:I,3,0),"")</f>
        <v>-217105.85</v>
      </c>
      <c r="M1424" t="s">
        <v>2253</v>
      </c>
      <c r="N1424">
        <v>1.2918400000000001</v>
      </c>
      <c r="O1424">
        <v>1.30491</v>
      </c>
      <c r="P1424">
        <v>1.2918400000000001</v>
      </c>
      <c r="Q1424">
        <v>1.30454</v>
      </c>
      <c r="R1424">
        <v>1.3069999999999899E-2</v>
      </c>
      <c r="S1424">
        <v>1.1975714285714201E-2</v>
      </c>
      <c r="T1424">
        <v>60.9241090588772</v>
      </c>
      <c r="U1424">
        <v>0</v>
      </c>
      <c r="V1424" s="1">
        <f t="shared" si="67"/>
        <v>44113</v>
      </c>
      <c r="W1424">
        <f>IFERROR(VLOOKUP(V1424,realized!K:N,3,0),"")</f>
        <v>-225032.93</v>
      </c>
      <c r="Y1424" t="s">
        <v>2240</v>
      </c>
      <c r="Z1424">
        <v>1911.3</v>
      </c>
      <c r="AA1424">
        <v>1919.93</v>
      </c>
      <c r="AB1424">
        <v>1894.44</v>
      </c>
      <c r="AC1424">
        <v>1899.87</v>
      </c>
      <c r="AD1424">
        <v>25.49</v>
      </c>
      <c r="AE1424">
        <v>28.792857142857098</v>
      </c>
      <c r="AF1424">
        <v>62.296591365452898</v>
      </c>
      <c r="AG1424">
        <v>0</v>
      </c>
      <c r="AH1424" s="1">
        <f t="shared" si="68"/>
        <v>44096</v>
      </c>
      <c r="AI1424">
        <f>IFERROR(VLOOKUP(AH1424,realized!U:X,3,0),"")</f>
        <v>-163217.32999999999</v>
      </c>
    </row>
    <row r="1425" spans="1:35" x14ac:dyDescent="0.3">
      <c r="A1425" t="s">
        <v>2254</v>
      </c>
      <c r="B1425">
        <v>1.1808799999999999</v>
      </c>
      <c r="C1425">
        <v>1.18265</v>
      </c>
      <c r="D1425">
        <v>1.17865</v>
      </c>
      <c r="E1425">
        <v>1.1811</v>
      </c>
      <c r="F1425">
        <v>4.0000000000000001E-3</v>
      </c>
      <c r="G1425">
        <v>6.5335714285714198E-3</v>
      </c>
      <c r="H1425">
        <v>59.826293829377803</v>
      </c>
      <c r="I1425">
        <v>0</v>
      </c>
      <c r="J1425" s="1">
        <f t="shared" si="66"/>
        <v>44116</v>
      </c>
      <c r="K1425">
        <f>IFERROR(VLOOKUP(J1425,realized!F:I,3,0),"")</f>
        <v>15183.51</v>
      </c>
      <c r="M1425" t="s">
        <v>2254</v>
      </c>
      <c r="N1425">
        <v>1.3021499999999999</v>
      </c>
      <c r="O1425">
        <v>1.3082400000000001</v>
      </c>
      <c r="P1425">
        <v>1.3005</v>
      </c>
      <c r="Q1425">
        <v>1.3060400000000001</v>
      </c>
      <c r="R1425">
        <v>7.7400000000000801E-3</v>
      </c>
      <c r="S1425">
        <v>1.141E-2</v>
      </c>
      <c r="T1425">
        <v>57.0167294117308</v>
      </c>
      <c r="U1425">
        <v>0</v>
      </c>
      <c r="V1425" s="1">
        <f t="shared" si="67"/>
        <v>44116</v>
      </c>
      <c r="W1425">
        <f>IFERROR(VLOOKUP(V1425,realized!K:N,3,0),"")</f>
        <v>-135471.78</v>
      </c>
      <c r="Y1425" t="s">
        <v>2241</v>
      </c>
      <c r="Z1425">
        <v>1897.94</v>
      </c>
      <c r="AA1425">
        <v>1905.24</v>
      </c>
      <c r="AB1425">
        <v>1855.71</v>
      </c>
      <c r="AC1425">
        <v>1863.08</v>
      </c>
      <c r="AD1425">
        <v>49.529999999999902</v>
      </c>
      <c r="AE1425">
        <v>30.242857142857101</v>
      </c>
      <c r="AF1425">
        <v>51.580515836011003</v>
      </c>
      <c r="AG1425">
        <v>0</v>
      </c>
      <c r="AH1425" s="1">
        <f t="shared" si="68"/>
        <v>44097</v>
      </c>
      <c r="AI1425">
        <f>IFERROR(VLOOKUP(AH1425,realized!U:X,3,0),"")</f>
        <v>-492387.59</v>
      </c>
    </row>
    <row r="1426" spans="1:35" x14ac:dyDescent="0.3">
      <c r="A1426" t="s">
        <v>2255</v>
      </c>
      <c r="B1426">
        <v>1.18113</v>
      </c>
      <c r="C1426">
        <v>1.18161</v>
      </c>
      <c r="D1426">
        <v>1.1730100000000001</v>
      </c>
      <c r="E1426">
        <v>1.1742600000000001</v>
      </c>
      <c r="F1426">
        <v>8.5999999999999393E-3</v>
      </c>
      <c r="G1426">
        <v>6.6628571428571197E-3</v>
      </c>
      <c r="H1426">
        <v>59.370479082844902</v>
      </c>
      <c r="I1426">
        <v>0</v>
      </c>
      <c r="J1426" s="1">
        <f t="shared" si="66"/>
        <v>44117</v>
      </c>
      <c r="K1426">
        <f>IFERROR(VLOOKUP(J1426,realized!F:I,3,0),"")</f>
        <v>19686.7</v>
      </c>
      <c r="M1426" t="s">
        <v>2255</v>
      </c>
      <c r="N1426">
        <v>1.30637</v>
      </c>
      <c r="O1426">
        <v>1.3067299999999999</v>
      </c>
      <c r="P1426">
        <v>1.29217</v>
      </c>
      <c r="Q1426">
        <v>1.2930900000000001</v>
      </c>
      <c r="R1426">
        <v>1.4559999999999899E-2</v>
      </c>
      <c r="S1426">
        <v>1.1721428571428501E-2</v>
      </c>
      <c r="T1426">
        <v>57.566804047396801</v>
      </c>
      <c r="U1426">
        <v>0</v>
      </c>
      <c r="V1426" s="1">
        <f t="shared" si="67"/>
        <v>44117</v>
      </c>
      <c r="W1426">
        <f>IFERROR(VLOOKUP(V1426,realized!K:N,3,0),"")</f>
        <v>-57211.49</v>
      </c>
      <c r="Y1426" t="s">
        <v>2242</v>
      </c>
      <c r="Z1426">
        <v>1863.34</v>
      </c>
      <c r="AA1426">
        <v>1877.06</v>
      </c>
      <c r="AB1426">
        <v>1848.4</v>
      </c>
      <c r="AC1426">
        <v>1867.34</v>
      </c>
      <c r="AD1426">
        <v>28.659999999999801</v>
      </c>
      <c r="AE1426">
        <v>30.0707142857142</v>
      </c>
      <c r="AF1426">
        <v>48.349435312784699</v>
      </c>
      <c r="AG1426">
        <v>0</v>
      </c>
      <c r="AH1426" s="1">
        <f t="shared" si="68"/>
        <v>44098</v>
      </c>
      <c r="AI1426">
        <f>IFERROR(VLOOKUP(AH1426,realized!U:X,3,0),"")</f>
        <v>-84862.45</v>
      </c>
    </row>
    <row r="1427" spans="1:35" x14ac:dyDescent="0.3">
      <c r="A1427" t="s">
        <v>2256</v>
      </c>
      <c r="B1427">
        <v>1.17424</v>
      </c>
      <c r="C1427">
        <v>1.1771</v>
      </c>
      <c r="D1427">
        <v>1.17197</v>
      </c>
      <c r="E1427">
        <v>1.1744399999999999</v>
      </c>
      <c r="F1427">
        <v>5.1300000000000703E-3</v>
      </c>
      <c r="G1427">
        <v>6.5978571428571301E-3</v>
      </c>
      <c r="H1427">
        <v>58.947755006235198</v>
      </c>
      <c r="I1427">
        <v>0</v>
      </c>
      <c r="J1427" s="1">
        <f t="shared" si="66"/>
        <v>44118</v>
      </c>
      <c r="K1427">
        <f>IFERROR(VLOOKUP(J1427,realized!F:I,3,0),"")</f>
        <v>-7517.31</v>
      </c>
      <c r="M1427" t="s">
        <v>2256</v>
      </c>
      <c r="N1427">
        <v>1.2931900000000001</v>
      </c>
      <c r="O1427">
        <v>1.3064100000000001</v>
      </c>
      <c r="P1427">
        <v>1.2862800000000001</v>
      </c>
      <c r="Q1427">
        <v>1.3008999999999999</v>
      </c>
      <c r="R1427">
        <v>2.0129999999999901E-2</v>
      </c>
      <c r="S1427">
        <v>1.25092857142857E-2</v>
      </c>
      <c r="T1427">
        <v>57.202319568862897</v>
      </c>
      <c r="U1427">
        <v>0</v>
      </c>
      <c r="V1427" s="1">
        <f t="shared" si="67"/>
        <v>44118</v>
      </c>
      <c r="W1427">
        <f>IFERROR(VLOOKUP(V1427,realized!K:N,3,0),"")</f>
        <v>-135797.35999999999</v>
      </c>
      <c r="Y1427" t="s">
        <v>2243</v>
      </c>
      <c r="Z1427">
        <v>1866.68</v>
      </c>
      <c r="AA1427">
        <v>1875.17</v>
      </c>
      <c r="AB1427">
        <v>1852.02</v>
      </c>
      <c r="AC1427">
        <v>1860.78</v>
      </c>
      <c r="AD1427">
        <v>23.15</v>
      </c>
      <c r="AE1427">
        <v>30.520714285714199</v>
      </c>
      <c r="AF1427">
        <v>47.556810490195303</v>
      </c>
      <c r="AG1427">
        <v>0</v>
      </c>
      <c r="AH1427" s="1">
        <f t="shared" si="68"/>
        <v>44099</v>
      </c>
      <c r="AI1427">
        <f>IFERROR(VLOOKUP(AH1427,realized!U:X,3,0),"")</f>
        <v>17837.8</v>
      </c>
    </row>
    <row r="1428" spans="1:35" x14ac:dyDescent="0.3">
      <c r="A1428" t="s">
        <v>2257</v>
      </c>
      <c r="B1428">
        <v>1.17442</v>
      </c>
      <c r="C1428">
        <v>1.17574</v>
      </c>
      <c r="D1428">
        <v>1.1688099999999999</v>
      </c>
      <c r="E1428">
        <v>1.17055</v>
      </c>
      <c r="F1428">
        <v>6.9300000000001001E-3</v>
      </c>
      <c r="G1428">
        <v>6.5721428571428502E-3</v>
      </c>
      <c r="H1428">
        <v>58.957122847283102</v>
      </c>
      <c r="I1428">
        <v>0</v>
      </c>
      <c r="J1428" s="1">
        <f t="shared" si="66"/>
        <v>44119</v>
      </c>
      <c r="K1428">
        <f>IFERROR(VLOOKUP(J1428,realized!F:I,3,0),"")</f>
        <v>13874.24</v>
      </c>
      <c r="M1428" t="s">
        <v>2257</v>
      </c>
      <c r="N1428">
        <v>1.3005599999999999</v>
      </c>
      <c r="O1428">
        <v>1.3029299999999999</v>
      </c>
      <c r="P1428">
        <v>1.2889900000000001</v>
      </c>
      <c r="Q1428">
        <v>1.2899099999999999</v>
      </c>
      <c r="R1428">
        <v>1.39399999999998E-2</v>
      </c>
      <c r="S1428">
        <v>1.2660714285714201E-2</v>
      </c>
      <c r="T1428">
        <v>63.094664583196</v>
      </c>
      <c r="U1428">
        <v>0</v>
      </c>
      <c r="V1428" s="1">
        <f t="shared" si="67"/>
        <v>44119</v>
      </c>
      <c r="W1428">
        <f>IFERROR(VLOOKUP(V1428,realized!K:N,3,0),"")</f>
        <v>294438.07</v>
      </c>
      <c r="Y1428" t="s">
        <v>2244</v>
      </c>
      <c r="Z1428">
        <v>1857.88</v>
      </c>
      <c r="AA1428">
        <v>1882.98</v>
      </c>
      <c r="AB1428">
        <v>1848.56</v>
      </c>
      <c r="AC1428">
        <v>1880.98</v>
      </c>
      <c r="AD1428">
        <v>34.42</v>
      </c>
      <c r="AE1428">
        <v>30.5178571428571</v>
      </c>
      <c r="AF1428">
        <v>47.044636064501297</v>
      </c>
      <c r="AG1428">
        <v>0</v>
      </c>
      <c r="AH1428" s="1">
        <f t="shared" si="68"/>
        <v>44102</v>
      </c>
      <c r="AI1428">
        <f>IFERROR(VLOOKUP(AH1428,realized!U:X,3,0),"")</f>
        <v>-82124.539999999994</v>
      </c>
    </row>
    <row r="1429" spans="1:35" x14ac:dyDescent="0.3">
      <c r="A1429" t="s">
        <v>2258</v>
      </c>
      <c r="B1429">
        <v>1.1705700000000001</v>
      </c>
      <c r="C1429">
        <v>1.17459</v>
      </c>
      <c r="D1429">
        <v>1.1693800000000001</v>
      </c>
      <c r="E1429">
        <v>1.17123</v>
      </c>
      <c r="F1429">
        <v>5.20999999999993E-3</v>
      </c>
      <c r="G1429">
        <v>6.4814285714285503E-3</v>
      </c>
      <c r="H1429">
        <v>67.527549303420599</v>
      </c>
      <c r="I1429">
        <v>0</v>
      </c>
      <c r="J1429" s="1">
        <f t="shared" si="66"/>
        <v>44120</v>
      </c>
      <c r="K1429">
        <f>IFERROR(VLOOKUP(J1429,realized!F:I,3,0),"")</f>
        <v>55556.33</v>
      </c>
      <c r="M1429" t="s">
        <v>2258</v>
      </c>
      <c r="N1429">
        <v>1.29036</v>
      </c>
      <c r="O1429">
        <v>1.2962100000000001</v>
      </c>
      <c r="P1429">
        <v>1.28576</v>
      </c>
      <c r="Q1429">
        <v>1.2912699999999999</v>
      </c>
      <c r="R1429">
        <v>1.0449999999999999E-2</v>
      </c>
      <c r="S1429">
        <v>1.20649999999999E-2</v>
      </c>
      <c r="T1429">
        <v>69.944092165115705</v>
      </c>
      <c r="U1429">
        <v>0</v>
      </c>
      <c r="V1429" s="1">
        <f t="shared" si="67"/>
        <v>44120</v>
      </c>
      <c r="W1429">
        <f>IFERROR(VLOOKUP(V1429,realized!K:N,3,0),"")</f>
        <v>189500.21</v>
      </c>
      <c r="Y1429" t="s">
        <v>2245</v>
      </c>
      <c r="Z1429">
        <v>1880.86</v>
      </c>
      <c r="AA1429">
        <v>1899.05</v>
      </c>
      <c r="AB1429">
        <v>1875.3</v>
      </c>
      <c r="AC1429">
        <v>1897.63</v>
      </c>
      <c r="AD1429">
        <v>23.75</v>
      </c>
      <c r="AE1429">
        <v>30.0199999999999</v>
      </c>
      <c r="AF1429">
        <v>46.480532680269697</v>
      </c>
      <c r="AG1429">
        <v>0</v>
      </c>
      <c r="AH1429" s="1">
        <f t="shared" si="68"/>
        <v>44103</v>
      </c>
      <c r="AI1429">
        <f>IFERROR(VLOOKUP(AH1429,realized!U:X,3,0),"")</f>
        <v>-264805.44</v>
      </c>
    </row>
    <row r="1430" spans="1:35" x14ac:dyDescent="0.3">
      <c r="A1430" t="s">
        <v>2259</v>
      </c>
      <c r="B1430">
        <v>1.17184</v>
      </c>
      <c r="C1430">
        <v>1.1793499999999999</v>
      </c>
      <c r="D1430">
        <v>1.17028</v>
      </c>
      <c r="E1430">
        <v>1.17696</v>
      </c>
      <c r="F1430">
        <v>9.0699999999999097E-3</v>
      </c>
      <c r="G1430">
        <v>6.5278571428571304E-3</v>
      </c>
      <c r="H1430">
        <v>72.525313094726201</v>
      </c>
      <c r="I1430">
        <v>0</v>
      </c>
      <c r="J1430" s="1">
        <f t="shared" si="66"/>
        <v>44123</v>
      </c>
      <c r="K1430">
        <f>IFERROR(VLOOKUP(J1430,realized!F:I,3,0),"")</f>
        <v>-108082.74</v>
      </c>
      <c r="M1430" t="s">
        <v>2259</v>
      </c>
      <c r="N1430">
        <v>1.2892699999999999</v>
      </c>
      <c r="O1430">
        <v>1.30243</v>
      </c>
      <c r="P1430">
        <v>1.28914</v>
      </c>
      <c r="Q1430">
        <v>1.2943800000000001</v>
      </c>
      <c r="R1430">
        <v>1.329E-2</v>
      </c>
      <c r="S1430">
        <v>1.2442142857142799E-2</v>
      </c>
      <c r="T1430">
        <v>69.677961693874906</v>
      </c>
      <c r="U1430">
        <v>0</v>
      </c>
      <c r="V1430" s="1">
        <f t="shared" si="67"/>
        <v>44123</v>
      </c>
      <c r="W1430">
        <f>IFERROR(VLOOKUP(V1430,realized!K:N,3,0),"")</f>
        <v>110465.02</v>
      </c>
      <c r="Y1430" t="s">
        <v>2246</v>
      </c>
      <c r="Z1430">
        <v>1896.54</v>
      </c>
      <c r="AA1430">
        <v>1902.26</v>
      </c>
      <c r="AB1430">
        <v>1881.3</v>
      </c>
      <c r="AC1430">
        <v>1882.28</v>
      </c>
      <c r="AD1430">
        <v>20.96</v>
      </c>
      <c r="AE1430">
        <v>29.728571428571399</v>
      </c>
      <c r="AF1430">
        <v>46.0069447892174</v>
      </c>
      <c r="AG1430">
        <v>0</v>
      </c>
      <c r="AH1430" s="1">
        <f t="shared" si="68"/>
        <v>44104</v>
      </c>
      <c r="AI1430">
        <f>IFERROR(VLOOKUP(AH1430,realized!U:X,3,0),"")</f>
        <v>75772.37</v>
      </c>
    </row>
    <row r="1431" spans="1:35" x14ac:dyDescent="0.3">
      <c r="A1431" t="s">
        <v>2260</v>
      </c>
      <c r="B1431">
        <v>1.17699</v>
      </c>
      <c r="C1431">
        <v>1.18405</v>
      </c>
      <c r="D1431">
        <v>1.1759599999999999</v>
      </c>
      <c r="E1431">
        <v>1.18201</v>
      </c>
      <c r="F1431">
        <v>8.0900000000001492E-3</v>
      </c>
      <c r="G1431">
        <v>6.6042857142857101E-3</v>
      </c>
      <c r="H1431">
        <v>70.557638676148898</v>
      </c>
      <c r="I1431">
        <v>0</v>
      </c>
      <c r="J1431" s="1">
        <f t="shared" si="66"/>
        <v>44124</v>
      </c>
      <c r="K1431">
        <f>IFERROR(VLOOKUP(J1431,realized!F:I,3,0),"")</f>
        <v>-288439.65999999997</v>
      </c>
      <c r="M1431" t="s">
        <v>2260</v>
      </c>
      <c r="N1431">
        <v>1.29403</v>
      </c>
      <c r="O1431">
        <v>1.2979000000000001</v>
      </c>
      <c r="P1431">
        <v>1.2910600000000001</v>
      </c>
      <c r="Q1431">
        <v>1.29423</v>
      </c>
      <c r="R1431">
        <v>6.8399999999999503E-3</v>
      </c>
      <c r="S1431">
        <v>1.19521428571428E-2</v>
      </c>
      <c r="T1431">
        <v>71.406669121012897</v>
      </c>
      <c r="U1431">
        <v>0</v>
      </c>
      <c r="V1431" s="1">
        <f t="shared" si="67"/>
        <v>44124</v>
      </c>
      <c r="W1431">
        <f>IFERROR(VLOOKUP(V1431,realized!K:N,3,0),"")</f>
        <v>20986.82</v>
      </c>
      <c r="Y1431" t="s">
        <v>2247</v>
      </c>
      <c r="Z1431">
        <v>1885.54</v>
      </c>
      <c r="AA1431">
        <v>1912.13</v>
      </c>
      <c r="AB1431">
        <v>1884.4</v>
      </c>
      <c r="AC1431">
        <v>1905.7</v>
      </c>
      <c r="AD1431">
        <v>29.850000000000101</v>
      </c>
      <c r="AE1431">
        <v>30.6099999999999</v>
      </c>
      <c r="AF1431">
        <v>45.741094699886503</v>
      </c>
      <c r="AG1431">
        <v>0</v>
      </c>
      <c r="AH1431" s="1">
        <f t="shared" si="68"/>
        <v>44105</v>
      </c>
      <c r="AI1431">
        <f>IFERROR(VLOOKUP(AH1431,realized!U:X,3,0),"")</f>
        <v>-48479.61</v>
      </c>
    </row>
    <row r="1432" spans="1:35" x14ac:dyDescent="0.3">
      <c r="A1432" t="s">
        <v>2261</v>
      </c>
      <c r="B1432">
        <v>1.18204</v>
      </c>
      <c r="C1432">
        <v>1.18804</v>
      </c>
      <c r="D1432">
        <v>1.18204</v>
      </c>
      <c r="E1432">
        <v>1.1855199999999999</v>
      </c>
      <c r="F1432">
        <v>6.0299999999999798E-3</v>
      </c>
      <c r="G1432">
        <v>6.6599999999999897E-3</v>
      </c>
      <c r="H1432">
        <v>61.373214820177999</v>
      </c>
      <c r="I1432">
        <v>0</v>
      </c>
      <c r="J1432" s="1">
        <f t="shared" si="66"/>
        <v>44125</v>
      </c>
      <c r="K1432">
        <f>IFERROR(VLOOKUP(J1432,realized!F:I,3,0),"")</f>
        <v>-511119.99</v>
      </c>
      <c r="M1432" t="s">
        <v>2261</v>
      </c>
      <c r="N1432">
        <v>1.29369</v>
      </c>
      <c r="O1432">
        <v>1.3176399999999999</v>
      </c>
      <c r="P1432">
        <v>1.29314</v>
      </c>
      <c r="Q1432">
        <v>1.31457</v>
      </c>
      <c r="R1432">
        <v>2.44999999999999E-2</v>
      </c>
      <c r="S1432">
        <v>1.25635714285714E-2</v>
      </c>
      <c r="T1432">
        <v>61.566709303833697</v>
      </c>
      <c r="U1432">
        <v>0</v>
      </c>
      <c r="V1432" s="1">
        <f t="shared" si="67"/>
        <v>44125</v>
      </c>
      <c r="W1432">
        <f>IFERROR(VLOOKUP(V1432,realized!K:N,3,0),"")</f>
        <v>-817824.95</v>
      </c>
      <c r="Y1432" t="s">
        <v>2248</v>
      </c>
      <c r="Z1432">
        <v>1905.51</v>
      </c>
      <c r="AA1432">
        <v>1917</v>
      </c>
      <c r="AB1432">
        <v>1889.56</v>
      </c>
      <c r="AC1432">
        <v>1898.88</v>
      </c>
      <c r="AD1432">
        <v>27.44</v>
      </c>
      <c r="AE1432">
        <v>30.746428571428499</v>
      </c>
      <c r="AF1432">
        <v>45.469911480933597</v>
      </c>
      <c r="AG1432">
        <v>0</v>
      </c>
      <c r="AH1432" s="1">
        <f t="shared" si="68"/>
        <v>44106</v>
      </c>
      <c r="AI1432">
        <f>IFERROR(VLOOKUP(AH1432,realized!U:X,3,0),"")</f>
        <v>129025.22</v>
      </c>
    </row>
    <row r="1433" spans="1:35" x14ac:dyDescent="0.3">
      <c r="A1433" t="s">
        <v>2262</v>
      </c>
      <c r="B1433">
        <v>1.18547</v>
      </c>
      <c r="C1433">
        <v>1.18665</v>
      </c>
      <c r="D1433">
        <v>1.1811199999999999</v>
      </c>
      <c r="E1433">
        <v>1.1815899999999999</v>
      </c>
      <c r="F1433">
        <v>5.5300000000000297E-3</v>
      </c>
      <c r="G1433">
        <v>6.6792857142857097E-3</v>
      </c>
      <c r="H1433">
        <v>61.013472705547997</v>
      </c>
      <c r="I1433">
        <v>0</v>
      </c>
      <c r="J1433" s="1">
        <f t="shared" si="66"/>
        <v>44126</v>
      </c>
      <c r="K1433">
        <f>IFERROR(VLOOKUP(J1433,realized!F:I,3,0),"")</f>
        <v>59158.59</v>
      </c>
      <c r="M1433" t="s">
        <v>2262</v>
      </c>
      <c r="N1433">
        <v>1.3141</v>
      </c>
      <c r="O1433">
        <v>1.3152999999999999</v>
      </c>
      <c r="P1433">
        <v>1.30701</v>
      </c>
      <c r="Q1433">
        <v>1.30792</v>
      </c>
      <c r="R1433">
        <v>8.2899999999998999E-3</v>
      </c>
      <c r="S1433">
        <v>1.2313571428571301E-2</v>
      </c>
      <c r="T1433">
        <v>62.365996470828001</v>
      </c>
      <c r="U1433">
        <v>0</v>
      </c>
      <c r="V1433" s="1">
        <f t="shared" si="67"/>
        <v>44126</v>
      </c>
      <c r="W1433">
        <f>IFERROR(VLOOKUP(V1433,realized!K:N,3,0),"")</f>
        <v>6988.78</v>
      </c>
      <c r="Y1433" t="s">
        <v>2249</v>
      </c>
      <c r="Z1433">
        <v>1904.89</v>
      </c>
      <c r="AA1433">
        <v>1918.71</v>
      </c>
      <c r="AB1433">
        <v>1886.99</v>
      </c>
      <c r="AC1433">
        <v>1912.78</v>
      </c>
      <c r="AD1433">
        <v>31.72</v>
      </c>
      <c r="AE1433">
        <v>31.305714285714298</v>
      </c>
      <c r="AF1433">
        <v>45.432801885241602</v>
      </c>
      <c r="AG1433">
        <v>0</v>
      </c>
      <c r="AH1433" s="1">
        <f t="shared" si="68"/>
        <v>44109</v>
      </c>
      <c r="AI1433">
        <f>IFERROR(VLOOKUP(AH1433,realized!U:X,3,0),"")</f>
        <v>-265921.15000000002</v>
      </c>
    </row>
    <row r="1434" spans="1:35" x14ac:dyDescent="0.3">
      <c r="A1434" t="s">
        <v>2263</v>
      </c>
      <c r="B1434">
        <v>1.1816199999999999</v>
      </c>
      <c r="C1434">
        <v>1.1864600000000001</v>
      </c>
      <c r="D1434">
        <v>1.1786399999999999</v>
      </c>
      <c r="E1434">
        <v>1.1855800000000001</v>
      </c>
      <c r="F1434">
        <v>7.8200000000001602E-3</v>
      </c>
      <c r="G1434">
        <v>6.5828571428571602E-3</v>
      </c>
      <c r="H1434">
        <v>60.523977509984498</v>
      </c>
      <c r="I1434">
        <v>0</v>
      </c>
      <c r="J1434" s="1">
        <f t="shared" si="66"/>
        <v>44127</v>
      </c>
      <c r="K1434">
        <f>IFERROR(VLOOKUP(J1434,realized!F:I,3,0),"")</f>
        <v>-51518.559999999998</v>
      </c>
      <c r="M1434" t="s">
        <v>2263</v>
      </c>
      <c r="N1434">
        <v>1.3078000000000001</v>
      </c>
      <c r="O1434">
        <v>1.3122</v>
      </c>
      <c r="P1434">
        <v>1.30183</v>
      </c>
      <c r="Q1434">
        <v>1.3042400000000001</v>
      </c>
      <c r="R1434">
        <v>1.03699999999999E-2</v>
      </c>
      <c r="S1434">
        <v>1.2400714285714201E-2</v>
      </c>
      <c r="T1434">
        <v>62.279587603147696</v>
      </c>
      <c r="U1434">
        <v>0</v>
      </c>
      <c r="V1434" s="1">
        <f t="shared" si="67"/>
        <v>44127</v>
      </c>
      <c r="W1434">
        <f>IFERROR(VLOOKUP(V1434,realized!K:N,3,0),"")</f>
        <v>19144.66</v>
      </c>
      <c r="Y1434" t="s">
        <v>2250</v>
      </c>
      <c r="Z1434">
        <v>1912.08</v>
      </c>
      <c r="AA1434">
        <v>1920.95</v>
      </c>
      <c r="AB1434">
        <v>1874.5</v>
      </c>
      <c r="AC1434">
        <v>1877.88</v>
      </c>
      <c r="AD1434">
        <v>46.45</v>
      </c>
      <c r="AE1434">
        <v>32.935000000000002</v>
      </c>
      <c r="AF1434">
        <v>49.843459459589702</v>
      </c>
      <c r="AG1434">
        <v>0</v>
      </c>
      <c r="AH1434" s="1">
        <f t="shared" si="68"/>
        <v>44110</v>
      </c>
      <c r="AI1434">
        <f>IFERROR(VLOOKUP(AH1434,realized!U:X,3,0),"")</f>
        <v>-174963.1</v>
      </c>
    </row>
    <row r="1435" spans="1:35" x14ac:dyDescent="0.3">
      <c r="A1435" t="s">
        <v>2264</v>
      </c>
      <c r="B1435">
        <v>1.1853</v>
      </c>
      <c r="C1435">
        <v>1.1856599999999999</v>
      </c>
      <c r="D1435">
        <v>1.1852100000000001</v>
      </c>
      <c r="E1435">
        <v>1.1855599999999999</v>
      </c>
      <c r="F1435">
        <v>4.4999999999983898E-4</v>
      </c>
      <c r="G1435">
        <v>6.0728571428571498E-3</v>
      </c>
      <c r="H1435">
        <v>59.876784950304497</v>
      </c>
      <c r="I1435">
        <v>0</v>
      </c>
      <c r="J1435" s="1">
        <f t="shared" si="66"/>
        <v>44129</v>
      </c>
      <c r="K1435">
        <f>IFERROR(VLOOKUP(J1435,realized!F:I,3,0),"")</f>
        <v>7013.35</v>
      </c>
      <c r="M1435" t="s">
        <v>2264</v>
      </c>
      <c r="N1435">
        <v>1.30531</v>
      </c>
      <c r="O1435">
        <v>1.3056300000000001</v>
      </c>
      <c r="P1435">
        <v>1.3037399999999999</v>
      </c>
      <c r="Q1435">
        <v>1.3048599999999999</v>
      </c>
      <c r="R1435">
        <v>1.89000000000016E-3</v>
      </c>
      <c r="S1435">
        <v>1.1533571428571299E-2</v>
      </c>
      <c r="T1435">
        <v>61.988221172321403</v>
      </c>
      <c r="U1435">
        <v>0</v>
      </c>
      <c r="V1435" s="1">
        <f t="shared" si="67"/>
        <v>44129</v>
      </c>
      <c r="W1435">
        <f>IFERROR(VLOOKUP(V1435,realized!K:N,3,0),"")</f>
        <v>3030.7</v>
      </c>
      <c r="Y1435" t="s">
        <v>2251</v>
      </c>
      <c r="Z1435">
        <v>1878.5</v>
      </c>
      <c r="AA1435">
        <v>1897.88</v>
      </c>
      <c r="AB1435">
        <v>1872.55</v>
      </c>
      <c r="AC1435">
        <v>1886.94</v>
      </c>
      <c r="AD1435">
        <v>25.330000000000101</v>
      </c>
      <c r="AE1435">
        <v>32.7414285714285</v>
      </c>
      <c r="AF1435">
        <v>50.661834541855001</v>
      </c>
      <c r="AG1435">
        <v>0</v>
      </c>
      <c r="AH1435" s="1">
        <f t="shared" si="68"/>
        <v>44111</v>
      </c>
      <c r="AI1435">
        <f>IFERROR(VLOOKUP(AH1435,realized!U:X,3,0),"")</f>
        <v>46398.48</v>
      </c>
    </row>
    <row r="1436" spans="1:35" x14ac:dyDescent="0.3">
      <c r="A1436" t="s">
        <v>2265</v>
      </c>
      <c r="B1436">
        <v>1.18567</v>
      </c>
      <c r="C1436">
        <v>1.18594</v>
      </c>
      <c r="D1436">
        <v>1.1802999999999999</v>
      </c>
      <c r="E1436">
        <v>1.18089</v>
      </c>
      <c r="F1436">
        <v>5.6400000000000798E-3</v>
      </c>
      <c r="G1436">
        <v>6.0685714285714301E-3</v>
      </c>
      <c r="H1436">
        <v>59.386967928097398</v>
      </c>
      <c r="I1436">
        <v>0</v>
      </c>
      <c r="J1436" s="1">
        <f t="shared" si="66"/>
        <v>44130</v>
      </c>
      <c r="K1436">
        <f>IFERROR(VLOOKUP(J1436,realized!F:I,3,0),"")</f>
        <v>110187.22</v>
      </c>
      <c r="M1436" t="s">
        <v>2265</v>
      </c>
      <c r="N1436">
        <v>1.3048599999999999</v>
      </c>
      <c r="O1436">
        <v>1.3074600000000001</v>
      </c>
      <c r="P1436">
        <v>1.29921</v>
      </c>
      <c r="Q1436">
        <v>1.3016399999999999</v>
      </c>
      <c r="R1436">
        <v>8.2500000000000906E-3</v>
      </c>
      <c r="S1436">
        <v>1.15164285714285E-2</v>
      </c>
      <c r="T1436">
        <v>63.307063917019399</v>
      </c>
      <c r="U1436">
        <v>0</v>
      </c>
      <c r="V1436" s="1">
        <f t="shared" si="67"/>
        <v>44130</v>
      </c>
      <c r="W1436">
        <f>IFERROR(VLOOKUP(V1436,realized!K:N,3,0),"")</f>
        <v>39287.24</v>
      </c>
      <c r="Y1436" t="s">
        <v>2252</v>
      </c>
      <c r="Z1436">
        <v>1886.08</v>
      </c>
      <c r="AA1436">
        <v>1900.58</v>
      </c>
      <c r="AB1436">
        <v>1881.86</v>
      </c>
      <c r="AC1436">
        <v>1893.58</v>
      </c>
      <c r="AD1436">
        <v>18.72</v>
      </c>
      <c r="AE1436">
        <v>32.776428571428497</v>
      </c>
      <c r="AF1436">
        <v>52.733980463755302</v>
      </c>
      <c r="AG1436">
        <v>0</v>
      </c>
      <c r="AH1436" s="1">
        <f t="shared" si="68"/>
        <v>44112</v>
      </c>
      <c r="AI1436">
        <f>IFERROR(VLOOKUP(AH1436,realized!U:X,3,0),"")</f>
        <v>160389.85</v>
      </c>
    </row>
    <row r="1437" spans="1:35" x14ac:dyDescent="0.3">
      <c r="A1437" t="s">
        <v>2266</v>
      </c>
      <c r="B1437">
        <v>1.18086</v>
      </c>
      <c r="C1437">
        <v>1.1838599999999999</v>
      </c>
      <c r="D1437">
        <v>1.17805</v>
      </c>
      <c r="E1437">
        <v>1.1787300000000001</v>
      </c>
      <c r="F1437">
        <v>5.80999999999987E-3</v>
      </c>
      <c r="G1437">
        <v>6.1328571428571404E-3</v>
      </c>
      <c r="H1437">
        <v>58.904715967152697</v>
      </c>
      <c r="I1437">
        <v>0</v>
      </c>
      <c r="J1437" s="1">
        <f t="shared" si="66"/>
        <v>44131</v>
      </c>
      <c r="K1437">
        <f>IFERROR(VLOOKUP(J1437,realized!F:I,3,0),"")</f>
        <v>121315.5</v>
      </c>
      <c r="M1437" t="s">
        <v>2266</v>
      </c>
      <c r="N1437">
        <v>1.30162</v>
      </c>
      <c r="O1437">
        <v>1.3079400000000001</v>
      </c>
      <c r="P1437">
        <v>1.3000499999999999</v>
      </c>
      <c r="Q1437">
        <v>1.30423</v>
      </c>
      <c r="R1437">
        <v>7.8900000000001694E-3</v>
      </c>
      <c r="S1437">
        <v>1.1514999999999999E-2</v>
      </c>
      <c r="T1437">
        <v>63.106902031887799</v>
      </c>
      <c r="U1437">
        <v>0</v>
      </c>
      <c r="V1437" s="1">
        <f t="shared" si="67"/>
        <v>44131</v>
      </c>
      <c r="W1437">
        <f>IFERROR(VLOOKUP(V1437,realized!K:N,3,0),"")</f>
        <v>70551.27</v>
      </c>
      <c r="Y1437" t="s">
        <v>2253</v>
      </c>
      <c r="Z1437">
        <v>1893.56</v>
      </c>
      <c r="AA1437">
        <v>1930.43</v>
      </c>
      <c r="AB1437">
        <v>1893.08</v>
      </c>
      <c r="AC1437">
        <v>1930</v>
      </c>
      <c r="AD1437">
        <v>37.350000000000101</v>
      </c>
      <c r="AE1437">
        <v>30.2014285714286</v>
      </c>
      <c r="AF1437">
        <v>62.882687609055303</v>
      </c>
      <c r="AG1437">
        <v>0</v>
      </c>
      <c r="AH1437" s="1">
        <f t="shared" si="68"/>
        <v>44113</v>
      </c>
      <c r="AI1437">
        <f>IFERROR(VLOOKUP(AH1437,realized!U:X,3,0),"")</f>
        <v>-1000570.84</v>
      </c>
    </row>
    <row r="1438" spans="1:35" x14ac:dyDescent="0.3">
      <c r="A1438" t="s">
        <v>2267</v>
      </c>
      <c r="B1438">
        <v>1.1787099999999999</v>
      </c>
      <c r="C1438">
        <v>1.1787799999999999</v>
      </c>
      <c r="D1438">
        <v>1.1717599999999999</v>
      </c>
      <c r="E1438">
        <v>1.17449</v>
      </c>
      <c r="F1438">
        <v>7.0200000000000201E-3</v>
      </c>
      <c r="G1438">
        <v>6.0949999999999997E-3</v>
      </c>
      <c r="H1438">
        <v>58.594765175065</v>
      </c>
      <c r="I1438">
        <v>0</v>
      </c>
      <c r="J1438" s="1">
        <f t="shared" si="66"/>
        <v>44132</v>
      </c>
      <c r="K1438">
        <f>IFERROR(VLOOKUP(J1438,realized!F:I,3,0),"")</f>
        <v>-39477.54</v>
      </c>
      <c r="M1438" t="s">
        <v>2267</v>
      </c>
      <c r="N1438">
        <v>1.30423</v>
      </c>
      <c r="O1438">
        <v>1.3063499999999999</v>
      </c>
      <c r="P1438">
        <v>1.2916099999999999</v>
      </c>
      <c r="Q1438">
        <v>1.2980700000000001</v>
      </c>
      <c r="R1438">
        <v>1.4739999999999901E-2</v>
      </c>
      <c r="S1438">
        <v>1.1634285714285699E-2</v>
      </c>
      <c r="T1438">
        <v>63.030079787139698</v>
      </c>
      <c r="U1438">
        <v>0</v>
      </c>
      <c r="V1438" s="1">
        <f t="shared" si="67"/>
        <v>44132</v>
      </c>
      <c r="W1438">
        <f>IFERROR(VLOOKUP(V1438,realized!K:N,3,0),"")</f>
        <v>-72452.490000000005</v>
      </c>
      <c r="Y1438" t="s">
        <v>2254</v>
      </c>
      <c r="Z1438">
        <v>1927.78</v>
      </c>
      <c r="AA1438">
        <v>1933.2</v>
      </c>
      <c r="AB1438">
        <v>1917.99</v>
      </c>
      <c r="AC1438">
        <v>1922.28</v>
      </c>
      <c r="AD1438">
        <v>15.21</v>
      </c>
      <c r="AE1438">
        <v>29.4671428571429</v>
      </c>
      <c r="AF1438">
        <v>61.683470614887497</v>
      </c>
      <c r="AG1438">
        <v>0</v>
      </c>
      <c r="AH1438" s="1">
        <f t="shared" si="68"/>
        <v>44116</v>
      </c>
      <c r="AI1438">
        <f>IFERROR(VLOOKUP(AH1438,realized!U:X,3,0),"")</f>
        <v>45125.440000000002</v>
      </c>
    </row>
    <row r="1439" spans="1:35" x14ac:dyDescent="0.3">
      <c r="A1439" t="s">
        <v>2268</v>
      </c>
      <c r="B1439">
        <v>1.17449</v>
      </c>
      <c r="C1439">
        <v>1.17584</v>
      </c>
      <c r="D1439">
        <v>1.1649799999999999</v>
      </c>
      <c r="E1439">
        <v>1.1673800000000001</v>
      </c>
      <c r="F1439">
        <v>1.086E-2</v>
      </c>
      <c r="G1439">
        <v>6.5850000000000101E-3</v>
      </c>
      <c r="H1439">
        <v>51.734042407334798</v>
      </c>
      <c r="I1439">
        <v>0</v>
      </c>
      <c r="J1439" s="1">
        <f t="shared" si="66"/>
        <v>44133</v>
      </c>
      <c r="K1439">
        <f>IFERROR(VLOOKUP(J1439,realized!F:I,3,0),"")</f>
        <v>-123953.97</v>
      </c>
      <c r="M1439" t="s">
        <v>2268</v>
      </c>
      <c r="N1439">
        <v>1.2980799999999999</v>
      </c>
      <c r="O1439">
        <v>1.3025199999999999</v>
      </c>
      <c r="P1439">
        <v>1.28803</v>
      </c>
      <c r="Q1439">
        <v>1.29234</v>
      </c>
      <c r="R1439">
        <v>1.44899999999998E-2</v>
      </c>
      <c r="S1439">
        <v>1.21164285714285E-2</v>
      </c>
      <c r="T1439">
        <v>63.188856020846401</v>
      </c>
      <c r="U1439">
        <v>0</v>
      </c>
      <c r="V1439" s="1">
        <f t="shared" si="67"/>
        <v>44133</v>
      </c>
      <c r="W1439">
        <f>IFERROR(VLOOKUP(V1439,realized!K:N,3,0),"")</f>
        <v>51553.58</v>
      </c>
      <c r="Y1439" t="s">
        <v>2255</v>
      </c>
      <c r="Z1439">
        <v>1921.78</v>
      </c>
      <c r="AA1439">
        <v>1925.24</v>
      </c>
      <c r="AB1439">
        <v>1886.26</v>
      </c>
      <c r="AC1439">
        <v>1890.93</v>
      </c>
      <c r="AD1439">
        <v>38.979999999999997</v>
      </c>
      <c r="AE1439">
        <v>28.713571428571399</v>
      </c>
      <c r="AF1439">
        <v>61.5490572505689</v>
      </c>
      <c r="AG1439">
        <v>0</v>
      </c>
      <c r="AH1439" s="1">
        <f t="shared" si="68"/>
        <v>44117</v>
      </c>
      <c r="AI1439">
        <f>IFERROR(VLOOKUP(AH1439,realized!U:X,3,0),"")</f>
        <v>-438094.51</v>
      </c>
    </row>
    <row r="1440" spans="1:35" x14ac:dyDescent="0.3">
      <c r="A1440" t="s">
        <v>2269</v>
      </c>
      <c r="B1440">
        <v>1.1673800000000001</v>
      </c>
      <c r="C1440">
        <v>1.17038</v>
      </c>
      <c r="D1440">
        <v>1.1639600000000001</v>
      </c>
      <c r="E1440">
        <v>1.1644099999999999</v>
      </c>
      <c r="F1440">
        <v>6.4199999999998703E-3</v>
      </c>
      <c r="G1440">
        <v>6.4292857142857198E-3</v>
      </c>
      <c r="H1440">
        <v>49.995868100534899</v>
      </c>
      <c r="I1440">
        <v>0</v>
      </c>
      <c r="J1440" s="1">
        <f t="shared" si="66"/>
        <v>44134</v>
      </c>
      <c r="K1440">
        <f>IFERROR(VLOOKUP(J1440,realized!F:I,3,0),"")</f>
        <v>-8685.91</v>
      </c>
      <c r="M1440" t="s">
        <v>2269</v>
      </c>
      <c r="N1440">
        <v>1.29234</v>
      </c>
      <c r="O1440">
        <v>1.29877</v>
      </c>
      <c r="P1440">
        <v>1.2898700000000001</v>
      </c>
      <c r="Q1440">
        <v>1.29474</v>
      </c>
      <c r="R1440">
        <v>8.8999999999998993E-3</v>
      </c>
      <c r="S1440">
        <v>1.1712142857142799E-2</v>
      </c>
      <c r="T1440">
        <v>63.186773281506603</v>
      </c>
      <c r="U1440">
        <v>0</v>
      </c>
      <c r="V1440" s="1">
        <f t="shared" si="67"/>
        <v>44134</v>
      </c>
      <c r="W1440">
        <f>IFERROR(VLOOKUP(V1440,realized!K:N,3,0),"")</f>
        <v>67047.69</v>
      </c>
      <c r="Y1440" t="s">
        <v>2256</v>
      </c>
      <c r="Z1440">
        <v>1891.28</v>
      </c>
      <c r="AA1440">
        <v>1912.86</v>
      </c>
      <c r="AB1440">
        <v>1882.2</v>
      </c>
      <c r="AC1440">
        <v>1901.06</v>
      </c>
      <c r="AD1440">
        <v>30.659999999999801</v>
      </c>
      <c r="AE1440">
        <v>28.856428571428602</v>
      </c>
      <c r="AF1440">
        <v>61.5135519848942</v>
      </c>
      <c r="AG1440">
        <v>0</v>
      </c>
      <c r="AH1440" s="1">
        <f t="shared" si="68"/>
        <v>44118</v>
      </c>
      <c r="AI1440">
        <f>IFERROR(VLOOKUP(AH1440,realized!U:X,3,0),"")</f>
        <v>-42523.14</v>
      </c>
    </row>
    <row r="1441" spans="1:35" x14ac:dyDescent="0.3">
      <c r="A1441" t="s">
        <v>2270</v>
      </c>
      <c r="B1441">
        <v>1.16414</v>
      </c>
      <c r="C1441">
        <v>1.16554</v>
      </c>
      <c r="D1441">
        <v>1.1621699999999999</v>
      </c>
      <c r="E1441">
        <v>1.1639699999999999</v>
      </c>
      <c r="F1441">
        <v>3.3700000000000899E-3</v>
      </c>
      <c r="G1441">
        <v>6.3035714285714396E-3</v>
      </c>
      <c r="H1441">
        <v>47.154917186061397</v>
      </c>
      <c r="I1441">
        <v>0</v>
      </c>
      <c r="J1441" s="1">
        <f t="shared" si="66"/>
        <v>44137</v>
      </c>
      <c r="K1441">
        <f>IFERROR(VLOOKUP(J1441,realized!F:I,3,0),"")</f>
        <v>-7778.33</v>
      </c>
      <c r="M1441" t="s">
        <v>2270</v>
      </c>
      <c r="N1441">
        <v>1.2919499999999999</v>
      </c>
      <c r="O1441">
        <v>1.2942400000000001</v>
      </c>
      <c r="P1441">
        <v>1.28538</v>
      </c>
      <c r="Q1441">
        <v>1.2912399999999999</v>
      </c>
      <c r="R1441">
        <v>9.3600000000000298E-3</v>
      </c>
      <c r="S1441">
        <v>1.09428571428571E-2</v>
      </c>
      <c r="T1441">
        <v>62.384788079724302</v>
      </c>
      <c r="U1441">
        <v>0</v>
      </c>
      <c r="V1441" s="1">
        <f t="shared" si="67"/>
        <v>44137</v>
      </c>
      <c r="W1441">
        <f>IFERROR(VLOOKUP(V1441,realized!K:N,3,0),"")</f>
        <v>32284.92</v>
      </c>
      <c r="Y1441" t="s">
        <v>2257</v>
      </c>
      <c r="Z1441">
        <v>1901.26</v>
      </c>
      <c r="AA1441">
        <v>1908.76</v>
      </c>
      <c r="AB1441">
        <v>1889.33</v>
      </c>
      <c r="AC1441">
        <v>1908.42</v>
      </c>
      <c r="AD1441">
        <v>19.43</v>
      </c>
      <c r="AE1441">
        <v>28.590714285714299</v>
      </c>
      <c r="AF1441">
        <v>61.342752251400398</v>
      </c>
      <c r="AG1441">
        <v>0</v>
      </c>
      <c r="AH1441" s="1">
        <f t="shared" si="68"/>
        <v>44119</v>
      </c>
      <c r="AI1441">
        <f>IFERROR(VLOOKUP(AH1441,realized!U:X,3,0),"")</f>
        <v>146322.45000000001</v>
      </c>
    </row>
    <row r="1442" spans="1:35" x14ac:dyDescent="0.3">
      <c r="A1442" t="s">
        <v>2271</v>
      </c>
      <c r="B1442">
        <v>1.1632899999999999</v>
      </c>
      <c r="C1442">
        <v>1.17395</v>
      </c>
      <c r="D1442">
        <v>1.16327</v>
      </c>
      <c r="E1442">
        <v>1.17161</v>
      </c>
      <c r="F1442">
        <v>1.068E-2</v>
      </c>
      <c r="G1442">
        <v>6.5714285714285701E-3</v>
      </c>
      <c r="H1442">
        <v>47.154615765612597</v>
      </c>
      <c r="I1442">
        <v>0</v>
      </c>
      <c r="J1442" s="1">
        <f t="shared" si="66"/>
        <v>44138</v>
      </c>
      <c r="K1442">
        <f>IFERROR(VLOOKUP(J1442,realized!F:I,3,0),"")</f>
        <v>-134099.60999999999</v>
      </c>
      <c r="M1442" t="s">
        <v>2271</v>
      </c>
      <c r="N1442">
        <v>1.2914699999999999</v>
      </c>
      <c r="O1442">
        <v>1.3078399999999999</v>
      </c>
      <c r="P1442">
        <v>1.29064</v>
      </c>
      <c r="Q1442">
        <v>1.30525</v>
      </c>
      <c r="R1442">
        <v>1.7199999999999799E-2</v>
      </c>
      <c r="S1442">
        <v>1.11757142857142E-2</v>
      </c>
      <c r="T1442">
        <v>62.047083034835403</v>
      </c>
      <c r="U1442">
        <v>0</v>
      </c>
      <c r="V1442" s="1">
        <f t="shared" si="67"/>
        <v>44138</v>
      </c>
      <c r="W1442">
        <f>IFERROR(VLOOKUP(V1442,realized!K:N,3,0),"")</f>
        <v>-321989.84999999998</v>
      </c>
      <c r="Y1442" t="s">
        <v>2258</v>
      </c>
      <c r="Z1442">
        <v>1907.86</v>
      </c>
      <c r="AA1442">
        <v>1913.93</v>
      </c>
      <c r="AB1442">
        <v>1897.73</v>
      </c>
      <c r="AC1442">
        <v>1898.56</v>
      </c>
      <c r="AD1442">
        <v>16.2</v>
      </c>
      <c r="AE1442">
        <v>27.2892857142857</v>
      </c>
      <c r="AF1442">
        <v>73.684329674472295</v>
      </c>
      <c r="AG1442">
        <v>0</v>
      </c>
      <c r="AH1442" s="1">
        <f t="shared" si="68"/>
        <v>44120</v>
      </c>
      <c r="AI1442">
        <f>IFERROR(VLOOKUP(AH1442,realized!U:X,3,0),"")</f>
        <v>78450.41</v>
      </c>
    </row>
    <row r="1443" spans="1:35" x14ac:dyDescent="0.3">
      <c r="A1443" t="s">
        <v>2272</v>
      </c>
      <c r="B1443">
        <v>1.17123</v>
      </c>
      <c r="C1443">
        <v>1.1770700000000001</v>
      </c>
      <c r="D1443">
        <v>1.1601699999999999</v>
      </c>
      <c r="E1443">
        <v>1.17195</v>
      </c>
      <c r="F1443">
        <v>1.6900000000000099E-2</v>
      </c>
      <c r="G1443">
        <v>7.4064285714285898E-3</v>
      </c>
      <c r="H1443">
        <v>44.721238591162702</v>
      </c>
      <c r="I1443">
        <v>0</v>
      </c>
      <c r="J1443" s="1">
        <f t="shared" si="66"/>
        <v>44139</v>
      </c>
      <c r="K1443">
        <f>IFERROR(VLOOKUP(J1443,realized!F:I,3,0),"")</f>
        <v>-6659.8</v>
      </c>
      <c r="M1443" t="s">
        <v>2272</v>
      </c>
      <c r="N1443">
        <v>1.30528</v>
      </c>
      <c r="O1443">
        <v>1.3139799999999999</v>
      </c>
      <c r="P1443">
        <v>1.2913699999999999</v>
      </c>
      <c r="Q1443">
        <v>1.2982</v>
      </c>
      <c r="R1443">
        <v>2.2610000000000002E-2</v>
      </c>
      <c r="S1443">
        <v>1.20442857142857E-2</v>
      </c>
      <c r="T1443">
        <v>62.042351033292398</v>
      </c>
      <c r="U1443">
        <v>0</v>
      </c>
      <c r="V1443" s="1">
        <f t="shared" si="67"/>
        <v>44139</v>
      </c>
      <c r="W1443">
        <f>IFERROR(VLOOKUP(V1443,realized!K:N,3,0),"")</f>
        <v>59394.64</v>
      </c>
      <c r="Y1443" t="s">
        <v>2259</v>
      </c>
      <c r="Z1443">
        <v>1899.6</v>
      </c>
      <c r="AA1443">
        <v>1918.38</v>
      </c>
      <c r="AB1443">
        <v>1896.76</v>
      </c>
      <c r="AC1443">
        <v>1903.66</v>
      </c>
      <c r="AD1443">
        <v>21.6200000000001</v>
      </c>
      <c r="AE1443">
        <v>27.137142857142901</v>
      </c>
      <c r="AF1443">
        <v>73.425801773739295</v>
      </c>
      <c r="AG1443">
        <v>0</v>
      </c>
      <c r="AH1443" s="1">
        <f t="shared" si="68"/>
        <v>44123</v>
      </c>
      <c r="AI1443">
        <f>IFERROR(VLOOKUP(AH1443,realized!U:X,3,0),"")</f>
        <v>55573.919999999998</v>
      </c>
    </row>
    <row r="1444" spans="1:35" x14ac:dyDescent="0.3">
      <c r="A1444" t="s">
        <v>2273</v>
      </c>
      <c r="B1444">
        <v>1.1721699999999999</v>
      </c>
      <c r="C1444">
        <v>1.18594</v>
      </c>
      <c r="D1444">
        <v>1.1710499999999999</v>
      </c>
      <c r="E1444">
        <v>1.18207</v>
      </c>
      <c r="F1444">
        <v>1.489E-2</v>
      </c>
      <c r="G1444">
        <v>7.8221428571428799E-3</v>
      </c>
      <c r="H1444">
        <v>45.258025538153497</v>
      </c>
      <c r="I1444">
        <v>0</v>
      </c>
      <c r="J1444" s="1">
        <f t="shared" si="66"/>
        <v>44140</v>
      </c>
      <c r="K1444">
        <f>IFERROR(VLOOKUP(J1444,realized!F:I,3,0),"")</f>
        <v>-146949.82999999999</v>
      </c>
      <c r="M1444" t="s">
        <v>2273</v>
      </c>
      <c r="N1444">
        <v>1.2981</v>
      </c>
      <c r="O1444">
        <v>1.31548</v>
      </c>
      <c r="P1444">
        <v>1.2928599999999999</v>
      </c>
      <c r="Q1444">
        <v>1.31423</v>
      </c>
      <c r="R1444">
        <v>2.2620000000000001E-2</v>
      </c>
      <c r="S1444">
        <v>1.27107142857142E-2</v>
      </c>
      <c r="T1444">
        <v>62.103658089952198</v>
      </c>
      <c r="U1444">
        <v>0</v>
      </c>
      <c r="V1444" s="1">
        <f t="shared" si="67"/>
        <v>44140</v>
      </c>
      <c r="W1444">
        <f>IFERROR(VLOOKUP(V1444,realized!K:N,3,0),"")</f>
        <v>-78486.03</v>
      </c>
      <c r="Y1444" t="s">
        <v>2260</v>
      </c>
      <c r="Z1444">
        <v>1901.99</v>
      </c>
      <c r="AA1444">
        <v>1914.1</v>
      </c>
      <c r="AB1444">
        <v>1894.58</v>
      </c>
      <c r="AC1444">
        <v>1905.72</v>
      </c>
      <c r="AD1444">
        <v>19.5199999999999</v>
      </c>
      <c r="AE1444">
        <v>27.034285714285701</v>
      </c>
      <c r="AF1444">
        <v>73.182579472709605</v>
      </c>
      <c r="AG1444">
        <v>0</v>
      </c>
      <c r="AH1444" s="1">
        <f t="shared" si="68"/>
        <v>44124</v>
      </c>
      <c r="AI1444">
        <f>IFERROR(VLOOKUP(AH1444,realized!U:X,3,0),"")</f>
        <v>323403.61</v>
      </c>
    </row>
    <row r="1445" spans="1:35" x14ac:dyDescent="0.3">
      <c r="A1445" t="s">
        <v>2274</v>
      </c>
      <c r="B1445">
        <v>1.1825300000000001</v>
      </c>
      <c r="C1445">
        <v>1.1890700000000001</v>
      </c>
      <c r="D1445">
        <v>1.1795100000000001</v>
      </c>
      <c r="E1445">
        <v>1.18746</v>
      </c>
      <c r="F1445">
        <v>9.5600000000000095E-3</v>
      </c>
      <c r="G1445">
        <v>7.9271428571428704E-3</v>
      </c>
      <c r="H1445">
        <v>44.423774691892802</v>
      </c>
      <c r="I1445">
        <v>0</v>
      </c>
      <c r="J1445" s="1">
        <f t="shared" si="66"/>
        <v>44141</v>
      </c>
      <c r="K1445">
        <f>IFERROR(VLOOKUP(J1445,realized!F:I,3,0),"")</f>
        <v>-47565.05</v>
      </c>
      <c r="M1445" t="s">
        <v>2274</v>
      </c>
      <c r="N1445">
        <v>1.3141499999999999</v>
      </c>
      <c r="O1445">
        <v>1.31768</v>
      </c>
      <c r="P1445">
        <v>1.30918</v>
      </c>
      <c r="Q1445">
        <v>1.31481</v>
      </c>
      <c r="R1445">
        <v>8.4999999999999503E-3</v>
      </c>
      <c r="S1445">
        <v>1.2829285714285699E-2</v>
      </c>
      <c r="T1445">
        <v>62.256241588739101</v>
      </c>
      <c r="U1445">
        <v>0</v>
      </c>
      <c r="V1445" s="1">
        <f t="shared" si="67"/>
        <v>44141</v>
      </c>
      <c r="W1445">
        <f>IFERROR(VLOOKUP(V1445,realized!K:N,3,0),"")</f>
        <v>-37762.050000000003</v>
      </c>
      <c r="Y1445" t="s">
        <v>2261</v>
      </c>
      <c r="Z1445">
        <v>1907.68</v>
      </c>
      <c r="AA1445">
        <v>1931.28</v>
      </c>
      <c r="AB1445">
        <v>1906.76</v>
      </c>
      <c r="AC1445">
        <v>1924.32</v>
      </c>
      <c r="AD1445">
        <v>25.559999999999899</v>
      </c>
      <c r="AE1445">
        <v>26.727857142857101</v>
      </c>
      <c r="AF1445">
        <v>72.829356906627595</v>
      </c>
      <c r="AG1445">
        <v>0</v>
      </c>
      <c r="AH1445" s="1">
        <f t="shared" si="68"/>
        <v>44125</v>
      </c>
      <c r="AI1445">
        <f>IFERROR(VLOOKUP(AH1445,realized!U:X,3,0),"")</f>
        <v>-456013.28</v>
      </c>
    </row>
    <row r="1446" spans="1:35" x14ac:dyDescent="0.3">
      <c r="A1446" t="s">
        <v>2275</v>
      </c>
      <c r="B1446">
        <v>1.18892</v>
      </c>
      <c r="C1446">
        <v>1.19197</v>
      </c>
      <c r="D1446">
        <v>1.1795199999999999</v>
      </c>
      <c r="E1446">
        <v>1.18102</v>
      </c>
      <c r="F1446">
        <v>1.2449999999999999E-2</v>
      </c>
      <c r="G1446">
        <v>8.3857142857143106E-3</v>
      </c>
      <c r="H1446">
        <v>41.494533332443197</v>
      </c>
      <c r="I1446">
        <v>0</v>
      </c>
      <c r="J1446" s="1">
        <f t="shared" si="66"/>
        <v>44144</v>
      </c>
      <c r="K1446">
        <f>IFERROR(VLOOKUP(J1446,realized!F:I,3,0),"")</f>
        <v>-25969.21</v>
      </c>
      <c r="M1446" t="s">
        <v>2275</v>
      </c>
      <c r="N1446">
        <v>1.3157099999999999</v>
      </c>
      <c r="O1446">
        <v>1.32077</v>
      </c>
      <c r="P1446">
        <v>1.31179</v>
      </c>
      <c r="Q1446">
        <v>1.31603</v>
      </c>
      <c r="R1446">
        <v>8.9799999999999793E-3</v>
      </c>
      <c r="S1446">
        <v>1.1720714285714201E-2</v>
      </c>
      <c r="T1446">
        <v>58.6026024340023</v>
      </c>
      <c r="U1446">
        <v>0</v>
      </c>
      <c r="V1446" s="1">
        <f t="shared" si="67"/>
        <v>44144</v>
      </c>
      <c r="W1446">
        <f>IFERROR(VLOOKUP(V1446,realized!K:N,3,0),"")</f>
        <v>11798.35</v>
      </c>
      <c r="Y1446" t="s">
        <v>2262</v>
      </c>
      <c r="Z1446">
        <v>1923.98</v>
      </c>
      <c r="AA1446">
        <v>1925.85</v>
      </c>
      <c r="AB1446">
        <v>1893.74</v>
      </c>
      <c r="AC1446">
        <v>1903.66</v>
      </c>
      <c r="AD1446">
        <v>32.1099999999999</v>
      </c>
      <c r="AE1446">
        <v>27.0614285714285</v>
      </c>
      <c r="AF1446">
        <v>72.490997888932796</v>
      </c>
      <c r="AG1446">
        <v>0</v>
      </c>
      <c r="AH1446" s="1">
        <f t="shared" si="68"/>
        <v>44126</v>
      </c>
      <c r="AI1446">
        <f>IFERROR(VLOOKUP(AH1446,realized!U:X,3,0),"")</f>
        <v>-80257.149999999994</v>
      </c>
    </row>
    <row r="1447" spans="1:35" x14ac:dyDescent="0.3">
      <c r="A1447" t="s">
        <v>2276</v>
      </c>
      <c r="B1447">
        <v>1.1813800000000001</v>
      </c>
      <c r="C1447">
        <v>1.1842999999999999</v>
      </c>
      <c r="D1447">
        <v>1.1779500000000001</v>
      </c>
      <c r="E1447">
        <v>1.1811199999999999</v>
      </c>
      <c r="F1447">
        <v>6.3499999999998497E-3</v>
      </c>
      <c r="G1447">
        <v>8.4442857142857201E-3</v>
      </c>
      <c r="H1447">
        <v>42.191621004700302</v>
      </c>
      <c r="I1447">
        <v>0</v>
      </c>
      <c r="J1447" s="1">
        <f t="shared" si="66"/>
        <v>44145</v>
      </c>
      <c r="K1447">
        <f>IFERROR(VLOOKUP(J1447,realized!F:I,3,0),"")</f>
        <v>41175.089999999997</v>
      </c>
      <c r="M1447" t="s">
        <v>2276</v>
      </c>
      <c r="N1447">
        <v>1.31595</v>
      </c>
      <c r="O1447">
        <v>1.3278000000000001</v>
      </c>
      <c r="P1447">
        <v>1.3151299999999999</v>
      </c>
      <c r="Q1447">
        <v>1.3267</v>
      </c>
      <c r="R1447">
        <v>1.26700000000001E-2</v>
      </c>
      <c r="S1447">
        <v>1.20335714285714E-2</v>
      </c>
      <c r="T1447">
        <v>51.672963624379797</v>
      </c>
      <c r="U1447">
        <v>0</v>
      </c>
      <c r="V1447" s="1">
        <f t="shared" si="67"/>
        <v>44145</v>
      </c>
      <c r="W1447">
        <f>IFERROR(VLOOKUP(V1447,realized!K:N,3,0),"")</f>
        <v>-165073.82</v>
      </c>
      <c r="Y1447" t="s">
        <v>2263</v>
      </c>
      <c r="Z1447">
        <v>1903.46</v>
      </c>
      <c r="AA1447">
        <v>1914.15</v>
      </c>
      <c r="AB1447">
        <v>1894.13</v>
      </c>
      <c r="AC1447">
        <v>1901.28</v>
      </c>
      <c r="AD1447">
        <v>20.0199999999999</v>
      </c>
      <c r="AE1447">
        <v>26.2257142857143</v>
      </c>
      <c r="AF1447">
        <v>72.019539476499403</v>
      </c>
      <c r="AG1447">
        <v>0</v>
      </c>
      <c r="AH1447" s="1">
        <f t="shared" si="68"/>
        <v>44127</v>
      </c>
      <c r="AI1447">
        <f>IFERROR(VLOOKUP(AH1447,realized!U:X,3,0),"")</f>
        <v>208123.36</v>
      </c>
    </row>
    <row r="1448" spans="1:35" x14ac:dyDescent="0.3">
      <c r="A1448" t="s">
        <v>2277</v>
      </c>
      <c r="B1448">
        <v>1.1817</v>
      </c>
      <c r="C1448">
        <v>1.18326</v>
      </c>
      <c r="D1448">
        <v>1.1745300000000001</v>
      </c>
      <c r="E1448">
        <v>1.1775</v>
      </c>
      <c r="F1448">
        <v>8.7299999999998993E-3</v>
      </c>
      <c r="G1448">
        <v>8.5092857142857106E-3</v>
      </c>
      <c r="H1448">
        <v>42.938107747420297</v>
      </c>
      <c r="I1448">
        <v>0</v>
      </c>
      <c r="J1448" s="1">
        <f t="shared" si="66"/>
        <v>44146</v>
      </c>
      <c r="K1448">
        <f>IFERROR(VLOOKUP(J1448,realized!F:I,3,0),"")</f>
        <v>-4568.59</v>
      </c>
      <c r="M1448" t="s">
        <v>2277</v>
      </c>
      <c r="N1448">
        <v>1.32623</v>
      </c>
      <c r="O1448">
        <v>1.3313600000000001</v>
      </c>
      <c r="P1448">
        <v>1.31907</v>
      </c>
      <c r="Q1448">
        <v>1.32165</v>
      </c>
      <c r="R1448">
        <v>1.2290000000000099E-2</v>
      </c>
      <c r="S1448">
        <v>1.21707142857143E-2</v>
      </c>
      <c r="T1448">
        <v>48.566777635842001</v>
      </c>
      <c r="U1448">
        <v>0</v>
      </c>
      <c r="V1448" s="1">
        <f t="shared" si="67"/>
        <v>44146</v>
      </c>
      <c r="W1448">
        <f>IFERROR(VLOOKUP(V1448,realized!K:N,3,0),"")</f>
        <v>-59599.87</v>
      </c>
      <c r="Y1448" t="s">
        <v>2265</v>
      </c>
      <c r="Z1448">
        <v>1902.12</v>
      </c>
      <c r="AA1448">
        <v>1908.5</v>
      </c>
      <c r="AB1448">
        <v>1890.27</v>
      </c>
      <c r="AC1448">
        <v>1901.58</v>
      </c>
      <c r="AD1448">
        <v>18.23</v>
      </c>
      <c r="AE1448">
        <v>24.21</v>
      </c>
      <c r="AF1448">
        <v>71.195854079091106</v>
      </c>
      <c r="AG1448">
        <v>0</v>
      </c>
      <c r="AH1448" s="1">
        <f t="shared" si="68"/>
        <v>44130</v>
      </c>
      <c r="AI1448">
        <f>IFERROR(VLOOKUP(AH1448,realized!U:X,3,0),"")</f>
        <v>378894.03</v>
      </c>
    </row>
    <row r="1449" spans="1:35" x14ac:dyDescent="0.3">
      <c r="A1449" t="s">
        <v>2278</v>
      </c>
      <c r="B1449">
        <v>1.17764</v>
      </c>
      <c r="C1449">
        <v>1.1822900000000001</v>
      </c>
      <c r="D1449">
        <v>1.17584</v>
      </c>
      <c r="E1449">
        <v>1.1801999999999999</v>
      </c>
      <c r="F1449">
        <v>6.4500000000000599E-3</v>
      </c>
      <c r="G1449">
        <v>8.9378571428571502E-3</v>
      </c>
      <c r="H1449">
        <v>44.021780249651499</v>
      </c>
      <c r="I1449">
        <v>0</v>
      </c>
      <c r="J1449" s="1">
        <f t="shared" si="66"/>
        <v>44147</v>
      </c>
      <c r="K1449">
        <f>IFERROR(VLOOKUP(J1449,realized!F:I,3,0),"")</f>
        <v>-20685.59</v>
      </c>
      <c r="M1449" t="s">
        <v>2278</v>
      </c>
      <c r="N1449">
        <v>1.32145</v>
      </c>
      <c r="O1449">
        <v>1.3227800000000001</v>
      </c>
      <c r="P1449">
        <v>1.3105899999999999</v>
      </c>
      <c r="Q1449">
        <v>1.3115600000000001</v>
      </c>
      <c r="R1449">
        <v>1.21900000000001E-2</v>
      </c>
      <c r="S1449">
        <v>1.29064285714286E-2</v>
      </c>
      <c r="T1449">
        <v>48.8795127855293</v>
      </c>
      <c r="U1449">
        <v>0</v>
      </c>
      <c r="V1449" s="1">
        <f t="shared" si="67"/>
        <v>44147</v>
      </c>
      <c r="W1449">
        <f>IFERROR(VLOOKUP(V1449,realized!K:N,3,0),"")</f>
        <v>114141.2</v>
      </c>
      <c r="Y1449" t="s">
        <v>2266</v>
      </c>
      <c r="Z1449">
        <v>1901.84</v>
      </c>
      <c r="AA1449">
        <v>1911.38</v>
      </c>
      <c r="AB1449">
        <v>1897.6</v>
      </c>
      <c r="AC1449">
        <v>1907.53</v>
      </c>
      <c r="AD1449">
        <v>13.7800000000002</v>
      </c>
      <c r="AE1449">
        <v>23.385000000000002</v>
      </c>
      <c r="AF1449">
        <v>76.606932580995803</v>
      </c>
      <c r="AG1449">
        <v>0</v>
      </c>
      <c r="AH1449" s="1">
        <f t="shared" si="68"/>
        <v>44131</v>
      </c>
      <c r="AI1449">
        <f>IFERROR(VLOOKUP(AH1449,realized!U:X,3,0),"")</f>
        <v>379556.2</v>
      </c>
    </row>
    <row r="1450" spans="1:35" x14ac:dyDescent="0.3">
      <c r="A1450" t="s">
        <v>2279</v>
      </c>
      <c r="B1450">
        <v>1.1801999999999999</v>
      </c>
      <c r="C1450">
        <v>1.1837299999999999</v>
      </c>
      <c r="D1450">
        <v>1.17987</v>
      </c>
      <c r="E1450">
        <v>1.18299</v>
      </c>
      <c r="F1450">
        <v>3.8599999999999698E-3</v>
      </c>
      <c r="G1450">
        <v>8.8107142857142898E-3</v>
      </c>
      <c r="H1450">
        <v>45.0307388764382</v>
      </c>
      <c r="I1450">
        <v>0</v>
      </c>
      <c r="J1450" s="1">
        <f t="shared" si="66"/>
        <v>44148</v>
      </c>
      <c r="K1450">
        <f>IFERROR(VLOOKUP(J1450,realized!F:I,3,0),"")</f>
        <v>25206.94</v>
      </c>
      <c r="M1450" t="s">
        <v>2279</v>
      </c>
      <c r="N1450">
        <v>1.31132</v>
      </c>
      <c r="O1450">
        <v>1.3200099999999999</v>
      </c>
      <c r="P1450">
        <v>1.31091</v>
      </c>
      <c r="Q1450">
        <v>1.3195600000000001</v>
      </c>
      <c r="R1450">
        <v>9.0999999999998808E-3</v>
      </c>
      <c r="S1450">
        <v>1.29671428571428E-2</v>
      </c>
      <c r="T1450">
        <v>49.207202696251699</v>
      </c>
      <c r="U1450">
        <v>0</v>
      </c>
      <c r="V1450" s="1">
        <f t="shared" si="67"/>
        <v>44148</v>
      </c>
      <c r="W1450">
        <f>IFERROR(VLOOKUP(V1450,realized!K:N,3,0),"")</f>
        <v>-18970.900000000001</v>
      </c>
      <c r="Y1450" t="s">
        <v>2267</v>
      </c>
      <c r="Z1450">
        <v>1904.99</v>
      </c>
      <c r="AA1450">
        <v>1910.8</v>
      </c>
      <c r="AB1450">
        <v>1869.16</v>
      </c>
      <c r="AC1450">
        <v>1876.56</v>
      </c>
      <c r="AD1450">
        <v>41.639999999999802</v>
      </c>
      <c r="AE1450">
        <v>25.0221428571428</v>
      </c>
      <c r="AF1450">
        <v>67.465698315890293</v>
      </c>
      <c r="AG1450">
        <v>0</v>
      </c>
      <c r="AH1450" s="1">
        <f t="shared" si="68"/>
        <v>44132</v>
      </c>
      <c r="AI1450">
        <f>IFERROR(VLOOKUP(AH1450,realized!U:X,3,0),"")</f>
        <v>-1327262.3899999999</v>
      </c>
    </row>
    <row r="1451" spans="1:35" x14ac:dyDescent="0.3">
      <c r="A1451" t="s">
        <v>2280</v>
      </c>
      <c r="B1451">
        <v>1.18394</v>
      </c>
      <c r="C1451">
        <v>1.18685</v>
      </c>
      <c r="D1451">
        <v>1.1813899999999999</v>
      </c>
      <c r="E1451">
        <v>1.1848099999999999</v>
      </c>
      <c r="F1451">
        <v>5.4600000000000204E-3</v>
      </c>
      <c r="G1451">
        <v>8.7857142857142995E-3</v>
      </c>
      <c r="H1451">
        <v>45.981925394199301</v>
      </c>
      <c r="I1451">
        <v>0</v>
      </c>
      <c r="J1451" s="1">
        <f t="shared" si="66"/>
        <v>44151</v>
      </c>
      <c r="K1451">
        <f>IFERROR(VLOOKUP(J1451,realized!F:I,3,0),"")</f>
        <v>52622.21</v>
      </c>
      <c r="M1451" t="s">
        <v>2280</v>
      </c>
      <c r="N1451">
        <v>1.3170999999999999</v>
      </c>
      <c r="O1451">
        <v>1.3242</v>
      </c>
      <c r="P1451">
        <v>1.3165</v>
      </c>
      <c r="Q1451">
        <v>1.32</v>
      </c>
      <c r="R1451">
        <v>7.7000000000000401E-3</v>
      </c>
      <c r="S1451">
        <v>1.2953571428571399E-2</v>
      </c>
      <c r="T1451">
        <v>49.529375242976698</v>
      </c>
      <c r="U1451">
        <v>0</v>
      </c>
      <c r="V1451" s="1">
        <f t="shared" si="67"/>
        <v>44151</v>
      </c>
      <c r="W1451">
        <f>IFERROR(VLOOKUP(V1451,realized!K:N,3,0),"")</f>
        <v>16183.44</v>
      </c>
      <c r="Y1451" t="s">
        <v>2268</v>
      </c>
      <c r="Z1451">
        <v>1875.96</v>
      </c>
      <c r="AA1451">
        <v>1884.88</v>
      </c>
      <c r="AB1451">
        <v>1859.59</v>
      </c>
      <c r="AC1451">
        <v>1867.26</v>
      </c>
      <c r="AD1451">
        <v>25.290000000000099</v>
      </c>
      <c r="AE1451">
        <v>24.160714285714299</v>
      </c>
      <c r="AF1451">
        <v>61.580997386254801</v>
      </c>
      <c r="AG1451">
        <v>0</v>
      </c>
      <c r="AH1451" s="1">
        <f t="shared" si="68"/>
        <v>44133</v>
      </c>
      <c r="AI1451">
        <f>IFERROR(VLOOKUP(AH1451,realized!U:X,3,0),"")</f>
        <v>-694435.19</v>
      </c>
    </row>
    <row r="1452" spans="1:35" x14ac:dyDescent="0.3">
      <c r="A1452" t="s">
        <v>2281</v>
      </c>
      <c r="B1452">
        <v>1.1852400000000001</v>
      </c>
      <c r="C1452">
        <v>1.1893499999999999</v>
      </c>
      <c r="D1452">
        <v>1.1842200000000001</v>
      </c>
      <c r="E1452">
        <v>1.1859999999999999</v>
      </c>
      <c r="F1452">
        <v>5.12999999999985E-3</v>
      </c>
      <c r="G1452">
        <v>8.6507142857142894E-3</v>
      </c>
      <c r="H1452">
        <v>46.876238410495503</v>
      </c>
      <c r="I1452">
        <v>0</v>
      </c>
      <c r="J1452" s="1">
        <f t="shared" si="66"/>
        <v>44152</v>
      </c>
      <c r="K1452">
        <f>IFERROR(VLOOKUP(J1452,realized!F:I,3,0),"")</f>
        <v>-41085</v>
      </c>
      <c r="M1452" t="s">
        <v>2281</v>
      </c>
      <c r="N1452">
        <v>1.31863</v>
      </c>
      <c r="O1452">
        <v>1.32724</v>
      </c>
      <c r="P1452">
        <v>1.31857</v>
      </c>
      <c r="Q1452">
        <v>1.3248800000000001</v>
      </c>
      <c r="R1452">
        <v>8.6699999999999503E-3</v>
      </c>
      <c r="S1452">
        <v>1.252E-2</v>
      </c>
      <c r="T1452">
        <v>49.726379835616697</v>
      </c>
      <c r="U1452">
        <v>0</v>
      </c>
      <c r="V1452" s="1">
        <f t="shared" si="67"/>
        <v>44152</v>
      </c>
      <c r="W1452">
        <f>IFERROR(VLOOKUP(V1452,realized!K:N,3,0),"")</f>
        <v>14345.07</v>
      </c>
      <c r="Y1452" t="s">
        <v>2269</v>
      </c>
      <c r="Z1452">
        <v>1866.19</v>
      </c>
      <c r="AA1452">
        <v>1889.72</v>
      </c>
      <c r="AB1452">
        <v>1864.44</v>
      </c>
      <c r="AC1452">
        <v>1878.46</v>
      </c>
      <c r="AD1452">
        <v>25.279999999999902</v>
      </c>
      <c r="AE1452">
        <v>24.88</v>
      </c>
      <c r="AF1452">
        <v>62.114701419683399</v>
      </c>
      <c r="AG1452">
        <v>0</v>
      </c>
      <c r="AH1452" s="1">
        <f t="shared" si="68"/>
        <v>44134</v>
      </c>
      <c r="AI1452">
        <f>IFERROR(VLOOKUP(AH1452,realized!U:X,3,0),"")</f>
        <v>-7578.41</v>
      </c>
    </row>
    <row r="1453" spans="1:35" x14ac:dyDescent="0.3">
      <c r="A1453" t="s">
        <v>2282</v>
      </c>
      <c r="B1453">
        <v>1.1862900000000001</v>
      </c>
      <c r="C1453">
        <v>1.1890700000000001</v>
      </c>
      <c r="D1453">
        <v>1.18489</v>
      </c>
      <c r="E1453">
        <v>1.1849400000000001</v>
      </c>
      <c r="F1453">
        <v>4.1800000000000699E-3</v>
      </c>
      <c r="G1453">
        <v>8.1735714285714293E-3</v>
      </c>
      <c r="H1453">
        <v>47.4216692311307</v>
      </c>
      <c r="I1453">
        <v>0</v>
      </c>
      <c r="J1453" s="1">
        <f t="shared" si="66"/>
        <v>44153</v>
      </c>
      <c r="K1453">
        <f>IFERROR(VLOOKUP(J1453,realized!F:I,3,0),"")</f>
        <v>88743.75</v>
      </c>
      <c r="M1453" t="s">
        <v>2282</v>
      </c>
      <c r="N1453">
        <v>1.3243400000000001</v>
      </c>
      <c r="O1453">
        <v>1.33117</v>
      </c>
      <c r="P1453">
        <v>1.32422</v>
      </c>
      <c r="Q1453">
        <v>1.3269599999999999</v>
      </c>
      <c r="R1453">
        <v>6.95000000000001E-3</v>
      </c>
      <c r="S1453">
        <v>1.1981428571428501E-2</v>
      </c>
      <c r="T1453">
        <v>49.6964186026064</v>
      </c>
      <c r="U1453">
        <v>0</v>
      </c>
      <c r="V1453" s="1">
        <f t="shared" si="67"/>
        <v>44153</v>
      </c>
      <c r="W1453">
        <f>IFERROR(VLOOKUP(V1453,realized!K:N,3,0),"")</f>
        <v>-112011.3</v>
      </c>
      <c r="Y1453" t="s">
        <v>2270</v>
      </c>
      <c r="Z1453">
        <v>1876.29</v>
      </c>
      <c r="AA1453">
        <v>1895.98</v>
      </c>
      <c r="AB1453">
        <v>1873.26</v>
      </c>
      <c r="AC1453">
        <v>1895.22</v>
      </c>
      <c r="AD1453">
        <v>22.72</v>
      </c>
      <c r="AE1453">
        <v>23.718571428571401</v>
      </c>
      <c r="AF1453">
        <v>61.598679846693102</v>
      </c>
      <c r="AG1453">
        <v>1</v>
      </c>
      <c r="AH1453" s="1">
        <f t="shared" si="68"/>
        <v>44137</v>
      </c>
      <c r="AI1453">
        <f>IFERROR(VLOOKUP(AH1453,realized!U:X,3,0),"")</f>
        <v>-25636.87</v>
      </c>
    </row>
    <row r="1454" spans="1:35" x14ac:dyDescent="0.3">
      <c r="A1454" t="s">
        <v>2283</v>
      </c>
      <c r="B1454">
        <v>1.1852</v>
      </c>
      <c r="C1454">
        <v>1.1882299999999999</v>
      </c>
      <c r="D1454">
        <v>1.18161</v>
      </c>
      <c r="E1454">
        <v>1.18719</v>
      </c>
      <c r="F1454">
        <v>6.6199999999998404E-3</v>
      </c>
      <c r="G1454">
        <v>8.1878571428571408E-3</v>
      </c>
      <c r="H1454">
        <v>48.0164515914351</v>
      </c>
      <c r="I1454">
        <v>0</v>
      </c>
      <c r="J1454" s="1">
        <f t="shared" si="66"/>
        <v>44154</v>
      </c>
      <c r="K1454">
        <f>IFERROR(VLOOKUP(J1454,realized!F:I,3,0),"")</f>
        <v>14422.75</v>
      </c>
      <c r="M1454" t="s">
        <v>2283</v>
      </c>
      <c r="N1454">
        <v>1.32691</v>
      </c>
      <c r="O1454">
        <v>1.32789</v>
      </c>
      <c r="P1454">
        <v>1.3195300000000001</v>
      </c>
      <c r="Q1454">
        <v>1.3255600000000001</v>
      </c>
      <c r="R1454">
        <v>8.3599999999999196E-3</v>
      </c>
      <c r="S1454">
        <v>1.1942857142857101E-2</v>
      </c>
      <c r="T1454">
        <v>49.747607848123103</v>
      </c>
      <c r="U1454">
        <v>0</v>
      </c>
      <c r="V1454" s="1">
        <f t="shared" si="67"/>
        <v>44154</v>
      </c>
      <c r="W1454">
        <f>IFERROR(VLOOKUP(V1454,realized!K:N,3,0),"")</f>
        <v>140316.19</v>
      </c>
      <c r="Y1454" t="s">
        <v>2271</v>
      </c>
      <c r="Z1454">
        <v>1895.25</v>
      </c>
      <c r="AA1454">
        <v>1910.53</v>
      </c>
      <c r="AB1454">
        <v>1886.64</v>
      </c>
      <c r="AC1454">
        <v>1908.82</v>
      </c>
      <c r="AD1454">
        <v>23.889999999999802</v>
      </c>
      <c r="AE1454">
        <v>23.234999999999999</v>
      </c>
      <c r="AF1454">
        <v>61.0094129387207</v>
      </c>
      <c r="AG1454">
        <v>1</v>
      </c>
      <c r="AH1454" s="1">
        <f t="shared" si="68"/>
        <v>44138</v>
      </c>
      <c r="AI1454">
        <f>IFERROR(VLOOKUP(AH1454,realized!U:X,3,0),"")</f>
        <v>-510763.53</v>
      </c>
    </row>
    <row r="1455" spans="1:35" x14ac:dyDescent="0.3">
      <c r="A1455" t="s">
        <v>2284</v>
      </c>
      <c r="B1455">
        <v>1.1874400000000001</v>
      </c>
      <c r="C1455">
        <v>1.1890400000000001</v>
      </c>
      <c r="D1455">
        <v>1.1849499999999999</v>
      </c>
      <c r="E1455">
        <v>1.1854499999999999</v>
      </c>
      <c r="F1455">
        <v>4.0900000000001404E-3</v>
      </c>
      <c r="G1455">
        <v>8.2392857142857094E-3</v>
      </c>
      <c r="H1455">
        <v>48.660530509917699</v>
      </c>
      <c r="I1455">
        <v>0</v>
      </c>
      <c r="J1455" s="1">
        <f t="shared" si="66"/>
        <v>44155</v>
      </c>
      <c r="K1455">
        <f>IFERROR(VLOOKUP(J1455,realized!F:I,3,0),"")</f>
        <v>122207.13</v>
      </c>
      <c r="M1455" t="s">
        <v>2284</v>
      </c>
      <c r="N1455">
        <v>1.32616</v>
      </c>
      <c r="O1455">
        <v>1.3297099999999999</v>
      </c>
      <c r="P1455">
        <v>1.3246500000000001</v>
      </c>
      <c r="Q1455">
        <v>1.32812</v>
      </c>
      <c r="R1455">
        <v>5.0599999999998398E-3</v>
      </c>
      <c r="S1455">
        <v>1.1635714285714201E-2</v>
      </c>
      <c r="T1455">
        <v>54.504349340043497</v>
      </c>
      <c r="U1455">
        <v>0</v>
      </c>
      <c r="V1455" s="1">
        <f t="shared" si="67"/>
        <v>44155</v>
      </c>
      <c r="W1455">
        <f>IFERROR(VLOOKUP(V1455,realized!K:N,3,0),"")</f>
        <v>91721.25</v>
      </c>
      <c r="Y1455" t="s">
        <v>2272</v>
      </c>
      <c r="Z1455">
        <v>1908.81</v>
      </c>
      <c r="AA1455">
        <v>1916.33</v>
      </c>
      <c r="AB1455">
        <v>1881.92</v>
      </c>
      <c r="AC1455">
        <v>1902.46</v>
      </c>
      <c r="AD1455">
        <v>34.409999999999798</v>
      </c>
      <c r="AE1455">
        <v>24.305</v>
      </c>
      <c r="AF1455">
        <v>60.553924403972701</v>
      </c>
      <c r="AG1455">
        <v>1</v>
      </c>
      <c r="AH1455" s="1">
        <f t="shared" si="68"/>
        <v>44139</v>
      </c>
      <c r="AI1455">
        <f>IFERROR(VLOOKUP(AH1455,realized!U:X,3,0),"")</f>
        <v>333765.08</v>
      </c>
    </row>
    <row r="1456" spans="1:35" x14ac:dyDescent="0.3">
      <c r="A1456" t="s">
        <v>2285</v>
      </c>
      <c r="B1456">
        <v>1.1851400000000001</v>
      </c>
      <c r="C1456">
        <v>1.1905600000000001</v>
      </c>
      <c r="D1456">
        <v>1.1799299999999999</v>
      </c>
      <c r="E1456">
        <v>1.1837899999999999</v>
      </c>
      <c r="F1456">
        <v>1.0630000000000099E-2</v>
      </c>
      <c r="G1456">
        <v>8.2357142857142993E-3</v>
      </c>
      <c r="H1456">
        <v>49.205675696608203</v>
      </c>
      <c r="I1456">
        <v>0</v>
      </c>
      <c r="J1456" s="1">
        <f t="shared" si="66"/>
        <v>44158</v>
      </c>
      <c r="K1456">
        <f>IFERROR(VLOOKUP(J1456,realized!F:I,3,0),"")</f>
        <v>-37879.01</v>
      </c>
      <c r="M1456" t="s">
        <v>2285</v>
      </c>
      <c r="N1456">
        <v>1.32883</v>
      </c>
      <c r="O1456">
        <v>1.33971</v>
      </c>
      <c r="P1456">
        <v>1.32633</v>
      </c>
      <c r="Q1456">
        <v>1.33155</v>
      </c>
      <c r="R1456">
        <v>1.3379999999999901E-2</v>
      </c>
      <c r="S1456">
        <v>1.13628571428571E-2</v>
      </c>
      <c r="T1456">
        <v>48.045604795424097</v>
      </c>
      <c r="U1456">
        <v>0</v>
      </c>
      <c r="V1456" s="1">
        <f t="shared" si="67"/>
        <v>44158</v>
      </c>
      <c r="W1456">
        <f>IFERROR(VLOOKUP(V1456,realized!K:N,3,0),"")</f>
        <v>-481574.8</v>
      </c>
      <c r="Y1456" t="s">
        <v>2273</v>
      </c>
      <c r="Z1456">
        <v>1903</v>
      </c>
      <c r="AA1456">
        <v>1952.71</v>
      </c>
      <c r="AB1456">
        <v>1902.12</v>
      </c>
      <c r="AC1456">
        <v>1948.66</v>
      </c>
      <c r="AD1456">
        <v>50.590000000000103</v>
      </c>
      <c r="AE1456">
        <v>26.7614285714285</v>
      </c>
      <c r="AF1456">
        <v>50.587172433663497</v>
      </c>
      <c r="AG1456">
        <v>1</v>
      </c>
      <c r="AH1456" s="1">
        <f t="shared" si="68"/>
        <v>44140</v>
      </c>
      <c r="AI1456">
        <f>IFERROR(VLOOKUP(AH1456,realized!U:X,3,0),"")</f>
        <v>-1229409.08</v>
      </c>
    </row>
    <row r="1457" spans="1:35" x14ac:dyDescent="0.3">
      <c r="A1457" t="s">
        <v>2286</v>
      </c>
      <c r="B1457">
        <v>1.1839500000000001</v>
      </c>
      <c r="C1457">
        <v>1.1896100000000001</v>
      </c>
      <c r="D1457">
        <v>1.18367</v>
      </c>
      <c r="E1457">
        <v>1.18882</v>
      </c>
      <c r="F1457">
        <v>5.9400000000000503E-3</v>
      </c>
      <c r="G1457">
        <v>7.45285714285715E-3</v>
      </c>
      <c r="H1457">
        <v>65.088583537793298</v>
      </c>
      <c r="I1457">
        <v>0</v>
      </c>
      <c r="J1457" s="1">
        <f t="shared" si="66"/>
        <v>44159</v>
      </c>
      <c r="K1457">
        <f>IFERROR(VLOOKUP(J1457,realized!F:I,3,0),"")</f>
        <v>86005.54</v>
      </c>
      <c r="M1457" t="s">
        <v>2286</v>
      </c>
      <c r="N1457">
        <v>1.33168</v>
      </c>
      <c r="O1457">
        <v>1.3380399999999999</v>
      </c>
      <c r="P1457">
        <v>1.3291999999999999</v>
      </c>
      <c r="Q1457">
        <v>1.3352299999999999</v>
      </c>
      <c r="R1457">
        <v>8.8399999999999503E-3</v>
      </c>
      <c r="S1457">
        <v>1.03792857142857E-2</v>
      </c>
      <c r="T1457">
        <v>48.862882095474298</v>
      </c>
      <c r="U1457">
        <v>0</v>
      </c>
      <c r="V1457" s="1">
        <f t="shared" si="67"/>
        <v>44159</v>
      </c>
      <c r="W1457">
        <f>IFERROR(VLOOKUP(V1457,realized!K:N,3,0),"")</f>
        <v>18281.47</v>
      </c>
      <c r="Y1457" t="s">
        <v>2274</v>
      </c>
      <c r="Z1457">
        <v>1948.1</v>
      </c>
      <c r="AA1457">
        <v>1960.33</v>
      </c>
      <c r="AB1457">
        <v>1935.33</v>
      </c>
      <c r="AC1457">
        <v>1951.17</v>
      </c>
      <c r="AD1457">
        <v>25</v>
      </c>
      <c r="AE1457">
        <v>27.002857142857099</v>
      </c>
      <c r="AF1457">
        <v>47.592409450320403</v>
      </c>
      <c r="AG1457">
        <v>1</v>
      </c>
      <c r="AH1457" s="1">
        <f t="shared" si="68"/>
        <v>44141</v>
      </c>
      <c r="AI1457">
        <f>IFERROR(VLOOKUP(AH1457,realized!U:X,3,0),"")</f>
        <v>-351883.05</v>
      </c>
    </row>
    <row r="1458" spans="1:35" x14ac:dyDescent="0.3">
      <c r="A1458" t="s">
        <v>2287</v>
      </c>
      <c r="B1458">
        <v>1.1887799999999999</v>
      </c>
      <c r="C1458">
        <v>1.1929399999999999</v>
      </c>
      <c r="D1458">
        <v>1.1881600000000001</v>
      </c>
      <c r="E1458">
        <v>1.1912499999999999</v>
      </c>
      <c r="F1458">
        <v>4.7799999999997801E-3</v>
      </c>
      <c r="G1458">
        <v>6.7307142857142696E-3</v>
      </c>
      <c r="H1458">
        <v>69.575189285758896</v>
      </c>
      <c r="I1458">
        <v>0</v>
      </c>
      <c r="J1458" s="1">
        <f t="shared" si="66"/>
        <v>44160</v>
      </c>
      <c r="K1458">
        <f>IFERROR(VLOOKUP(J1458,realized!F:I,3,0),"")</f>
        <v>-60180.58</v>
      </c>
      <c r="M1458" t="s">
        <v>2287</v>
      </c>
      <c r="N1458">
        <v>1.3348599999999999</v>
      </c>
      <c r="O1458">
        <v>1.3392999999999999</v>
      </c>
      <c r="P1458">
        <v>1.3304</v>
      </c>
      <c r="Q1458">
        <v>1.3381000000000001</v>
      </c>
      <c r="R1458">
        <v>8.8999999999998993E-3</v>
      </c>
      <c r="S1458">
        <v>9.3992857142857003E-3</v>
      </c>
      <c r="T1458">
        <v>64.345052042978594</v>
      </c>
      <c r="U1458">
        <v>0</v>
      </c>
      <c r="V1458" s="1">
        <f t="shared" si="67"/>
        <v>44160</v>
      </c>
      <c r="W1458">
        <f>IFERROR(VLOOKUP(V1458,realized!K:N,3,0),"")</f>
        <v>54342.79</v>
      </c>
      <c r="Y1458" t="s">
        <v>2275</v>
      </c>
      <c r="Z1458">
        <v>1954.95</v>
      </c>
      <c r="AA1458">
        <v>1965.41</v>
      </c>
      <c r="AB1458">
        <v>1850.31</v>
      </c>
      <c r="AC1458">
        <v>1862.58</v>
      </c>
      <c r="AD1458">
        <v>115.1</v>
      </c>
      <c r="AE1458">
        <v>33.83</v>
      </c>
      <c r="AF1458">
        <v>43.264007763047204</v>
      </c>
      <c r="AG1458">
        <v>1</v>
      </c>
      <c r="AH1458" s="1">
        <f t="shared" si="68"/>
        <v>44144</v>
      </c>
      <c r="AI1458">
        <f>IFERROR(VLOOKUP(AH1458,realized!U:X,3,0),"")</f>
        <v>-598754.03</v>
      </c>
    </row>
    <row r="1459" spans="1:35" x14ac:dyDescent="0.3">
      <c r="A1459" t="s">
        <v>2288</v>
      </c>
      <c r="B1459">
        <v>1.1914199999999999</v>
      </c>
      <c r="C1459">
        <v>1.1940500000000001</v>
      </c>
      <c r="D1459">
        <v>1.18848</v>
      </c>
      <c r="E1459">
        <v>1.1910700000000001</v>
      </c>
      <c r="F1459">
        <v>5.5700000000000697E-3</v>
      </c>
      <c r="G1459">
        <v>6.4457142857142699E-3</v>
      </c>
      <c r="H1459">
        <v>66.867480462086405</v>
      </c>
      <c r="I1459">
        <v>0</v>
      </c>
      <c r="J1459" s="1">
        <f t="shared" si="66"/>
        <v>44161</v>
      </c>
      <c r="K1459">
        <f>IFERROR(VLOOKUP(J1459,realized!F:I,3,0),"")</f>
        <v>-11957.67</v>
      </c>
      <c r="M1459" t="s">
        <v>2288</v>
      </c>
      <c r="N1459">
        <v>1.33769</v>
      </c>
      <c r="O1459">
        <v>1.3397600000000001</v>
      </c>
      <c r="P1459">
        <v>1.33216</v>
      </c>
      <c r="Q1459">
        <v>1.3353699999999999</v>
      </c>
      <c r="R1459">
        <v>7.6000000000000503E-3</v>
      </c>
      <c r="S1459">
        <v>9.3349999999999891E-3</v>
      </c>
      <c r="T1459">
        <v>65.269544705818603</v>
      </c>
      <c r="U1459">
        <v>0</v>
      </c>
      <c r="V1459" s="1">
        <f t="shared" si="67"/>
        <v>44161</v>
      </c>
      <c r="W1459">
        <f>IFERROR(VLOOKUP(V1459,realized!K:N,3,0),"")</f>
        <v>163906.54999999999</v>
      </c>
      <c r="Y1459" t="s">
        <v>2276</v>
      </c>
      <c r="Z1459">
        <v>1863.71</v>
      </c>
      <c r="AA1459">
        <v>1890.33</v>
      </c>
      <c r="AB1459">
        <v>1860.06</v>
      </c>
      <c r="AC1459">
        <v>1877.53</v>
      </c>
      <c r="AD1459">
        <v>30.2699999999999</v>
      </c>
      <c r="AE1459">
        <v>34.166428571428497</v>
      </c>
      <c r="AF1459">
        <v>44.037867423344601</v>
      </c>
      <c r="AG1459">
        <v>1</v>
      </c>
      <c r="AH1459" s="1">
        <f t="shared" si="68"/>
        <v>44145</v>
      </c>
      <c r="AI1459">
        <f>IFERROR(VLOOKUP(AH1459,realized!U:X,3,0),"")</f>
        <v>5023.0200000000004</v>
      </c>
    </row>
    <row r="1460" spans="1:35" x14ac:dyDescent="0.3">
      <c r="A1460" t="s">
        <v>2289</v>
      </c>
      <c r="B1460">
        <v>1.1910099999999999</v>
      </c>
      <c r="C1460">
        <v>1.1962900000000001</v>
      </c>
      <c r="D1460">
        <v>1.19072</v>
      </c>
      <c r="E1460">
        <v>1.19618</v>
      </c>
      <c r="F1460">
        <v>5.5700000000000697E-3</v>
      </c>
      <c r="G1460">
        <v>5.9542857142857002E-3</v>
      </c>
      <c r="H1460">
        <v>61.9340973361438</v>
      </c>
      <c r="I1460">
        <v>0</v>
      </c>
      <c r="J1460" s="1">
        <f t="shared" si="66"/>
        <v>44162</v>
      </c>
      <c r="K1460">
        <f>IFERROR(VLOOKUP(J1460,realized!F:I,3,0),"")</f>
        <v>-288973.24</v>
      </c>
      <c r="M1460" t="s">
        <v>2289</v>
      </c>
      <c r="N1460">
        <v>1.33514</v>
      </c>
      <c r="O1460">
        <v>1.3381700000000001</v>
      </c>
      <c r="P1460">
        <v>1.3285499999999999</v>
      </c>
      <c r="Q1460">
        <v>1.33083</v>
      </c>
      <c r="R1460">
        <v>9.6200000000001805E-3</v>
      </c>
      <c r="S1460">
        <v>9.3807142857142908E-3</v>
      </c>
      <c r="T1460">
        <v>64.722669506387405</v>
      </c>
      <c r="U1460">
        <v>0</v>
      </c>
      <c r="V1460" s="1">
        <f t="shared" si="67"/>
        <v>44162</v>
      </c>
      <c r="W1460">
        <f>IFERROR(VLOOKUP(V1460,realized!K:N,3,0),"")</f>
        <v>78932.58</v>
      </c>
      <c r="Y1460" t="s">
        <v>2277</v>
      </c>
      <c r="Z1460">
        <v>1876.92</v>
      </c>
      <c r="AA1460">
        <v>1884.24</v>
      </c>
      <c r="AB1460">
        <v>1855.94</v>
      </c>
      <c r="AC1460">
        <v>1864.86</v>
      </c>
      <c r="AD1460">
        <v>28.299999999999901</v>
      </c>
      <c r="AE1460">
        <v>33.894285714285701</v>
      </c>
      <c r="AF1460">
        <v>44.735049831835497</v>
      </c>
      <c r="AG1460">
        <v>1</v>
      </c>
      <c r="AH1460" s="1">
        <f t="shared" si="68"/>
        <v>44146</v>
      </c>
      <c r="AI1460">
        <f>IFERROR(VLOOKUP(AH1460,realized!U:X,3,0),"")</f>
        <v>-105314.87</v>
      </c>
    </row>
    <row r="1461" spans="1:35" x14ac:dyDescent="0.3">
      <c r="A1461" t="s">
        <v>2290</v>
      </c>
      <c r="B1461">
        <v>1.196</v>
      </c>
      <c r="C1461">
        <v>1.2002999999999999</v>
      </c>
      <c r="D1461">
        <v>1.1922900000000001</v>
      </c>
      <c r="E1461">
        <v>1.19235</v>
      </c>
      <c r="F1461">
        <v>8.0099999999998506E-3</v>
      </c>
      <c r="G1461">
        <v>6.0728571428571299E-3</v>
      </c>
      <c r="H1461">
        <v>54.710910449290999</v>
      </c>
      <c r="I1461">
        <v>1</v>
      </c>
      <c r="J1461" s="1">
        <f t="shared" si="66"/>
        <v>44165</v>
      </c>
      <c r="K1461">
        <f>IFERROR(VLOOKUP(J1461,realized!F:I,3,0),"")</f>
        <v>-238316.84</v>
      </c>
      <c r="M1461" t="s">
        <v>2290</v>
      </c>
      <c r="N1461">
        <v>1.3329</v>
      </c>
      <c r="O1461">
        <v>1.3384499999999999</v>
      </c>
      <c r="P1461">
        <v>1.3304400000000001</v>
      </c>
      <c r="Q1461">
        <v>1.3318099999999999</v>
      </c>
      <c r="R1461">
        <v>8.0099999999998506E-3</v>
      </c>
      <c r="S1461">
        <v>9.0478571428571301E-3</v>
      </c>
      <c r="T1461">
        <v>64.013226435339405</v>
      </c>
      <c r="U1461">
        <v>0</v>
      </c>
      <c r="V1461" s="1">
        <f t="shared" si="67"/>
        <v>44165</v>
      </c>
      <c r="W1461">
        <f>IFERROR(VLOOKUP(V1461,realized!K:N,3,0),"")</f>
        <v>89266.559999999998</v>
      </c>
      <c r="Y1461" t="s">
        <v>2278</v>
      </c>
      <c r="Z1461">
        <v>1864.66</v>
      </c>
      <c r="AA1461">
        <v>1883.77</v>
      </c>
      <c r="AB1461">
        <v>1862.43</v>
      </c>
      <c r="AC1461">
        <v>1876.32</v>
      </c>
      <c r="AD1461">
        <v>21.3399999999999</v>
      </c>
      <c r="AE1461">
        <v>33.988571428571397</v>
      </c>
      <c r="AF1461">
        <v>45.5118641987697</v>
      </c>
      <c r="AG1461">
        <v>1</v>
      </c>
      <c r="AH1461" s="1">
        <f t="shared" si="68"/>
        <v>44147</v>
      </c>
      <c r="AI1461">
        <f>IFERROR(VLOOKUP(AH1461,realized!U:X,3,0),"")</f>
        <v>53672.83</v>
      </c>
    </row>
    <row r="1462" spans="1:35" x14ac:dyDescent="0.3">
      <c r="A1462" t="s">
        <v>2291</v>
      </c>
      <c r="B1462">
        <v>1.1926000000000001</v>
      </c>
      <c r="C1462">
        <v>1.20763</v>
      </c>
      <c r="D1462">
        <v>1.1925300000000001</v>
      </c>
      <c r="E1462">
        <v>1.2067300000000001</v>
      </c>
      <c r="F1462">
        <v>1.52799999999999E-2</v>
      </c>
      <c r="G1462">
        <v>6.5407142857142799E-3</v>
      </c>
      <c r="H1462">
        <v>46.0663618787286</v>
      </c>
      <c r="I1462">
        <v>1</v>
      </c>
      <c r="J1462" s="1">
        <f t="shared" si="66"/>
        <v>44166</v>
      </c>
      <c r="K1462">
        <f>IFERROR(VLOOKUP(J1462,realized!F:I,3,0),"")</f>
        <v>-1589270.39</v>
      </c>
      <c r="M1462" t="s">
        <v>2291</v>
      </c>
      <c r="N1462">
        <v>1.3319399999999999</v>
      </c>
      <c r="O1462">
        <v>1.34419</v>
      </c>
      <c r="P1462">
        <v>1.33152</v>
      </c>
      <c r="Q1462">
        <v>1.3411500000000001</v>
      </c>
      <c r="R1462">
        <v>1.26699999999999E-2</v>
      </c>
      <c r="S1462">
        <v>9.0749999999999702E-3</v>
      </c>
      <c r="T1462">
        <v>57.9059294014099</v>
      </c>
      <c r="U1462">
        <v>0</v>
      </c>
      <c r="V1462" s="1">
        <f t="shared" si="67"/>
        <v>44166</v>
      </c>
      <c r="W1462">
        <f>IFERROR(VLOOKUP(V1462,realized!K:N,3,0),"")</f>
        <v>-75639.81</v>
      </c>
      <c r="Y1462" t="s">
        <v>2279</v>
      </c>
      <c r="Z1462">
        <v>1876.88</v>
      </c>
      <c r="AA1462">
        <v>1896.68</v>
      </c>
      <c r="AB1462">
        <v>1873.49</v>
      </c>
      <c r="AC1462">
        <v>1888.96</v>
      </c>
      <c r="AD1462">
        <v>23.19</v>
      </c>
      <c r="AE1462">
        <v>34.342857142857099</v>
      </c>
      <c r="AF1462">
        <v>46.502455358777503</v>
      </c>
      <c r="AG1462">
        <v>1</v>
      </c>
      <c r="AH1462" s="1">
        <f t="shared" si="68"/>
        <v>44148</v>
      </c>
      <c r="AI1462">
        <f>IFERROR(VLOOKUP(AH1462,realized!U:X,3,0),"")</f>
        <v>-154998.19</v>
      </c>
    </row>
    <row r="1463" spans="1:35" x14ac:dyDescent="0.3">
      <c r="A1463" t="s">
        <v>2292</v>
      </c>
      <c r="B1463">
        <v>1.20685</v>
      </c>
      <c r="C1463">
        <v>1.2118199999999999</v>
      </c>
      <c r="D1463">
        <v>1.2039800000000001</v>
      </c>
      <c r="E1463">
        <v>1.21116</v>
      </c>
      <c r="F1463">
        <v>7.8399999999998402E-3</v>
      </c>
      <c r="G1463">
        <v>6.6399999999999697E-3</v>
      </c>
      <c r="H1463">
        <v>45.055208491183798</v>
      </c>
      <c r="I1463">
        <v>1</v>
      </c>
      <c r="J1463" s="1">
        <f t="shared" si="66"/>
        <v>44167</v>
      </c>
      <c r="K1463">
        <f>IFERROR(VLOOKUP(J1463,realized!F:I,3,0),"")</f>
        <v>-714699.73</v>
      </c>
      <c r="M1463" t="s">
        <v>2292</v>
      </c>
      <c r="N1463">
        <v>1.34206</v>
      </c>
      <c r="O1463">
        <v>1.3440799999999999</v>
      </c>
      <c r="P1463">
        <v>1.3286899999999999</v>
      </c>
      <c r="Q1463">
        <v>1.3361099999999999</v>
      </c>
      <c r="R1463">
        <v>1.5389999999999999E-2</v>
      </c>
      <c r="S1463">
        <v>9.3035714285713902E-3</v>
      </c>
      <c r="T1463">
        <v>57.376704957698699</v>
      </c>
      <c r="U1463">
        <v>0</v>
      </c>
      <c r="V1463" s="1">
        <f t="shared" si="67"/>
        <v>44167</v>
      </c>
      <c r="W1463">
        <f>IFERROR(VLOOKUP(V1463,realized!K:N,3,0),"")</f>
        <v>90148.17</v>
      </c>
      <c r="Y1463" t="s">
        <v>2280</v>
      </c>
      <c r="Z1463">
        <v>1887.64</v>
      </c>
      <c r="AA1463">
        <v>1898.9</v>
      </c>
      <c r="AB1463">
        <v>1864.06</v>
      </c>
      <c r="AC1463">
        <v>1887.6</v>
      </c>
      <c r="AD1463">
        <v>34.840000000000103</v>
      </c>
      <c r="AE1463">
        <v>35.847142857142799</v>
      </c>
      <c r="AF1463">
        <v>47.686284799066698</v>
      </c>
      <c r="AG1463">
        <v>1</v>
      </c>
      <c r="AH1463" s="1">
        <f t="shared" si="68"/>
        <v>44151</v>
      </c>
      <c r="AI1463">
        <f>IFERROR(VLOOKUP(AH1463,realized!U:X,3,0),"")</f>
        <v>-83593.09</v>
      </c>
    </row>
    <row r="1464" spans="1:35" x14ac:dyDescent="0.3">
      <c r="A1464" t="s">
        <v>2293</v>
      </c>
      <c r="B1464">
        <v>1.21113</v>
      </c>
      <c r="C1464">
        <v>1.2174199999999999</v>
      </c>
      <c r="D1464">
        <v>1.21007</v>
      </c>
      <c r="E1464">
        <v>1.21427</v>
      </c>
      <c r="F1464">
        <v>7.3499999999999599E-3</v>
      </c>
      <c r="G1464">
        <v>6.8892857142856898E-3</v>
      </c>
      <c r="H1464">
        <v>38.295788852466799</v>
      </c>
      <c r="I1464">
        <v>1</v>
      </c>
      <c r="J1464" s="1">
        <f t="shared" si="66"/>
        <v>44168</v>
      </c>
      <c r="K1464">
        <f>IFERROR(VLOOKUP(J1464,realized!F:I,3,0),"")</f>
        <v>-1104416.51</v>
      </c>
      <c r="M1464" t="s">
        <v>2293</v>
      </c>
      <c r="N1464">
        <v>1.3355999999999999</v>
      </c>
      <c r="O1464">
        <v>1.35002</v>
      </c>
      <c r="P1464">
        <v>1.3352999999999999</v>
      </c>
      <c r="Q1464">
        <v>1.34466</v>
      </c>
      <c r="R1464">
        <v>1.472E-2</v>
      </c>
      <c r="S1464">
        <v>9.7049999999999793E-3</v>
      </c>
      <c r="T1464">
        <v>56.278413666569698</v>
      </c>
      <c r="U1464">
        <v>0</v>
      </c>
      <c r="V1464" s="1">
        <f t="shared" si="67"/>
        <v>44168</v>
      </c>
      <c r="W1464">
        <f>IFERROR(VLOOKUP(V1464,realized!K:N,3,0),"")</f>
        <v>-563551.19999999995</v>
      </c>
      <c r="Y1464" t="s">
        <v>2281</v>
      </c>
      <c r="Z1464">
        <v>1888.89</v>
      </c>
      <c r="AA1464">
        <v>1893.39</v>
      </c>
      <c r="AB1464">
        <v>1876.68</v>
      </c>
      <c r="AC1464">
        <v>1879.62</v>
      </c>
      <c r="AD1464">
        <v>16.71</v>
      </c>
      <c r="AE1464">
        <v>34.066428571428503</v>
      </c>
      <c r="AF1464">
        <v>48.522853003883903</v>
      </c>
      <c r="AG1464">
        <v>1</v>
      </c>
      <c r="AH1464" s="1">
        <f t="shared" si="68"/>
        <v>44152</v>
      </c>
      <c r="AI1464">
        <f>IFERROR(VLOOKUP(AH1464,realized!U:X,3,0),"")</f>
        <v>97086.1</v>
      </c>
    </row>
    <row r="1465" spans="1:35" x14ac:dyDescent="0.3">
      <c r="A1465" t="s">
        <v>2294</v>
      </c>
      <c r="B1465">
        <v>1.21458</v>
      </c>
      <c r="C1465">
        <v>1.2177100000000001</v>
      </c>
      <c r="D1465">
        <v>1.21099</v>
      </c>
      <c r="E1465">
        <v>1.2116499999999999</v>
      </c>
      <c r="F1465">
        <v>6.7200000000000497E-3</v>
      </c>
      <c r="G1465">
        <v>6.9792857142856896E-3</v>
      </c>
      <c r="H1465">
        <v>37.333342464383399</v>
      </c>
      <c r="I1465">
        <v>1</v>
      </c>
      <c r="J1465" s="1">
        <f t="shared" si="66"/>
        <v>44169</v>
      </c>
      <c r="K1465">
        <f>IFERROR(VLOOKUP(J1465,realized!F:I,3,0),"")</f>
        <v>-197497.11</v>
      </c>
      <c r="M1465" t="s">
        <v>2294</v>
      </c>
      <c r="N1465">
        <v>1.3437699999999999</v>
      </c>
      <c r="O1465">
        <v>1.35388</v>
      </c>
      <c r="P1465">
        <v>1.34093</v>
      </c>
      <c r="Q1465">
        <v>1.3433999999999999</v>
      </c>
      <c r="R1465">
        <v>1.295E-2</v>
      </c>
      <c r="S1465">
        <v>1.00799999999999E-2</v>
      </c>
      <c r="T1465">
        <v>53.564264125048801</v>
      </c>
      <c r="U1465">
        <v>0</v>
      </c>
      <c r="V1465" s="1">
        <f t="shared" si="67"/>
        <v>44169</v>
      </c>
      <c r="W1465">
        <f>IFERROR(VLOOKUP(V1465,realized!K:N,3,0),"")</f>
        <v>-16104.38</v>
      </c>
      <c r="Y1465" t="s">
        <v>2282</v>
      </c>
      <c r="Z1465">
        <v>1880.33</v>
      </c>
      <c r="AA1465">
        <v>1884.76</v>
      </c>
      <c r="AB1465">
        <v>1862.8</v>
      </c>
      <c r="AC1465">
        <v>1871.26</v>
      </c>
      <c r="AD1465">
        <v>21.96</v>
      </c>
      <c r="AE1465">
        <v>33.828571428571401</v>
      </c>
      <c r="AF1465">
        <v>49.397136373469699</v>
      </c>
      <c r="AG1465">
        <v>1</v>
      </c>
      <c r="AH1465" s="1">
        <f t="shared" si="68"/>
        <v>44153</v>
      </c>
      <c r="AI1465">
        <f>IFERROR(VLOOKUP(AH1465,realized!U:X,3,0),"")</f>
        <v>-29261.95</v>
      </c>
    </row>
    <row r="1466" spans="1:35" x14ac:dyDescent="0.3">
      <c r="A1466" t="s">
        <v>2295</v>
      </c>
      <c r="B1466">
        <v>1.2129300000000001</v>
      </c>
      <c r="C1466">
        <v>1.2165900000000001</v>
      </c>
      <c r="D1466">
        <v>1.20783</v>
      </c>
      <c r="E1466">
        <v>1.2105300000000001</v>
      </c>
      <c r="F1466">
        <v>8.7600000000000993E-3</v>
      </c>
      <c r="G1466">
        <v>7.2385714285714197E-3</v>
      </c>
      <c r="H1466">
        <v>36.800832177509498</v>
      </c>
      <c r="I1466">
        <v>1</v>
      </c>
      <c r="J1466" s="1">
        <f t="shared" si="66"/>
        <v>44172</v>
      </c>
      <c r="K1466">
        <f>IFERROR(VLOOKUP(J1466,realized!F:I,3,0),"")</f>
        <v>-201296.34</v>
      </c>
      <c r="M1466" t="s">
        <v>2295</v>
      </c>
      <c r="N1466">
        <v>1.34093</v>
      </c>
      <c r="O1466">
        <v>1.3437399999999999</v>
      </c>
      <c r="P1466">
        <v>1.32237</v>
      </c>
      <c r="Q1466">
        <v>1.33769</v>
      </c>
      <c r="R1466">
        <v>2.1369999999999799E-2</v>
      </c>
      <c r="S1466">
        <v>1.09871428571428E-2</v>
      </c>
      <c r="T1466">
        <v>54.206441325251703</v>
      </c>
      <c r="U1466">
        <v>0</v>
      </c>
      <c r="V1466" s="1">
        <f t="shared" si="67"/>
        <v>44172</v>
      </c>
      <c r="W1466">
        <f>IFERROR(VLOOKUP(V1466,realized!K:N,3,0),"")</f>
        <v>-330790.14</v>
      </c>
      <c r="Y1466" t="s">
        <v>2283</v>
      </c>
      <c r="Z1466">
        <v>1871.86</v>
      </c>
      <c r="AA1466">
        <v>1873.67</v>
      </c>
      <c r="AB1466">
        <v>1852.48</v>
      </c>
      <c r="AC1466">
        <v>1865.62</v>
      </c>
      <c r="AD1466">
        <v>21.19</v>
      </c>
      <c r="AE1466">
        <v>33.536428571428502</v>
      </c>
      <c r="AF1466">
        <v>50.163196332111603</v>
      </c>
      <c r="AG1466">
        <v>1</v>
      </c>
      <c r="AH1466" s="1">
        <f t="shared" si="68"/>
        <v>44154</v>
      </c>
      <c r="AI1466">
        <f>IFERROR(VLOOKUP(AH1466,realized!U:X,3,0),"")</f>
        <v>-66529.62</v>
      </c>
    </row>
    <row r="1467" spans="1:35" x14ac:dyDescent="0.3">
      <c r="A1467" t="s">
        <v>2296</v>
      </c>
      <c r="B1467">
        <v>1.2106399999999999</v>
      </c>
      <c r="C1467">
        <v>1.2133700000000001</v>
      </c>
      <c r="D1467">
        <v>1.2095199999999999</v>
      </c>
      <c r="E1467">
        <v>1.21027</v>
      </c>
      <c r="F1467">
        <v>3.8500000000001298E-3</v>
      </c>
      <c r="G1467">
        <v>7.2150000000000001E-3</v>
      </c>
      <c r="H1467">
        <v>36.435049165727101</v>
      </c>
      <c r="I1467">
        <v>1</v>
      </c>
      <c r="J1467" s="1">
        <f t="shared" si="66"/>
        <v>44173</v>
      </c>
      <c r="K1467">
        <f>IFERROR(VLOOKUP(J1467,realized!F:I,3,0),"")</f>
        <v>18906.21</v>
      </c>
      <c r="M1467" t="s">
        <v>2296</v>
      </c>
      <c r="N1467">
        <v>1.3370599999999999</v>
      </c>
      <c r="O1467">
        <v>1.3393299999999999</v>
      </c>
      <c r="P1467">
        <v>1.3288800000000001</v>
      </c>
      <c r="Q1467">
        <v>1.3349800000000001</v>
      </c>
      <c r="R1467">
        <v>1.04499999999998E-2</v>
      </c>
      <c r="S1467">
        <v>1.12371428571428E-2</v>
      </c>
      <c r="T1467">
        <v>54.009554482342303</v>
      </c>
      <c r="U1467">
        <v>0</v>
      </c>
      <c r="V1467" s="1">
        <f t="shared" si="67"/>
        <v>44173</v>
      </c>
      <c r="W1467">
        <f>IFERROR(VLOOKUP(V1467,realized!K:N,3,0),"")</f>
        <v>240870.8</v>
      </c>
      <c r="Y1467" t="s">
        <v>2284</v>
      </c>
      <c r="Z1467">
        <v>1865.16</v>
      </c>
      <c r="AA1467">
        <v>1879.73</v>
      </c>
      <c r="AB1467">
        <v>1860.36</v>
      </c>
      <c r="AC1467">
        <v>1870.67</v>
      </c>
      <c r="AD1467">
        <v>19.3700000000001</v>
      </c>
      <c r="AE1467">
        <v>33.297142857142802</v>
      </c>
      <c r="AF1467">
        <v>50.993194311746201</v>
      </c>
      <c r="AG1467">
        <v>1</v>
      </c>
      <c r="AH1467" s="1">
        <f t="shared" si="68"/>
        <v>44155</v>
      </c>
      <c r="AI1467">
        <f>IFERROR(VLOOKUP(AH1467,realized!U:X,3,0),"")</f>
        <v>13901.73</v>
      </c>
    </row>
    <row r="1468" spans="1:35" x14ac:dyDescent="0.3">
      <c r="A1468" t="s">
        <v>2297</v>
      </c>
      <c r="B1468">
        <v>1.2102999999999999</v>
      </c>
      <c r="C1468">
        <v>1.21471</v>
      </c>
      <c r="D1468">
        <v>1.2058</v>
      </c>
      <c r="E1468">
        <v>1.2078500000000001</v>
      </c>
      <c r="F1468">
        <v>8.90999999999997E-3</v>
      </c>
      <c r="G1468">
        <v>7.3785714285714401E-3</v>
      </c>
      <c r="H1468">
        <v>36.123459412157104</v>
      </c>
      <c r="I1468">
        <v>1</v>
      </c>
      <c r="J1468" s="1">
        <f t="shared" si="66"/>
        <v>44174</v>
      </c>
      <c r="K1468">
        <f>IFERROR(VLOOKUP(J1468,realized!F:I,3,0),"")</f>
        <v>-69355.429999999993</v>
      </c>
      <c r="M1468" t="s">
        <v>2297</v>
      </c>
      <c r="N1468">
        <v>1.33501</v>
      </c>
      <c r="O1468">
        <v>1.3477399999999999</v>
      </c>
      <c r="P1468">
        <v>1.33416</v>
      </c>
      <c r="Q1468">
        <v>1.33989</v>
      </c>
      <c r="R1468">
        <v>1.3579999999999899E-2</v>
      </c>
      <c r="S1468">
        <v>1.16099999999999E-2</v>
      </c>
      <c r="T1468">
        <v>57.191166977223702</v>
      </c>
      <c r="U1468">
        <v>0</v>
      </c>
      <c r="V1468" s="1">
        <f t="shared" si="67"/>
        <v>44174</v>
      </c>
      <c r="W1468">
        <f>IFERROR(VLOOKUP(V1468,realized!K:N,3,0),"")</f>
        <v>-164910.99</v>
      </c>
      <c r="Y1468" t="s">
        <v>2285</v>
      </c>
      <c r="Z1468">
        <v>1870.51</v>
      </c>
      <c r="AA1468">
        <v>1875.94</v>
      </c>
      <c r="AB1468">
        <v>1830.95</v>
      </c>
      <c r="AC1468">
        <v>1836.87</v>
      </c>
      <c r="AD1468">
        <v>44.99</v>
      </c>
      <c r="AE1468">
        <v>34.804285714285697</v>
      </c>
      <c r="AF1468">
        <v>46.081092658504197</v>
      </c>
      <c r="AG1468">
        <v>1</v>
      </c>
      <c r="AH1468" s="1">
        <f t="shared" si="68"/>
        <v>44158</v>
      </c>
      <c r="AI1468">
        <f>IFERROR(VLOOKUP(AH1468,realized!U:X,3,0),"")</f>
        <v>-777806.76</v>
      </c>
    </row>
    <row r="1469" spans="1:35" x14ac:dyDescent="0.3">
      <c r="A1469" t="s">
        <v>2298</v>
      </c>
      <c r="B1469">
        <v>1.20814</v>
      </c>
      <c r="C1469">
        <v>1.2158599999999999</v>
      </c>
      <c r="D1469">
        <v>1.2074100000000001</v>
      </c>
      <c r="E1469">
        <v>1.21343</v>
      </c>
      <c r="F1469">
        <v>8.4499999999998396E-3</v>
      </c>
      <c r="G1469">
        <v>7.6899999999999902E-3</v>
      </c>
      <c r="H1469">
        <v>35.9105052060102</v>
      </c>
      <c r="I1469">
        <v>1</v>
      </c>
      <c r="J1469" s="1">
        <f t="shared" si="66"/>
        <v>44175</v>
      </c>
      <c r="K1469">
        <f>IFERROR(VLOOKUP(J1469,realized!F:I,3,0),"")</f>
        <v>62603.69</v>
      </c>
      <c r="M1469" t="s">
        <v>2298</v>
      </c>
      <c r="N1469">
        <v>1.3391500000000001</v>
      </c>
      <c r="O1469">
        <v>1.3408</v>
      </c>
      <c r="P1469">
        <v>1.3245</v>
      </c>
      <c r="Q1469">
        <v>1.3289899999999999</v>
      </c>
      <c r="R1469">
        <v>1.6299999999999901E-2</v>
      </c>
      <c r="S1469">
        <v>1.2412857142857101E-2</v>
      </c>
      <c r="T1469">
        <v>57.397200739378498</v>
      </c>
      <c r="U1469">
        <v>0</v>
      </c>
      <c r="V1469" s="1">
        <f t="shared" si="67"/>
        <v>44175</v>
      </c>
      <c r="W1469">
        <f>IFERROR(VLOOKUP(V1469,realized!K:N,3,0),"")</f>
        <v>17470.86</v>
      </c>
      <c r="Y1469" t="s">
        <v>2286</v>
      </c>
      <c r="Z1469">
        <v>1837.81</v>
      </c>
      <c r="AA1469">
        <v>1838.31</v>
      </c>
      <c r="AB1469">
        <v>1800.06</v>
      </c>
      <c r="AC1469">
        <v>1806.45</v>
      </c>
      <c r="AD1469">
        <v>38.25</v>
      </c>
      <c r="AE1469">
        <v>35.078571428571401</v>
      </c>
      <c r="AF1469">
        <v>39.134379285230601</v>
      </c>
      <c r="AG1469">
        <v>1</v>
      </c>
      <c r="AH1469" s="1">
        <f t="shared" si="68"/>
        <v>44159</v>
      </c>
      <c r="AI1469">
        <f>IFERROR(VLOOKUP(AH1469,realized!U:X,3,0),"")</f>
        <v>-1420044.3</v>
      </c>
    </row>
    <row r="1470" spans="1:35" x14ac:dyDescent="0.3">
      <c r="A1470" t="s">
        <v>2299</v>
      </c>
      <c r="B1470">
        <v>1.21383</v>
      </c>
      <c r="C1470">
        <v>1.21627</v>
      </c>
      <c r="D1470">
        <v>1.2105300000000001</v>
      </c>
      <c r="E1470">
        <v>1.21102</v>
      </c>
      <c r="F1470">
        <v>5.7399999999998503E-3</v>
      </c>
      <c r="G1470">
        <v>7.3407142857142499E-3</v>
      </c>
      <c r="H1470">
        <v>39.510965727978402</v>
      </c>
      <c r="I1470">
        <v>1</v>
      </c>
      <c r="J1470" s="1">
        <f t="shared" si="66"/>
        <v>44176</v>
      </c>
      <c r="K1470">
        <f>IFERROR(VLOOKUP(J1470,realized!F:I,3,0),"")</f>
        <v>38233.89</v>
      </c>
      <c r="M1470" t="s">
        <v>2299</v>
      </c>
      <c r="N1470">
        <v>1.3293600000000001</v>
      </c>
      <c r="O1470">
        <v>1.33243</v>
      </c>
      <c r="P1470">
        <v>1.31335</v>
      </c>
      <c r="Q1470">
        <v>1.3213699999999999</v>
      </c>
      <c r="R1470">
        <v>1.9079999999999899E-2</v>
      </c>
      <c r="S1470">
        <v>1.2819999999999899E-2</v>
      </c>
      <c r="T1470">
        <v>48.241603423410801</v>
      </c>
      <c r="U1470">
        <v>0</v>
      </c>
      <c r="V1470" s="1">
        <f t="shared" si="67"/>
        <v>44176</v>
      </c>
      <c r="W1470">
        <f>IFERROR(VLOOKUP(V1470,realized!K:N,3,0),"")</f>
        <v>-32971.300000000003</v>
      </c>
      <c r="Y1470" t="s">
        <v>2287</v>
      </c>
      <c r="Z1470">
        <v>1807.14</v>
      </c>
      <c r="AA1470">
        <v>1817.68</v>
      </c>
      <c r="AB1470">
        <v>1801.74</v>
      </c>
      <c r="AC1470">
        <v>1807.37</v>
      </c>
      <c r="AD1470">
        <v>15.94</v>
      </c>
      <c r="AE1470">
        <v>32.603571428571399</v>
      </c>
      <c r="AF1470">
        <v>39.608044859286601</v>
      </c>
      <c r="AG1470">
        <v>1</v>
      </c>
      <c r="AH1470" s="1">
        <f t="shared" si="68"/>
        <v>44160</v>
      </c>
      <c r="AI1470">
        <f>IFERROR(VLOOKUP(AH1470,realized!U:X,3,0),"")</f>
        <v>-22983.19</v>
      </c>
    </row>
    <row r="1471" spans="1:35" x14ac:dyDescent="0.3">
      <c r="A1471" t="s">
        <v>2300</v>
      </c>
      <c r="B1471">
        <v>1.2135899999999999</v>
      </c>
      <c r="C1471">
        <v>1.2176400000000001</v>
      </c>
      <c r="D1471">
        <v>1.21153</v>
      </c>
      <c r="E1471">
        <v>1.2140299999999999</v>
      </c>
      <c r="F1471">
        <v>6.6200000000000703E-3</v>
      </c>
      <c r="G1471">
        <v>7.3892857142856799E-3</v>
      </c>
      <c r="H1471">
        <v>44.845978271893102</v>
      </c>
      <c r="I1471">
        <v>1</v>
      </c>
      <c r="J1471" s="1">
        <f t="shared" si="66"/>
        <v>44179</v>
      </c>
      <c r="K1471">
        <f>IFERROR(VLOOKUP(J1471,realized!F:I,3,0),"")</f>
        <v>50242.01</v>
      </c>
      <c r="M1471" t="s">
        <v>2300</v>
      </c>
      <c r="N1471">
        <v>1.3364499999999999</v>
      </c>
      <c r="O1471">
        <v>1.34449</v>
      </c>
      <c r="P1471">
        <v>1.3289299999999999</v>
      </c>
      <c r="Q1471">
        <v>1.3329800000000001</v>
      </c>
      <c r="R1471">
        <v>2.3120000000000002E-2</v>
      </c>
      <c r="S1471">
        <v>1.3839999999999899E-2</v>
      </c>
      <c r="T1471">
        <v>49.13674136118</v>
      </c>
      <c r="U1471">
        <v>0</v>
      </c>
      <c r="V1471" s="1">
        <f t="shared" si="67"/>
        <v>44179</v>
      </c>
      <c r="W1471">
        <f>IFERROR(VLOOKUP(V1471,realized!K:N,3,0),"")</f>
        <v>25912.240000000002</v>
      </c>
      <c r="Y1471" t="s">
        <v>2288</v>
      </c>
      <c r="Z1471">
        <v>1805.95</v>
      </c>
      <c r="AA1471">
        <v>1818.18</v>
      </c>
      <c r="AB1471">
        <v>1805.63</v>
      </c>
      <c r="AC1471">
        <v>1808.59</v>
      </c>
      <c r="AD1471">
        <v>12.549999999999899</v>
      </c>
      <c r="AE1471">
        <v>31.714285714285701</v>
      </c>
      <c r="AF1471">
        <v>39.985768601599901</v>
      </c>
      <c r="AG1471">
        <v>1</v>
      </c>
      <c r="AH1471" s="1">
        <f t="shared" si="68"/>
        <v>44161</v>
      </c>
      <c r="AI1471">
        <f>IFERROR(VLOOKUP(AH1471,realized!U:X,3,0),"")</f>
        <v>53588.15</v>
      </c>
    </row>
    <row r="1472" spans="1:35" x14ac:dyDescent="0.3">
      <c r="A1472" t="s">
        <v>2301</v>
      </c>
      <c r="B1472">
        <v>1.2140500000000001</v>
      </c>
      <c r="C1472">
        <v>1.21685</v>
      </c>
      <c r="D1472">
        <v>1.21211</v>
      </c>
      <c r="E1472">
        <v>1.2148699999999999</v>
      </c>
      <c r="F1472">
        <v>4.7399999999999604E-3</v>
      </c>
      <c r="G1472">
        <v>7.3864285714285499E-3</v>
      </c>
      <c r="H1472">
        <v>45.515149032504397</v>
      </c>
      <c r="I1472">
        <v>0</v>
      </c>
      <c r="J1472" s="1">
        <f t="shared" si="66"/>
        <v>44180</v>
      </c>
      <c r="K1472">
        <f>IFERROR(VLOOKUP(J1472,realized!F:I,3,0),"")</f>
        <v>85050.16</v>
      </c>
      <c r="M1472" t="s">
        <v>2301</v>
      </c>
      <c r="N1472">
        <v>1.33247</v>
      </c>
      <c r="O1472">
        <v>1.3468800000000001</v>
      </c>
      <c r="P1472">
        <v>1.32795</v>
      </c>
      <c r="Q1472">
        <v>1.3461099999999999</v>
      </c>
      <c r="R1472">
        <v>1.89300000000001E-2</v>
      </c>
      <c r="S1472">
        <v>1.45564285714285E-2</v>
      </c>
      <c r="T1472">
        <v>50.432626030414603</v>
      </c>
      <c r="U1472">
        <v>0</v>
      </c>
      <c r="V1472" s="1">
        <f t="shared" si="67"/>
        <v>44180</v>
      </c>
      <c r="W1472">
        <f>IFERROR(VLOOKUP(V1472,realized!K:N,3,0),"")</f>
        <v>-621532.38</v>
      </c>
      <c r="Y1472" t="s">
        <v>2289</v>
      </c>
      <c r="Z1472">
        <v>1809.45</v>
      </c>
      <c r="AA1472">
        <v>1813.67</v>
      </c>
      <c r="AB1472">
        <v>1774.07</v>
      </c>
      <c r="AC1472">
        <v>1786.45</v>
      </c>
      <c r="AD1472">
        <v>39.600000000000101</v>
      </c>
      <c r="AE1472">
        <v>26.321428571428601</v>
      </c>
      <c r="AF1472">
        <v>50.0339697681055</v>
      </c>
      <c r="AG1472">
        <v>1</v>
      </c>
      <c r="AH1472" s="1">
        <f t="shared" si="68"/>
        <v>44162</v>
      </c>
      <c r="AI1472">
        <f>IFERROR(VLOOKUP(AH1472,realized!U:X,3,0),"")</f>
        <v>-1430698.95</v>
      </c>
    </row>
    <row r="1473" spans="1:35" x14ac:dyDescent="0.3">
      <c r="A1473" t="s">
        <v>2302</v>
      </c>
      <c r="B1473">
        <v>1.21523</v>
      </c>
      <c r="C1473">
        <v>1.22119</v>
      </c>
      <c r="D1473">
        <v>1.21245</v>
      </c>
      <c r="E1473">
        <v>1.2196100000000001</v>
      </c>
      <c r="F1473">
        <v>8.73999999999997E-3</v>
      </c>
      <c r="G1473">
        <v>7.61285714285712E-3</v>
      </c>
      <c r="H1473">
        <v>44.393305514946903</v>
      </c>
      <c r="I1473">
        <v>0</v>
      </c>
      <c r="J1473" s="1">
        <f t="shared" si="66"/>
        <v>44181</v>
      </c>
      <c r="K1473">
        <f>IFERROR(VLOOKUP(J1473,realized!F:I,3,0),"")</f>
        <v>-266015.43</v>
      </c>
      <c r="M1473" t="s">
        <v>2302</v>
      </c>
      <c r="N1473">
        <v>1.3453599999999999</v>
      </c>
      <c r="O1473">
        <v>1.35537</v>
      </c>
      <c r="P1473">
        <v>1.3433600000000001</v>
      </c>
      <c r="Q1473">
        <v>1.3508599999999999</v>
      </c>
      <c r="R1473">
        <v>1.20099999999998E-2</v>
      </c>
      <c r="S1473">
        <v>1.4871428571428501E-2</v>
      </c>
      <c r="T1473">
        <v>50.408157709772901</v>
      </c>
      <c r="U1473">
        <v>0</v>
      </c>
      <c r="V1473" s="1">
        <f t="shared" si="67"/>
        <v>44181</v>
      </c>
      <c r="W1473">
        <f>IFERROR(VLOOKUP(V1473,realized!K:N,3,0),"")</f>
        <v>-338218.04</v>
      </c>
      <c r="Y1473" t="s">
        <v>2290</v>
      </c>
      <c r="Z1473">
        <v>1786.41</v>
      </c>
      <c r="AA1473">
        <v>1789.76</v>
      </c>
      <c r="AB1473">
        <v>1764.07</v>
      </c>
      <c r="AC1473">
        <v>1776.55</v>
      </c>
      <c r="AD1473">
        <v>25.69</v>
      </c>
      <c r="AE1473">
        <v>25.994285714285699</v>
      </c>
      <c r="AF1473">
        <v>46.445665663057802</v>
      </c>
      <c r="AG1473">
        <v>1</v>
      </c>
      <c r="AH1473" s="1">
        <f t="shared" si="68"/>
        <v>44165</v>
      </c>
      <c r="AI1473">
        <f>IFERROR(VLOOKUP(AH1473,realized!U:X,3,0),"")</f>
        <v>-360915.81</v>
      </c>
    </row>
    <row r="1474" spans="1:35" x14ac:dyDescent="0.3">
      <c r="A1474" t="s">
        <v>2303</v>
      </c>
      <c r="B1474">
        <v>1.2196</v>
      </c>
      <c r="C1474">
        <v>1.2272400000000001</v>
      </c>
      <c r="D1474">
        <v>1.2189700000000001</v>
      </c>
      <c r="E1474">
        <v>1.22645</v>
      </c>
      <c r="F1474">
        <v>8.2699999999999996E-3</v>
      </c>
      <c r="G1474">
        <v>7.8057142857142501E-3</v>
      </c>
      <c r="H1474">
        <v>39.9022392345924</v>
      </c>
      <c r="I1474">
        <v>0</v>
      </c>
      <c r="J1474" s="1">
        <f t="shared" si="66"/>
        <v>44182</v>
      </c>
      <c r="K1474">
        <f>IFERROR(VLOOKUP(J1474,realized!F:I,3,0),"")</f>
        <v>-510823.54</v>
      </c>
      <c r="M1474" t="s">
        <v>2303</v>
      </c>
      <c r="N1474">
        <v>1.3504100000000001</v>
      </c>
      <c r="O1474">
        <v>1.36242</v>
      </c>
      <c r="P1474">
        <v>1.3494699999999999</v>
      </c>
      <c r="Q1474">
        <v>1.35833</v>
      </c>
      <c r="R1474">
        <v>1.295E-2</v>
      </c>
      <c r="S1474">
        <v>1.5109285714285599E-2</v>
      </c>
      <c r="T1474">
        <v>45.872776244217</v>
      </c>
      <c r="U1474">
        <v>0</v>
      </c>
      <c r="V1474" s="1">
        <f t="shared" si="67"/>
        <v>44182</v>
      </c>
      <c r="W1474">
        <f>IFERROR(VLOOKUP(V1474,realized!K:N,3,0),"")</f>
        <v>-509749.66</v>
      </c>
      <c r="Y1474" t="s">
        <v>2291</v>
      </c>
      <c r="Z1474">
        <v>1776.73</v>
      </c>
      <c r="AA1474">
        <v>1817.27</v>
      </c>
      <c r="AB1474">
        <v>1775.31</v>
      </c>
      <c r="AC1474">
        <v>1814.65</v>
      </c>
      <c r="AD1474">
        <v>41.96</v>
      </c>
      <c r="AE1474">
        <v>26.97</v>
      </c>
      <c r="AF1474">
        <v>45.870083797819497</v>
      </c>
      <c r="AG1474">
        <v>1</v>
      </c>
      <c r="AH1474" s="1">
        <f t="shared" si="68"/>
        <v>44166</v>
      </c>
      <c r="AI1474">
        <f>IFERROR(VLOOKUP(AH1474,realized!U:X,3,0),"")</f>
        <v>-817475.17</v>
      </c>
    </row>
    <row r="1475" spans="1:35" x14ac:dyDescent="0.3">
      <c r="A1475" t="s">
        <v>2304</v>
      </c>
      <c r="B1475">
        <v>1.22648</v>
      </c>
      <c r="C1475">
        <v>1.22705</v>
      </c>
      <c r="D1475">
        <v>1.22251</v>
      </c>
      <c r="E1475">
        <v>1.22489</v>
      </c>
      <c r="F1475">
        <v>4.5399999999999798E-3</v>
      </c>
      <c r="G1475">
        <v>7.5578571428571197E-3</v>
      </c>
      <c r="H1475">
        <v>40.720912976312398</v>
      </c>
      <c r="I1475">
        <v>0</v>
      </c>
      <c r="J1475" s="1">
        <f t="shared" si="66"/>
        <v>44183</v>
      </c>
      <c r="K1475">
        <f>IFERROR(VLOOKUP(J1475,realized!F:I,3,0),"")</f>
        <v>89875.88</v>
      </c>
      <c r="M1475" t="s">
        <v>2304</v>
      </c>
      <c r="N1475">
        <v>1.3582700000000001</v>
      </c>
      <c r="O1475">
        <v>1.35863</v>
      </c>
      <c r="P1475">
        <v>1.3471299999999999</v>
      </c>
      <c r="Q1475">
        <v>1.3527499999999999</v>
      </c>
      <c r="R1475">
        <v>1.15E-2</v>
      </c>
      <c r="S1475">
        <v>1.53585714285714E-2</v>
      </c>
      <c r="T1475">
        <v>47.297925246854</v>
      </c>
      <c r="U1475">
        <v>0</v>
      </c>
      <c r="V1475" s="1">
        <f t="shared" si="67"/>
        <v>44183</v>
      </c>
      <c r="W1475">
        <f>IFERROR(VLOOKUP(V1475,realized!K:N,3,0),"")</f>
        <v>100256.08</v>
      </c>
      <c r="Y1475" t="s">
        <v>2292</v>
      </c>
      <c r="Z1475">
        <v>1815.04</v>
      </c>
      <c r="AA1475">
        <v>1832.29</v>
      </c>
      <c r="AB1475">
        <v>1807.12</v>
      </c>
      <c r="AC1475">
        <v>1830.15</v>
      </c>
      <c r="AD1475">
        <v>25.17</v>
      </c>
      <c r="AE1475">
        <v>27.2435714285714</v>
      </c>
      <c r="AF1475">
        <v>45.300871107235302</v>
      </c>
      <c r="AG1475">
        <v>1</v>
      </c>
      <c r="AH1475" s="1">
        <f t="shared" si="68"/>
        <v>44167</v>
      </c>
      <c r="AI1475">
        <f>IFERROR(VLOOKUP(AH1475,realized!U:X,3,0),"")</f>
        <v>-371089.55</v>
      </c>
    </row>
    <row r="1476" spans="1:35" x14ac:dyDescent="0.3">
      <c r="A1476" t="s">
        <v>2305</v>
      </c>
      <c r="B1476">
        <v>1.2217499999999999</v>
      </c>
      <c r="C1476">
        <v>1.22526</v>
      </c>
      <c r="D1476">
        <v>1.21295</v>
      </c>
      <c r="E1476">
        <v>1.2242500000000001</v>
      </c>
      <c r="F1476">
        <v>1.231E-2</v>
      </c>
      <c r="G1476">
        <v>7.3457142857142697E-3</v>
      </c>
      <c r="H1476">
        <v>56.187788661327403</v>
      </c>
      <c r="I1476">
        <v>0</v>
      </c>
      <c r="J1476" s="1">
        <f t="shared" ref="J1476:J1539" si="69">DATEVALUE(SUBSTITUTE(A1476,".","/"))</f>
        <v>44186</v>
      </c>
      <c r="K1476">
        <f>IFERROR(VLOOKUP(J1476,realized!F:I,3,0),"")</f>
        <v>-216944.88</v>
      </c>
      <c r="M1476" t="s">
        <v>2305</v>
      </c>
      <c r="N1476">
        <v>1.3403799999999999</v>
      </c>
      <c r="O1476">
        <v>1.3497399999999999</v>
      </c>
      <c r="P1476">
        <v>1.31873</v>
      </c>
      <c r="Q1476">
        <v>1.3462400000000001</v>
      </c>
      <c r="R1476">
        <v>3.4019999999999898E-2</v>
      </c>
      <c r="S1476">
        <v>1.6883571428571401E-2</v>
      </c>
      <c r="T1476">
        <v>48.990227204390898</v>
      </c>
      <c r="U1476">
        <v>0</v>
      </c>
      <c r="V1476" s="1">
        <f t="shared" ref="V1476:V1539" si="70">DATEVALUE(SUBSTITUTE(M1476,".","/"))</f>
        <v>44186</v>
      </c>
      <c r="W1476">
        <f>IFERROR(VLOOKUP(V1476,realized!K:N,3,0),"")</f>
        <v>-442724.86</v>
      </c>
      <c r="Y1476" t="s">
        <v>2293</v>
      </c>
      <c r="Z1476">
        <v>1830.43</v>
      </c>
      <c r="AA1476">
        <v>1844.05</v>
      </c>
      <c r="AB1476">
        <v>1823.48</v>
      </c>
      <c r="AC1476">
        <v>1840.05</v>
      </c>
      <c r="AD1476">
        <v>20.569999999999901</v>
      </c>
      <c r="AE1476">
        <v>27.056428571428601</v>
      </c>
      <c r="AF1476">
        <v>44.676204645362198</v>
      </c>
      <c r="AG1476">
        <v>1</v>
      </c>
      <c r="AH1476" s="1">
        <f t="shared" ref="AH1476:AH1539" si="71">DATEVALUE(SUBSTITUTE(Y1476,".","/"))</f>
        <v>44168</v>
      </c>
      <c r="AI1476">
        <f>IFERROR(VLOOKUP(AH1476,realized!U:X,3,0),"")</f>
        <v>-257952.86</v>
      </c>
    </row>
    <row r="1477" spans="1:35" x14ac:dyDescent="0.3">
      <c r="A1477" t="s">
        <v>2306</v>
      </c>
      <c r="B1477">
        <v>1.2236</v>
      </c>
      <c r="C1477">
        <v>1.22566</v>
      </c>
      <c r="D1477">
        <v>1.2151799999999999</v>
      </c>
      <c r="E1477">
        <v>1.21593</v>
      </c>
      <c r="F1477">
        <v>1.048E-2</v>
      </c>
      <c r="G1477">
        <v>7.5342857142857104E-3</v>
      </c>
      <c r="H1477">
        <v>59.604398846426598</v>
      </c>
      <c r="I1477">
        <v>0</v>
      </c>
      <c r="J1477" s="1">
        <f t="shared" si="69"/>
        <v>44187</v>
      </c>
      <c r="K1477">
        <f>IFERROR(VLOOKUP(J1477,realized!F:I,3,0),"")</f>
        <v>66627.25</v>
      </c>
      <c r="M1477" t="s">
        <v>2306</v>
      </c>
      <c r="N1477">
        <v>1.34623</v>
      </c>
      <c r="O1477">
        <v>1.3468800000000001</v>
      </c>
      <c r="P1477">
        <v>1.3303100000000001</v>
      </c>
      <c r="Q1477">
        <v>1.3356300000000001</v>
      </c>
      <c r="R1477">
        <v>1.6569999999999901E-2</v>
      </c>
      <c r="S1477">
        <v>1.6967857142857101E-2</v>
      </c>
      <c r="T1477">
        <v>50.580856097098497</v>
      </c>
      <c r="U1477">
        <v>0</v>
      </c>
      <c r="V1477" s="1">
        <f t="shared" si="70"/>
        <v>44187</v>
      </c>
      <c r="W1477">
        <f>IFERROR(VLOOKUP(V1477,realized!K:N,3,0),"")</f>
        <v>80010.820000000007</v>
      </c>
      <c r="Y1477" t="s">
        <v>2294</v>
      </c>
      <c r="Z1477">
        <v>1839.76</v>
      </c>
      <c r="AA1477">
        <v>1848.13</v>
      </c>
      <c r="AB1477">
        <v>1828.95</v>
      </c>
      <c r="AC1477">
        <v>1837.91</v>
      </c>
      <c r="AD1477">
        <v>19.18</v>
      </c>
      <c r="AE1477">
        <v>25.937857142857101</v>
      </c>
      <c r="AF1477">
        <v>45.390857839620601</v>
      </c>
      <c r="AG1477">
        <v>1</v>
      </c>
      <c r="AH1477" s="1">
        <f t="shared" si="71"/>
        <v>44169</v>
      </c>
      <c r="AI1477">
        <f>IFERROR(VLOOKUP(AH1477,realized!U:X,3,0),"")</f>
        <v>-108295.35</v>
      </c>
    </row>
    <row r="1478" spans="1:35" x14ac:dyDescent="0.3">
      <c r="A1478" t="s">
        <v>2307</v>
      </c>
      <c r="B1478">
        <v>1.21601</v>
      </c>
      <c r="C1478">
        <v>1.22207</v>
      </c>
      <c r="D1478">
        <v>1.21536</v>
      </c>
      <c r="E1478">
        <v>1.21814</v>
      </c>
      <c r="F1478">
        <v>6.7099999999999903E-3</v>
      </c>
      <c r="G1478">
        <v>7.4885714285714304E-3</v>
      </c>
      <c r="H1478">
        <v>59.823458117944199</v>
      </c>
      <c r="I1478">
        <v>0</v>
      </c>
      <c r="J1478" s="1">
        <f t="shared" si="69"/>
        <v>44188</v>
      </c>
      <c r="K1478">
        <f>IFERROR(VLOOKUP(J1478,realized!F:I,3,0),"")</f>
        <v>139580.07</v>
      </c>
      <c r="M1478" t="s">
        <v>2307</v>
      </c>
      <c r="N1478">
        <v>1.33606</v>
      </c>
      <c r="O1478">
        <v>1.35701</v>
      </c>
      <c r="P1478">
        <v>1.33508</v>
      </c>
      <c r="Q1478">
        <v>1.3496600000000001</v>
      </c>
      <c r="R1478">
        <v>2.1930000000000002E-2</v>
      </c>
      <c r="S1478">
        <v>1.7482857142857099E-2</v>
      </c>
      <c r="T1478">
        <v>52.129560076615199</v>
      </c>
      <c r="U1478">
        <v>0</v>
      </c>
      <c r="V1478" s="1">
        <f t="shared" si="70"/>
        <v>44188</v>
      </c>
      <c r="W1478">
        <f>IFERROR(VLOOKUP(V1478,realized!K:N,3,0),"")</f>
        <v>-331158.40000000002</v>
      </c>
      <c r="Y1478" t="s">
        <v>2295</v>
      </c>
      <c r="Z1478">
        <v>1837.21</v>
      </c>
      <c r="AA1478">
        <v>1868.5</v>
      </c>
      <c r="AB1478">
        <v>1821.72</v>
      </c>
      <c r="AC1478">
        <v>1862.21</v>
      </c>
      <c r="AD1478">
        <v>46.779999999999902</v>
      </c>
      <c r="AE1478">
        <v>28.0857142857143</v>
      </c>
      <c r="AF1478">
        <v>47.475218589146699</v>
      </c>
      <c r="AG1478">
        <v>1</v>
      </c>
      <c r="AH1478" s="1">
        <f t="shared" si="71"/>
        <v>44172</v>
      </c>
      <c r="AI1478">
        <f>IFERROR(VLOOKUP(AH1478,realized!U:X,3,0),"")</f>
        <v>-406155.32</v>
      </c>
    </row>
    <row r="1479" spans="1:35" x14ac:dyDescent="0.3">
      <c r="A1479" t="s">
        <v>2308</v>
      </c>
      <c r="B1479">
        <v>1.2184900000000001</v>
      </c>
      <c r="C1479">
        <v>1.22153</v>
      </c>
      <c r="D1479">
        <v>1.2176400000000001</v>
      </c>
      <c r="E1479">
        <v>1.218</v>
      </c>
      <c r="F1479">
        <v>3.8899999999999399E-3</v>
      </c>
      <c r="G1479">
        <v>7.28642857142856E-3</v>
      </c>
      <c r="H1479">
        <v>59.935240316643203</v>
      </c>
      <c r="I1479">
        <v>0</v>
      </c>
      <c r="J1479" s="1">
        <f t="shared" si="69"/>
        <v>44189</v>
      </c>
      <c r="K1479">
        <f>IFERROR(VLOOKUP(J1479,realized!F:I,3,0),"")</f>
        <v>18992.27</v>
      </c>
      <c r="M1479" t="s">
        <v>2308</v>
      </c>
      <c r="N1479">
        <v>1.34883</v>
      </c>
      <c r="O1479">
        <v>1.36191</v>
      </c>
      <c r="P1479">
        <v>1.3488</v>
      </c>
      <c r="Q1479">
        <v>1.3553999999999999</v>
      </c>
      <c r="R1479">
        <v>1.31099999999999E-2</v>
      </c>
      <c r="S1479">
        <v>1.7494285714285601E-2</v>
      </c>
      <c r="T1479">
        <v>53.549180375045701</v>
      </c>
      <c r="U1479">
        <v>0</v>
      </c>
      <c r="V1479" s="1">
        <f t="shared" si="70"/>
        <v>44189</v>
      </c>
      <c r="W1479">
        <f>IFERROR(VLOOKUP(V1479,realized!K:N,3,0),"")</f>
        <v>-66703.820000000007</v>
      </c>
      <c r="Y1479" t="s">
        <v>2296</v>
      </c>
      <c r="Z1479">
        <v>1863.2</v>
      </c>
      <c r="AA1479">
        <v>1875.16</v>
      </c>
      <c r="AB1479">
        <v>1859.49</v>
      </c>
      <c r="AC1479">
        <v>1869.85</v>
      </c>
      <c r="AD1479">
        <v>15.67</v>
      </c>
      <c r="AE1479">
        <v>27.636428571428599</v>
      </c>
      <c r="AF1479">
        <v>48.5288153337046</v>
      </c>
      <c r="AG1479">
        <v>1</v>
      </c>
      <c r="AH1479" s="1">
        <f t="shared" si="71"/>
        <v>44173</v>
      </c>
      <c r="AI1479">
        <f>IFERROR(VLOOKUP(AH1479,realized!U:X,3,0),"")</f>
        <v>-136265.03</v>
      </c>
    </row>
    <row r="1480" spans="1:35" x14ac:dyDescent="0.3">
      <c r="A1480" t="s">
        <v>2309</v>
      </c>
      <c r="B1480">
        <v>1.21837</v>
      </c>
      <c r="C1480">
        <v>1.21837</v>
      </c>
      <c r="D1480">
        <v>1.2179</v>
      </c>
      <c r="E1480">
        <v>1.2179800000000001</v>
      </c>
      <c r="F1480">
        <v>4.6999999999997001E-4</v>
      </c>
      <c r="G1480">
        <v>6.6942857142857004E-3</v>
      </c>
      <c r="H1480">
        <v>59.736925706096201</v>
      </c>
      <c r="I1480">
        <v>0</v>
      </c>
      <c r="J1480" s="1">
        <f t="shared" si="69"/>
        <v>44190</v>
      </c>
      <c r="K1480" t="str">
        <f>IFERROR(VLOOKUP(J1480,realized!F:I,3,0),"")</f>
        <v/>
      </c>
      <c r="M1480" t="s">
        <v>2309</v>
      </c>
      <c r="N1480">
        <v>1.35547</v>
      </c>
      <c r="O1480">
        <v>1.3571500000000001</v>
      </c>
      <c r="P1480">
        <v>1.35527</v>
      </c>
      <c r="Q1480">
        <v>1.3570899999999999</v>
      </c>
      <c r="R1480">
        <v>1.8800000000000999E-3</v>
      </c>
      <c r="S1480">
        <v>1.6102142857142801E-2</v>
      </c>
      <c r="T1480">
        <v>54.498445083868397</v>
      </c>
      <c r="U1480">
        <v>0</v>
      </c>
      <c r="V1480" s="1">
        <f t="shared" si="70"/>
        <v>44190</v>
      </c>
      <c r="W1480" t="str">
        <f>IFERROR(VLOOKUP(V1480,realized!K:N,3,0),"")</f>
        <v/>
      </c>
      <c r="Y1480" t="s">
        <v>2297</v>
      </c>
      <c r="Z1480">
        <v>1870.52</v>
      </c>
      <c r="AA1480">
        <v>1870.59</v>
      </c>
      <c r="AB1480">
        <v>1825.32</v>
      </c>
      <c r="AC1480">
        <v>1838.95</v>
      </c>
      <c r="AD1480">
        <v>45.269999999999897</v>
      </c>
      <c r="AE1480">
        <v>29.356428571428602</v>
      </c>
      <c r="AF1480">
        <v>48.146403314396302</v>
      </c>
      <c r="AG1480">
        <v>1</v>
      </c>
      <c r="AH1480" s="1">
        <f t="shared" si="71"/>
        <v>44174</v>
      </c>
      <c r="AI1480">
        <f>IFERROR(VLOOKUP(AH1480,realized!U:X,3,0),"")</f>
        <v>3239.6</v>
      </c>
    </row>
    <row r="1481" spans="1:35" x14ac:dyDescent="0.3">
      <c r="A1481" t="s">
        <v>2310</v>
      </c>
      <c r="B1481">
        <v>1.21791</v>
      </c>
      <c r="C1481">
        <v>1.2250000000000001</v>
      </c>
      <c r="D1481">
        <v>1.21791</v>
      </c>
      <c r="E1481">
        <v>1.2212499999999999</v>
      </c>
      <c r="F1481">
        <v>7.0900000000000398E-3</v>
      </c>
      <c r="G1481">
        <v>6.9257142857142599E-3</v>
      </c>
      <c r="H1481">
        <v>59.631098325655202</v>
      </c>
      <c r="I1481">
        <v>0</v>
      </c>
      <c r="J1481" s="1">
        <f t="shared" si="69"/>
        <v>44193</v>
      </c>
      <c r="K1481">
        <f>IFERROR(VLOOKUP(J1481,realized!F:I,3,0),"")</f>
        <v>156818.12</v>
      </c>
      <c r="M1481" t="s">
        <v>2310</v>
      </c>
      <c r="N1481">
        <v>1.3544700000000001</v>
      </c>
      <c r="O1481">
        <v>1.35751</v>
      </c>
      <c r="P1481">
        <v>1.3428800000000001</v>
      </c>
      <c r="Q1481">
        <v>1.3457399999999999</v>
      </c>
      <c r="R1481">
        <v>1.46299999999999E-2</v>
      </c>
      <c r="S1481">
        <v>1.6400714285714199E-2</v>
      </c>
      <c r="T1481">
        <v>55.433195395718599</v>
      </c>
      <c r="U1481">
        <v>0</v>
      </c>
      <c r="V1481" s="1">
        <f t="shared" si="70"/>
        <v>44193</v>
      </c>
      <c r="W1481">
        <f>IFERROR(VLOOKUP(V1481,realized!K:N,3,0),"")</f>
        <v>139171.64000000001</v>
      </c>
      <c r="Y1481" t="s">
        <v>2298</v>
      </c>
      <c r="Z1481">
        <v>1839.33</v>
      </c>
      <c r="AA1481">
        <v>1849.98</v>
      </c>
      <c r="AB1481">
        <v>1828.58</v>
      </c>
      <c r="AC1481">
        <v>1836.41</v>
      </c>
      <c r="AD1481">
        <v>21.4</v>
      </c>
      <c r="AE1481">
        <v>29.501428571428601</v>
      </c>
      <c r="AF1481">
        <v>49.058245054647102</v>
      </c>
      <c r="AG1481">
        <v>1</v>
      </c>
      <c r="AH1481" s="1">
        <f t="shared" si="71"/>
        <v>44175</v>
      </c>
      <c r="AI1481">
        <f>IFERROR(VLOOKUP(AH1481,realized!U:X,3,0),"")</f>
        <v>12889.52</v>
      </c>
    </row>
    <row r="1482" spans="1:35" x14ac:dyDescent="0.3">
      <c r="A1482" t="s">
        <v>2311</v>
      </c>
      <c r="B1482">
        <v>1.2209399999999999</v>
      </c>
      <c r="C1482">
        <v>1.2274700000000001</v>
      </c>
      <c r="D1482">
        <v>1.22044</v>
      </c>
      <c r="E1482">
        <v>1.2245699999999999</v>
      </c>
      <c r="F1482">
        <v>7.03000000000009E-3</v>
      </c>
      <c r="G1482">
        <v>6.7914285714285498E-3</v>
      </c>
      <c r="H1482">
        <v>61.936391842333499</v>
      </c>
      <c r="I1482">
        <v>0</v>
      </c>
      <c r="J1482" s="1">
        <f t="shared" si="69"/>
        <v>44194</v>
      </c>
      <c r="K1482">
        <f>IFERROR(VLOOKUP(J1482,realized!F:I,3,0),"")</f>
        <v>62200.9</v>
      </c>
      <c r="M1482" t="s">
        <v>2311</v>
      </c>
      <c r="N1482">
        <v>1.34483</v>
      </c>
      <c r="O1482">
        <v>1.35225</v>
      </c>
      <c r="P1482">
        <v>1.3440799999999999</v>
      </c>
      <c r="Q1482">
        <v>1.3497399999999999</v>
      </c>
      <c r="R1482">
        <v>8.1700000000000106E-3</v>
      </c>
      <c r="S1482">
        <v>1.60142857142857E-2</v>
      </c>
      <c r="T1482">
        <v>56.2126676773768</v>
      </c>
      <c r="U1482">
        <v>0</v>
      </c>
      <c r="V1482" s="1">
        <f t="shared" si="70"/>
        <v>44194</v>
      </c>
      <c r="W1482">
        <f>IFERROR(VLOOKUP(V1482,realized!K:N,3,0),"")</f>
        <v>93118.09</v>
      </c>
      <c r="Y1482" t="s">
        <v>2299</v>
      </c>
      <c r="Z1482">
        <v>1835.58</v>
      </c>
      <c r="AA1482">
        <v>1847.68</v>
      </c>
      <c r="AB1482">
        <v>1823.85</v>
      </c>
      <c r="AC1482">
        <v>1839.35</v>
      </c>
      <c r="AD1482">
        <v>23.830000000000101</v>
      </c>
      <c r="AE1482">
        <v>27.99</v>
      </c>
      <c r="AF1482">
        <v>48.685639696583401</v>
      </c>
      <c r="AG1482">
        <v>1</v>
      </c>
      <c r="AH1482" s="1">
        <f t="shared" si="71"/>
        <v>44176</v>
      </c>
      <c r="AI1482">
        <f>IFERROR(VLOOKUP(AH1482,realized!U:X,3,0),"")</f>
        <v>-60282.73</v>
      </c>
    </row>
    <row r="1483" spans="1:35" x14ac:dyDescent="0.3">
      <c r="A1483" t="s">
        <v>2312</v>
      </c>
      <c r="B1483">
        <v>1.22454</v>
      </c>
      <c r="C1483">
        <v>1.2309399999999999</v>
      </c>
      <c r="D1483">
        <v>1.22448</v>
      </c>
      <c r="E1483">
        <v>1.22977</v>
      </c>
      <c r="F1483">
        <v>6.4599999999999103E-3</v>
      </c>
      <c r="G1483">
        <v>6.6492857142856996E-3</v>
      </c>
      <c r="H1483">
        <v>60.895582086252197</v>
      </c>
      <c r="I1483">
        <v>0</v>
      </c>
      <c r="J1483" s="1">
        <f t="shared" si="69"/>
        <v>44195</v>
      </c>
      <c r="K1483">
        <f>IFERROR(VLOOKUP(J1483,realized!F:I,3,0),"")</f>
        <v>-43787.24</v>
      </c>
      <c r="M1483" t="s">
        <v>2312</v>
      </c>
      <c r="N1483">
        <v>1.3495999999999999</v>
      </c>
      <c r="O1483">
        <v>1.3624799999999999</v>
      </c>
      <c r="P1483">
        <v>1.34928</v>
      </c>
      <c r="Q1483">
        <v>1.3624000000000001</v>
      </c>
      <c r="R1483">
        <v>1.31999999999998E-2</v>
      </c>
      <c r="S1483">
        <v>1.5792857142857102E-2</v>
      </c>
      <c r="T1483">
        <v>56.753868382110703</v>
      </c>
      <c r="U1483">
        <v>0</v>
      </c>
      <c r="V1483" s="1">
        <f t="shared" si="70"/>
        <v>44195</v>
      </c>
      <c r="W1483">
        <f>IFERROR(VLOOKUP(V1483,realized!K:N,3,0),"")</f>
        <v>-258232.78</v>
      </c>
      <c r="Y1483" t="s">
        <v>2300</v>
      </c>
      <c r="Z1483">
        <v>1840.55</v>
      </c>
      <c r="AA1483">
        <v>1841.15</v>
      </c>
      <c r="AB1483">
        <v>1818.45</v>
      </c>
      <c r="AC1483">
        <v>1826.71</v>
      </c>
      <c r="AD1483">
        <v>22.7</v>
      </c>
      <c r="AE1483">
        <v>26.8792857142857</v>
      </c>
      <c r="AF1483">
        <v>47.903786387266997</v>
      </c>
      <c r="AG1483">
        <v>1</v>
      </c>
      <c r="AH1483" s="1">
        <f t="shared" si="71"/>
        <v>44179</v>
      </c>
      <c r="AI1483">
        <f>IFERROR(VLOOKUP(AH1483,realized!U:X,3,0),"")</f>
        <v>-88820.66</v>
      </c>
    </row>
    <row r="1484" spans="1:35" x14ac:dyDescent="0.3">
      <c r="A1484" t="s">
        <v>2313</v>
      </c>
      <c r="B1484">
        <v>1.2293700000000001</v>
      </c>
      <c r="C1484">
        <v>1.23088</v>
      </c>
      <c r="D1484">
        <v>1.22088</v>
      </c>
      <c r="E1484">
        <v>1.22149</v>
      </c>
      <c r="F1484">
        <v>0.01</v>
      </c>
      <c r="G1484">
        <v>6.9535714285714296E-3</v>
      </c>
      <c r="H1484">
        <v>62.654796477088802</v>
      </c>
      <c r="I1484">
        <v>0</v>
      </c>
      <c r="J1484" s="1">
        <f t="shared" si="69"/>
        <v>44196</v>
      </c>
      <c r="K1484">
        <f>IFERROR(VLOOKUP(J1484,realized!F:I,3,0),"")</f>
        <v>-7222.24</v>
      </c>
      <c r="M1484" t="s">
        <v>2313</v>
      </c>
      <c r="N1484">
        <v>1.36124</v>
      </c>
      <c r="O1484">
        <v>1.3686100000000001</v>
      </c>
      <c r="P1484">
        <v>1.36036</v>
      </c>
      <c r="Q1484">
        <v>1.36625</v>
      </c>
      <c r="R1484">
        <v>8.2500000000000906E-3</v>
      </c>
      <c r="S1484">
        <v>1.50192857142857E-2</v>
      </c>
      <c r="T1484">
        <v>56.557230545115999</v>
      </c>
      <c r="U1484">
        <v>0</v>
      </c>
      <c r="V1484" s="1">
        <f t="shared" si="70"/>
        <v>44196</v>
      </c>
      <c r="W1484">
        <f>IFERROR(VLOOKUP(V1484,realized!K:N,3,0),"")</f>
        <v>-364220.9</v>
      </c>
      <c r="Y1484" t="s">
        <v>2301</v>
      </c>
      <c r="Z1484">
        <v>1827.05</v>
      </c>
      <c r="AA1484">
        <v>1855.33</v>
      </c>
      <c r="AB1484">
        <v>1825.31</v>
      </c>
      <c r="AC1484">
        <v>1853.15</v>
      </c>
      <c r="AD1484">
        <v>30.0199999999999</v>
      </c>
      <c r="AE1484">
        <v>27.885000000000002</v>
      </c>
      <c r="AF1484">
        <v>47.446417734973899</v>
      </c>
      <c r="AG1484">
        <v>1</v>
      </c>
      <c r="AH1484" s="1">
        <f t="shared" si="71"/>
        <v>44180</v>
      </c>
      <c r="AI1484">
        <f>IFERROR(VLOOKUP(AH1484,realized!U:X,3,0),"")</f>
        <v>-650157.27</v>
      </c>
    </row>
    <row r="1485" spans="1:35" x14ac:dyDescent="0.3">
      <c r="A1485" t="s">
        <v>2314</v>
      </c>
      <c r="B1485">
        <v>1.22383</v>
      </c>
      <c r="C1485">
        <v>1.23092</v>
      </c>
      <c r="D1485">
        <v>1.2227399999999999</v>
      </c>
      <c r="E1485">
        <v>1.2249399999999999</v>
      </c>
      <c r="F1485">
        <v>9.4300000000000495E-3</v>
      </c>
      <c r="G1485">
        <v>7.1542857142857103E-3</v>
      </c>
      <c r="H1485">
        <v>63.7164369752876</v>
      </c>
      <c r="I1485">
        <v>0</v>
      </c>
      <c r="J1485" s="1">
        <f t="shared" si="69"/>
        <v>44200</v>
      </c>
      <c r="K1485">
        <f>IFERROR(VLOOKUP(J1485,realized!F:I,3,0),"")</f>
        <v>185147.6</v>
      </c>
      <c r="M1485" t="s">
        <v>2314</v>
      </c>
      <c r="N1485">
        <v>1.3627899999999999</v>
      </c>
      <c r="O1485">
        <v>1.3703099999999999</v>
      </c>
      <c r="P1485">
        <v>1.3541300000000001</v>
      </c>
      <c r="Q1485">
        <v>1.35704</v>
      </c>
      <c r="R1485">
        <v>1.6179999999999799E-2</v>
      </c>
      <c r="S1485">
        <v>1.45235714285714E-2</v>
      </c>
      <c r="T1485">
        <v>55.4038646347528</v>
      </c>
      <c r="U1485">
        <v>0</v>
      </c>
      <c r="V1485" s="1">
        <f t="shared" si="70"/>
        <v>44200</v>
      </c>
      <c r="W1485">
        <f>IFERROR(VLOOKUP(V1485,realized!K:N,3,0),"")</f>
        <v>40685.01</v>
      </c>
      <c r="Y1485" t="s">
        <v>2302</v>
      </c>
      <c r="Z1485">
        <v>1853.01</v>
      </c>
      <c r="AA1485">
        <v>1865.71</v>
      </c>
      <c r="AB1485">
        <v>1844.67</v>
      </c>
      <c r="AC1485">
        <v>1864.21</v>
      </c>
      <c r="AD1485">
        <v>21.0399999999999</v>
      </c>
      <c r="AE1485">
        <v>28.4914285714286</v>
      </c>
      <c r="AF1485">
        <v>47.130824369302601</v>
      </c>
      <c r="AG1485">
        <v>1</v>
      </c>
      <c r="AH1485" s="1">
        <f t="shared" si="71"/>
        <v>44181</v>
      </c>
      <c r="AI1485">
        <f>IFERROR(VLOOKUP(AH1485,realized!U:X,3,0),"")</f>
        <v>-257970.07</v>
      </c>
    </row>
    <row r="1486" spans="1:35" x14ac:dyDescent="0.3">
      <c r="A1486" t="s">
        <v>2315</v>
      </c>
      <c r="B1486">
        <v>1.2249699999999999</v>
      </c>
      <c r="C1486">
        <v>1.23055</v>
      </c>
      <c r="D1486">
        <v>1.2244200000000001</v>
      </c>
      <c r="E1486">
        <v>1.2291300000000001</v>
      </c>
      <c r="F1486">
        <v>6.1299999999999601E-3</v>
      </c>
      <c r="G1486">
        <v>7.2535714285714304E-3</v>
      </c>
      <c r="H1486">
        <v>64.357099103108595</v>
      </c>
      <c r="I1486">
        <v>0</v>
      </c>
      <c r="J1486" s="1">
        <f t="shared" si="69"/>
        <v>44201</v>
      </c>
      <c r="K1486">
        <f>IFERROR(VLOOKUP(J1486,realized!F:I,3,0),"")</f>
        <v>121021.13</v>
      </c>
      <c r="M1486" t="s">
        <v>2315</v>
      </c>
      <c r="N1486">
        <v>1.3569199999999999</v>
      </c>
      <c r="O1486">
        <v>1.36408</v>
      </c>
      <c r="P1486">
        <v>1.3553500000000001</v>
      </c>
      <c r="Q1486">
        <v>1.36259</v>
      </c>
      <c r="R1486">
        <v>8.7299999999998993E-3</v>
      </c>
      <c r="S1486">
        <v>1.3794999999999899E-2</v>
      </c>
      <c r="T1486">
        <v>55.274014114149097</v>
      </c>
      <c r="U1486">
        <v>0</v>
      </c>
      <c r="V1486" s="1">
        <f t="shared" si="70"/>
        <v>44201</v>
      </c>
      <c r="W1486">
        <f>IFERROR(VLOOKUP(V1486,realized!K:N,3,0),"")</f>
        <v>36636.379999999997</v>
      </c>
      <c r="Y1486" t="s">
        <v>2303</v>
      </c>
      <c r="Z1486">
        <v>1860.88</v>
      </c>
      <c r="AA1486">
        <v>1896.27</v>
      </c>
      <c r="AB1486">
        <v>1860.88</v>
      </c>
      <c r="AC1486">
        <v>1884.75</v>
      </c>
      <c r="AD1486">
        <v>35.389999999999802</v>
      </c>
      <c r="AE1486">
        <v>28.1907142857143</v>
      </c>
      <c r="AF1486">
        <v>40.721866030532198</v>
      </c>
      <c r="AG1486">
        <v>1</v>
      </c>
      <c r="AH1486" s="1">
        <f t="shared" si="71"/>
        <v>44182</v>
      </c>
      <c r="AI1486">
        <f>IFERROR(VLOOKUP(AH1486,realized!U:X,3,0),"")</f>
        <v>-720512.95</v>
      </c>
    </row>
    <row r="1487" spans="1:35" x14ac:dyDescent="0.3">
      <c r="A1487" t="s">
        <v>2316</v>
      </c>
      <c r="B1487">
        <v>1.22953</v>
      </c>
      <c r="C1487">
        <v>1.2349000000000001</v>
      </c>
      <c r="D1487">
        <v>1.22651</v>
      </c>
      <c r="E1487">
        <v>1.23228</v>
      </c>
      <c r="F1487">
        <v>8.3900000000001196E-3</v>
      </c>
      <c r="G1487">
        <v>7.2285714285714401E-3</v>
      </c>
      <c r="H1487">
        <v>57.7127896686696</v>
      </c>
      <c r="I1487">
        <v>0</v>
      </c>
      <c r="J1487" s="1">
        <f t="shared" si="69"/>
        <v>44202</v>
      </c>
      <c r="K1487">
        <f>IFERROR(VLOOKUP(J1487,realized!F:I,3,0),"")</f>
        <v>7005.33</v>
      </c>
      <c r="M1487" t="s">
        <v>2316</v>
      </c>
      <c r="N1487">
        <v>1.36165</v>
      </c>
      <c r="O1487">
        <v>1.3670500000000001</v>
      </c>
      <c r="P1487">
        <v>1.35382</v>
      </c>
      <c r="Q1487">
        <v>1.3607100000000001</v>
      </c>
      <c r="R1487">
        <v>1.323E-2</v>
      </c>
      <c r="S1487">
        <v>1.38821428571428E-2</v>
      </c>
      <c r="T1487">
        <v>55.1046385042305</v>
      </c>
      <c r="U1487">
        <v>0</v>
      </c>
      <c r="V1487" s="1">
        <f t="shared" si="70"/>
        <v>44202</v>
      </c>
      <c r="W1487">
        <f>IFERROR(VLOOKUP(V1487,realized!K:N,3,0),"")</f>
        <v>-119135.62</v>
      </c>
      <c r="Y1487" t="s">
        <v>2304</v>
      </c>
      <c r="Z1487">
        <v>1885.26</v>
      </c>
      <c r="AA1487">
        <v>1889.65</v>
      </c>
      <c r="AB1487">
        <v>1877.42</v>
      </c>
      <c r="AC1487">
        <v>1880.7</v>
      </c>
      <c r="AD1487">
        <v>12.23</v>
      </c>
      <c r="AE1487">
        <v>27.229285714285702</v>
      </c>
      <c r="AF1487">
        <v>44.209488360855197</v>
      </c>
      <c r="AG1487">
        <v>1</v>
      </c>
      <c r="AH1487" s="1">
        <f t="shared" si="71"/>
        <v>44183</v>
      </c>
      <c r="AI1487">
        <f>IFERROR(VLOOKUP(AH1487,realized!U:X,3,0),"")</f>
        <v>16776.43</v>
      </c>
    </row>
    <row r="1488" spans="1:35" x14ac:dyDescent="0.3">
      <c r="A1488" t="s">
        <v>2317</v>
      </c>
      <c r="B1488">
        <v>1.23265</v>
      </c>
      <c r="C1488">
        <v>1.23441</v>
      </c>
      <c r="D1488">
        <v>1.2244699999999999</v>
      </c>
      <c r="E1488">
        <v>1.2269000000000001</v>
      </c>
      <c r="F1488">
        <v>9.9400000000000599E-3</v>
      </c>
      <c r="G1488">
        <v>7.3478571428571603E-3</v>
      </c>
      <c r="H1488">
        <v>57.540057322133698</v>
      </c>
      <c r="I1488">
        <v>0</v>
      </c>
      <c r="J1488" s="1">
        <f t="shared" si="69"/>
        <v>44203</v>
      </c>
      <c r="K1488">
        <f>IFERROR(VLOOKUP(J1488,realized!F:I,3,0),"")</f>
        <v>66306.67</v>
      </c>
      <c r="M1488" t="s">
        <v>2317</v>
      </c>
      <c r="N1488">
        <v>1.36073</v>
      </c>
      <c r="O1488">
        <v>1.36331</v>
      </c>
      <c r="P1488">
        <v>1.3531899999999999</v>
      </c>
      <c r="Q1488">
        <v>1.35643</v>
      </c>
      <c r="R1488">
        <v>1.0120000000000099E-2</v>
      </c>
      <c r="S1488">
        <v>1.3679999999999901E-2</v>
      </c>
      <c r="T1488">
        <v>54.858585621754003</v>
      </c>
      <c r="U1488">
        <v>0</v>
      </c>
      <c r="V1488" s="1">
        <f t="shared" si="70"/>
        <v>44203</v>
      </c>
      <c r="W1488">
        <f>IFERROR(VLOOKUP(V1488,realized!K:N,3,0),"")</f>
        <v>190226.81</v>
      </c>
      <c r="Y1488" t="s">
        <v>2305</v>
      </c>
      <c r="Z1488">
        <v>1885.15</v>
      </c>
      <c r="AA1488">
        <v>1906.62</v>
      </c>
      <c r="AB1488">
        <v>1854.89</v>
      </c>
      <c r="AC1488">
        <v>1876.27</v>
      </c>
      <c r="AD1488">
        <v>51.729999999999698</v>
      </c>
      <c r="AE1488">
        <v>27.927142857142801</v>
      </c>
      <c r="AF1488">
        <v>51.703195225848802</v>
      </c>
      <c r="AG1488">
        <v>1</v>
      </c>
      <c r="AH1488" s="1">
        <f t="shared" si="71"/>
        <v>44186</v>
      </c>
      <c r="AI1488">
        <f>IFERROR(VLOOKUP(AH1488,realized!U:X,3,0),"")</f>
        <v>-464538.04</v>
      </c>
    </row>
    <row r="1489" spans="1:35" x14ac:dyDescent="0.3">
      <c r="A1489" t="s">
        <v>2318</v>
      </c>
      <c r="B1489">
        <v>1.2266999999999999</v>
      </c>
      <c r="C1489">
        <v>1.22844</v>
      </c>
      <c r="D1489">
        <v>1.2192499999999999</v>
      </c>
      <c r="E1489">
        <v>1.22183</v>
      </c>
      <c r="F1489">
        <v>9.1900000000000297E-3</v>
      </c>
      <c r="G1489">
        <v>7.6800000000000201E-3</v>
      </c>
      <c r="H1489">
        <v>57.586214310113597</v>
      </c>
      <c r="I1489">
        <v>0</v>
      </c>
      <c r="J1489" s="1">
        <f t="shared" si="69"/>
        <v>44204</v>
      </c>
      <c r="K1489">
        <f>IFERROR(VLOOKUP(J1489,realized!F:I,3,0),"")</f>
        <v>-29745.279999999999</v>
      </c>
      <c r="M1489" t="s">
        <v>2318</v>
      </c>
      <c r="N1489">
        <v>1.35619</v>
      </c>
      <c r="O1489">
        <v>1.36354</v>
      </c>
      <c r="P1489">
        <v>1.35379</v>
      </c>
      <c r="Q1489">
        <v>1.35625</v>
      </c>
      <c r="R1489">
        <v>9.7499999999999202E-3</v>
      </c>
      <c r="S1489">
        <v>1.35549999999999E-2</v>
      </c>
      <c r="T1489">
        <v>54.545801444745997</v>
      </c>
      <c r="U1489">
        <v>0</v>
      </c>
      <c r="V1489" s="1">
        <f t="shared" si="70"/>
        <v>44204</v>
      </c>
      <c r="W1489">
        <f>IFERROR(VLOOKUP(V1489,realized!K:N,3,0),"")</f>
        <v>-53398.84</v>
      </c>
      <c r="Y1489" t="s">
        <v>2306</v>
      </c>
      <c r="Z1489">
        <v>1876.9</v>
      </c>
      <c r="AA1489">
        <v>1884.26</v>
      </c>
      <c r="AB1489">
        <v>1858.78</v>
      </c>
      <c r="AC1489">
        <v>1859.34</v>
      </c>
      <c r="AD1489">
        <v>25.48</v>
      </c>
      <c r="AE1489">
        <v>27.949285714285701</v>
      </c>
      <c r="AF1489">
        <v>56.352639390651603</v>
      </c>
      <c r="AG1489">
        <v>1</v>
      </c>
      <c r="AH1489" s="1">
        <f t="shared" si="71"/>
        <v>44187</v>
      </c>
      <c r="AI1489">
        <f>IFERROR(VLOOKUP(AH1489,realized!U:X,3,0),"")</f>
        <v>-42441.09</v>
      </c>
    </row>
    <row r="1490" spans="1:35" x14ac:dyDescent="0.3">
      <c r="A1490" t="s">
        <v>2319</v>
      </c>
      <c r="B1490">
        <v>1.22122</v>
      </c>
      <c r="C1490">
        <v>1.2222500000000001</v>
      </c>
      <c r="D1490">
        <v>1.2131799999999999</v>
      </c>
      <c r="E1490">
        <v>1.2148600000000001</v>
      </c>
      <c r="F1490">
        <v>9.07000000000013E-3</v>
      </c>
      <c r="G1490">
        <v>7.4485714285714502E-3</v>
      </c>
      <c r="H1490">
        <v>58.024183998436698</v>
      </c>
      <c r="I1490">
        <v>0</v>
      </c>
      <c r="J1490" s="1">
        <f t="shared" si="69"/>
        <v>44207</v>
      </c>
      <c r="K1490">
        <f>IFERROR(VLOOKUP(J1490,realized!F:I,3,0),"")</f>
        <v>-124762.39</v>
      </c>
      <c r="M1490" t="s">
        <v>2319</v>
      </c>
      <c r="N1490">
        <v>1.3560099999999999</v>
      </c>
      <c r="O1490">
        <v>1.35686</v>
      </c>
      <c r="P1490">
        <v>1.34494</v>
      </c>
      <c r="Q1490">
        <v>1.35016</v>
      </c>
      <c r="R1490">
        <v>1.1919999999999899E-2</v>
      </c>
      <c r="S1490">
        <v>1.1976428571428501E-2</v>
      </c>
      <c r="T1490">
        <v>63.315769680767602</v>
      </c>
      <c r="U1490">
        <v>0</v>
      </c>
      <c r="V1490" s="1">
        <f t="shared" si="70"/>
        <v>44207</v>
      </c>
      <c r="W1490">
        <f>IFERROR(VLOOKUP(V1490,realized!K:N,3,0),"")</f>
        <v>31385.200000000001</v>
      </c>
      <c r="Y1490" t="s">
        <v>2307</v>
      </c>
      <c r="Z1490">
        <v>1859.14</v>
      </c>
      <c r="AA1490">
        <v>1878.52</v>
      </c>
      <c r="AB1490">
        <v>1856.86</v>
      </c>
      <c r="AC1490">
        <v>1872.66</v>
      </c>
      <c r="AD1490">
        <v>21.66</v>
      </c>
      <c r="AE1490">
        <v>28.027142857142799</v>
      </c>
      <c r="AF1490">
        <v>56.446808528740199</v>
      </c>
      <c r="AG1490">
        <v>1</v>
      </c>
      <c r="AH1490" s="1">
        <f t="shared" si="71"/>
        <v>44188</v>
      </c>
      <c r="AI1490">
        <f>IFERROR(VLOOKUP(AH1490,realized!U:X,3,0),"")</f>
        <v>16683.78</v>
      </c>
    </row>
    <row r="1491" spans="1:35" x14ac:dyDescent="0.3">
      <c r="A1491" t="s">
        <v>2320</v>
      </c>
      <c r="B1491">
        <v>1.21495</v>
      </c>
      <c r="C1491">
        <v>1.22092</v>
      </c>
      <c r="D1491">
        <v>1.21367</v>
      </c>
      <c r="E1491">
        <v>1.22035</v>
      </c>
      <c r="F1491">
        <v>7.24999999999997E-3</v>
      </c>
      <c r="G1491">
        <v>7.2178571428571604E-3</v>
      </c>
      <c r="H1491">
        <v>57.904614437482202</v>
      </c>
      <c r="I1491">
        <v>0</v>
      </c>
      <c r="J1491" s="1">
        <f t="shared" si="69"/>
        <v>44208</v>
      </c>
      <c r="K1491">
        <f>IFERROR(VLOOKUP(J1491,realized!F:I,3,0),"")</f>
        <v>43600.61</v>
      </c>
      <c r="M1491" t="s">
        <v>2320</v>
      </c>
      <c r="N1491">
        <v>1.3504499999999999</v>
      </c>
      <c r="O1491">
        <v>1.3669500000000001</v>
      </c>
      <c r="P1491">
        <v>1.3502099999999999</v>
      </c>
      <c r="Q1491">
        <v>1.3665099999999999</v>
      </c>
      <c r="R1491">
        <v>1.6789999999999999E-2</v>
      </c>
      <c r="S1491">
        <v>1.19921428571428E-2</v>
      </c>
      <c r="T1491">
        <v>67.230381950365697</v>
      </c>
      <c r="U1491">
        <v>0</v>
      </c>
      <c r="V1491" s="1">
        <f t="shared" si="70"/>
        <v>44208</v>
      </c>
      <c r="W1491">
        <f>IFERROR(VLOOKUP(V1491,realized!K:N,3,0),"")</f>
        <v>-351605.29</v>
      </c>
      <c r="Y1491" t="s">
        <v>2308</v>
      </c>
      <c r="Z1491">
        <v>1872.7</v>
      </c>
      <c r="AA1491">
        <v>1883.41</v>
      </c>
      <c r="AB1491">
        <v>1869.47</v>
      </c>
      <c r="AC1491">
        <v>1878.92</v>
      </c>
      <c r="AD1491">
        <v>13.94</v>
      </c>
      <c r="AE1491">
        <v>27.652857142857101</v>
      </c>
      <c r="AF1491">
        <v>56.612611099406003</v>
      </c>
      <c r="AG1491">
        <v>1</v>
      </c>
      <c r="AH1491" s="1">
        <f t="shared" si="71"/>
        <v>44189</v>
      </c>
      <c r="AI1491">
        <f>IFERROR(VLOOKUP(AH1491,realized!U:X,3,0),"")</f>
        <v>-6221.27</v>
      </c>
    </row>
    <row r="1492" spans="1:35" x14ac:dyDescent="0.3">
      <c r="A1492" t="s">
        <v>2321</v>
      </c>
      <c r="B1492">
        <v>1.22052</v>
      </c>
      <c r="C1492">
        <v>1.22224</v>
      </c>
      <c r="D1492">
        <v>1.2139599999999999</v>
      </c>
      <c r="E1492">
        <v>1.21543</v>
      </c>
      <c r="F1492">
        <v>8.2800000000000599E-3</v>
      </c>
      <c r="G1492">
        <v>7.3300000000000197E-3</v>
      </c>
      <c r="H1492">
        <v>57.844552488456003</v>
      </c>
      <c r="I1492">
        <v>0</v>
      </c>
      <c r="J1492" s="1">
        <f t="shared" si="69"/>
        <v>44209</v>
      </c>
      <c r="K1492">
        <f>IFERROR(VLOOKUP(J1492,realized!F:I,3,0),"")</f>
        <v>-10907.09</v>
      </c>
      <c r="M1492" t="s">
        <v>2321</v>
      </c>
      <c r="N1492">
        <v>1.36565</v>
      </c>
      <c r="O1492">
        <v>1.37005</v>
      </c>
      <c r="P1492">
        <v>1.36113</v>
      </c>
      <c r="Q1492">
        <v>1.3636699999999999</v>
      </c>
      <c r="R1492">
        <v>8.9200000000000303E-3</v>
      </c>
      <c r="S1492">
        <v>1.10628571428571E-2</v>
      </c>
      <c r="T1492">
        <v>75.523668073864599</v>
      </c>
      <c r="U1492">
        <v>0</v>
      </c>
      <c r="V1492" s="1">
        <f t="shared" si="70"/>
        <v>44209</v>
      </c>
      <c r="W1492">
        <f>IFERROR(VLOOKUP(V1492,realized!K:N,3,0),"")</f>
        <v>-136999.09</v>
      </c>
      <c r="Y1492" t="s">
        <v>2310</v>
      </c>
      <c r="Z1492">
        <v>1882.23</v>
      </c>
      <c r="AA1492">
        <v>1900.13</v>
      </c>
      <c r="AB1492">
        <v>1869.04</v>
      </c>
      <c r="AC1492">
        <v>1873.29</v>
      </c>
      <c r="AD1492">
        <v>31.090000000000099</v>
      </c>
      <c r="AE1492">
        <v>26.532142857142802</v>
      </c>
      <c r="AF1492">
        <v>56.462446068393</v>
      </c>
      <c r="AG1492">
        <v>1</v>
      </c>
      <c r="AH1492" s="1">
        <f t="shared" si="71"/>
        <v>44193</v>
      </c>
      <c r="AI1492">
        <f>IFERROR(VLOOKUP(AH1492,realized!U:X,3,0),"")</f>
        <v>23154.26</v>
      </c>
    </row>
    <row r="1493" spans="1:35" x14ac:dyDescent="0.3">
      <c r="A1493" t="s">
        <v>2322</v>
      </c>
      <c r="B1493">
        <v>1.2155400000000001</v>
      </c>
      <c r="C1493">
        <v>1.2177899999999999</v>
      </c>
      <c r="D1493">
        <v>1.2110799999999999</v>
      </c>
      <c r="E1493">
        <v>1.2153400000000001</v>
      </c>
      <c r="F1493">
        <v>6.7099999999999903E-3</v>
      </c>
      <c r="G1493">
        <v>7.5314285714286004E-3</v>
      </c>
      <c r="H1493">
        <v>54.440150425779002</v>
      </c>
      <c r="I1493">
        <v>0</v>
      </c>
      <c r="J1493" s="1">
        <f t="shared" si="69"/>
        <v>44210</v>
      </c>
      <c r="K1493">
        <f>IFERROR(VLOOKUP(J1493,realized!F:I,3,0),"")</f>
        <v>-36236.78</v>
      </c>
      <c r="M1493" t="s">
        <v>2322</v>
      </c>
      <c r="N1493">
        <v>1.36382</v>
      </c>
      <c r="O1493">
        <v>1.3709899999999999</v>
      </c>
      <c r="P1493">
        <v>1.36161</v>
      </c>
      <c r="Q1493">
        <v>1.3686400000000001</v>
      </c>
      <c r="R1493">
        <v>9.3799999999999405E-3</v>
      </c>
      <c r="S1493">
        <v>1.07964285714285E-2</v>
      </c>
      <c r="T1493">
        <v>73.313453903339905</v>
      </c>
      <c r="U1493">
        <v>0</v>
      </c>
      <c r="V1493" s="1">
        <f t="shared" si="70"/>
        <v>44210</v>
      </c>
      <c r="W1493">
        <f>IFERROR(VLOOKUP(V1493,realized!K:N,3,0),"")</f>
        <v>-2309.16</v>
      </c>
      <c r="Y1493" t="s">
        <v>2311</v>
      </c>
      <c r="Z1493">
        <v>1873.43</v>
      </c>
      <c r="AA1493">
        <v>1886.39</v>
      </c>
      <c r="AB1493">
        <v>1871.55</v>
      </c>
      <c r="AC1493">
        <v>1877.84</v>
      </c>
      <c r="AD1493">
        <v>14.840000000000099</v>
      </c>
      <c r="AE1493">
        <v>26.472857142857102</v>
      </c>
      <c r="AF1493">
        <v>56.349586585606097</v>
      </c>
      <c r="AG1493">
        <v>1</v>
      </c>
      <c r="AH1493" s="1">
        <f t="shared" si="71"/>
        <v>44194</v>
      </c>
      <c r="AI1493">
        <f>IFERROR(VLOOKUP(AH1493,realized!U:X,3,0),"")</f>
        <v>227748.05</v>
      </c>
    </row>
    <row r="1494" spans="1:35" x14ac:dyDescent="0.3">
      <c r="A1494" t="s">
        <v>2323</v>
      </c>
      <c r="B1494">
        <v>1.2152499999999999</v>
      </c>
      <c r="C1494">
        <v>1.21621</v>
      </c>
      <c r="D1494">
        <v>1.2074800000000001</v>
      </c>
      <c r="E1494">
        <v>1.20749</v>
      </c>
      <c r="F1494">
        <v>8.7299999999998993E-3</v>
      </c>
      <c r="G1494">
        <v>8.1214285714285902E-3</v>
      </c>
      <c r="H1494">
        <v>49.642772787685203</v>
      </c>
      <c r="I1494">
        <v>0</v>
      </c>
      <c r="J1494" s="1">
        <f t="shared" si="69"/>
        <v>44211</v>
      </c>
      <c r="K1494">
        <f>IFERROR(VLOOKUP(J1494,realized!F:I,3,0),"")</f>
        <v>-90473.45</v>
      </c>
      <c r="M1494" t="s">
        <v>2323</v>
      </c>
      <c r="N1494">
        <v>1.3686700000000001</v>
      </c>
      <c r="O1494">
        <v>1.36972</v>
      </c>
      <c r="P1494">
        <v>1.3571800000000001</v>
      </c>
      <c r="Q1494">
        <v>1.35825</v>
      </c>
      <c r="R1494">
        <v>1.25399999999999E-2</v>
      </c>
      <c r="S1494">
        <v>1.1557857142857101E-2</v>
      </c>
      <c r="T1494">
        <v>72.418066565772904</v>
      </c>
      <c r="U1494">
        <v>0</v>
      </c>
      <c r="V1494" s="1">
        <f t="shared" si="70"/>
        <v>44211</v>
      </c>
      <c r="W1494">
        <f>IFERROR(VLOOKUP(V1494,realized!K:N,3,0),"")</f>
        <v>44296.42</v>
      </c>
      <c r="Y1494" t="s">
        <v>2312</v>
      </c>
      <c r="Z1494">
        <v>1877.34</v>
      </c>
      <c r="AA1494">
        <v>1894.24</v>
      </c>
      <c r="AB1494">
        <v>1876.01</v>
      </c>
      <c r="AC1494">
        <v>1893.94</v>
      </c>
      <c r="AD1494">
        <v>18.23</v>
      </c>
      <c r="AE1494">
        <v>24.5414285714286</v>
      </c>
      <c r="AF1494">
        <v>55.878953501556303</v>
      </c>
      <c r="AG1494">
        <v>1</v>
      </c>
      <c r="AH1494" s="1">
        <f t="shared" si="71"/>
        <v>44195</v>
      </c>
      <c r="AI1494">
        <f>IFERROR(VLOOKUP(AH1494,realized!U:X,3,0),"")</f>
        <v>114100.03</v>
      </c>
    </row>
    <row r="1495" spans="1:35" x14ac:dyDescent="0.3">
      <c r="A1495" t="s">
        <v>2324</v>
      </c>
      <c r="B1495">
        <v>1.20834</v>
      </c>
      <c r="C1495">
        <v>1.20865</v>
      </c>
      <c r="D1495">
        <v>1.2053100000000001</v>
      </c>
      <c r="E1495">
        <v>1.20777</v>
      </c>
      <c r="F1495">
        <v>3.3399999999998899E-3</v>
      </c>
      <c r="G1495">
        <v>7.8535714285714407E-3</v>
      </c>
      <c r="H1495">
        <v>47.101116063024101</v>
      </c>
      <c r="I1495">
        <v>0</v>
      </c>
      <c r="J1495" s="1">
        <f t="shared" si="69"/>
        <v>44214</v>
      </c>
      <c r="K1495">
        <f>IFERROR(VLOOKUP(J1495,realized!F:I,3,0),"")</f>
        <v>-88019.39</v>
      </c>
      <c r="M1495" t="s">
        <v>2324</v>
      </c>
      <c r="N1495">
        <v>1.35947</v>
      </c>
      <c r="O1495">
        <v>1.35985</v>
      </c>
      <c r="P1495">
        <v>1.35195</v>
      </c>
      <c r="Q1495">
        <v>1.3585100000000001</v>
      </c>
      <c r="R1495">
        <v>7.9000000000000094E-3</v>
      </c>
      <c r="S1495">
        <v>1.1077142857142799E-2</v>
      </c>
      <c r="T1495">
        <v>72.994635103919293</v>
      </c>
      <c r="U1495">
        <v>0</v>
      </c>
      <c r="V1495" s="1">
        <f t="shared" si="70"/>
        <v>44214</v>
      </c>
      <c r="W1495">
        <f>IFERROR(VLOOKUP(V1495,realized!K:N,3,0),"")</f>
        <v>-12584.37</v>
      </c>
      <c r="Y1495" t="s">
        <v>2313</v>
      </c>
      <c r="Z1495">
        <v>1893.54</v>
      </c>
      <c r="AA1495">
        <v>1900.99</v>
      </c>
      <c r="AB1495">
        <v>1885.44</v>
      </c>
      <c r="AC1495">
        <v>1898.14</v>
      </c>
      <c r="AD1495">
        <v>15.549999999999899</v>
      </c>
      <c r="AE1495">
        <v>24.123571428571399</v>
      </c>
      <c r="AF1495">
        <v>55.346300830808801</v>
      </c>
      <c r="AG1495">
        <v>1</v>
      </c>
      <c r="AH1495" s="1">
        <f t="shared" si="71"/>
        <v>44196</v>
      </c>
      <c r="AI1495">
        <f>IFERROR(VLOOKUP(AH1495,realized!U:X,3,0),"")</f>
        <v>112423.67999999999</v>
      </c>
    </row>
    <row r="1496" spans="1:35" x14ac:dyDescent="0.3">
      <c r="A1496" t="s">
        <v>2325</v>
      </c>
      <c r="B1496">
        <v>1.2077</v>
      </c>
      <c r="C1496">
        <v>1.2144600000000001</v>
      </c>
      <c r="D1496">
        <v>1.20736</v>
      </c>
      <c r="E1496">
        <v>1.2125900000000001</v>
      </c>
      <c r="F1496">
        <v>7.1000000000001002E-3</v>
      </c>
      <c r="G1496">
        <v>7.8585714285714404E-3</v>
      </c>
      <c r="H1496">
        <v>47.493345344039902</v>
      </c>
      <c r="I1496">
        <v>0</v>
      </c>
      <c r="J1496" s="1">
        <f t="shared" si="69"/>
        <v>44215</v>
      </c>
      <c r="K1496">
        <f>IFERROR(VLOOKUP(J1496,realized!F:I,3,0),"")</f>
        <v>63116.639999999999</v>
      </c>
      <c r="M1496" t="s">
        <v>2325</v>
      </c>
      <c r="N1496">
        <v>1.35856</v>
      </c>
      <c r="O1496">
        <v>1.3636299999999999</v>
      </c>
      <c r="P1496">
        <v>1.3569599999999999</v>
      </c>
      <c r="Q1496">
        <v>1.36297</v>
      </c>
      <c r="R1496">
        <v>6.6699999999999503E-3</v>
      </c>
      <c r="S1496">
        <v>1.09699999999999E-2</v>
      </c>
      <c r="T1496">
        <v>73.176269284972406</v>
      </c>
      <c r="U1496">
        <v>0</v>
      </c>
      <c r="V1496" s="1">
        <f t="shared" si="70"/>
        <v>44215</v>
      </c>
      <c r="W1496">
        <f>IFERROR(VLOOKUP(V1496,realized!K:N,3,0),"")</f>
        <v>-7498.26</v>
      </c>
      <c r="Y1496" t="s">
        <v>2314</v>
      </c>
      <c r="Z1496">
        <v>1904.14</v>
      </c>
      <c r="AA1496">
        <v>1944.43</v>
      </c>
      <c r="AB1496">
        <v>1901.59</v>
      </c>
      <c r="AC1496">
        <v>1942.34</v>
      </c>
      <c r="AD1496">
        <v>46.2899999999999</v>
      </c>
      <c r="AE1496">
        <v>25.727857142857101</v>
      </c>
      <c r="AF1496">
        <v>41.597872988770298</v>
      </c>
      <c r="AG1496">
        <v>1</v>
      </c>
      <c r="AH1496" s="1">
        <f t="shared" si="71"/>
        <v>44200</v>
      </c>
      <c r="AI1496">
        <f>IFERROR(VLOOKUP(AH1496,realized!U:X,3,0),"")</f>
        <v>-892648.59</v>
      </c>
    </row>
    <row r="1497" spans="1:35" x14ac:dyDescent="0.3">
      <c r="A1497" t="s">
        <v>2326</v>
      </c>
      <c r="B1497">
        <v>1.21251</v>
      </c>
      <c r="C1497">
        <v>1.2157899999999999</v>
      </c>
      <c r="D1497">
        <v>1.20763</v>
      </c>
      <c r="E1497">
        <v>1.21048</v>
      </c>
      <c r="F1497">
        <v>8.1599999999999399E-3</v>
      </c>
      <c r="G1497">
        <v>7.9800000000000097E-3</v>
      </c>
      <c r="H1497">
        <v>47.976830182446399</v>
      </c>
      <c r="I1497">
        <v>0</v>
      </c>
      <c r="J1497" s="1">
        <f t="shared" si="69"/>
        <v>44216</v>
      </c>
      <c r="K1497">
        <f>IFERROR(VLOOKUP(J1497,realized!F:I,3,0),"")</f>
        <v>-91216.82</v>
      </c>
      <c r="M1497" t="s">
        <v>2326</v>
      </c>
      <c r="N1497">
        <v>1.3628400000000001</v>
      </c>
      <c r="O1497">
        <v>1.3718300000000001</v>
      </c>
      <c r="P1497">
        <v>1.36229</v>
      </c>
      <c r="Q1497">
        <v>1.3649800000000001</v>
      </c>
      <c r="R1497">
        <v>9.5400000000001005E-3</v>
      </c>
      <c r="S1497">
        <v>1.0708571428571401E-2</v>
      </c>
      <c r="T1497">
        <v>70.886020436353505</v>
      </c>
      <c r="U1497">
        <v>0</v>
      </c>
      <c r="V1497" s="1">
        <f t="shared" si="70"/>
        <v>44216</v>
      </c>
      <c r="W1497">
        <f>IFERROR(VLOOKUP(V1497,realized!K:N,3,0),"")</f>
        <v>105323.97</v>
      </c>
      <c r="Y1497" t="s">
        <v>2315</v>
      </c>
      <c r="Z1497">
        <v>1940.98</v>
      </c>
      <c r="AA1497">
        <v>1953.04</v>
      </c>
      <c r="AB1497">
        <v>1934.11</v>
      </c>
      <c r="AC1497">
        <v>1949.44</v>
      </c>
      <c r="AD1497">
        <v>18.93</v>
      </c>
      <c r="AE1497">
        <v>25.4585714285714</v>
      </c>
      <c r="AF1497">
        <v>40.9323028455971</v>
      </c>
      <c r="AG1497">
        <v>1</v>
      </c>
      <c r="AH1497" s="1">
        <f t="shared" si="71"/>
        <v>44201</v>
      </c>
      <c r="AI1497">
        <f>IFERROR(VLOOKUP(AH1497,realized!U:X,3,0),"")</f>
        <v>89556.85</v>
      </c>
    </row>
    <row r="1498" spans="1:35" x14ac:dyDescent="0.3">
      <c r="A1498" t="s">
        <v>2327</v>
      </c>
      <c r="B1498">
        <v>1.2101999999999999</v>
      </c>
      <c r="C1498">
        <v>1.2172700000000001</v>
      </c>
      <c r="D1498">
        <v>1.21018</v>
      </c>
      <c r="E1498">
        <v>1.2161999999999999</v>
      </c>
      <c r="F1498">
        <v>7.0900000000000398E-3</v>
      </c>
      <c r="G1498">
        <v>7.7721428571428698E-3</v>
      </c>
      <c r="H1498">
        <v>48.271203775955399</v>
      </c>
      <c r="I1498">
        <v>0</v>
      </c>
      <c r="J1498" s="1">
        <f t="shared" si="69"/>
        <v>44217</v>
      </c>
      <c r="K1498">
        <f>IFERROR(VLOOKUP(J1498,realized!F:I,3,0),"")</f>
        <v>62490.26</v>
      </c>
      <c r="M1498" t="s">
        <v>2327</v>
      </c>
      <c r="N1498">
        <v>1.36531</v>
      </c>
      <c r="O1498">
        <v>1.3745799999999999</v>
      </c>
      <c r="P1498">
        <v>1.36477</v>
      </c>
      <c r="Q1498">
        <v>1.37277</v>
      </c>
      <c r="R1498">
        <v>9.8099999999998692E-3</v>
      </c>
      <c r="S1498">
        <v>1.0819999999999899E-2</v>
      </c>
      <c r="T1498">
        <v>66.273931487932202</v>
      </c>
      <c r="U1498">
        <v>0</v>
      </c>
      <c r="V1498" s="1">
        <f t="shared" si="70"/>
        <v>44217</v>
      </c>
      <c r="W1498">
        <f>IFERROR(VLOOKUP(V1498,realized!K:N,3,0),"")</f>
        <v>-70853.72</v>
      </c>
      <c r="Y1498" t="s">
        <v>2316</v>
      </c>
      <c r="Z1498">
        <v>1948.94</v>
      </c>
      <c r="AA1498">
        <v>1959.33</v>
      </c>
      <c r="AB1498">
        <v>1900.65</v>
      </c>
      <c r="AC1498">
        <v>1917.74</v>
      </c>
      <c r="AD1498">
        <v>58.679999999999801</v>
      </c>
      <c r="AE1498">
        <v>27.505714285714198</v>
      </c>
      <c r="AF1498">
        <v>44.984459893587399</v>
      </c>
      <c r="AG1498">
        <v>1</v>
      </c>
      <c r="AH1498" s="1">
        <f t="shared" si="71"/>
        <v>44202</v>
      </c>
      <c r="AI1498">
        <f>IFERROR(VLOOKUP(AH1498,realized!U:X,3,0),"")</f>
        <v>-433524.42</v>
      </c>
    </row>
    <row r="1499" spans="1:35" x14ac:dyDescent="0.3">
      <c r="A1499" t="s">
        <v>2328</v>
      </c>
      <c r="B1499">
        <v>1.21617</v>
      </c>
      <c r="C1499">
        <v>1.21888</v>
      </c>
      <c r="D1499">
        <v>1.21512</v>
      </c>
      <c r="E1499">
        <v>1.21696</v>
      </c>
      <c r="F1499">
        <v>3.7599999999999799E-3</v>
      </c>
      <c r="G1499">
        <v>7.3671428571428698E-3</v>
      </c>
      <c r="H1499">
        <v>48.347377999954098</v>
      </c>
      <c r="I1499">
        <v>0</v>
      </c>
      <c r="J1499" s="1">
        <f t="shared" si="69"/>
        <v>44218</v>
      </c>
      <c r="K1499">
        <f>IFERROR(VLOOKUP(J1499,realized!F:I,3,0),"")</f>
        <v>77950.53</v>
      </c>
      <c r="M1499" t="s">
        <v>2328</v>
      </c>
      <c r="N1499">
        <v>1.3729199999999999</v>
      </c>
      <c r="O1499">
        <v>1.37358</v>
      </c>
      <c r="P1499">
        <v>1.36351</v>
      </c>
      <c r="Q1499">
        <v>1.36799</v>
      </c>
      <c r="R1499">
        <v>1.0070000000000001E-2</v>
      </c>
      <c r="S1499">
        <v>1.03835714285714E-2</v>
      </c>
      <c r="T1499">
        <v>65.341924307145305</v>
      </c>
      <c r="U1499">
        <v>0</v>
      </c>
      <c r="V1499" s="1">
        <f t="shared" si="70"/>
        <v>44218</v>
      </c>
      <c r="W1499">
        <f>IFERROR(VLOOKUP(V1499,realized!K:N,3,0),"")</f>
        <v>215843.24</v>
      </c>
      <c r="Y1499" t="s">
        <v>2317</v>
      </c>
      <c r="Z1499">
        <v>1918.24</v>
      </c>
      <c r="AA1499">
        <v>1927.57</v>
      </c>
      <c r="AB1499">
        <v>1906.74</v>
      </c>
      <c r="AC1499">
        <v>1913.52</v>
      </c>
      <c r="AD1499">
        <v>20.829999999999899</v>
      </c>
      <c r="AE1499">
        <v>27.490714285714201</v>
      </c>
      <c r="AF1499">
        <v>48.420999652107596</v>
      </c>
      <c r="AG1499">
        <v>1</v>
      </c>
      <c r="AH1499" s="1">
        <f t="shared" si="71"/>
        <v>44203</v>
      </c>
      <c r="AI1499">
        <f>IFERROR(VLOOKUP(AH1499,realized!U:X,3,0),"")</f>
        <v>172859.94</v>
      </c>
    </row>
    <row r="1500" spans="1:35" x14ac:dyDescent="0.3">
      <c r="A1500" t="s">
        <v>2329</v>
      </c>
      <c r="B1500">
        <v>1.21698</v>
      </c>
      <c r="C1500">
        <v>1.2182900000000001</v>
      </c>
      <c r="D1500">
        <v>1.21157</v>
      </c>
      <c r="E1500">
        <v>1.21387</v>
      </c>
      <c r="F1500">
        <v>6.7200000000000497E-3</v>
      </c>
      <c r="G1500">
        <v>7.4092857142857302E-3</v>
      </c>
      <c r="H1500">
        <v>48.403005941746599</v>
      </c>
      <c r="I1500">
        <v>0</v>
      </c>
      <c r="J1500" s="1">
        <f t="shared" si="69"/>
        <v>44221</v>
      </c>
      <c r="K1500">
        <f>IFERROR(VLOOKUP(J1500,realized!F:I,3,0),"")</f>
        <v>118980.27</v>
      </c>
      <c r="M1500" t="s">
        <v>2329</v>
      </c>
      <c r="N1500">
        <v>1.3678600000000001</v>
      </c>
      <c r="O1500">
        <v>1.37232</v>
      </c>
      <c r="P1500">
        <v>1.3648100000000001</v>
      </c>
      <c r="Q1500">
        <v>1.3670599999999999</v>
      </c>
      <c r="R1500">
        <v>7.5099999999998996E-3</v>
      </c>
      <c r="S1500">
        <v>1.02964285714285E-2</v>
      </c>
      <c r="T1500">
        <v>64.536041956695797</v>
      </c>
      <c r="U1500">
        <v>0</v>
      </c>
      <c r="V1500" s="1">
        <f t="shared" si="70"/>
        <v>44221</v>
      </c>
      <c r="W1500">
        <f>IFERROR(VLOOKUP(V1500,realized!K:N,3,0),"")</f>
        <v>281762.5</v>
      </c>
      <c r="Y1500" t="s">
        <v>2318</v>
      </c>
      <c r="Z1500">
        <v>1913.64</v>
      </c>
      <c r="AA1500">
        <v>1917.36</v>
      </c>
      <c r="AB1500">
        <v>1828.21</v>
      </c>
      <c r="AC1500">
        <v>1848.14</v>
      </c>
      <c r="AD1500">
        <v>89.149999999999807</v>
      </c>
      <c r="AE1500">
        <v>31.330714285714201</v>
      </c>
      <c r="AF1500">
        <v>40.116597365200199</v>
      </c>
      <c r="AG1500">
        <v>1</v>
      </c>
      <c r="AH1500" s="1">
        <f t="shared" si="71"/>
        <v>44204</v>
      </c>
      <c r="AI1500">
        <f>IFERROR(VLOOKUP(AH1500,realized!U:X,3,0),"")</f>
        <v>-1932441.69</v>
      </c>
    </row>
    <row r="1501" spans="1:35" x14ac:dyDescent="0.3">
      <c r="A1501" t="s">
        <v>2330</v>
      </c>
      <c r="B1501">
        <v>1.21373</v>
      </c>
      <c r="C1501">
        <v>1.21756</v>
      </c>
      <c r="D1501">
        <v>1.2107300000000001</v>
      </c>
      <c r="E1501">
        <v>1.2158500000000001</v>
      </c>
      <c r="F1501">
        <v>6.82999999999989E-3</v>
      </c>
      <c r="G1501">
        <v>7.2978571428571398E-3</v>
      </c>
      <c r="H1501">
        <v>49.060468597887102</v>
      </c>
      <c r="I1501">
        <v>0</v>
      </c>
      <c r="J1501" s="1">
        <f t="shared" si="69"/>
        <v>44222</v>
      </c>
      <c r="K1501">
        <f>IFERROR(VLOOKUP(J1501,realized!F:I,3,0),"")</f>
        <v>93778.5</v>
      </c>
      <c r="M1501" t="s">
        <v>2330</v>
      </c>
      <c r="N1501">
        <v>1.3662799999999999</v>
      </c>
      <c r="O1501">
        <v>1.3744700000000001</v>
      </c>
      <c r="P1501">
        <v>1.3609199999999999</v>
      </c>
      <c r="Q1501">
        <v>1.37321</v>
      </c>
      <c r="R1501">
        <v>1.35500000000001E-2</v>
      </c>
      <c r="S1501">
        <v>1.0319285714285699E-2</v>
      </c>
      <c r="T1501">
        <v>63.697348801029797</v>
      </c>
      <c r="U1501">
        <v>0</v>
      </c>
      <c r="V1501" s="1">
        <f t="shared" si="70"/>
        <v>44222</v>
      </c>
      <c r="W1501">
        <f>IFERROR(VLOOKUP(V1501,realized!K:N,3,0),"")</f>
        <v>-13333.08</v>
      </c>
      <c r="Y1501" t="s">
        <v>2319</v>
      </c>
      <c r="Z1501">
        <v>1847.34</v>
      </c>
      <c r="AA1501">
        <v>1856.5</v>
      </c>
      <c r="AB1501">
        <v>1816.96</v>
      </c>
      <c r="AC1501">
        <v>1842.54</v>
      </c>
      <c r="AD1501">
        <v>39.5399999999999</v>
      </c>
      <c r="AE1501">
        <v>33.281428571428499</v>
      </c>
      <c r="AF1501">
        <v>37.599374626742197</v>
      </c>
      <c r="AG1501">
        <v>1</v>
      </c>
      <c r="AH1501" s="1">
        <f t="shared" si="71"/>
        <v>44207</v>
      </c>
      <c r="AI1501">
        <f>IFERROR(VLOOKUP(AH1501,realized!U:X,3,0),"")</f>
        <v>-304485.46000000002</v>
      </c>
    </row>
    <row r="1502" spans="1:35" x14ac:dyDescent="0.3">
      <c r="A1502" t="s">
        <v>2331</v>
      </c>
      <c r="B1502">
        <v>1.2159800000000001</v>
      </c>
      <c r="C1502">
        <v>1.21696</v>
      </c>
      <c r="D1502">
        <v>1.20581</v>
      </c>
      <c r="E1502">
        <v>1.21119</v>
      </c>
      <c r="F1502">
        <v>1.11499999999999E-2</v>
      </c>
      <c r="G1502">
        <v>7.3842857142857104E-3</v>
      </c>
      <c r="H1502">
        <v>57.773830159548602</v>
      </c>
      <c r="I1502">
        <v>0</v>
      </c>
      <c r="J1502" s="1">
        <f t="shared" si="69"/>
        <v>44223</v>
      </c>
      <c r="K1502">
        <f>IFERROR(VLOOKUP(J1502,realized!F:I,3,0),"")</f>
        <v>12623.28</v>
      </c>
      <c r="M1502" t="s">
        <v>2331</v>
      </c>
      <c r="N1502">
        <v>1.3735299999999999</v>
      </c>
      <c r="O1502">
        <v>1.37584</v>
      </c>
      <c r="P1502">
        <v>1.36588</v>
      </c>
      <c r="Q1502">
        <v>1.3682700000000001</v>
      </c>
      <c r="R1502">
        <v>9.9599999999999602E-3</v>
      </c>
      <c r="S1502">
        <v>1.03078571428571E-2</v>
      </c>
      <c r="T1502">
        <v>61.3085669946976</v>
      </c>
      <c r="U1502">
        <v>0</v>
      </c>
      <c r="V1502" s="1">
        <f t="shared" si="70"/>
        <v>44223</v>
      </c>
      <c r="W1502">
        <f>IFERROR(VLOOKUP(V1502,realized!K:N,3,0),"")</f>
        <v>316420.52</v>
      </c>
      <c r="Y1502" t="s">
        <v>2320</v>
      </c>
      <c r="Z1502">
        <v>1843.82</v>
      </c>
      <c r="AA1502">
        <v>1863.81</v>
      </c>
      <c r="AB1502">
        <v>1836.44</v>
      </c>
      <c r="AC1502">
        <v>1854.14</v>
      </c>
      <c r="AD1502">
        <v>27.369999999999798</v>
      </c>
      <c r="AE1502">
        <v>31.541428571428501</v>
      </c>
      <c r="AF1502">
        <v>37.954337104611703</v>
      </c>
      <c r="AG1502">
        <v>1</v>
      </c>
      <c r="AH1502" s="1">
        <f t="shared" si="71"/>
        <v>44208</v>
      </c>
      <c r="AI1502">
        <f>IFERROR(VLOOKUP(AH1502,realized!U:X,3,0),"")</f>
        <v>-118603.26</v>
      </c>
    </row>
    <row r="1503" spans="1:35" x14ac:dyDescent="0.3">
      <c r="A1503" t="s">
        <v>2332</v>
      </c>
      <c r="B1503">
        <v>1.21119</v>
      </c>
      <c r="C1503">
        <v>1.2141599999999999</v>
      </c>
      <c r="D1503">
        <v>1.2080299999999999</v>
      </c>
      <c r="E1503">
        <v>1.21173</v>
      </c>
      <c r="F1503">
        <v>6.1299999999999601E-3</v>
      </c>
      <c r="G1503">
        <v>7.1657142857142796E-3</v>
      </c>
      <c r="H1503">
        <v>69.391645095643696</v>
      </c>
      <c r="I1503">
        <v>0</v>
      </c>
      <c r="J1503" s="1">
        <f t="shared" si="69"/>
        <v>44224</v>
      </c>
      <c r="K1503">
        <f>IFERROR(VLOOKUP(J1503,realized!F:I,3,0),"")</f>
        <v>207817.24</v>
      </c>
      <c r="M1503" t="s">
        <v>2332</v>
      </c>
      <c r="N1503">
        <v>1.3684700000000001</v>
      </c>
      <c r="O1503">
        <v>1.3745700000000001</v>
      </c>
      <c r="P1503">
        <v>1.3629800000000001</v>
      </c>
      <c r="Q1503">
        <v>1.3714999999999999</v>
      </c>
      <c r="R1503">
        <v>1.1589999999999901E-2</v>
      </c>
      <c r="S1503">
        <v>1.04392857142857E-2</v>
      </c>
      <c r="T1503">
        <v>60.543227456019501</v>
      </c>
      <c r="U1503">
        <v>0</v>
      </c>
      <c r="V1503" s="1">
        <f t="shared" si="70"/>
        <v>44224</v>
      </c>
      <c r="W1503">
        <f>IFERROR(VLOOKUP(V1503,realized!K:N,3,0),"")</f>
        <v>240594.03</v>
      </c>
      <c r="Y1503" t="s">
        <v>2321</v>
      </c>
      <c r="Z1503">
        <v>1854.04</v>
      </c>
      <c r="AA1503">
        <v>1863.08</v>
      </c>
      <c r="AB1503">
        <v>1841.86</v>
      </c>
      <c r="AC1503">
        <v>1844.76</v>
      </c>
      <c r="AD1503">
        <v>21.22</v>
      </c>
      <c r="AE1503">
        <v>31.2371428571428</v>
      </c>
      <c r="AF1503">
        <v>38.2743776509081</v>
      </c>
      <c r="AG1503">
        <v>1</v>
      </c>
      <c r="AH1503" s="1">
        <f t="shared" si="71"/>
        <v>44209</v>
      </c>
      <c r="AI1503">
        <f>IFERROR(VLOOKUP(AH1503,realized!U:X,3,0),"")</f>
        <v>120403.46</v>
      </c>
    </row>
    <row r="1504" spans="1:35" x14ac:dyDescent="0.3">
      <c r="A1504" t="s">
        <v>2333</v>
      </c>
      <c r="B1504">
        <v>1.21187</v>
      </c>
      <c r="C1504">
        <v>1.2155499999999999</v>
      </c>
      <c r="D1504">
        <v>1.2094100000000001</v>
      </c>
      <c r="E1504">
        <v>1.2134400000000001</v>
      </c>
      <c r="F1504">
        <v>6.1399999999998097E-3</v>
      </c>
      <c r="G1504">
        <v>6.9564285714285396E-3</v>
      </c>
      <c r="H1504">
        <v>69.237243757760496</v>
      </c>
      <c r="I1504">
        <v>0</v>
      </c>
      <c r="J1504" s="1">
        <f t="shared" si="69"/>
        <v>44225</v>
      </c>
      <c r="K1504">
        <f>IFERROR(VLOOKUP(J1504,realized!F:I,3,0),"")</f>
        <v>128701.58</v>
      </c>
      <c r="M1504" t="s">
        <v>2333</v>
      </c>
      <c r="N1504">
        <v>1.37202</v>
      </c>
      <c r="O1504">
        <v>1.3751</v>
      </c>
      <c r="P1504">
        <v>1.3656699999999999</v>
      </c>
      <c r="Q1504">
        <v>1.3697600000000001</v>
      </c>
      <c r="R1504">
        <v>9.4300000000000495E-3</v>
      </c>
      <c r="S1504">
        <v>1.02614285714285E-2</v>
      </c>
      <c r="T1504">
        <v>67.200851293705995</v>
      </c>
      <c r="U1504">
        <v>0</v>
      </c>
      <c r="V1504" s="1">
        <f t="shared" si="70"/>
        <v>44225</v>
      </c>
      <c r="W1504">
        <f>IFERROR(VLOOKUP(V1504,realized!K:N,3,0),"")</f>
        <v>412677.39</v>
      </c>
      <c r="Y1504" t="s">
        <v>2322</v>
      </c>
      <c r="Z1504">
        <v>1844.14</v>
      </c>
      <c r="AA1504">
        <v>1857.51</v>
      </c>
      <c r="AB1504">
        <v>1827.34</v>
      </c>
      <c r="AC1504">
        <v>1845.84</v>
      </c>
      <c r="AD1504">
        <v>30.17</v>
      </c>
      <c r="AE1504">
        <v>31.844999999999899</v>
      </c>
      <c r="AF1504">
        <v>38.642648087569199</v>
      </c>
      <c r="AG1504">
        <v>1</v>
      </c>
      <c r="AH1504" s="1">
        <f t="shared" si="71"/>
        <v>44210</v>
      </c>
      <c r="AI1504">
        <f>IFERROR(VLOOKUP(AH1504,realized!U:X,3,0),"")</f>
        <v>-2619.63</v>
      </c>
    </row>
    <row r="1505" spans="1:35" x14ac:dyDescent="0.3">
      <c r="A1505" t="s">
        <v>2334</v>
      </c>
      <c r="B1505">
        <v>1.2128099999999999</v>
      </c>
      <c r="C1505">
        <v>1.2136199999999999</v>
      </c>
      <c r="D1505">
        <v>1.20557</v>
      </c>
      <c r="E1505">
        <v>1.2059200000000001</v>
      </c>
      <c r="F1505">
        <v>8.0499999999998906E-3</v>
      </c>
      <c r="G1505">
        <v>7.0135714285713899E-3</v>
      </c>
      <c r="H1505">
        <v>69.163621931784505</v>
      </c>
      <c r="I1505">
        <v>0</v>
      </c>
      <c r="J1505" s="1">
        <f t="shared" si="69"/>
        <v>44228</v>
      </c>
      <c r="K1505">
        <f>IFERROR(VLOOKUP(J1505,realized!F:I,3,0),"")</f>
        <v>105161.19</v>
      </c>
      <c r="M1505" t="s">
        <v>2334</v>
      </c>
      <c r="N1505">
        <v>1.36985</v>
      </c>
      <c r="O1505">
        <v>1.3757299999999999</v>
      </c>
      <c r="P1505">
        <v>1.3655600000000001</v>
      </c>
      <c r="Q1505">
        <v>1.36626</v>
      </c>
      <c r="R1505">
        <v>1.01699999999997E-2</v>
      </c>
      <c r="S1505">
        <v>9.7885714285714104E-3</v>
      </c>
      <c r="T1505">
        <v>69.307746115813899</v>
      </c>
      <c r="U1505">
        <v>0</v>
      </c>
      <c r="V1505" s="1">
        <f t="shared" si="70"/>
        <v>44228</v>
      </c>
      <c r="W1505">
        <f>IFERROR(VLOOKUP(V1505,realized!K:N,3,0),"")</f>
        <v>438757.28</v>
      </c>
      <c r="Y1505" t="s">
        <v>2323</v>
      </c>
      <c r="Z1505">
        <v>1845.84</v>
      </c>
      <c r="AA1505">
        <v>1856.93</v>
      </c>
      <c r="AB1505">
        <v>1823.24</v>
      </c>
      <c r="AC1505">
        <v>1827.84</v>
      </c>
      <c r="AD1505">
        <v>33.69</v>
      </c>
      <c r="AE1505">
        <v>33.255714285714198</v>
      </c>
      <c r="AF1505">
        <v>39.176700595459998</v>
      </c>
      <c r="AG1505">
        <v>0</v>
      </c>
      <c r="AH1505" s="1">
        <f t="shared" si="71"/>
        <v>44211</v>
      </c>
      <c r="AI1505">
        <f>IFERROR(VLOOKUP(AH1505,realized!U:X,3,0),"")</f>
        <v>63449.16</v>
      </c>
    </row>
    <row r="1506" spans="1:35" x14ac:dyDescent="0.3">
      <c r="A1506" t="s">
        <v>2335</v>
      </c>
      <c r="B1506">
        <v>1.2060299999999999</v>
      </c>
      <c r="C1506">
        <v>1.2087600000000001</v>
      </c>
      <c r="D1506">
        <v>1.20112</v>
      </c>
      <c r="E1506">
        <v>1.20408</v>
      </c>
      <c r="F1506">
        <v>7.6400000000000903E-3</v>
      </c>
      <c r="G1506">
        <v>6.9678571428571099E-3</v>
      </c>
      <c r="H1506">
        <v>67.219173174108107</v>
      </c>
      <c r="I1506">
        <v>0</v>
      </c>
      <c r="J1506" s="1">
        <f t="shared" si="69"/>
        <v>44229</v>
      </c>
      <c r="K1506">
        <f>IFERROR(VLOOKUP(J1506,realized!F:I,3,0),"")</f>
        <v>34399.519999999997</v>
      </c>
      <c r="M1506" t="s">
        <v>2335</v>
      </c>
      <c r="N1506">
        <v>1.3658399999999999</v>
      </c>
      <c r="O1506">
        <v>1.3710100000000001</v>
      </c>
      <c r="P1506">
        <v>1.3610899999999999</v>
      </c>
      <c r="Q1506">
        <v>1.3661799999999999</v>
      </c>
      <c r="R1506">
        <v>9.9200000000001492E-3</v>
      </c>
      <c r="S1506">
        <v>9.8599999999999903E-3</v>
      </c>
      <c r="T1506">
        <v>69.000168310806103</v>
      </c>
      <c r="U1506">
        <v>0</v>
      </c>
      <c r="V1506" s="1">
        <f t="shared" si="70"/>
        <v>44229</v>
      </c>
      <c r="W1506">
        <f>IFERROR(VLOOKUP(V1506,realized!K:N,3,0),"")</f>
        <v>56628.32</v>
      </c>
      <c r="Y1506" t="s">
        <v>2324</v>
      </c>
      <c r="Z1506">
        <v>1828.91</v>
      </c>
      <c r="AA1506">
        <v>1840.81</v>
      </c>
      <c r="AB1506">
        <v>1810.25</v>
      </c>
      <c r="AC1506">
        <v>1837.36</v>
      </c>
      <c r="AD1506">
        <v>30.559999999999899</v>
      </c>
      <c r="AE1506">
        <v>33.217857142857099</v>
      </c>
      <c r="AF1506">
        <v>38.059189048963297</v>
      </c>
      <c r="AG1506">
        <v>0</v>
      </c>
      <c r="AH1506" s="1">
        <f t="shared" si="71"/>
        <v>44214</v>
      </c>
      <c r="AI1506">
        <f>IFERROR(VLOOKUP(AH1506,realized!U:X,3,0),"")</f>
        <v>-20251.560000000001</v>
      </c>
    </row>
    <row r="1507" spans="1:35" x14ac:dyDescent="0.3">
      <c r="A1507" t="s">
        <v>2336</v>
      </c>
      <c r="B1507">
        <v>1.2042900000000001</v>
      </c>
      <c r="C1507">
        <v>1.2049799999999999</v>
      </c>
      <c r="D1507">
        <v>1.20038</v>
      </c>
      <c r="E1507">
        <v>1.20333</v>
      </c>
      <c r="F1507">
        <v>4.5999999999999297E-3</v>
      </c>
      <c r="G1507">
        <v>6.8171428571428203E-3</v>
      </c>
      <c r="H1507">
        <v>65.412886358381996</v>
      </c>
      <c r="I1507">
        <v>0</v>
      </c>
      <c r="J1507" s="1">
        <f t="shared" si="69"/>
        <v>44230</v>
      </c>
      <c r="K1507">
        <f>IFERROR(VLOOKUP(J1507,realized!F:I,3,0),"")</f>
        <v>58748.41</v>
      </c>
      <c r="M1507" t="s">
        <v>2336</v>
      </c>
      <c r="N1507">
        <v>1.3663400000000001</v>
      </c>
      <c r="O1507">
        <v>1.3683000000000001</v>
      </c>
      <c r="P1507">
        <v>1.36188</v>
      </c>
      <c r="Q1507">
        <v>1.36388</v>
      </c>
      <c r="R1507">
        <v>6.4200000000000897E-3</v>
      </c>
      <c r="S1507">
        <v>9.64857142857143E-3</v>
      </c>
      <c r="T1507">
        <v>68.704307829299694</v>
      </c>
      <c r="U1507">
        <v>0</v>
      </c>
      <c r="V1507" s="1">
        <f t="shared" si="70"/>
        <v>44230</v>
      </c>
      <c r="W1507">
        <f>IFERROR(VLOOKUP(V1507,realized!K:N,3,0),"")</f>
        <v>-88795.199999999997</v>
      </c>
      <c r="Y1507" t="s">
        <v>2325</v>
      </c>
      <c r="Z1507">
        <v>1837.28</v>
      </c>
      <c r="AA1507">
        <v>1845.71</v>
      </c>
      <c r="AB1507">
        <v>1832.95</v>
      </c>
      <c r="AC1507">
        <v>1839.86</v>
      </c>
      <c r="AD1507">
        <v>12.7599999999999</v>
      </c>
      <c r="AE1507">
        <v>33.069285714285598</v>
      </c>
      <c r="AF1507">
        <v>38.668358354972902</v>
      </c>
      <c r="AG1507">
        <v>0</v>
      </c>
      <c r="AH1507" s="1">
        <f t="shared" si="71"/>
        <v>44215</v>
      </c>
      <c r="AI1507">
        <f>IFERROR(VLOOKUP(AH1507,realized!U:X,3,0),"")</f>
        <v>157684.87</v>
      </c>
    </row>
    <row r="1508" spans="1:35" x14ac:dyDescent="0.3">
      <c r="A1508" t="s">
        <v>2337</v>
      </c>
      <c r="B1508">
        <v>1.2033799999999999</v>
      </c>
      <c r="C1508">
        <v>1.20424</v>
      </c>
      <c r="D1508">
        <v>1.1956899999999999</v>
      </c>
      <c r="E1508">
        <v>1.19614</v>
      </c>
      <c r="F1508">
        <v>8.5500000000000506E-3</v>
      </c>
      <c r="G1508">
        <v>6.8042857142856898E-3</v>
      </c>
      <c r="H1508">
        <v>56.367972757244303</v>
      </c>
      <c r="I1508">
        <v>1</v>
      </c>
      <c r="J1508" s="1">
        <f t="shared" si="69"/>
        <v>44231</v>
      </c>
      <c r="K1508">
        <f>IFERROR(VLOOKUP(J1508,realized!F:I,3,0),"")</f>
        <v>-825983.86</v>
      </c>
      <c r="M1508" t="s">
        <v>2337</v>
      </c>
      <c r="N1508">
        <v>1.3641300000000001</v>
      </c>
      <c r="O1508">
        <v>1.36974</v>
      </c>
      <c r="P1508">
        <v>1.3565499999999999</v>
      </c>
      <c r="Q1508">
        <v>1.3671800000000001</v>
      </c>
      <c r="R1508">
        <v>1.319E-2</v>
      </c>
      <c r="S1508">
        <v>9.6950000000000092E-3</v>
      </c>
      <c r="T1508">
        <v>68.219184292833802</v>
      </c>
      <c r="U1508">
        <v>0</v>
      </c>
      <c r="V1508" s="1">
        <f t="shared" si="70"/>
        <v>44231</v>
      </c>
      <c r="W1508">
        <f>IFERROR(VLOOKUP(V1508,realized!K:N,3,0),"")</f>
        <v>138066.91</v>
      </c>
      <c r="Y1508" t="s">
        <v>2326</v>
      </c>
      <c r="Z1508">
        <v>1839.26</v>
      </c>
      <c r="AA1508">
        <v>1871.92</v>
      </c>
      <c r="AB1508">
        <v>1832.22</v>
      </c>
      <c r="AC1508">
        <v>1871.66</v>
      </c>
      <c r="AD1508">
        <v>39.700000000000003</v>
      </c>
      <c r="AE1508">
        <v>34.602857142857097</v>
      </c>
      <c r="AF1508">
        <v>39.579053921931198</v>
      </c>
      <c r="AG1508">
        <v>0</v>
      </c>
      <c r="AH1508" s="1">
        <f t="shared" si="71"/>
        <v>44216</v>
      </c>
      <c r="AI1508">
        <f>IFERROR(VLOOKUP(AH1508,realized!U:X,3,0),"")</f>
        <v>-620909.30000000005</v>
      </c>
    </row>
    <row r="1509" spans="1:35" x14ac:dyDescent="0.3">
      <c r="A1509" t="s">
        <v>2338</v>
      </c>
      <c r="B1509">
        <v>1.1963299999999999</v>
      </c>
      <c r="C1509">
        <v>1.2049700000000001</v>
      </c>
      <c r="D1509">
        <v>1.1952100000000001</v>
      </c>
      <c r="E1509">
        <v>1.2047699999999999</v>
      </c>
      <c r="F1509">
        <v>9.7599999999999892E-3</v>
      </c>
      <c r="G1509">
        <v>7.2628571428571204E-3</v>
      </c>
      <c r="H1509">
        <v>55.372971272061399</v>
      </c>
      <c r="I1509">
        <v>1</v>
      </c>
      <c r="J1509" s="1">
        <f t="shared" si="69"/>
        <v>44232</v>
      </c>
      <c r="K1509">
        <f>IFERROR(VLOOKUP(J1509,realized!F:I,3,0),"")</f>
        <v>-211443.33</v>
      </c>
      <c r="M1509" t="s">
        <v>2338</v>
      </c>
      <c r="N1509">
        <v>1.36599</v>
      </c>
      <c r="O1509">
        <v>1.3739600000000001</v>
      </c>
      <c r="P1509">
        <v>1.36565</v>
      </c>
      <c r="Q1509">
        <v>1.3729800000000001</v>
      </c>
      <c r="R1509">
        <v>8.3100000000000396E-3</v>
      </c>
      <c r="S1509">
        <v>9.72428571428572E-3</v>
      </c>
      <c r="T1509">
        <v>75.967089054603804</v>
      </c>
      <c r="U1509">
        <v>0</v>
      </c>
      <c r="V1509" s="1">
        <f t="shared" si="70"/>
        <v>44232</v>
      </c>
      <c r="W1509">
        <f>IFERROR(VLOOKUP(V1509,realized!K:N,3,0),"")</f>
        <v>3208.4</v>
      </c>
      <c r="Y1509" t="s">
        <v>2327</v>
      </c>
      <c r="Z1509">
        <v>1870.66</v>
      </c>
      <c r="AA1509">
        <v>1875.09</v>
      </c>
      <c r="AB1509">
        <v>1858.25</v>
      </c>
      <c r="AC1509">
        <v>1869.46</v>
      </c>
      <c r="AD1509">
        <v>16.8399999999999</v>
      </c>
      <c r="AE1509">
        <v>34.694999999999901</v>
      </c>
      <c r="AF1509">
        <v>40.512902149604002</v>
      </c>
      <c r="AG1509">
        <v>0</v>
      </c>
      <c r="AH1509" s="1">
        <f t="shared" si="71"/>
        <v>44217</v>
      </c>
      <c r="AI1509">
        <f>IFERROR(VLOOKUP(AH1509,realized!U:X,3,0),"")</f>
        <v>33486.879999999997</v>
      </c>
    </row>
    <row r="1510" spans="1:35" x14ac:dyDescent="0.3">
      <c r="A1510" t="s">
        <v>2339</v>
      </c>
      <c r="B1510">
        <v>1.2035800000000001</v>
      </c>
      <c r="C1510">
        <v>1.2065699999999999</v>
      </c>
      <c r="D1510">
        <v>1.20194</v>
      </c>
      <c r="E1510">
        <v>1.2046699999999999</v>
      </c>
      <c r="F1510">
        <v>4.6299999999999102E-3</v>
      </c>
      <c r="G1510">
        <v>7.0864285714285404E-3</v>
      </c>
      <c r="H1510">
        <v>55.085195968509602</v>
      </c>
      <c r="I1510">
        <v>1</v>
      </c>
      <c r="J1510" s="1">
        <f t="shared" si="69"/>
        <v>44235</v>
      </c>
      <c r="K1510">
        <f>IFERROR(VLOOKUP(J1510,realized!F:I,3,0),"")</f>
        <v>-88250.4</v>
      </c>
      <c r="M1510" t="s">
        <v>2339</v>
      </c>
      <c r="N1510">
        <v>1.3709899999999999</v>
      </c>
      <c r="O1510">
        <v>1.3748899999999999</v>
      </c>
      <c r="P1510">
        <v>1.3679600000000001</v>
      </c>
      <c r="Q1510">
        <v>1.3734200000000001</v>
      </c>
      <c r="R1510">
        <v>6.9299999999998798E-3</v>
      </c>
      <c r="S1510">
        <v>9.7428571428571399E-3</v>
      </c>
      <c r="T1510">
        <v>75.641026314220497</v>
      </c>
      <c r="U1510">
        <v>0</v>
      </c>
      <c r="V1510" s="1">
        <f t="shared" si="70"/>
        <v>44235</v>
      </c>
      <c r="W1510">
        <f>IFERROR(VLOOKUP(V1510,realized!K:N,3,0),"")</f>
        <v>236999.01</v>
      </c>
      <c r="Y1510" t="s">
        <v>2328</v>
      </c>
      <c r="Z1510">
        <v>1869.56</v>
      </c>
      <c r="AA1510">
        <v>1870.58</v>
      </c>
      <c r="AB1510">
        <v>1837.27</v>
      </c>
      <c r="AC1510">
        <v>1854.86</v>
      </c>
      <c r="AD1510">
        <v>33.309999999999903</v>
      </c>
      <c r="AE1510">
        <v>33.767857142857103</v>
      </c>
      <c r="AF1510">
        <v>41.2080360332886</v>
      </c>
      <c r="AG1510">
        <v>0</v>
      </c>
      <c r="AH1510" s="1">
        <f t="shared" si="71"/>
        <v>44218</v>
      </c>
      <c r="AI1510">
        <f>IFERROR(VLOOKUP(AH1510,realized!U:X,3,0),"")</f>
        <v>-200699.49</v>
      </c>
    </row>
    <row r="1511" spans="1:35" x14ac:dyDescent="0.3">
      <c r="A1511" t="s">
        <v>2340</v>
      </c>
      <c r="B1511">
        <v>1.2044699999999999</v>
      </c>
      <c r="C1511">
        <v>1.2121599999999999</v>
      </c>
      <c r="D1511">
        <v>1.2044699999999999</v>
      </c>
      <c r="E1511">
        <v>1.2118899999999999</v>
      </c>
      <c r="F1511">
        <v>7.6899999999999703E-3</v>
      </c>
      <c r="G1511">
        <v>7.0528571428571099E-3</v>
      </c>
      <c r="H1511">
        <v>54.736739889227302</v>
      </c>
      <c r="I1511">
        <v>1</v>
      </c>
      <c r="J1511" s="1">
        <f t="shared" si="69"/>
        <v>44236</v>
      </c>
      <c r="K1511">
        <f>IFERROR(VLOOKUP(J1511,realized!F:I,3,0),"")</f>
        <v>-299442.27</v>
      </c>
      <c r="M1511" t="s">
        <v>2340</v>
      </c>
      <c r="N1511">
        <v>1.37368</v>
      </c>
      <c r="O1511">
        <v>1.3820399999999999</v>
      </c>
      <c r="P1511">
        <v>1.37337</v>
      </c>
      <c r="Q1511">
        <v>1.3811100000000001</v>
      </c>
      <c r="R1511">
        <v>8.6699999999999503E-3</v>
      </c>
      <c r="S1511">
        <v>9.6807142857142803E-3</v>
      </c>
      <c r="T1511">
        <v>64.805173547556294</v>
      </c>
      <c r="U1511">
        <v>0</v>
      </c>
      <c r="V1511" s="1">
        <f t="shared" si="70"/>
        <v>44236</v>
      </c>
      <c r="W1511">
        <f>IFERROR(VLOOKUP(V1511,realized!K:N,3,0),"")</f>
        <v>-550447.93999999994</v>
      </c>
      <c r="Y1511" t="s">
        <v>2329</v>
      </c>
      <c r="Z1511">
        <v>1853.64</v>
      </c>
      <c r="AA1511">
        <v>1867.84</v>
      </c>
      <c r="AB1511">
        <v>1846.99</v>
      </c>
      <c r="AC1511">
        <v>1855.44</v>
      </c>
      <c r="AD1511">
        <v>20.849999999999898</v>
      </c>
      <c r="AE1511">
        <v>33.904999999999902</v>
      </c>
      <c r="AF1511">
        <v>41.924829258087797</v>
      </c>
      <c r="AG1511">
        <v>0</v>
      </c>
      <c r="AH1511" s="1">
        <f t="shared" si="71"/>
        <v>44221</v>
      </c>
      <c r="AI1511">
        <f>IFERROR(VLOOKUP(AH1511,realized!U:X,3,0),"")</f>
        <v>103879.48</v>
      </c>
    </row>
    <row r="1512" spans="1:35" x14ac:dyDescent="0.3">
      <c r="A1512" t="s">
        <v>2341</v>
      </c>
      <c r="B1512">
        <v>1.21166</v>
      </c>
      <c r="C1512">
        <v>1.2143600000000001</v>
      </c>
      <c r="D1512">
        <v>1.21086</v>
      </c>
      <c r="E1512">
        <v>1.2115100000000001</v>
      </c>
      <c r="F1512">
        <v>3.5000000000000499E-3</v>
      </c>
      <c r="G1512">
        <v>6.7964285714285401E-3</v>
      </c>
      <c r="H1512">
        <v>54.366534920346602</v>
      </c>
      <c r="I1512">
        <v>1</v>
      </c>
      <c r="J1512" s="1">
        <f t="shared" si="69"/>
        <v>44237</v>
      </c>
      <c r="K1512">
        <f>IFERROR(VLOOKUP(J1512,realized!F:I,3,0),"")</f>
        <v>-178361.72</v>
      </c>
      <c r="M1512" t="s">
        <v>2341</v>
      </c>
      <c r="N1512">
        <v>1.38113</v>
      </c>
      <c r="O1512">
        <v>1.3865499999999999</v>
      </c>
      <c r="P1512">
        <v>1.3802300000000001</v>
      </c>
      <c r="Q1512">
        <v>1.3830499999999999</v>
      </c>
      <c r="R1512">
        <v>6.3199999999998804E-3</v>
      </c>
      <c r="S1512">
        <v>9.4314285714285594E-3</v>
      </c>
      <c r="T1512">
        <v>58.256991891301503</v>
      </c>
      <c r="U1512">
        <v>1</v>
      </c>
      <c r="V1512" s="1">
        <f t="shared" si="70"/>
        <v>44237</v>
      </c>
      <c r="W1512">
        <f>IFERROR(VLOOKUP(V1512,realized!K:N,3,0),"")</f>
        <v>-1189384.1399999999</v>
      </c>
      <c r="Y1512" t="s">
        <v>2330</v>
      </c>
      <c r="Z1512">
        <v>1855.65</v>
      </c>
      <c r="AA1512">
        <v>1861.71</v>
      </c>
      <c r="AB1512">
        <v>1848.24</v>
      </c>
      <c r="AC1512">
        <v>1849.84</v>
      </c>
      <c r="AD1512">
        <v>13.47</v>
      </c>
      <c r="AE1512">
        <v>30.6757142857142</v>
      </c>
      <c r="AF1512">
        <v>51.268544648893602</v>
      </c>
      <c r="AG1512">
        <v>0</v>
      </c>
      <c r="AH1512" s="1">
        <f t="shared" si="71"/>
        <v>44222</v>
      </c>
      <c r="AI1512">
        <f>IFERROR(VLOOKUP(AH1512,realized!U:X,3,0),"")</f>
        <v>288254.52</v>
      </c>
    </row>
    <row r="1513" spans="1:35" x14ac:dyDescent="0.3">
      <c r="A1513" t="s">
        <v>2342</v>
      </c>
      <c r="B1513">
        <v>1.2117800000000001</v>
      </c>
      <c r="C1513">
        <v>1.2149099999999999</v>
      </c>
      <c r="D1513">
        <v>1.21132</v>
      </c>
      <c r="E1513">
        <v>1.2126600000000001</v>
      </c>
      <c r="F1513">
        <v>3.5899999999999799E-3</v>
      </c>
      <c r="G1513">
        <v>6.7842857142856802E-3</v>
      </c>
      <c r="H1513">
        <v>55.100126744396498</v>
      </c>
      <c r="I1513">
        <v>1</v>
      </c>
      <c r="J1513" s="1">
        <f t="shared" si="69"/>
        <v>44238</v>
      </c>
      <c r="K1513">
        <f>IFERROR(VLOOKUP(J1513,realized!F:I,3,0),"")</f>
        <v>1955.39</v>
      </c>
      <c r="M1513" t="s">
        <v>2342</v>
      </c>
      <c r="N1513">
        <v>1.38307</v>
      </c>
      <c r="O1513">
        <v>1.38588</v>
      </c>
      <c r="P1513">
        <v>1.38</v>
      </c>
      <c r="Q1513">
        <v>1.38117</v>
      </c>
      <c r="R1513">
        <v>5.8800000000001004E-3</v>
      </c>
      <c r="S1513">
        <v>9.1321428571428508E-3</v>
      </c>
      <c r="T1513">
        <v>57.915727901999396</v>
      </c>
      <c r="U1513">
        <v>1</v>
      </c>
      <c r="V1513" s="1">
        <f t="shared" si="70"/>
        <v>44238</v>
      </c>
      <c r="W1513">
        <f>IFERROR(VLOOKUP(V1513,realized!K:N,3,0),"")</f>
        <v>235665.5</v>
      </c>
      <c r="Y1513" t="s">
        <v>2331</v>
      </c>
      <c r="Z1513">
        <v>1850.31</v>
      </c>
      <c r="AA1513">
        <v>1853.12</v>
      </c>
      <c r="AB1513">
        <v>1831.31</v>
      </c>
      <c r="AC1513">
        <v>1843.6</v>
      </c>
      <c r="AD1513">
        <v>21.809999999999899</v>
      </c>
      <c r="AE1513">
        <v>30.7457142857142</v>
      </c>
      <c r="AF1513">
        <v>54.989352270377502</v>
      </c>
      <c r="AG1513">
        <v>0</v>
      </c>
      <c r="AH1513" s="1">
        <f t="shared" si="71"/>
        <v>44223</v>
      </c>
      <c r="AI1513">
        <f>IFERROR(VLOOKUP(AH1513,realized!U:X,3,0),"")</f>
        <v>-16618.349999999999</v>
      </c>
    </row>
    <row r="1514" spans="1:35" x14ac:dyDescent="0.3">
      <c r="A1514" t="s">
        <v>2343</v>
      </c>
      <c r="B1514">
        <v>1.2128099999999999</v>
      </c>
      <c r="C1514">
        <v>1.2134799999999999</v>
      </c>
      <c r="D1514">
        <v>1.2081200000000001</v>
      </c>
      <c r="E1514">
        <v>1.21191</v>
      </c>
      <c r="F1514">
        <v>5.3599999999997998E-3</v>
      </c>
      <c r="G1514">
        <v>6.6871428571428099E-3</v>
      </c>
      <c r="H1514">
        <v>56.040011081565702</v>
      </c>
      <c r="I1514">
        <v>1</v>
      </c>
      <c r="J1514" s="1">
        <f t="shared" si="69"/>
        <v>44239</v>
      </c>
      <c r="K1514">
        <f>IFERROR(VLOOKUP(J1514,realized!F:I,3,0),"")</f>
        <v>83519.990000000005</v>
      </c>
      <c r="M1514" t="s">
        <v>2343</v>
      </c>
      <c r="N1514">
        <v>1.3811199999999999</v>
      </c>
      <c r="O1514">
        <v>1.3862000000000001</v>
      </c>
      <c r="P1514">
        <v>1.3775299999999999</v>
      </c>
      <c r="Q1514">
        <v>1.3846499999999999</v>
      </c>
      <c r="R1514">
        <v>8.6700000000001706E-3</v>
      </c>
      <c r="S1514">
        <v>9.2150000000000201E-3</v>
      </c>
      <c r="T1514">
        <v>57.618326816458598</v>
      </c>
      <c r="U1514">
        <v>1</v>
      </c>
      <c r="V1514" s="1">
        <f t="shared" si="70"/>
        <v>44239</v>
      </c>
      <c r="W1514">
        <f>IFERROR(VLOOKUP(V1514,realized!K:N,3,0),"")</f>
        <v>-12728.87</v>
      </c>
      <c r="Y1514" t="s">
        <v>2332</v>
      </c>
      <c r="Z1514">
        <v>1842.54</v>
      </c>
      <c r="AA1514">
        <v>1864.08</v>
      </c>
      <c r="AB1514">
        <v>1833.89</v>
      </c>
      <c r="AC1514">
        <v>1842.24</v>
      </c>
      <c r="AD1514">
        <v>30.189999999999799</v>
      </c>
      <c r="AE1514">
        <v>26.534285714285598</v>
      </c>
      <c r="AF1514">
        <v>73.609132482553704</v>
      </c>
      <c r="AG1514">
        <v>0</v>
      </c>
      <c r="AH1514" s="1">
        <f t="shared" si="71"/>
        <v>44224</v>
      </c>
      <c r="AI1514">
        <f>IFERROR(VLOOKUP(AH1514,realized!U:X,3,0),"")</f>
        <v>-53189.41</v>
      </c>
    </row>
    <row r="1515" spans="1:35" x14ac:dyDescent="0.3">
      <c r="A1515" t="s">
        <v>2344</v>
      </c>
      <c r="B1515">
        <v>1.21241</v>
      </c>
      <c r="C1515">
        <v>1.21448</v>
      </c>
      <c r="D1515">
        <v>1.2116499999999999</v>
      </c>
      <c r="E1515">
        <v>1.2126300000000001</v>
      </c>
      <c r="F1515">
        <v>2.8300000000001102E-3</v>
      </c>
      <c r="G1515">
        <v>6.4014285714285397E-3</v>
      </c>
      <c r="H1515">
        <v>56.723228584243003</v>
      </c>
      <c r="I1515">
        <v>1</v>
      </c>
      <c r="J1515" s="1">
        <f t="shared" si="69"/>
        <v>44242</v>
      </c>
      <c r="K1515">
        <f>IFERROR(VLOOKUP(J1515,realized!F:I,3,0),"")</f>
        <v>23852.89</v>
      </c>
      <c r="M1515" t="s">
        <v>2344</v>
      </c>
      <c r="N1515">
        <v>1.3848400000000001</v>
      </c>
      <c r="O1515">
        <v>1.3918600000000001</v>
      </c>
      <c r="P1515">
        <v>1.3846799999999999</v>
      </c>
      <c r="Q1515">
        <v>1.38992</v>
      </c>
      <c r="R1515">
        <v>7.2100000000001599E-3</v>
      </c>
      <c r="S1515">
        <v>8.7621428571428694E-3</v>
      </c>
      <c r="T1515">
        <v>51.010691696495797</v>
      </c>
      <c r="U1515">
        <v>1</v>
      </c>
      <c r="V1515" s="1">
        <f t="shared" si="70"/>
        <v>44242</v>
      </c>
      <c r="W1515">
        <f>IFERROR(VLOOKUP(V1515,realized!K:N,3,0),"")</f>
        <v>-700409.15</v>
      </c>
      <c r="Y1515" t="s">
        <v>2333</v>
      </c>
      <c r="Z1515">
        <v>1840.19</v>
      </c>
      <c r="AA1515">
        <v>1875.64</v>
      </c>
      <c r="AB1515">
        <v>1839.53</v>
      </c>
      <c r="AC1515">
        <v>1846.64</v>
      </c>
      <c r="AD1515">
        <v>36.110000000000099</v>
      </c>
      <c r="AE1515">
        <v>26.289285714285601</v>
      </c>
      <c r="AF1515">
        <v>72.698811751589901</v>
      </c>
      <c r="AG1515">
        <v>0</v>
      </c>
      <c r="AH1515" s="1">
        <f t="shared" si="71"/>
        <v>44225</v>
      </c>
      <c r="AI1515">
        <f>IFERROR(VLOOKUP(AH1515,realized!U:X,3,0),"")</f>
        <v>62804.28</v>
      </c>
    </row>
    <row r="1516" spans="1:35" x14ac:dyDescent="0.3">
      <c r="A1516" t="s">
        <v>2345</v>
      </c>
      <c r="B1516">
        <v>1.2129000000000001</v>
      </c>
      <c r="C1516">
        <v>1.21692</v>
      </c>
      <c r="D1516">
        <v>1.2094800000000001</v>
      </c>
      <c r="E1516">
        <v>1.21031</v>
      </c>
      <c r="F1516">
        <v>7.4399999999998903E-3</v>
      </c>
      <c r="G1516">
        <v>6.1364285714285297E-3</v>
      </c>
      <c r="H1516">
        <v>56.303269407744899</v>
      </c>
      <c r="I1516">
        <v>1</v>
      </c>
      <c r="J1516" s="1">
        <f t="shared" si="69"/>
        <v>44243</v>
      </c>
      <c r="K1516">
        <f>IFERROR(VLOOKUP(J1516,realized!F:I,3,0),"")</f>
        <v>-16078.36</v>
      </c>
      <c r="M1516" t="s">
        <v>2345</v>
      </c>
      <c r="N1516">
        <v>1.39049</v>
      </c>
      <c r="O1516">
        <v>1.3951199999999999</v>
      </c>
      <c r="P1516">
        <v>1.38689</v>
      </c>
      <c r="Q1516">
        <v>1.3898699999999999</v>
      </c>
      <c r="R1516">
        <v>8.2299999999999596E-3</v>
      </c>
      <c r="S1516">
        <v>8.6385714285714399E-3</v>
      </c>
      <c r="T1516">
        <v>47.195423015174399</v>
      </c>
      <c r="U1516">
        <v>1</v>
      </c>
      <c r="V1516" s="1">
        <f t="shared" si="70"/>
        <v>44243</v>
      </c>
      <c r="W1516">
        <f>IFERROR(VLOOKUP(V1516,realized!K:N,3,0),"")</f>
        <v>-1199332.18</v>
      </c>
      <c r="Y1516" t="s">
        <v>2334</v>
      </c>
      <c r="Z1516">
        <v>1862.28</v>
      </c>
      <c r="AA1516">
        <v>1871.87</v>
      </c>
      <c r="AB1516">
        <v>1848.89</v>
      </c>
      <c r="AC1516">
        <v>1860.1</v>
      </c>
      <c r="AD1516">
        <v>25.229999999999698</v>
      </c>
      <c r="AE1516">
        <v>26.1364285714285</v>
      </c>
      <c r="AF1516">
        <v>72.236150937113095</v>
      </c>
      <c r="AG1516">
        <v>0</v>
      </c>
      <c r="AH1516" s="1">
        <f t="shared" si="71"/>
        <v>44228</v>
      </c>
      <c r="AI1516">
        <f>IFERROR(VLOOKUP(AH1516,realized!U:X,3,0),"")</f>
        <v>862735.21</v>
      </c>
    </row>
    <row r="1517" spans="1:35" x14ac:dyDescent="0.3">
      <c r="A1517" t="s">
        <v>2346</v>
      </c>
      <c r="B1517">
        <v>1.2103299999999999</v>
      </c>
      <c r="C1517">
        <v>1.21068</v>
      </c>
      <c r="D1517">
        <v>1.2022900000000001</v>
      </c>
      <c r="E1517">
        <v>1.20353</v>
      </c>
      <c r="F1517">
        <v>8.3899999999998906E-3</v>
      </c>
      <c r="G1517">
        <v>6.2978571428570999E-3</v>
      </c>
      <c r="H1517">
        <v>55.9589163789271</v>
      </c>
      <c r="I1517">
        <v>1</v>
      </c>
      <c r="J1517" s="1">
        <f t="shared" si="69"/>
        <v>44244</v>
      </c>
      <c r="K1517">
        <f>IFERROR(VLOOKUP(J1517,realized!F:I,3,0),"")</f>
        <v>-286618.58</v>
      </c>
      <c r="M1517" t="s">
        <v>2346</v>
      </c>
      <c r="N1517">
        <v>1.3902300000000001</v>
      </c>
      <c r="O1517">
        <v>1.3907799999999999</v>
      </c>
      <c r="P1517">
        <v>1.3828800000000001</v>
      </c>
      <c r="Q1517">
        <v>1.3859699999999999</v>
      </c>
      <c r="R1517">
        <v>7.8999999999997891E-3</v>
      </c>
      <c r="S1517">
        <v>8.3750000000000005E-3</v>
      </c>
      <c r="T1517">
        <v>46.607232909868799</v>
      </c>
      <c r="U1517">
        <v>1</v>
      </c>
      <c r="V1517" s="1">
        <f t="shared" si="70"/>
        <v>44244</v>
      </c>
      <c r="W1517">
        <f>IFERROR(VLOOKUP(V1517,realized!K:N,3,0),"")</f>
        <v>115906.36</v>
      </c>
      <c r="Y1517" t="s">
        <v>2335</v>
      </c>
      <c r="Z1517">
        <v>1860.26</v>
      </c>
      <c r="AA1517">
        <v>1863.93</v>
      </c>
      <c r="AB1517">
        <v>1829.49</v>
      </c>
      <c r="AC1517">
        <v>1837.84</v>
      </c>
      <c r="AD1517">
        <v>34.44</v>
      </c>
      <c r="AE1517">
        <v>27.080714285714201</v>
      </c>
      <c r="AF1517">
        <v>71.876483703269898</v>
      </c>
      <c r="AG1517">
        <v>0</v>
      </c>
      <c r="AH1517" s="1">
        <f t="shared" si="71"/>
        <v>44229</v>
      </c>
      <c r="AI1517">
        <f>IFERROR(VLOOKUP(AH1517,realized!U:X,3,0),"")</f>
        <v>-240668.76</v>
      </c>
    </row>
    <row r="1518" spans="1:35" x14ac:dyDescent="0.3">
      <c r="A1518" t="s">
        <v>2347</v>
      </c>
      <c r="B1518">
        <v>1.20387</v>
      </c>
      <c r="C1518">
        <v>1.20943</v>
      </c>
      <c r="D1518">
        <v>1.2035199999999999</v>
      </c>
      <c r="E1518">
        <v>1.20862</v>
      </c>
      <c r="F1518">
        <v>5.9100000000000801E-3</v>
      </c>
      <c r="G1518">
        <v>6.2814285714285403E-3</v>
      </c>
      <c r="H1518">
        <v>55.688905843546401</v>
      </c>
      <c r="I1518">
        <v>1</v>
      </c>
      <c r="J1518" s="1">
        <f t="shared" si="69"/>
        <v>44245</v>
      </c>
      <c r="K1518">
        <f>IFERROR(VLOOKUP(J1518,realized!F:I,3,0),"")</f>
        <v>-66827.55</v>
      </c>
      <c r="M1518" t="s">
        <v>2347</v>
      </c>
      <c r="N1518">
        <v>1.38574</v>
      </c>
      <c r="O1518">
        <v>1.39856</v>
      </c>
      <c r="P1518">
        <v>1.3839300000000001</v>
      </c>
      <c r="Q1518">
        <v>1.39699</v>
      </c>
      <c r="R1518">
        <v>1.46299999999999E-2</v>
      </c>
      <c r="S1518">
        <v>8.7464285714285595E-3</v>
      </c>
      <c r="T1518">
        <v>42.932418670171401</v>
      </c>
      <c r="U1518">
        <v>1</v>
      </c>
      <c r="V1518" s="1">
        <f t="shared" si="70"/>
        <v>44245</v>
      </c>
      <c r="W1518">
        <f>IFERROR(VLOOKUP(V1518,realized!K:N,3,0),"")</f>
        <v>-923177.3</v>
      </c>
      <c r="Y1518" t="s">
        <v>2336</v>
      </c>
      <c r="Z1518">
        <v>1837.6</v>
      </c>
      <c r="AA1518">
        <v>1844.8</v>
      </c>
      <c r="AB1518">
        <v>1830.48</v>
      </c>
      <c r="AC1518">
        <v>1833.92</v>
      </c>
      <c r="AD1518">
        <v>14.319999999999901</v>
      </c>
      <c r="AE1518">
        <v>25.948571428571299</v>
      </c>
      <c r="AF1518">
        <v>71.360320624444199</v>
      </c>
      <c r="AG1518">
        <v>0</v>
      </c>
      <c r="AH1518" s="1">
        <f t="shared" si="71"/>
        <v>44230</v>
      </c>
      <c r="AI1518">
        <f>IFERROR(VLOOKUP(AH1518,realized!U:X,3,0),"")</f>
        <v>206190.05</v>
      </c>
    </row>
    <row r="1519" spans="1:35" x14ac:dyDescent="0.3">
      <c r="A1519" t="s">
        <v>2348</v>
      </c>
      <c r="B1519">
        <v>1.2092400000000001</v>
      </c>
      <c r="C1519">
        <v>1.21441</v>
      </c>
      <c r="D1519">
        <v>1.2081999999999999</v>
      </c>
      <c r="E1519">
        <v>1.2115199999999999</v>
      </c>
      <c r="F1519">
        <v>6.2100000000000401E-3</v>
      </c>
      <c r="G1519">
        <v>6.1499999999999801E-3</v>
      </c>
      <c r="H1519">
        <v>55.340634498263</v>
      </c>
      <c r="I1519">
        <v>1</v>
      </c>
      <c r="J1519" s="1">
        <f t="shared" si="69"/>
        <v>44246</v>
      </c>
      <c r="K1519">
        <f>IFERROR(VLOOKUP(J1519,realized!F:I,3,0),"")</f>
        <v>-45667.37</v>
      </c>
      <c r="M1519" t="s">
        <v>2348</v>
      </c>
      <c r="N1519">
        <v>1.3963300000000001</v>
      </c>
      <c r="O1519">
        <v>1.4035899999999999</v>
      </c>
      <c r="P1519">
        <v>1.3951</v>
      </c>
      <c r="Q1519">
        <v>1.4004700000000001</v>
      </c>
      <c r="R1519">
        <v>8.4899999999998796E-3</v>
      </c>
      <c r="S1519">
        <v>8.6264285714285696E-3</v>
      </c>
      <c r="T1519">
        <v>38.3080439202351</v>
      </c>
      <c r="U1519">
        <v>1</v>
      </c>
      <c r="V1519" s="1">
        <f t="shared" si="70"/>
        <v>44246</v>
      </c>
      <c r="W1519">
        <f>IFERROR(VLOOKUP(V1519,realized!K:N,3,0),"")</f>
        <v>-781712.06</v>
      </c>
      <c r="Y1519" t="s">
        <v>2337</v>
      </c>
      <c r="Z1519">
        <v>1833.58</v>
      </c>
      <c r="AA1519">
        <v>1834.7</v>
      </c>
      <c r="AB1519">
        <v>1784.89</v>
      </c>
      <c r="AC1519">
        <v>1793.87</v>
      </c>
      <c r="AD1519">
        <v>49.809999999999903</v>
      </c>
      <c r="AE1519">
        <v>27.099999999999898</v>
      </c>
      <c r="AF1519">
        <v>58.395056207215099</v>
      </c>
      <c r="AG1519">
        <v>1</v>
      </c>
      <c r="AH1519" s="1">
        <f t="shared" si="71"/>
        <v>44231</v>
      </c>
      <c r="AI1519">
        <f>IFERROR(VLOOKUP(AH1519,realized!U:X,3,0),"")</f>
        <v>-3388882.14</v>
      </c>
    </row>
    <row r="1520" spans="1:35" x14ac:dyDescent="0.3">
      <c r="A1520" t="s">
        <v>2349</v>
      </c>
      <c r="B1520">
        <v>1.2111700000000001</v>
      </c>
      <c r="C1520">
        <v>1.2169099999999999</v>
      </c>
      <c r="D1520">
        <v>1.2090799999999999</v>
      </c>
      <c r="E1520">
        <v>1.2152099999999999</v>
      </c>
      <c r="F1520">
        <v>7.8300000000000002E-3</v>
      </c>
      <c r="G1520">
        <v>6.1635714285714098E-3</v>
      </c>
      <c r="H1520">
        <v>55.013368206829703</v>
      </c>
      <c r="I1520">
        <v>1</v>
      </c>
      <c r="J1520" s="1">
        <f t="shared" si="69"/>
        <v>44249</v>
      </c>
      <c r="K1520">
        <f>IFERROR(VLOOKUP(J1520,realized!F:I,3,0),"")</f>
        <v>-95843.07</v>
      </c>
      <c r="M1520" t="s">
        <v>2349</v>
      </c>
      <c r="N1520">
        <v>1.4011800000000001</v>
      </c>
      <c r="O1520">
        <v>1.40866</v>
      </c>
      <c r="P1520">
        <v>1.39802</v>
      </c>
      <c r="Q1520">
        <v>1.40588</v>
      </c>
      <c r="R1520">
        <v>1.06399999999999E-2</v>
      </c>
      <c r="S1520">
        <v>8.6778571428571295E-3</v>
      </c>
      <c r="T1520">
        <v>34.081353576338302</v>
      </c>
      <c r="U1520">
        <v>1</v>
      </c>
      <c r="V1520" s="1">
        <f t="shared" si="70"/>
        <v>44249</v>
      </c>
      <c r="W1520">
        <f>IFERROR(VLOOKUP(V1520,realized!K:N,3,0),"")</f>
        <v>-764880.17</v>
      </c>
      <c r="Y1520" t="s">
        <v>2338</v>
      </c>
      <c r="Z1520">
        <v>1795.2</v>
      </c>
      <c r="AA1520">
        <v>1815.08</v>
      </c>
      <c r="AB1520">
        <v>1791.86</v>
      </c>
      <c r="AC1520">
        <v>1813.93</v>
      </c>
      <c r="AD1520">
        <v>23.22</v>
      </c>
      <c r="AE1520">
        <v>26.575714285714199</v>
      </c>
      <c r="AF1520">
        <v>57.7964287326499</v>
      </c>
      <c r="AG1520">
        <v>1</v>
      </c>
      <c r="AH1520" s="1">
        <f t="shared" si="71"/>
        <v>44232</v>
      </c>
      <c r="AI1520">
        <f>IFERROR(VLOOKUP(AH1520,realized!U:X,3,0),"")</f>
        <v>-380268.72</v>
      </c>
    </row>
    <row r="1521" spans="1:35" x14ac:dyDescent="0.3">
      <c r="A1521" t="s">
        <v>2350</v>
      </c>
      <c r="B1521">
        <v>1.2155</v>
      </c>
      <c r="C1521">
        <v>1.2179599999999999</v>
      </c>
      <c r="D1521">
        <v>1.2135</v>
      </c>
      <c r="E1521">
        <v>1.2146300000000001</v>
      </c>
      <c r="F1521">
        <v>4.4599999999998998E-3</v>
      </c>
      <c r="G1521">
        <v>6.1535714285713998E-3</v>
      </c>
      <c r="H1521">
        <v>52.968151140753697</v>
      </c>
      <c r="I1521">
        <v>1</v>
      </c>
      <c r="J1521" s="1">
        <f t="shared" si="69"/>
        <v>44250</v>
      </c>
      <c r="K1521">
        <f>IFERROR(VLOOKUP(J1521,realized!F:I,3,0),"")</f>
        <v>-71760.009999999995</v>
      </c>
      <c r="M1521" t="s">
        <v>2350</v>
      </c>
      <c r="N1521">
        <v>1.40621</v>
      </c>
      <c r="O1521">
        <v>1.4116299999999999</v>
      </c>
      <c r="P1521">
        <v>1.4053599999999999</v>
      </c>
      <c r="Q1521">
        <v>1.4105300000000001</v>
      </c>
      <c r="R1521">
        <v>6.26999999999999E-3</v>
      </c>
      <c r="S1521">
        <v>8.6671428571428403E-3</v>
      </c>
      <c r="T1521">
        <v>31.689554648764901</v>
      </c>
      <c r="U1521">
        <v>1</v>
      </c>
      <c r="V1521" s="1">
        <f t="shared" si="70"/>
        <v>44250</v>
      </c>
      <c r="W1521">
        <f>IFERROR(VLOOKUP(V1521,realized!K:N,3,0),"")</f>
        <v>-279645.81</v>
      </c>
      <c r="Y1521" t="s">
        <v>2339</v>
      </c>
      <c r="Z1521">
        <v>1815.05</v>
      </c>
      <c r="AA1521">
        <v>1839.07</v>
      </c>
      <c r="AB1521">
        <v>1807.66</v>
      </c>
      <c r="AC1521">
        <v>1830.38</v>
      </c>
      <c r="AD1521">
        <v>31.409999999999801</v>
      </c>
      <c r="AE1521">
        <v>27.907857142857001</v>
      </c>
      <c r="AF1521">
        <v>57.324632707400298</v>
      </c>
      <c r="AG1521">
        <v>1</v>
      </c>
      <c r="AH1521" s="1">
        <f t="shared" si="71"/>
        <v>44235</v>
      </c>
      <c r="AI1521">
        <f>IFERROR(VLOOKUP(AH1521,realized!U:X,3,0),"")</f>
        <v>-772512.82</v>
      </c>
    </row>
    <row r="1522" spans="1:35" x14ac:dyDescent="0.3">
      <c r="A1522" t="s">
        <v>2351</v>
      </c>
      <c r="B1522">
        <v>1.2146300000000001</v>
      </c>
      <c r="C1522">
        <v>1.21743</v>
      </c>
      <c r="D1522">
        <v>1.2108699999999999</v>
      </c>
      <c r="E1522">
        <v>1.21631</v>
      </c>
      <c r="F1522">
        <v>6.5600000000001204E-3</v>
      </c>
      <c r="G1522">
        <v>6.0114285714285504E-3</v>
      </c>
      <c r="H1522">
        <v>52.640388975248001</v>
      </c>
      <c r="I1522">
        <v>1</v>
      </c>
      <c r="J1522" s="1">
        <f t="shared" si="69"/>
        <v>44251</v>
      </c>
      <c r="K1522">
        <f>IFERROR(VLOOKUP(J1522,realized!F:I,3,0),"")</f>
        <v>-81725.759999999995</v>
      </c>
      <c r="M1522" t="s">
        <v>2351</v>
      </c>
      <c r="N1522">
        <v>1.4108799999999999</v>
      </c>
      <c r="O1522">
        <v>1.4235100000000001</v>
      </c>
      <c r="P1522">
        <v>1.40818</v>
      </c>
      <c r="Q1522">
        <v>1.41353</v>
      </c>
      <c r="R1522">
        <v>1.533E-2</v>
      </c>
      <c r="S1522">
        <v>8.8199999999999806E-3</v>
      </c>
      <c r="T1522">
        <v>29.5620162849327</v>
      </c>
      <c r="U1522">
        <v>1</v>
      </c>
      <c r="V1522" s="1">
        <f t="shared" si="70"/>
        <v>44251</v>
      </c>
      <c r="W1522">
        <f>IFERROR(VLOOKUP(V1522,realized!K:N,3,0),"")</f>
        <v>-2319439.0499999998</v>
      </c>
      <c r="Y1522" t="s">
        <v>2340</v>
      </c>
      <c r="Z1522">
        <v>1829.45</v>
      </c>
      <c r="AA1522">
        <v>1848.44</v>
      </c>
      <c r="AB1522">
        <v>1828.73</v>
      </c>
      <c r="AC1522">
        <v>1838.31</v>
      </c>
      <c r="AD1522">
        <v>19.71</v>
      </c>
      <c r="AE1522">
        <v>26.479999999999901</v>
      </c>
      <c r="AF1522">
        <v>56.570032647782902</v>
      </c>
      <c r="AG1522">
        <v>1</v>
      </c>
      <c r="AH1522" s="1">
        <f t="shared" si="71"/>
        <v>44236</v>
      </c>
      <c r="AI1522">
        <f>IFERROR(VLOOKUP(AH1522,realized!U:X,3,0),"")</f>
        <v>-417304.43</v>
      </c>
    </row>
    <row r="1523" spans="1:35" x14ac:dyDescent="0.3">
      <c r="A1523" t="s">
        <v>2352</v>
      </c>
      <c r="B1523">
        <v>1.21624</v>
      </c>
      <c r="C1523">
        <v>1.22424</v>
      </c>
      <c r="D1523">
        <v>1.21557</v>
      </c>
      <c r="E1523">
        <v>1.21746</v>
      </c>
      <c r="F1523">
        <v>8.6699999999999503E-3</v>
      </c>
      <c r="G1523">
        <v>5.9335714285714096E-3</v>
      </c>
      <c r="H1523">
        <v>52.841458858304001</v>
      </c>
      <c r="I1523">
        <v>1</v>
      </c>
      <c r="J1523" s="1">
        <f t="shared" si="69"/>
        <v>44252</v>
      </c>
      <c r="K1523">
        <f>IFERROR(VLOOKUP(J1523,realized!F:I,3,0),"")</f>
        <v>-126408.86</v>
      </c>
      <c r="M1523" t="s">
        <v>2352</v>
      </c>
      <c r="N1523">
        <v>1.41408</v>
      </c>
      <c r="O1523">
        <v>1.41811</v>
      </c>
      <c r="P1523">
        <v>1.39998</v>
      </c>
      <c r="Q1523">
        <v>1.4003300000000001</v>
      </c>
      <c r="R1523">
        <v>1.81299999999999E-2</v>
      </c>
      <c r="S1523">
        <v>9.5214285714285505E-3</v>
      </c>
      <c r="T1523">
        <v>31.04491603164</v>
      </c>
      <c r="U1523">
        <v>1</v>
      </c>
      <c r="V1523" s="1">
        <f t="shared" si="70"/>
        <v>44252</v>
      </c>
      <c r="W1523">
        <f>IFERROR(VLOOKUP(V1523,realized!K:N,3,0),"")</f>
        <v>-310708.65999999997</v>
      </c>
      <c r="Y1523" t="s">
        <v>2341</v>
      </c>
      <c r="Z1523">
        <v>1838.37</v>
      </c>
      <c r="AA1523">
        <v>1855.2</v>
      </c>
      <c r="AB1523">
        <v>1833.95</v>
      </c>
      <c r="AC1523">
        <v>1843.1</v>
      </c>
      <c r="AD1523">
        <v>21.25</v>
      </c>
      <c r="AE1523">
        <v>26.794999999999899</v>
      </c>
      <c r="AF1523">
        <v>55.821433168864402</v>
      </c>
      <c r="AG1523">
        <v>1</v>
      </c>
      <c r="AH1523" s="1">
        <f t="shared" si="71"/>
        <v>44237</v>
      </c>
      <c r="AI1523">
        <f>IFERROR(VLOOKUP(AH1523,realized!U:X,3,0),"")</f>
        <v>-79857.710000000006</v>
      </c>
    </row>
    <row r="1524" spans="1:35" x14ac:dyDescent="0.3">
      <c r="A1524" t="s">
        <v>2353</v>
      </c>
      <c r="B1524">
        <v>1.2174799999999999</v>
      </c>
      <c r="C1524">
        <v>1.21834</v>
      </c>
      <c r="D1524">
        <v>1.2061900000000001</v>
      </c>
      <c r="E1524">
        <v>1.2070000000000001</v>
      </c>
      <c r="F1524">
        <v>1.21499999999998E-2</v>
      </c>
      <c r="G1524">
        <v>6.4707142857142602E-3</v>
      </c>
      <c r="H1524">
        <v>53.180590985971001</v>
      </c>
      <c r="I1524">
        <v>1</v>
      </c>
      <c r="J1524" s="1">
        <f t="shared" si="69"/>
        <v>44253</v>
      </c>
      <c r="K1524">
        <f>IFERROR(VLOOKUP(J1524,realized!F:I,3,0),"")</f>
        <v>-96366.17</v>
      </c>
      <c r="M1524" t="s">
        <v>2353</v>
      </c>
      <c r="N1524">
        <v>1.40171</v>
      </c>
      <c r="O1524">
        <v>1.4026099999999999</v>
      </c>
      <c r="P1524">
        <v>1.38873</v>
      </c>
      <c r="Q1524">
        <v>1.39127</v>
      </c>
      <c r="R1524">
        <v>1.38799999999998E-2</v>
      </c>
      <c r="S1524">
        <v>1.0017857142857099E-2</v>
      </c>
      <c r="T1524">
        <v>35.010117613087502</v>
      </c>
      <c r="U1524">
        <v>1</v>
      </c>
      <c r="V1524" s="1">
        <f t="shared" si="70"/>
        <v>44253</v>
      </c>
      <c r="W1524">
        <f>IFERROR(VLOOKUP(V1524,realized!K:N,3,0),"")</f>
        <v>-927714.46</v>
      </c>
      <c r="Y1524" t="s">
        <v>2342</v>
      </c>
      <c r="Z1524">
        <v>1843.12</v>
      </c>
      <c r="AA1524">
        <v>1847.41</v>
      </c>
      <c r="AB1524">
        <v>1821.05</v>
      </c>
      <c r="AC1524">
        <v>1825.3</v>
      </c>
      <c r="AD1524">
        <v>26.360000000000099</v>
      </c>
      <c r="AE1524">
        <v>26.2985714285714</v>
      </c>
      <c r="AF1524">
        <v>55.099781733421203</v>
      </c>
      <c r="AG1524">
        <v>1</v>
      </c>
      <c r="AH1524" s="1">
        <f t="shared" si="71"/>
        <v>44238</v>
      </c>
      <c r="AI1524">
        <f>IFERROR(VLOOKUP(AH1524,realized!U:X,3,0),"")</f>
        <v>-14202.23</v>
      </c>
    </row>
    <row r="1525" spans="1:35" x14ac:dyDescent="0.3">
      <c r="A1525" t="s">
        <v>2354</v>
      </c>
      <c r="B1525">
        <v>1.20688</v>
      </c>
      <c r="C1525">
        <v>1.2100900000000001</v>
      </c>
      <c r="D1525">
        <v>1.2027399999999999</v>
      </c>
      <c r="E1525">
        <v>1.20455</v>
      </c>
      <c r="F1525">
        <v>7.3500000000001897E-3</v>
      </c>
      <c r="G1525">
        <v>6.4464285714285604E-3</v>
      </c>
      <c r="H1525">
        <v>52.922449909816798</v>
      </c>
      <c r="I1525">
        <v>1</v>
      </c>
      <c r="J1525" s="1">
        <f t="shared" si="69"/>
        <v>44256</v>
      </c>
      <c r="K1525">
        <f>IFERROR(VLOOKUP(J1525,realized!F:I,3,0),"")</f>
        <v>-56811.95</v>
      </c>
      <c r="M1525" t="s">
        <v>2354</v>
      </c>
      <c r="N1525">
        <v>1.3929800000000001</v>
      </c>
      <c r="O1525">
        <v>1.3998600000000001</v>
      </c>
      <c r="P1525">
        <v>1.3903399999999999</v>
      </c>
      <c r="Q1525">
        <v>1.39175</v>
      </c>
      <c r="R1525">
        <v>9.5200000000001898E-3</v>
      </c>
      <c r="S1525">
        <v>1.00785714285714E-2</v>
      </c>
      <c r="T1525">
        <v>38.411234197157903</v>
      </c>
      <c r="U1525">
        <v>1</v>
      </c>
      <c r="V1525" s="1">
        <f t="shared" si="70"/>
        <v>44256</v>
      </c>
      <c r="W1525">
        <f>IFERROR(VLOOKUP(V1525,realized!K:N,3,0),"")</f>
        <v>-10135.1</v>
      </c>
      <c r="Y1525" t="s">
        <v>2343</v>
      </c>
      <c r="Z1525">
        <v>1825.96</v>
      </c>
      <c r="AA1525">
        <v>1830.56</v>
      </c>
      <c r="AB1525">
        <v>1810.48</v>
      </c>
      <c r="AC1525">
        <v>1824.43</v>
      </c>
      <c r="AD1525">
        <v>20.079999999999899</v>
      </c>
      <c r="AE1525">
        <v>26.2435714285714</v>
      </c>
      <c r="AF1525">
        <v>54.345005136200903</v>
      </c>
      <c r="AG1525">
        <v>1</v>
      </c>
      <c r="AH1525" s="1">
        <f t="shared" si="71"/>
        <v>44239</v>
      </c>
      <c r="AI1525">
        <f>IFERROR(VLOOKUP(AH1525,realized!U:X,3,0),"")</f>
        <v>-128764.76</v>
      </c>
    </row>
    <row r="1526" spans="1:35" x14ac:dyDescent="0.3">
      <c r="A1526" t="s">
        <v>2355</v>
      </c>
      <c r="B1526">
        <v>1.2049000000000001</v>
      </c>
      <c r="C1526">
        <v>1.2094100000000001</v>
      </c>
      <c r="D1526">
        <v>1.19913</v>
      </c>
      <c r="E1526">
        <v>1.20875</v>
      </c>
      <c r="F1526">
        <v>1.0279999999999999E-2</v>
      </c>
      <c r="G1526">
        <v>6.9307142857142796E-3</v>
      </c>
      <c r="H1526">
        <v>47.883283498931497</v>
      </c>
      <c r="I1526">
        <v>1</v>
      </c>
      <c r="J1526" s="1">
        <f t="shared" si="69"/>
        <v>44257</v>
      </c>
      <c r="K1526">
        <f>IFERROR(VLOOKUP(J1526,realized!F:I,3,0),"")</f>
        <v>-268580.69</v>
      </c>
      <c r="M1526" t="s">
        <v>2355</v>
      </c>
      <c r="N1526">
        <v>1.39238</v>
      </c>
      <c r="O1526">
        <v>1.39764</v>
      </c>
      <c r="P1526">
        <v>1.3858600000000001</v>
      </c>
      <c r="Q1526">
        <v>1.39483</v>
      </c>
      <c r="R1526">
        <v>1.17799999999999E-2</v>
      </c>
      <c r="S1526">
        <v>1.04685714285714E-2</v>
      </c>
      <c r="T1526">
        <v>38.720126801383898</v>
      </c>
      <c r="U1526">
        <v>1</v>
      </c>
      <c r="V1526" s="1">
        <f t="shared" si="70"/>
        <v>44257</v>
      </c>
      <c r="W1526">
        <f>IFERROR(VLOOKUP(V1526,realized!K:N,3,0),"")</f>
        <v>-293077.46999999997</v>
      </c>
      <c r="Y1526" t="s">
        <v>2344</v>
      </c>
      <c r="Z1526">
        <v>1824.61</v>
      </c>
      <c r="AA1526">
        <v>1826.88</v>
      </c>
      <c r="AB1526">
        <v>1815.95</v>
      </c>
      <c r="AC1526">
        <v>1818.6</v>
      </c>
      <c r="AD1526">
        <v>10.93</v>
      </c>
      <c r="AE1526">
        <v>26.062142857142799</v>
      </c>
      <c r="AF1526">
        <v>53.883132120313903</v>
      </c>
      <c r="AG1526">
        <v>1</v>
      </c>
      <c r="AH1526" s="1">
        <f t="shared" si="71"/>
        <v>44242</v>
      </c>
      <c r="AI1526">
        <f>IFERROR(VLOOKUP(AH1526,realized!U:X,3,0),"")</f>
        <v>128979.12</v>
      </c>
    </row>
    <row r="1527" spans="1:35" x14ac:dyDescent="0.3">
      <c r="A1527" t="s">
        <v>2356</v>
      </c>
      <c r="B1527">
        <v>1.2086699999999999</v>
      </c>
      <c r="C1527">
        <v>1.2113</v>
      </c>
      <c r="D1527">
        <v>1.2042299999999999</v>
      </c>
      <c r="E1527">
        <v>1.2060900000000001</v>
      </c>
      <c r="F1527">
        <v>7.07000000000013E-3</v>
      </c>
      <c r="G1527">
        <v>7.1792857142857196E-3</v>
      </c>
      <c r="H1527">
        <v>48.051370535000899</v>
      </c>
      <c r="I1527">
        <v>1</v>
      </c>
      <c r="J1527" s="1">
        <f t="shared" si="69"/>
        <v>44258</v>
      </c>
      <c r="K1527">
        <f>IFERROR(VLOOKUP(J1527,realized!F:I,3,0),"")</f>
        <v>-8242.99</v>
      </c>
      <c r="M1527" t="s">
        <v>2356</v>
      </c>
      <c r="N1527">
        <v>1.3954599999999999</v>
      </c>
      <c r="O1527">
        <v>1.4005799999999999</v>
      </c>
      <c r="P1527">
        <v>1.3920300000000001</v>
      </c>
      <c r="Q1527">
        <v>1.39463</v>
      </c>
      <c r="R1527">
        <v>8.5499999999998303E-3</v>
      </c>
      <c r="S1527">
        <v>1.06592857142856E-2</v>
      </c>
      <c r="T1527">
        <v>39.170421271708697</v>
      </c>
      <c r="U1527">
        <v>0</v>
      </c>
      <c r="V1527" s="1">
        <f t="shared" si="70"/>
        <v>44258</v>
      </c>
      <c r="W1527">
        <f>IFERROR(VLOOKUP(V1527,realized!K:N,3,0),"")</f>
        <v>-19681.87</v>
      </c>
      <c r="Y1527" t="s">
        <v>2345</v>
      </c>
      <c r="Z1527">
        <v>1818.71</v>
      </c>
      <c r="AA1527">
        <v>1826.34</v>
      </c>
      <c r="AB1527">
        <v>1789.37</v>
      </c>
      <c r="AC1527">
        <v>1794.23</v>
      </c>
      <c r="AD1527">
        <v>36.97</v>
      </c>
      <c r="AE1527">
        <v>27.1449999999999</v>
      </c>
      <c r="AF1527">
        <v>53.518705373309302</v>
      </c>
      <c r="AG1527">
        <v>1</v>
      </c>
      <c r="AH1527" s="1">
        <f t="shared" si="71"/>
        <v>44243</v>
      </c>
      <c r="AI1527">
        <f>IFERROR(VLOOKUP(AH1527,realized!U:X,3,0),"")</f>
        <v>-613337.84</v>
      </c>
    </row>
    <row r="1528" spans="1:35" x14ac:dyDescent="0.3">
      <c r="A1528" t="s">
        <v>2357</v>
      </c>
      <c r="B1528">
        <v>1.2061900000000001</v>
      </c>
      <c r="C1528">
        <v>1.20658</v>
      </c>
      <c r="D1528">
        <v>1.1961200000000001</v>
      </c>
      <c r="E1528">
        <v>1.19641</v>
      </c>
      <c r="F1528">
        <v>1.04599999999999E-2</v>
      </c>
      <c r="G1528">
        <v>7.5435714285714403E-3</v>
      </c>
      <c r="H1528">
        <v>44.123296777398501</v>
      </c>
      <c r="I1528">
        <v>1</v>
      </c>
      <c r="J1528" s="1">
        <f t="shared" si="69"/>
        <v>44259</v>
      </c>
      <c r="K1528">
        <f>IFERROR(VLOOKUP(J1528,realized!F:I,3,0),"")</f>
        <v>-78343.61</v>
      </c>
      <c r="M1528" t="s">
        <v>2357</v>
      </c>
      <c r="N1528">
        <v>1.3950100000000001</v>
      </c>
      <c r="O1528">
        <v>1.4016599999999999</v>
      </c>
      <c r="P1528">
        <v>1.3879900000000001</v>
      </c>
      <c r="Q1528">
        <v>1.38906</v>
      </c>
      <c r="R1528">
        <v>1.36699999999998E-2</v>
      </c>
      <c r="S1528">
        <v>1.10164285714285E-2</v>
      </c>
      <c r="T1528">
        <v>44.382075551866201</v>
      </c>
      <c r="U1528">
        <v>0</v>
      </c>
      <c r="V1528" s="1">
        <f t="shared" si="70"/>
        <v>44259</v>
      </c>
      <c r="W1528">
        <f>IFERROR(VLOOKUP(V1528,realized!K:N,3,0),"")</f>
        <v>-20763.97</v>
      </c>
      <c r="Y1528" t="s">
        <v>2346</v>
      </c>
      <c r="Z1528">
        <v>1794.23</v>
      </c>
      <c r="AA1528">
        <v>1795.03</v>
      </c>
      <c r="AB1528">
        <v>1769.52</v>
      </c>
      <c r="AC1528">
        <v>1776.14</v>
      </c>
      <c r="AD1528">
        <v>25.509999999999899</v>
      </c>
      <c r="AE1528">
        <v>26.810714285714202</v>
      </c>
      <c r="AF1528">
        <v>47.6180971220925</v>
      </c>
      <c r="AG1528">
        <v>1</v>
      </c>
      <c r="AH1528" s="1">
        <f t="shared" si="71"/>
        <v>44244</v>
      </c>
      <c r="AI1528">
        <f>IFERROR(VLOOKUP(AH1528,realized!U:X,3,0),"")</f>
        <v>-586397</v>
      </c>
    </row>
    <row r="1529" spans="1:35" x14ac:dyDescent="0.3">
      <c r="A1529" t="s">
        <v>2358</v>
      </c>
      <c r="B1529">
        <v>1.19669</v>
      </c>
      <c r="C1529">
        <v>1.1976599999999999</v>
      </c>
      <c r="D1529">
        <v>1.18923</v>
      </c>
      <c r="E1529">
        <v>1.1912400000000001</v>
      </c>
      <c r="F1529">
        <v>8.4299999999999306E-3</v>
      </c>
      <c r="G1529">
        <v>7.94357142857143E-3</v>
      </c>
      <c r="H1529">
        <v>36.462167569184402</v>
      </c>
      <c r="I1529">
        <v>1</v>
      </c>
      <c r="J1529" s="1">
        <f t="shared" si="69"/>
        <v>44260</v>
      </c>
      <c r="K1529">
        <f>IFERROR(VLOOKUP(J1529,realized!F:I,3,0),"")</f>
        <v>-747672.42</v>
      </c>
      <c r="M1529" t="s">
        <v>2358</v>
      </c>
      <c r="N1529">
        <v>1.3891100000000001</v>
      </c>
      <c r="O1529">
        <v>1.3906400000000001</v>
      </c>
      <c r="P1529">
        <v>1.37778</v>
      </c>
      <c r="Q1529">
        <v>1.3832500000000001</v>
      </c>
      <c r="R1529">
        <v>1.286E-2</v>
      </c>
      <c r="S1529">
        <v>1.1419999999999901E-2</v>
      </c>
      <c r="T1529">
        <v>40.662057549076799</v>
      </c>
      <c r="U1529">
        <v>0</v>
      </c>
      <c r="V1529" s="1">
        <f t="shared" si="70"/>
        <v>44260</v>
      </c>
      <c r="W1529">
        <f>IFERROR(VLOOKUP(V1529,realized!K:N,3,0),"")</f>
        <v>-555725.06999999995</v>
      </c>
      <c r="Y1529" t="s">
        <v>2347</v>
      </c>
      <c r="Z1529">
        <v>1776.02</v>
      </c>
      <c r="AA1529">
        <v>1789.46</v>
      </c>
      <c r="AB1529">
        <v>1768.26</v>
      </c>
      <c r="AC1529">
        <v>1775.57</v>
      </c>
      <c r="AD1529">
        <v>21.2</v>
      </c>
      <c r="AE1529">
        <v>25.7457142857142</v>
      </c>
      <c r="AF1529">
        <v>48.469834027150903</v>
      </c>
      <c r="AG1529">
        <v>1</v>
      </c>
      <c r="AH1529" s="1">
        <f t="shared" si="71"/>
        <v>44245</v>
      </c>
      <c r="AI1529">
        <f>IFERROR(VLOOKUP(AH1529,realized!U:X,3,0),"")</f>
        <v>115236.34</v>
      </c>
    </row>
    <row r="1530" spans="1:35" x14ac:dyDescent="0.3">
      <c r="A1530" t="s">
        <v>2359</v>
      </c>
      <c r="B1530">
        <v>1.1915500000000001</v>
      </c>
      <c r="C1530">
        <v>1.1931799999999999</v>
      </c>
      <c r="D1530">
        <v>1.1843900000000001</v>
      </c>
      <c r="E1530">
        <v>1.18448</v>
      </c>
      <c r="F1530">
        <v>8.78999999999985E-3</v>
      </c>
      <c r="G1530">
        <v>8.0400000000000003E-3</v>
      </c>
      <c r="H1530">
        <v>32.334569804167799</v>
      </c>
      <c r="I1530">
        <v>1</v>
      </c>
      <c r="J1530" s="1">
        <f t="shared" si="69"/>
        <v>44263</v>
      </c>
      <c r="K1530">
        <f>IFERROR(VLOOKUP(J1530,realized!F:I,3,0),"")</f>
        <v>-488450.36</v>
      </c>
      <c r="M1530" t="s">
        <v>2359</v>
      </c>
      <c r="N1530">
        <v>1.38127</v>
      </c>
      <c r="O1530">
        <v>1.3865000000000001</v>
      </c>
      <c r="P1530">
        <v>1.3799699999999999</v>
      </c>
      <c r="Q1530">
        <v>1.38161</v>
      </c>
      <c r="R1530">
        <v>6.5300000000001399E-3</v>
      </c>
      <c r="S1530">
        <v>1.12985714285713E-2</v>
      </c>
      <c r="T1530">
        <v>41.408349264582903</v>
      </c>
      <c r="U1530">
        <v>0</v>
      </c>
      <c r="V1530" s="1">
        <f t="shared" si="70"/>
        <v>44263</v>
      </c>
      <c r="W1530">
        <f>IFERROR(VLOOKUP(V1530,realized!K:N,3,0),"")</f>
        <v>80752.83</v>
      </c>
      <c r="Y1530" t="s">
        <v>2348</v>
      </c>
      <c r="Z1530">
        <v>1777.04</v>
      </c>
      <c r="AA1530">
        <v>1791.42</v>
      </c>
      <c r="AB1530">
        <v>1760.51</v>
      </c>
      <c r="AC1530">
        <v>1783.88</v>
      </c>
      <c r="AD1530">
        <v>30.91</v>
      </c>
      <c r="AE1530">
        <v>26.1514285714285</v>
      </c>
      <c r="AF1530">
        <v>48.540911275278802</v>
      </c>
      <c r="AG1530">
        <v>1</v>
      </c>
      <c r="AH1530" s="1">
        <f t="shared" si="71"/>
        <v>44246</v>
      </c>
      <c r="AI1530">
        <f>IFERROR(VLOOKUP(AH1530,realized!U:X,3,0),"")</f>
        <v>-341598.3</v>
      </c>
    </row>
    <row r="1531" spans="1:35" x14ac:dyDescent="0.3">
      <c r="A1531" t="s">
        <v>2360</v>
      </c>
      <c r="B1531">
        <v>1.1845399999999999</v>
      </c>
      <c r="C1531">
        <v>1.19153</v>
      </c>
      <c r="D1531">
        <v>1.1835199999999999</v>
      </c>
      <c r="E1531">
        <v>1.1897800000000001</v>
      </c>
      <c r="F1531">
        <v>8.0100000000000691E-3</v>
      </c>
      <c r="G1531">
        <v>8.0128571428571497E-3</v>
      </c>
      <c r="H1531">
        <v>32.204610026476097</v>
      </c>
      <c r="I1531">
        <v>1</v>
      </c>
      <c r="J1531" s="1">
        <f t="shared" si="69"/>
        <v>44264</v>
      </c>
      <c r="K1531">
        <f>IFERROR(VLOOKUP(J1531,realized!F:I,3,0),"")</f>
        <v>-79694.460000000006</v>
      </c>
      <c r="M1531" t="s">
        <v>2360</v>
      </c>
      <c r="N1531">
        <v>1.38195</v>
      </c>
      <c r="O1531">
        <v>1.3924799999999999</v>
      </c>
      <c r="P1531">
        <v>1.38012</v>
      </c>
      <c r="Q1531">
        <v>1.3885400000000001</v>
      </c>
      <c r="R1531">
        <v>1.2359999999999901E-2</v>
      </c>
      <c r="S1531">
        <v>1.16171428571428E-2</v>
      </c>
      <c r="T1531">
        <v>42.298529872922003</v>
      </c>
      <c r="U1531">
        <v>0</v>
      </c>
      <c r="V1531" s="1">
        <f t="shared" si="70"/>
        <v>44264</v>
      </c>
      <c r="W1531">
        <f>IFERROR(VLOOKUP(V1531,realized!K:N,3,0),"")</f>
        <v>-38729.57</v>
      </c>
      <c r="Y1531" t="s">
        <v>2349</v>
      </c>
      <c r="Z1531">
        <v>1782</v>
      </c>
      <c r="AA1531">
        <v>1812.57</v>
      </c>
      <c r="AB1531">
        <v>1780.56</v>
      </c>
      <c r="AC1531">
        <v>1809.55</v>
      </c>
      <c r="AD1531">
        <v>32.009999999999899</v>
      </c>
      <c r="AE1531">
        <v>25.977857142857101</v>
      </c>
      <c r="AF1531">
        <v>51.770232974649097</v>
      </c>
      <c r="AG1531">
        <v>1</v>
      </c>
      <c r="AH1531" s="1">
        <f t="shared" si="71"/>
        <v>44249</v>
      </c>
      <c r="AI1531">
        <f>IFERROR(VLOOKUP(AH1531,realized!U:X,3,0),"")</f>
        <v>-1105360.52</v>
      </c>
    </row>
    <row r="1532" spans="1:35" x14ac:dyDescent="0.3">
      <c r="A1532" t="s">
        <v>2361</v>
      </c>
      <c r="B1532">
        <v>1.1894100000000001</v>
      </c>
      <c r="C1532">
        <v>1.1929399999999999</v>
      </c>
      <c r="D1532">
        <v>1.18686</v>
      </c>
      <c r="E1532">
        <v>1.19255</v>
      </c>
      <c r="F1532">
        <v>6.0799999999998598E-3</v>
      </c>
      <c r="G1532">
        <v>8.0249999999999905E-3</v>
      </c>
      <c r="H1532">
        <v>32.8918882574309</v>
      </c>
      <c r="I1532">
        <v>1</v>
      </c>
      <c r="J1532" s="1">
        <f t="shared" si="69"/>
        <v>44265</v>
      </c>
      <c r="K1532">
        <f>IFERROR(VLOOKUP(J1532,realized!F:I,3,0),"")</f>
        <v>15326.67</v>
      </c>
      <c r="M1532" t="s">
        <v>2361</v>
      </c>
      <c r="N1532">
        <v>1.38856</v>
      </c>
      <c r="O1532">
        <v>1.39378</v>
      </c>
      <c r="P1532">
        <v>1.38449</v>
      </c>
      <c r="Q1532">
        <v>1.39303</v>
      </c>
      <c r="R1532">
        <v>9.2900000000000205E-3</v>
      </c>
      <c r="S1532">
        <v>1.12357142857142E-2</v>
      </c>
      <c r="T1532">
        <v>42.968085674972798</v>
      </c>
      <c r="U1532">
        <v>0</v>
      </c>
      <c r="V1532" s="1">
        <f t="shared" si="70"/>
        <v>44265</v>
      </c>
      <c r="W1532">
        <f>IFERROR(VLOOKUP(V1532,realized!K:N,3,0),"")</f>
        <v>119682.68</v>
      </c>
      <c r="Y1532" t="s">
        <v>2350</v>
      </c>
      <c r="Z1532">
        <v>1810.14</v>
      </c>
      <c r="AA1532">
        <v>1815.85</v>
      </c>
      <c r="AB1532">
        <v>1795.53</v>
      </c>
      <c r="AC1532">
        <v>1805.43</v>
      </c>
      <c r="AD1532">
        <v>20.319999999999901</v>
      </c>
      <c r="AE1532">
        <v>26.406428571428499</v>
      </c>
      <c r="AF1532">
        <v>51.816937205648202</v>
      </c>
      <c r="AG1532">
        <v>1</v>
      </c>
      <c r="AH1532" s="1">
        <f t="shared" si="71"/>
        <v>44250</v>
      </c>
      <c r="AI1532">
        <f>IFERROR(VLOOKUP(AH1532,realized!U:X,3,0),"")</f>
        <v>36120.800000000003</v>
      </c>
    </row>
    <row r="1533" spans="1:35" x14ac:dyDescent="0.3">
      <c r="A1533" t="s">
        <v>2362</v>
      </c>
      <c r="B1533">
        <v>1.19276</v>
      </c>
      <c r="C1533">
        <v>1.19896</v>
      </c>
      <c r="D1533">
        <v>1.19154</v>
      </c>
      <c r="E1533">
        <v>1.1981599999999999</v>
      </c>
      <c r="F1533">
        <v>7.4199999999999804E-3</v>
      </c>
      <c r="G1533">
        <v>8.1114285714285594E-3</v>
      </c>
      <c r="H1533">
        <v>33.650428416146802</v>
      </c>
      <c r="I1533">
        <v>1</v>
      </c>
      <c r="J1533" s="1">
        <f t="shared" si="69"/>
        <v>44266</v>
      </c>
      <c r="K1533">
        <f>IFERROR(VLOOKUP(J1533,realized!F:I,3,0),"")</f>
        <v>52494.15</v>
      </c>
      <c r="M1533" t="s">
        <v>2362</v>
      </c>
      <c r="N1533">
        <v>1.39235</v>
      </c>
      <c r="O1533">
        <v>1.3994599999999999</v>
      </c>
      <c r="P1533">
        <v>1.3918299999999999</v>
      </c>
      <c r="Q1533">
        <v>1.39876</v>
      </c>
      <c r="R1533">
        <v>7.6300000000000196E-3</v>
      </c>
      <c r="S1533">
        <v>1.1174285714285701E-2</v>
      </c>
      <c r="T1533">
        <v>43.641359557914001</v>
      </c>
      <c r="U1533">
        <v>0</v>
      </c>
      <c r="V1533" s="1">
        <f t="shared" si="70"/>
        <v>44266</v>
      </c>
      <c r="W1533">
        <f>IFERROR(VLOOKUP(V1533,realized!K:N,3,0),"")</f>
        <v>-69617.509999999995</v>
      </c>
      <c r="Y1533" t="s">
        <v>2351</v>
      </c>
      <c r="Z1533">
        <v>1805.95</v>
      </c>
      <c r="AA1533">
        <v>1813.87</v>
      </c>
      <c r="AB1533">
        <v>1783.34</v>
      </c>
      <c r="AC1533">
        <v>1804.63</v>
      </c>
      <c r="AD1533">
        <v>30.529999999999902</v>
      </c>
      <c r="AE1533">
        <v>25.029285714285699</v>
      </c>
      <c r="AF1533">
        <v>51.605251602154098</v>
      </c>
      <c r="AG1533">
        <v>1</v>
      </c>
      <c r="AH1533" s="1">
        <f t="shared" si="71"/>
        <v>44251</v>
      </c>
      <c r="AI1533">
        <f>IFERROR(VLOOKUP(AH1533,realized!U:X,3,0),"")</f>
        <v>-177981.41</v>
      </c>
    </row>
    <row r="1534" spans="1:35" x14ac:dyDescent="0.3">
      <c r="A1534" t="s">
        <v>2363</v>
      </c>
      <c r="B1534">
        <v>1.19811</v>
      </c>
      <c r="C1534">
        <v>1.1988099999999999</v>
      </c>
      <c r="D1534">
        <v>1.1909700000000001</v>
      </c>
      <c r="E1534">
        <v>1.1950000000000001</v>
      </c>
      <c r="F1534">
        <v>7.8399999999998402E-3</v>
      </c>
      <c r="G1534">
        <v>8.1121428571428299E-3</v>
      </c>
      <c r="H1534">
        <v>34.389253988827697</v>
      </c>
      <c r="I1534">
        <v>1</v>
      </c>
      <c r="J1534" s="1">
        <f t="shared" si="69"/>
        <v>44267</v>
      </c>
      <c r="K1534">
        <f>IFERROR(VLOOKUP(J1534,realized!F:I,3,0),"")</f>
        <v>-85847.07</v>
      </c>
      <c r="M1534" t="s">
        <v>2363</v>
      </c>
      <c r="N1534">
        <v>1.3985399999999999</v>
      </c>
      <c r="O1534">
        <v>1.4004399999999999</v>
      </c>
      <c r="P1534">
        <v>1.38629</v>
      </c>
      <c r="Q1534">
        <v>1.3912100000000001</v>
      </c>
      <c r="R1534">
        <v>1.41499999999998E-2</v>
      </c>
      <c r="S1534">
        <v>1.1424999999999901E-2</v>
      </c>
      <c r="T1534">
        <v>44.354137553420401</v>
      </c>
      <c r="U1534">
        <v>0</v>
      </c>
      <c r="V1534" s="1">
        <f t="shared" si="70"/>
        <v>44267</v>
      </c>
      <c r="W1534">
        <f>IFERROR(VLOOKUP(V1534,realized!K:N,3,0),"")</f>
        <v>-269269.21999999997</v>
      </c>
      <c r="Y1534" t="s">
        <v>2352</v>
      </c>
      <c r="Z1534">
        <v>1803.92</v>
      </c>
      <c r="AA1534">
        <v>1804.29</v>
      </c>
      <c r="AB1534">
        <v>1765.48</v>
      </c>
      <c r="AC1534">
        <v>1769.83</v>
      </c>
      <c r="AD1534">
        <v>39.15</v>
      </c>
      <c r="AE1534">
        <v>26.1671428571428</v>
      </c>
      <c r="AF1534">
        <v>51.563343988581003</v>
      </c>
      <c r="AG1534">
        <v>1</v>
      </c>
      <c r="AH1534" s="1">
        <f t="shared" si="71"/>
        <v>44252</v>
      </c>
      <c r="AI1534">
        <f>IFERROR(VLOOKUP(AH1534,realized!U:X,3,0),"")</f>
        <v>241322.93</v>
      </c>
    </row>
    <row r="1535" spans="1:35" x14ac:dyDescent="0.3">
      <c r="A1535" t="s">
        <v>2364</v>
      </c>
      <c r="B1535">
        <v>1.19441</v>
      </c>
      <c r="C1535">
        <v>1.19516</v>
      </c>
      <c r="D1535">
        <v>1.19432</v>
      </c>
      <c r="E1535">
        <v>1.1951099999999999</v>
      </c>
      <c r="F1535">
        <v>8.3999999999995103E-4</v>
      </c>
      <c r="G1535">
        <v>7.8535714285714094E-3</v>
      </c>
      <c r="H1535">
        <v>35.022270164851498</v>
      </c>
      <c r="I1535">
        <v>1</v>
      </c>
      <c r="J1535" s="1">
        <f t="shared" si="69"/>
        <v>44269</v>
      </c>
      <c r="K1535">
        <f>IFERROR(VLOOKUP(J1535,realized!F:I,3,0),"")</f>
        <v>135.4</v>
      </c>
      <c r="M1535" t="s">
        <v>2364</v>
      </c>
      <c r="N1535">
        <v>1.3914599999999999</v>
      </c>
      <c r="O1535">
        <v>1.3919699999999999</v>
      </c>
      <c r="P1535">
        <v>1.3914299999999999</v>
      </c>
      <c r="Q1535">
        <v>1.3919299999999999</v>
      </c>
      <c r="R1535">
        <v>7.5999999999987102E-4</v>
      </c>
      <c r="S1535">
        <v>1.1031428571428499E-2</v>
      </c>
      <c r="T1535">
        <v>44.9570235865149</v>
      </c>
      <c r="U1535">
        <v>0</v>
      </c>
      <c r="V1535" s="1">
        <f t="shared" si="70"/>
        <v>44269</v>
      </c>
      <c r="W1535">
        <f>IFERROR(VLOOKUP(V1535,realized!K:N,3,0),"")</f>
        <v>-136417.42000000001</v>
      </c>
      <c r="Y1535" t="s">
        <v>2353</v>
      </c>
      <c r="Z1535">
        <v>1770.91</v>
      </c>
      <c r="AA1535">
        <v>1775.64</v>
      </c>
      <c r="AB1535">
        <v>1717.15</v>
      </c>
      <c r="AC1535">
        <v>1734.28</v>
      </c>
      <c r="AD1535">
        <v>58.49</v>
      </c>
      <c r="AE1535">
        <v>28.101428571428499</v>
      </c>
      <c r="AF1535">
        <v>37.297514924993401</v>
      </c>
      <c r="AG1535">
        <v>1</v>
      </c>
      <c r="AH1535" s="1">
        <f t="shared" si="71"/>
        <v>44253</v>
      </c>
      <c r="AI1535">
        <f>IFERROR(VLOOKUP(AH1535,realized!U:X,3,0),"")</f>
        <v>-2962408.22</v>
      </c>
    </row>
    <row r="1536" spans="1:35" x14ac:dyDescent="0.3">
      <c r="A1536" t="s">
        <v>2365</v>
      </c>
      <c r="B1536">
        <v>1.1950799999999999</v>
      </c>
      <c r="C1536">
        <v>1.19669</v>
      </c>
      <c r="D1536">
        <v>1.1910799999999999</v>
      </c>
      <c r="E1536">
        <v>1.1927099999999999</v>
      </c>
      <c r="F1536">
        <v>5.6100000000001097E-3</v>
      </c>
      <c r="G1536">
        <v>7.7857142857142604E-3</v>
      </c>
      <c r="H1536">
        <v>35.671859704402401</v>
      </c>
      <c r="I1536">
        <v>1</v>
      </c>
      <c r="J1536" s="1">
        <f t="shared" si="69"/>
        <v>44270</v>
      </c>
      <c r="K1536">
        <f>IFERROR(VLOOKUP(J1536,realized!F:I,3,0),"")</f>
        <v>649.34</v>
      </c>
      <c r="M1536" t="s">
        <v>2365</v>
      </c>
      <c r="N1536">
        <v>1.3919299999999999</v>
      </c>
      <c r="O1536">
        <v>1.3949199999999999</v>
      </c>
      <c r="P1536">
        <v>1.38523</v>
      </c>
      <c r="Q1536">
        <v>1.3900300000000001</v>
      </c>
      <c r="R1536">
        <v>9.6899999999999695E-3</v>
      </c>
      <c r="S1536">
        <v>1.06285714285714E-2</v>
      </c>
      <c r="T1536">
        <v>50.173322567952503</v>
      </c>
      <c r="U1536">
        <v>0</v>
      </c>
      <c r="V1536" s="1">
        <f t="shared" si="70"/>
        <v>44270</v>
      </c>
      <c r="W1536">
        <f>IFERROR(VLOOKUP(V1536,realized!K:N,3,0),"")</f>
        <v>9182.4699999999993</v>
      </c>
      <c r="Y1536" t="s">
        <v>2354</v>
      </c>
      <c r="Z1536">
        <v>1734.67</v>
      </c>
      <c r="AA1536">
        <v>1759.73</v>
      </c>
      <c r="AB1536">
        <v>1719.52</v>
      </c>
      <c r="AC1536">
        <v>1724.32</v>
      </c>
      <c r="AD1536">
        <v>40.21</v>
      </c>
      <c r="AE1536">
        <v>29.5657142857143</v>
      </c>
      <c r="AF1536">
        <v>37.6127145213689</v>
      </c>
      <c r="AG1536">
        <v>1</v>
      </c>
      <c r="AH1536" s="1">
        <f t="shared" si="71"/>
        <v>44256</v>
      </c>
      <c r="AI1536">
        <f>IFERROR(VLOOKUP(AH1536,realized!U:X,3,0),"")</f>
        <v>-35863.42</v>
      </c>
    </row>
    <row r="1537" spans="1:35" x14ac:dyDescent="0.3">
      <c r="A1537" t="s">
        <v>2366</v>
      </c>
      <c r="B1537">
        <v>1.19268</v>
      </c>
      <c r="C1537">
        <v>1.19516</v>
      </c>
      <c r="D1537">
        <v>1.1881699999999999</v>
      </c>
      <c r="E1537">
        <v>1.19007</v>
      </c>
      <c r="F1537">
        <v>6.99000000000005E-3</v>
      </c>
      <c r="G1537">
        <v>7.6657142857142696E-3</v>
      </c>
      <c r="H1537">
        <v>42.2266433292627</v>
      </c>
      <c r="I1537">
        <v>1</v>
      </c>
      <c r="J1537" s="1">
        <f t="shared" si="69"/>
        <v>44271</v>
      </c>
      <c r="K1537">
        <f>IFERROR(VLOOKUP(J1537,realized!F:I,3,0),"")</f>
        <v>-25016.71</v>
      </c>
      <c r="M1537" t="s">
        <v>2366</v>
      </c>
      <c r="N1537">
        <v>1.39002</v>
      </c>
      <c r="O1537">
        <v>1.39055</v>
      </c>
      <c r="P1537">
        <v>1.38087</v>
      </c>
      <c r="Q1537">
        <v>1.3891800000000001</v>
      </c>
      <c r="R1537">
        <v>9.6799999999999092E-3</v>
      </c>
      <c r="S1537">
        <v>1.00249999999999E-2</v>
      </c>
      <c r="T1537">
        <v>68.678391270151593</v>
      </c>
      <c r="U1537">
        <v>0</v>
      </c>
      <c r="V1537" s="1">
        <f t="shared" si="70"/>
        <v>44271</v>
      </c>
      <c r="W1537">
        <f>IFERROR(VLOOKUP(V1537,realized!K:N,3,0),"")</f>
        <v>261759.77</v>
      </c>
      <c r="Y1537" t="s">
        <v>2355</v>
      </c>
      <c r="Z1537">
        <v>1724.67</v>
      </c>
      <c r="AA1537">
        <v>1739.03</v>
      </c>
      <c r="AB1537">
        <v>1707.14</v>
      </c>
      <c r="AC1537">
        <v>1738.03</v>
      </c>
      <c r="AD1537">
        <v>31.889999999999802</v>
      </c>
      <c r="AE1537">
        <v>30.325714285714199</v>
      </c>
      <c r="AF1537">
        <v>37.365678994020598</v>
      </c>
      <c r="AG1537">
        <v>1</v>
      </c>
      <c r="AH1537" s="1">
        <f t="shared" si="71"/>
        <v>44257</v>
      </c>
      <c r="AI1537">
        <f>IFERROR(VLOOKUP(AH1537,realized!U:X,3,0),"")</f>
        <v>-1489753.45</v>
      </c>
    </row>
    <row r="1538" spans="1:35" x14ac:dyDescent="0.3">
      <c r="A1538" t="s">
        <v>2367</v>
      </c>
      <c r="B1538">
        <v>1.19007</v>
      </c>
      <c r="C1538">
        <v>1.19852</v>
      </c>
      <c r="D1538">
        <v>1.1886000000000001</v>
      </c>
      <c r="E1538">
        <v>1.198</v>
      </c>
      <c r="F1538">
        <v>9.9199999999999202E-3</v>
      </c>
      <c r="G1538">
        <v>7.5064285714285597E-3</v>
      </c>
      <c r="H1538">
        <v>51.153620788934099</v>
      </c>
      <c r="I1538">
        <v>1</v>
      </c>
      <c r="J1538" s="1">
        <f t="shared" si="69"/>
        <v>44272</v>
      </c>
      <c r="K1538">
        <f>IFERROR(VLOOKUP(J1538,realized!F:I,3,0),"")</f>
        <v>121787.88</v>
      </c>
      <c r="M1538" t="s">
        <v>2367</v>
      </c>
      <c r="N1538">
        <v>1.3892</v>
      </c>
      <c r="O1538">
        <v>1.3970199999999999</v>
      </c>
      <c r="P1538">
        <v>1.38503</v>
      </c>
      <c r="Q1538">
        <v>1.3960999999999999</v>
      </c>
      <c r="R1538">
        <v>1.19899999999999E-2</v>
      </c>
      <c r="S1538">
        <v>9.88999999999997E-3</v>
      </c>
      <c r="T1538">
        <v>70.124753382873905</v>
      </c>
      <c r="U1538">
        <v>0</v>
      </c>
      <c r="V1538" s="1">
        <f t="shared" si="70"/>
        <v>44272</v>
      </c>
      <c r="W1538">
        <f>IFERROR(VLOOKUP(V1538,realized!K:N,3,0),"")</f>
        <v>146017.38</v>
      </c>
      <c r="Y1538" t="s">
        <v>2356</v>
      </c>
      <c r="Z1538">
        <v>1737.53</v>
      </c>
      <c r="AA1538">
        <v>1740.36</v>
      </c>
      <c r="AB1538">
        <v>1701.79</v>
      </c>
      <c r="AC1538">
        <v>1710.8</v>
      </c>
      <c r="AD1538">
        <v>38.569999999999901</v>
      </c>
      <c r="AE1538">
        <v>31.197857142857099</v>
      </c>
      <c r="AF1538">
        <v>41.0975446329211</v>
      </c>
      <c r="AG1538">
        <v>1</v>
      </c>
      <c r="AH1538" s="1">
        <f t="shared" si="71"/>
        <v>44258</v>
      </c>
      <c r="AI1538">
        <f>IFERROR(VLOOKUP(AH1538,realized!U:X,3,0),"")</f>
        <v>-80974.84</v>
      </c>
    </row>
    <row r="1539" spans="1:35" x14ac:dyDescent="0.3">
      <c r="A1539" t="s">
        <v>2368</v>
      </c>
      <c r="B1539">
        <v>1.1978800000000001</v>
      </c>
      <c r="C1539">
        <v>1.19885</v>
      </c>
      <c r="D1539">
        <v>1.19058</v>
      </c>
      <c r="E1539">
        <v>1.19137</v>
      </c>
      <c r="F1539">
        <v>8.2699999999999996E-3</v>
      </c>
      <c r="G1539">
        <v>7.5721428571428303E-3</v>
      </c>
      <c r="H1539">
        <v>51.549615914745601</v>
      </c>
      <c r="I1539">
        <v>0</v>
      </c>
      <c r="J1539" s="1">
        <f t="shared" si="69"/>
        <v>44273</v>
      </c>
      <c r="K1539">
        <f>IFERROR(VLOOKUP(J1539,realized!F:I,3,0),"")</f>
        <v>94940.35</v>
      </c>
      <c r="M1539" t="s">
        <v>2368</v>
      </c>
      <c r="N1539">
        <v>1.3952899999999999</v>
      </c>
      <c r="O1539">
        <v>1.40011</v>
      </c>
      <c r="P1539">
        <v>1.38968</v>
      </c>
      <c r="Q1539">
        <v>1.39263</v>
      </c>
      <c r="R1539">
        <v>1.0429999999999899E-2</v>
      </c>
      <c r="S1539">
        <v>9.95499999999995E-3</v>
      </c>
      <c r="T1539">
        <v>70.093929163111596</v>
      </c>
      <c r="U1539">
        <v>0</v>
      </c>
      <c r="V1539" s="1">
        <f t="shared" si="70"/>
        <v>44273</v>
      </c>
      <c r="W1539">
        <f>IFERROR(VLOOKUP(V1539,realized!K:N,3,0),"")</f>
        <v>588991.85</v>
      </c>
      <c r="Y1539" t="s">
        <v>2357</v>
      </c>
      <c r="Z1539">
        <v>1711.01</v>
      </c>
      <c r="AA1539">
        <v>1722.92</v>
      </c>
      <c r="AB1539">
        <v>1690.41</v>
      </c>
      <c r="AC1539">
        <v>1697.5</v>
      </c>
      <c r="AD1539">
        <v>32.509999999999899</v>
      </c>
      <c r="AE1539">
        <v>32.085714285714197</v>
      </c>
      <c r="AF1539">
        <v>39.4735998928372</v>
      </c>
      <c r="AG1539">
        <v>1</v>
      </c>
      <c r="AH1539" s="1">
        <f t="shared" si="71"/>
        <v>44259</v>
      </c>
      <c r="AI1539">
        <f>IFERROR(VLOOKUP(AH1539,realized!U:X,3,0),"")</f>
        <v>27052.97</v>
      </c>
    </row>
    <row r="1540" spans="1:35" x14ac:dyDescent="0.3">
      <c r="A1540" t="s">
        <v>2369</v>
      </c>
      <c r="B1540">
        <v>1.1914</v>
      </c>
      <c r="C1540">
        <v>1.1936800000000001</v>
      </c>
      <c r="D1540">
        <v>1.1873499999999999</v>
      </c>
      <c r="E1540">
        <v>1.1898599999999999</v>
      </c>
      <c r="F1540">
        <v>6.3300000000001602E-3</v>
      </c>
      <c r="G1540">
        <v>7.2899999999999797E-3</v>
      </c>
      <c r="H1540">
        <v>51.675136446781003</v>
      </c>
      <c r="I1540">
        <v>0</v>
      </c>
      <c r="J1540" s="1">
        <f t="shared" ref="J1540:J1603" si="72">DATEVALUE(SUBSTITUTE(A1540,".","/"))</f>
        <v>44274</v>
      </c>
      <c r="K1540">
        <f>IFERROR(VLOOKUP(J1540,realized!F:I,3,0),"")</f>
        <v>-118942.61</v>
      </c>
      <c r="M1540" t="s">
        <v>2369</v>
      </c>
      <c r="N1540">
        <v>1.39246</v>
      </c>
      <c r="O1540">
        <v>1.3958900000000001</v>
      </c>
      <c r="P1540">
        <v>1.3830100000000001</v>
      </c>
      <c r="Q1540">
        <v>1.3858699999999999</v>
      </c>
      <c r="R1540">
        <v>1.2880000000000001E-2</v>
      </c>
      <c r="S1540">
        <v>1.00335714285713E-2</v>
      </c>
      <c r="T1540">
        <v>69.985220850247401</v>
      </c>
      <c r="U1540">
        <v>0</v>
      </c>
      <c r="V1540" s="1">
        <f t="shared" ref="V1540:V1603" si="73">DATEVALUE(SUBSTITUTE(M1540,".","/"))</f>
        <v>44274</v>
      </c>
      <c r="W1540">
        <f>IFERROR(VLOOKUP(V1540,realized!K:N,3,0),"")</f>
        <v>141685.93</v>
      </c>
      <c r="Y1540" t="s">
        <v>2358</v>
      </c>
      <c r="Z1540">
        <v>1697.87</v>
      </c>
      <c r="AA1540">
        <v>1707.47</v>
      </c>
      <c r="AB1540">
        <v>1687.06</v>
      </c>
      <c r="AC1540">
        <v>1700.72</v>
      </c>
      <c r="AD1540">
        <v>20.41</v>
      </c>
      <c r="AE1540">
        <v>32.762857142857101</v>
      </c>
      <c r="AF1540">
        <v>39.352149736508103</v>
      </c>
      <c r="AG1540">
        <v>0</v>
      </c>
      <c r="AH1540" s="1">
        <f t="shared" ref="AH1540:AH1603" si="74">DATEVALUE(SUBSTITUTE(Y1540,".","/"))</f>
        <v>44260</v>
      </c>
      <c r="AI1540">
        <f>IFERROR(VLOOKUP(AH1540,realized!U:X,3,0),"")</f>
        <v>6386.44</v>
      </c>
    </row>
    <row r="1541" spans="1:35" x14ac:dyDescent="0.3">
      <c r="A1541" t="s">
        <v>2370</v>
      </c>
      <c r="B1541">
        <v>1.1878200000000001</v>
      </c>
      <c r="C1541">
        <v>1.1882999999999999</v>
      </c>
      <c r="D1541">
        <v>1.1869099999999999</v>
      </c>
      <c r="E1541">
        <v>1.1879500000000001</v>
      </c>
      <c r="F1541">
        <v>2.9499999999999999E-3</v>
      </c>
      <c r="G1541">
        <v>6.9957142857142596E-3</v>
      </c>
      <c r="H1541">
        <v>58.667242726530297</v>
      </c>
      <c r="I1541">
        <v>0</v>
      </c>
      <c r="J1541" s="1">
        <f t="shared" si="72"/>
        <v>44276</v>
      </c>
      <c r="K1541">
        <f>IFERROR(VLOOKUP(J1541,realized!F:I,3,0),"")</f>
        <v>-6960.22</v>
      </c>
      <c r="M1541" t="s">
        <v>2370</v>
      </c>
      <c r="N1541">
        <v>1.385</v>
      </c>
      <c r="O1541">
        <v>1.3850100000000001</v>
      </c>
      <c r="P1541">
        <v>1.38341</v>
      </c>
      <c r="Q1541">
        <v>1.38368</v>
      </c>
      <c r="R1541">
        <v>2.4599999999999002E-3</v>
      </c>
      <c r="S1541">
        <v>9.5985714285713904E-3</v>
      </c>
      <c r="T1541">
        <v>69.718829122502299</v>
      </c>
      <c r="U1541">
        <v>0</v>
      </c>
      <c r="V1541" s="1">
        <f t="shared" si="73"/>
        <v>44276</v>
      </c>
      <c r="W1541">
        <f>IFERROR(VLOOKUP(V1541,realized!K:N,3,0),"")</f>
        <v>-11553.73</v>
      </c>
      <c r="Y1541" t="s">
        <v>2359</v>
      </c>
      <c r="Z1541">
        <v>1705.09</v>
      </c>
      <c r="AA1541">
        <v>1714.2</v>
      </c>
      <c r="AB1541">
        <v>1676.73</v>
      </c>
      <c r="AC1541">
        <v>1683.39</v>
      </c>
      <c r="AD1541">
        <v>37.47</v>
      </c>
      <c r="AE1541">
        <v>32.7985714285714</v>
      </c>
      <c r="AF1541">
        <v>39.936281353704501</v>
      </c>
      <c r="AG1541">
        <v>0</v>
      </c>
      <c r="AH1541" s="1">
        <f t="shared" si="74"/>
        <v>44263</v>
      </c>
      <c r="AI1541">
        <f>IFERROR(VLOOKUP(AH1541,realized!U:X,3,0),"")</f>
        <v>-953913.66</v>
      </c>
    </row>
    <row r="1542" spans="1:35" x14ac:dyDescent="0.3">
      <c r="A1542" t="s">
        <v>2371</v>
      </c>
      <c r="B1542">
        <v>1.18791</v>
      </c>
      <c r="C1542">
        <v>1.1946600000000001</v>
      </c>
      <c r="D1542">
        <v>1.18743</v>
      </c>
      <c r="E1542">
        <v>1.1933</v>
      </c>
      <c r="F1542">
        <v>7.2300000000000697E-3</v>
      </c>
      <c r="G1542">
        <v>6.7649999999999802E-3</v>
      </c>
      <c r="H1542">
        <v>73.594296951091906</v>
      </c>
      <c r="I1542">
        <v>0</v>
      </c>
      <c r="J1542" s="1">
        <f t="shared" si="72"/>
        <v>44277</v>
      </c>
      <c r="K1542">
        <f>IFERROR(VLOOKUP(J1542,realized!F:I,3,0),"")</f>
        <v>65043.59</v>
      </c>
      <c r="M1542" t="s">
        <v>2371</v>
      </c>
      <c r="N1542">
        <v>1.38368</v>
      </c>
      <c r="O1542">
        <v>1.3876500000000001</v>
      </c>
      <c r="P1542">
        <v>1.38174</v>
      </c>
      <c r="Q1542">
        <v>1.3858299999999999</v>
      </c>
      <c r="R1542">
        <v>5.9100000000000801E-3</v>
      </c>
      <c r="S1542">
        <v>9.0442857142856905E-3</v>
      </c>
      <c r="T1542">
        <v>71.205578534013199</v>
      </c>
      <c r="U1542">
        <v>0</v>
      </c>
      <c r="V1542" s="1">
        <f t="shared" si="73"/>
        <v>44277</v>
      </c>
      <c r="W1542">
        <f>IFERROR(VLOOKUP(V1542,realized!K:N,3,0),"")</f>
        <v>329253.76000000001</v>
      </c>
      <c r="Y1542" t="s">
        <v>2360</v>
      </c>
      <c r="Z1542">
        <v>1683.07</v>
      </c>
      <c r="AA1542">
        <v>1720.48</v>
      </c>
      <c r="AB1542">
        <v>1680.12</v>
      </c>
      <c r="AC1542">
        <v>1715.64</v>
      </c>
      <c r="AD1542">
        <v>40.360000000000099</v>
      </c>
      <c r="AE1542">
        <v>33.859285714285697</v>
      </c>
      <c r="AF1542">
        <v>40.5996193847744</v>
      </c>
      <c r="AG1542">
        <v>0</v>
      </c>
      <c r="AH1542" s="1">
        <f t="shared" si="74"/>
        <v>44264</v>
      </c>
      <c r="AI1542">
        <f>IFERROR(VLOOKUP(AH1542,realized!U:X,3,0),"")</f>
        <v>-1158098.6399999999</v>
      </c>
    </row>
    <row r="1543" spans="1:35" x14ac:dyDescent="0.3">
      <c r="A1543" t="s">
        <v>2372</v>
      </c>
      <c r="B1543">
        <v>1.1932799999999999</v>
      </c>
      <c r="C1543">
        <v>1.19404</v>
      </c>
      <c r="D1543">
        <v>1.1841900000000001</v>
      </c>
      <c r="E1543">
        <v>1.1850799999999999</v>
      </c>
      <c r="F1543">
        <v>9.8499999999999092E-3</v>
      </c>
      <c r="G1543">
        <v>6.8664285714285503E-3</v>
      </c>
      <c r="H1543">
        <v>73.213342018004496</v>
      </c>
      <c r="I1543">
        <v>0</v>
      </c>
      <c r="J1543" s="1">
        <f t="shared" si="72"/>
        <v>44278</v>
      </c>
      <c r="K1543">
        <f>IFERROR(VLOOKUP(J1543,realized!F:I,3,0),"")</f>
        <v>-502183.98</v>
      </c>
      <c r="M1543" t="s">
        <v>2372</v>
      </c>
      <c r="N1543">
        <v>1.38584</v>
      </c>
      <c r="O1543">
        <v>1.3864099999999999</v>
      </c>
      <c r="P1543">
        <v>1.3740000000000001</v>
      </c>
      <c r="Q1543">
        <v>1.3749499999999999</v>
      </c>
      <c r="R1543">
        <v>1.24099999999998E-2</v>
      </c>
      <c r="S1543">
        <v>9.0121428571428106E-3</v>
      </c>
      <c r="T1543">
        <v>64.7397157159416</v>
      </c>
      <c r="U1543">
        <v>0</v>
      </c>
      <c r="V1543" s="1">
        <f t="shared" si="73"/>
        <v>44278</v>
      </c>
      <c r="W1543">
        <f>IFERROR(VLOOKUP(V1543,realized!K:N,3,0),"")</f>
        <v>-515635.15</v>
      </c>
      <c r="Y1543" t="s">
        <v>2361</v>
      </c>
      <c r="Z1543">
        <v>1715.29</v>
      </c>
      <c r="AA1543">
        <v>1726.69</v>
      </c>
      <c r="AB1543">
        <v>1708.17</v>
      </c>
      <c r="AC1543">
        <v>1726.54</v>
      </c>
      <c r="AD1543">
        <v>18.5199999999999</v>
      </c>
      <c r="AE1543">
        <v>33.667857142857102</v>
      </c>
      <c r="AF1543">
        <v>41.331565957153401</v>
      </c>
      <c r="AG1543">
        <v>0</v>
      </c>
      <c r="AH1543" s="1">
        <f t="shared" si="74"/>
        <v>44265</v>
      </c>
      <c r="AI1543">
        <f>IFERROR(VLOOKUP(AH1543,realized!U:X,3,0),"")</f>
        <v>-177074.89</v>
      </c>
    </row>
    <row r="1544" spans="1:35" x14ac:dyDescent="0.3">
      <c r="A1544" t="s">
        <v>2373</v>
      </c>
      <c r="B1544">
        <v>1.1850799999999999</v>
      </c>
      <c r="C1544">
        <v>1.1851400000000001</v>
      </c>
      <c r="D1544">
        <v>1.1809400000000001</v>
      </c>
      <c r="E1544">
        <v>1.1812100000000001</v>
      </c>
      <c r="F1544">
        <v>4.1999999999999798E-3</v>
      </c>
      <c r="G1544">
        <v>6.5385714285714196E-3</v>
      </c>
      <c r="H1544">
        <v>66.820709127420798</v>
      </c>
      <c r="I1544">
        <v>0</v>
      </c>
      <c r="J1544" s="1">
        <f t="shared" si="72"/>
        <v>44279</v>
      </c>
      <c r="K1544">
        <f>IFERROR(VLOOKUP(J1544,realized!F:I,3,0),"")</f>
        <v>-694104.33</v>
      </c>
      <c r="M1544" t="s">
        <v>2373</v>
      </c>
      <c r="N1544">
        <v>1.37496</v>
      </c>
      <c r="O1544">
        <v>1.37544</v>
      </c>
      <c r="P1544">
        <v>1.36737</v>
      </c>
      <c r="Q1544">
        <v>1.36863</v>
      </c>
      <c r="R1544">
        <v>8.0700000000000199E-3</v>
      </c>
      <c r="S1544">
        <v>9.1221428571428096E-3</v>
      </c>
      <c r="T1544">
        <v>55.692130231596401</v>
      </c>
      <c r="U1544">
        <v>0</v>
      </c>
      <c r="V1544" s="1">
        <f t="shared" si="73"/>
        <v>44279</v>
      </c>
      <c r="W1544">
        <f>IFERROR(VLOOKUP(V1544,realized!K:N,3,0),"")</f>
        <v>-565877.02</v>
      </c>
      <c r="Y1544" t="s">
        <v>2362</v>
      </c>
      <c r="Z1544">
        <v>1726.34</v>
      </c>
      <c r="AA1544">
        <v>1739.79</v>
      </c>
      <c r="AB1544">
        <v>1719.2</v>
      </c>
      <c r="AC1544">
        <v>1722.49</v>
      </c>
      <c r="AD1544">
        <v>20.5899999999999</v>
      </c>
      <c r="AE1544">
        <v>32.930714285714203</v>
      </c>
      <c r="AF1544">
        <v>41.9468872197614</v>
      </c>
      <c r="AG1544">
        <v>0</v>
      </c>
      <c r="AH1544" s="1">
        <f t="shared" si="74"/>
        <v>44266</v>
      </c>
      <c r="AI1544">
        <f>IFERROR(VLOOKUP(AH1544,realized!U:X,3,0),"")</f>
        <v>-379223.34</v>
      </c>
    </row>
    <row r="1545" spans="1:35" x14ac:dyDescent="0.3">
      <c r="A1545" t="s">
        <v>2374</v>
      </c>
      <c r="B1545">
        <v>1.1811799999999999</v>
      </c>
      <c r="C1545">
        <v>1.1827300000000001</v>
      </c>
      <c r="D1545">
        <v>1.17615</v>
      </c>
      <c r="E1545">
        <v>1.17682</v>
      </c>
      <c r="F1545">
        <v>6.5800000000000303E-3</v>
      </c>
      <c r="G1545">
        <v>6.43642857142856E-3</v>
      </c>
      <c r="H1545">
        <v>57.316193039557</v>
      </c>
      <c r="I1545">
        <v>1</v>
      </c>
      <c r="J1545" s="1">
        <f t="shared" si="72"/>
        <v>44280</v>
      </c>
      <c r="K1545">
        <f>IFERROR(VLOOKUP(J1545,realized!F:I,3,0),"")</f>
        <v>-669433.49</v>
      </c>
      <c r="M1545" t="s">
        <v>2374</v>
      </c>
      <c r="N1545">
        <v>1.36863</v>
      </c>
      <c r="O1545">
        <v>1.37449</v>
      </c>
      <c r="P1545">
        <v>1.3669899999999999</v>
      </c>
      <c r="Q1545">
        <v>1.37378</v>
      </c>
      <c r="R1545">
        <v>7.5000000000000596E-3</v>
      </c>
      <c r="S1545">
        <v>8.7749999999999599E-3</v>
      </c>
      <c r="T1545">
        <v>54.502737871022497</v>
      </c>
      <c r="U1545">
        <v>0</v>
      </c>
      <c r="V1545" s="1">
        <f t="shared" si="73"/>
        <v>44280</v>
      </c>
      <c r="W1545">
        <f>IFERROR(VLOOKUP(V1545,realized!K:N,3,0),"")</f>
        <v>-25895.65</v>
      </c>
      <c r="Y1545" t="s">
        <v>2363</v>
      </c>
      <c r="Z1545">
        <v>1722.03</v>
      </c>
      <c r="AA1545">
        <v>1729.16</v>
      </c>
      <c r="AB1545">
        <v>1699.2</v>
      </c>
      <c r="AC1545">
        <v>1726.8</v>
      </c>
      <c r="AD1545">
        <v>29.96</v>
      </c>
      <c r="AE1545">
        <v>32.784285714285701</v>
      </c>
      <c r="AF1545">
        <v>42.554780840938697</v>
      </c>
      <c r="AG1545">
        <v>0</v>
      </c>
      <c r="AH1545" s="1">
        <f t="shared" si="74"/>
        <v>44267</v>
      </c>
      <c r="AI1545">
        <f>IFERROR(VLOOKUP(AH1545,realized!U:X,3,0),"")</f>
        <v>-1217146.82</v>
      </c>
    </row>
    <row r="1546" spans="1:35" x14ac:dyDescent="0.3">
      <c r="A1546" t="s">
        <v>2375</v>
      </c>
      <c r="B1546">
        <v>1.17679</v>
      </c>
      <c r="C1546">
        <v>1.1804699999999999</v>
      </c>
      <c r="D1546">
        <v>1.1766799999999999</v>
      </c>
      <c r="E1546">
        <v>1.1791700000000001</v>
      </c>
      <c r="F1546">
        <v>3.7899999999999601E-3</v>
      </c>
      <c r="G1546">
        <v>6.2728571428571399E-3</v>
      </c>
      <c r="H1546">
        <v>56.669378409684299</v>
      </c>
      <c r="I1546">
        <v>1</v>
      </c>
      <c r="J1546" s="1">
        <f t="shared" si="72"/>
        <v>44281</v>
      </c>
      <c r="K1546">
        <f>IFERROR(VLOOKUP(J1546,realized!F:I,3,0),"")</f>
        <v>-4909.8999999999996</v>
      </c>
      <c r="M1546" t="s">
        <v>2375</v>
      </c>
      <c r="N1546">
        <v>1.3738600000000001</v>
      </c>
      <c r="O1546">
        <v>1.38123</v>
      </c>
      <c r="P1546">
        <v>1.3730199999999999</v>
      </c>
      <c r="Q1546">
        <v>1.37903</v>
      </c>
      <c r="R1546">
        <v>8.2100000000000506E-3</v>
      </c>
      <c r="S1546">
        <v>8.6978571428570992E-3</v>
      </c>
      <c r="T1546">
        <v>53.814259159448802</v>
      </c>
      <c r="U1546">
        <v>0</v>
      </c>
      <c r="V1546" s="1">
        <f t="shared" si="73"/>
        <v>44281</v>
      </c>
      <c r="W1546">
        <f>IFERROR(VLOOKUP(V1546,realized!K:N,3,0),"")</f>
        <v>-49958.559999999998</v>
      </c>
      <c r="Y1546" t="s">
        <v>2365</v>
      </c>
      <c r="Z1546">
        <v>1728.53</v>
      </c>
      <c r="AA1546">
        <v>1734.45</v>
      </c>
      <c r="AB1546">
        <v>1721.6</v>
      </c>
      <c r="AC1546">
        <v>1731.65</v>
      </c>
      <c r="AD1546">
        <v>12.850000000000099</v>
      </c>
      <c r="AE1546">
        <v>32.250714285714302</v>
      </c>
      <c r="AF1546">
        <v>43.6122433858854</v>
      </c>
      <c r="AG1546">
        <v>0</v>
      </c>
      <c r="AH1546" s="1">
        <f t="shared" si="74"/>
        <v>44270</v>
      </c>
      <c r="AI1546">
        <f>IFERROR(VLOOKUP(AH1546,realized!U:X,3,0),"")</f>
        <v>48556.32</v>
      </c>
    </row>
    <row r="1547" spans="1:35" x14ac:dyDescent="0.3">
      <c r="A1547" t="s">
        <v>2376</v>
      </c>
      <c r="B1547">
        <v>1.1788799999999999</v>
      </c>
      <c r="C1547">
        <v>1.1793499999999999</v>
      </c>
      <c r="D1547">
        <v>1.17605</v>
      </c>
      <c r="E1547">
        <v>1.17632</v>
      </c>
      <c r="F1547">
        <v>3.2999999999998499E-3</v>
      </c>
      <c r="G1547">
        <v>5.9785714285714199E-3</v>
      </c>
      <c r="H1547">
        <v>55.883438726151603</v>
      </c>
      <c r="I1547">
        <v>1</v>
      </c>
      <c r="J1547" s="1">
        <f t="shared" si="72"/>
        <v>44284</v>
      </c>
      <c r="K1547">
        <f>IFERROR(VLOOKUP(J1547,realized!F:I,3,0),"")</f>
        <v>101516.51</v>
      </c>
      <c r="M1547" t="s">
        <v>2376</v>
      </c>
      <c r="N1547">
        <v>1.3783099999999999</v>
      </c>
      <c r="O1547">
        <v>1.38463</v>
      </c>
      <c r="P1547">
        <v>1.3755200000000001</v>
      </c>
      <c r="Q1547">
        <v>1.3757600000000001</v>
      </c>
      <c r="R1547">
        <v>9.1099999999999497E-3</v>
      </c>
      <c r="S1547">
        <v>8.8035714285713794E-3</v>
      </c>
      <c r="T1547">
        <v>53.159622921677901</v>
      </c>
      <c r="U1547">
        <v>0</v>
      </c>
      <c r="V1547" s="1">
        <f t="shared" si="73"/>
        <v>44284</v>
      </c>
      <c r="W1547">
        <f>IFERROR(VLOOKUP(V1547,realized!K:N,3,0),"")</f>
        <v>-7036.2</v>
      </c>
      <c r="Y1547" t="s">
        <v>2366</v>
      </c>
      <c r="Z1547">
        <v>1731.59</v>
      </c>
      <c r="AA1547">
        <v>1741.17</v>
      </c>
      <c r="AB1547">
        <v>1726.14</v>
      </c>
      <c r="AC1547">
        <v>1731.48</v>
      </c>
      <c r="AD1547">
        <v>15.0299999999999</v>
      </c>
      <c r="AE1547">
        <v>31.143571428571398</v>
      </c>
      <c r="AF1547">
        <v>46.886916914601997</v>
      </c>
      <c r="AG1547">
        <v>0</v>
      </c>
      <c r="AH1547" s="1">
        <f t="shared" si="74"/>
        <v>44271</v>
      </c>
      <c r="AI1547">
        <f>IFERROR(VLOOKUP(AH1547,realized!U:X,3,0),"")</f>
        <v>89684.42</v>
      </c>
    </row>
    <row r="1548" spans="1:35" x14ac:dyDescent="0.3">
      <c r="A1548" t="s">
        <v>2377</v>
      </c>
      <c r="B1548">
        <v>1.1762999999999999</v>
      </c>
      <c r="C1548">
        <v>1.1773400000000001</v>
      </c>
      <c r="D1548">
        <v>1.1711800000000001</v>
      </c>
      <c r="E1548">
        <v>1.1713199999999999</v>
      </c>
      <c r="F1548">
        <v>6.1599999999999398E-3</v>
      </c>
      <c r="G1548">
        <v>5.8585714285714196E-3</v>
      </c>
      <c r="H1548">
        <v>47.681068591944602</v>
      </c>
      <c r="I1548">
        <v>1</v>
      </c>
      <c r="J1548" s="1">
        <f t="shared" si="72"/>
        <v>44285</v>
      </c>
      <c r="K1548">
        <f>IFERROR(VLOOKUP(J1548,realized!F:I,3,0),"")</f>
        <v>-634983.16</v>
      </c>
      <c r="M1548" t="s">
        <v>2377</v>
      </c>
      <c r="N1548">
        <v>1.3761300000000001</v>
      </c>
      <c r="O1548">
        <v>1.37829</v>
      </c>
      <c r="P1548">
        <v>1.37056</v>
      </c>
      <c r="Q1548">
        <v>1.3736999999999999</v>
      </c>
      <c r="R1548">
        <v>7.7300000000000103E-3</v>
      </c>
      <c r="S1548">
        <v>8.3449999999999601E-3</v>
      </c>
      <c r="T1548">
        <v>52.667560587543697</v>
      </c>
      <c r="U1548">
        <v>0</v>
      </c>
      <c r="V1548" s="1">
        <f t="shared" si="73"/>
        <v>44285</v>
      </c>
      <c r="W1548">
        <f>IFERROR(VLOOKUP(V1548,realized!K:N,3,0),"")</f>
        <v>80227.23</v>
      </c>
      <c r="Y1548" t="s">
        <v>2367</v>
      </c>
      <c r="Z1548">
        <v>1732.16</v>
      </c>
      <c r="AA1548">
        <v>1751.54</v>
      </c>
      <c r="AB1548">
        <v>1724.23</v>
      </c>
      <c r="AC1548">
        <v>1745.09</v>
      </c>
      <c r="AD1548">
        <v>27.309999999999899</v>
      </c>
      <c r="AE1548">
        <v>30.297857142857101</v>
      </c>
      <c r="AF1548">
        <v>56.880192648492397</v>
      </c>
      <c r="AG1548">
        <v>0</v>
      </c>
      <c r="AH1548" s="1">
        <f t="shared" si="74"/>
        <v>44272</v>
      </c>
      <c r="AI1548">
        <f>IFERROR(VLOOKUP(AH1548,realized!U:X,3,0),"")</f>
        <v>75263.45</v>
      </c>
    </row>
    <row r="1549" spans="1:35" x14ac:dyDescent="0.3">
      <c r="A1549" t="s">
        <v>2378</v>
      </c>
      <c r="B1549">
        <v>1.1714899999999999</v>
      </c>
      <c r="C1549">
        <v>1.17598</v>
      </c>
      <c r="D1549">
        <v>1.17038</v>
      </c>
      <c r="E1549">
        <v>1.1726799999999999</v>
      </c>
      <c r="F1549">
        <v>5.6000000000000398E-3</v>
      </c>
      <c r="G1549">
        <v>6.19857142857143E-3</v>
      </c>
      <c r="H1549">
        <v>45.951570490468399</v>
      </c>
      <c r="I1549">
        <v>1</v>
      </c>
      <c r="J1549" s="1">
        <f t="shared" si="72"/>
        <v>44286</v>
      </c>
      <c r="K1549">
        <f>IFERROR(VLOOKUP(J1549,realized!F:I,3,0),"")</f>
        <v>-254788.72</v>
      </c>
      <c r="M1549" t="s">
        <v>2378</v>
      </c>
      <c r="N1549">
        <v>1.3730199999999999</v>
      </c>
      <c r="O1549">
        <v>1.3811199999999999</v>
      </c>
      <c r="P1549">
        <v>1.3715999999999999</v>
      </c>
      <c r="Q1549">
        <v>1.37771</v>
      </c>
      <c r="R1549">
        <v>9.5199999999999695E-3</v>
      </c>
      <c r="S1549">
        <v>8.9707142857142607E-3</v>
      </c>
      <c r="T1549">
        <v>52.075687836455103</v>
      </c>
      <c r="U1549">
        <v>0</v>
      </c>
      <c r="V1549" s="1">
        <f t="shared" si="73"/>
        <v>44286</v>
      </c>
      <c r="W1549">
        <f>IFERROR(VLOOKUP(V1549,realized!K:N,3,0),"")</f>
        <v>60272.22</v>
      </c>
      <c r="Y1549" t="s">
        <v>2368</v>
      </c>
      <c r="Z1549">
        <v>1745.72</v>
      </c>
      <c r="AA1549">
        <v>1755.42</v>
      </c>
      <c r="AB1549">
        <v>1719.26</v>
      </c>
      <c r="AC1549">
        <v>1736.39</v>
      </c>
      <c r="AD1549">
        <v>36.159999999999997</v>
      </c>
      <c r="AE1549">
        <v>28.702857142857098</v>
      </c>
      <c r="AF1549">
        <v>63.5766778970399</v>
      </c>
      <c r="AG1549">
        <v>0</v>
      </c>
      <c r="AH1549" s="1">
        <f t="shared" si="74"/>
        <v>44273</v>
      </c>
      <c r="AI1549">
        <f>IFERROR(VLOOKUP(AH1549,realized!U:X,3,0),"")</f>
        <v>-525887.35</v>
      </c>
    </row>
    <row r="1550" spans="1:35" x14ac:dyDescent="0.3">
      <c r="A1550" t="s">
        <v>2379</v>
      </c>
      <c r="B1550">
        <v>1.1728799999999999</v>
      </c>
      <c r="C1550">
        <v>1.17797</v>
      </c>
      <c r="D1550">
        <v>1.1712</v>
      </c>
      <c r="E1550">
        <v>1.1773100000000001</v>
      </c>
      <c r="F1550">
        <v>6.7699999999999401E-3</v>
      </c>
      <c r="G1550">
        <v>6.2814285714285602E-3</v>
      </c>
      <c r="H1550">
        <v>45.351413385206797</v>
      </c>
      <c r="I1550">
        <v>1</v>
      </c>
      <c r="J1550" s="1">
        <f t="shared" si="72"/>
        <v>44287</v>
      </c>
      <c r="K1550">
        <f>IFERROR(VLOOKUP(J1550,realized!F:I,3,0),"")</f>
        <v>-6157.46</v>
      </c>
      <c r="M1550" t="s">
        <v>2379</v>
      </c>
      <c r="N1550">
        <v>1.3777699999999999</v>
      </c>
      <c r="O1550">
        <v>1.3836200000000001</v>
      </c>
      <c r="P1550">
        <v>1.3745499999999999</v>
      </c>
      <c r="Q1550">
        <v>1.3829899999999999</v>
      </c>
      <c r="R1550">
        <v>9.07000000000013E-3</v>
      </c>
      <c r="S1550">
        <v>8.9264285714285505E-3</v>
      </c>
      <c r="T1550">
        <v>51.579733339381498</v>
      </c>
      <c r="U1550">
        <v>0</v>
      </c>
      <c r="V1550" s="1">
        <f t="shared" si="73"/>
        <v>44287</v>
      </c>
      <c r="W1550">
        <f>IFERROR(VLOOKUP(V1550,realized!K:N,3,0),"")</f>
        <v>7767.73</v>
      </c>
      <c r="Y1550" t="s">
        <v>2369</v>
      </c>
      <c r="Z1550">
        <v>1735.89</v>
      </c>
      <c r="AA1550">
        <v>1746.65</v>
      </c>
      <c r="AB1550">
        <v>1728.43</v>
      </c>
      <c r="AC1550">
        <v>1744.81</v>
      </c>
      <c r="AD1550">
        <v>18.22</v>
      </c>
      <c r="AE1550">
        <v>27.132142857142799</v>
      </c>
      <c r="AF1550">
        <v>65.389183643147504</v>
      </c>
      <c r="AG1550">
        <v>0</v>
      </c>
      <c r="AH1550" s="1">
        <f t="shared" si="74"/>
        <v>44274</v>
      </c>
      <c r="AI1550">
        <f>IFERROR(VLOOKUP(AH1550,realized!U:X,3,0),"")</f>
        <v>198653.26</v>
      </c>
    </row>
    <row r="1551" spans="1:35" x14ac:dyDescent="0.3">
      <c r="A1551" t="s">
        <v>2380</v>
      </c>
      <c r="B1551">
        <v>1.1774199999999999</v>
      </c>
      <c r="C1551">
        <v>1.1786300000000001</v>
      </c>
      <c r="D1551">
        <v>1.1748799999999999</v>
      </c>
      <c r="E1551">
        <v>1.17547</v>
      </c>
      <c r="F1551">
        <v>3.7500000000001399E-3</v>
      </c>
      <c r="G1551">
        <v>6.0499999999999998E-3</v>
      </c>
      <c r="H1551">
        <v>44.696033142643103</v>
      </c>
      <c r="I1551">
        <v>1</v>
      </c>
      <c r="J1551" s="1">
        <f t="shared" si="72"/>
        <v>44288</v>
      </c>
      <c r="K1551">
        <f>IFERROR(VLOOKUP(J1551,realized!F:I,3,0),"")</f>
        <v>-25743.66</v>
      </c>
      <c r="M1551" t="s">
        <v>2380</v>
      </c>
      <c r="N1551">
        <v>1.383</v>
      </c>
      <c r="O1551">
        <v>1.3851899999999999</v>
      </c>
      <c r="P1551">
        <v>1.3809499999999999</v>
      </c>
      <c r="Q1551">
        <v>1.38253</v>
      </c>
      <c r="R1551">
        <v>4.2400000000000198E-3</v>
      </c>
      <c r="S1551">
        <v>8.53785714285713E-3</v>
      </c>
      <c r="T1551">
        <v>51.141045811749997</v>
      </c>
      <c r="U1551">
        <v>0</v>
      </c>
      <c r="V1551" s="1">
        <f t="shared" si="73"/>
        <v>44288</v>
      </c>
      <c r="W1551">
        <f>IFERROR(VLOOKUP(V1551,realized!K:N,3,0),"")</f>
        <v>-50644.14</v>
      </c>
      <c r="Y1551" t="s">
        <v>2371</v>
      </c>
      <c r="Z1551">
        <v>1745.36</v>
      </c>
      <c r="AA1551">
        <v>1745.36</v>
      </c>
      <c r="AB1551">
        <v>1727.41</v>
      </c>
      <c r="AC1551">
        <v>1738.67</v>
      </c>
      <c r="AD1551">
        <v>17.9499999999998</v>
      </c>
      <c r="AE1551">
        <v>26.1364285714285</v>
      </c>
      <c r="AF1551">
        <v>65.028277373139801</v>
      </c>
      <c r="AG1551">
        <v>0</v>
      </c>
      <c r="AH1551" s="1">
        <f t="shared" si="74"/>
        <v>44277</v>
      </c>
      <c r="AI1551">
        <f>IFERROR(VLOOKUP(AH1551,realized!U:X,3,0),"")</f>
        <v>814543.52</v>
      </c>
    </row>
    <row r="1552" spans="1:35" x14ac:dyDescent="0.3">
      <c r="A1552" t="s">
        <v>2381</v>
      </c>
      <c r="B1552">
        <v>1.1758299999999999</v>
      </c>
      <c r="C1552">
        <v>1.1819200000000001</v>
      </c>
      <c r="D1552">
        <v>1.1737599999999999</v>
      </c>
      <c r="E1552">
        <v>1.1811</v>
      </c>
      <c r="F1552">
        <v>8.1600000000001602E-3</v>
      </c>
      <c r="G1552">
        <v>5.92428571428573E-3</v>
      </c>
      <c r="H1552">
        <v>44.043095034244097</v>
      </c>
      <c r="I1552">
        <v>1</v>
      </c>
      <c r="J1552" s="1">
        <f t="shared" si="72"/>
        <v>44291</v>
      </c>
      <c r="K1552">
        <f>IFERROR(VLOOKUP(J1552,realized!F:I,3,0),"")</f>
        <v>-240214.35</v>
      </c>
      <c r="M1552" t="s">
        <v>2381</v>
      </c>
      <c r="N1552">
        <v>1.3818699999999999</v>
      </c>
      <c r="O1552">
        <v>1.3913199999999999</v>
      </c>
      <c r="P1552">
        <v>1.3812500000000001</v>
      </c>
      <c r="Q1552">
        <v>1.3898200000000001</v>
      </c>
      <c r="R1552">
        <v>1.00699999999998E-2</v>
      </c>
      <c r="S1552">
        <v>8.40071428571427E-3</v>
      </c>
      <c r="T1552">
        <v>50.696576674645399</v>
      </c>
      <c r="U1552">
        <v>0</v>
      </c>
      <c r="V1552" s="1">
        <f t="shared" si="73"/>
        <v>44291</v>
      </c>
      <c r="W1552">
        <f>IFERROR(VLOOKUP(V1552,realized!K:N,3,0),"")</f>
        <v>-592084.61</v>
      </c>
      <c r="Y1552" t="s">
        <v>2372</v>
      </c>
      <c r="Z1552">
        <v>1739.13</v>
      </c>
      <c r="AA1552">
        <v>1742.41</v>
      </c>
      <c r="AB1552">
        <v>1724.59</v>
      </c>
      <c r="AC1552">
        <v>1726.85</v>
      </c>
      <c r="AD1552">
        <v>17.8200000000001</v>
      </c>
      <c r="AE1552">
        <v>24.654285714285699</v>
      </c>
      <c r="AF1552">
        <v>64.4575804734896</v>
      </c>
      <c r="AG1552">
        <v>0</v>
      </c>
      <c r="AH1552" s="1">
        <f t="shared" si="74"/>
        <v>44278</v>
      </c>
      <c r="AI1552">
        <f>IFERROR(VLOOKUP(AH1552,realized!U:X,3,0),"")</f>
        <v>217670.23</v>
      </c>
    </row>
    <row r="1553" spans="1:35" x14ac:dyDescent="0.3">
      <c r="A1553" t="s">
        <v>2382</v>
      </c>
      <c r="B1553">
        <v>1.1809000000000001</v>
      </c>
      <c r="C1553">
        <v>1.18774</v>
      </c>
      <c r="D1553">
        <v>1.1794899999999999</v>
      </c>
      <c r="E1553">
        <v>1.18729</v>
      </c>
      <c r="F1553">
        <v>8.2500000000000906E-3</v>
      </c>
      <c r="G1553">
        <v>5.9228571428571603E-3</v>
      </c>
      <c r="H1553">
        <v>49.382632620230098</v>
      </c>
      <c r="I1553">
        <v>1</v>
      </c>
      <c r="J1553" s="1">
        <f t="shared" si="72"/>
        <v>44292</v>
      </c>
      <c r="K1553">
        <f>IFERROR(VLOOKUP(J1553,realized!F:I,3,0),"")</f>
        <v>-391644.6</v>
      </c>
      <c r="M1553" t="s">
        <v>2382</v>
      </c>
      <c r="N1553">
        <v>1.38937</v>
      </c>
      <c r="O1553">
        <v>1.39181</v>
      </c>
      <c r="P1553">
        <v>1.38015</v>
      </c>
      <c r="Q1553">
        <v>1.38198</v>
      </c>
      <c r="R1553">
        <v>1.166E-2</v>
      </c>
      <c r="S1553">
        <v>8.4885714285714096E-3</v>
      </c>
      <c r="T1553">
        <v>55.418336441877798</v>
      </c>
      <c r="U1553">
        <v>0</v>
      </c>
      <c r="V1553" s="1">
        <f t="shared" si="73"/>
        <v>44292</v>
      </c>
      <c r="W1553">
        <f>IFERROR(VLOOKUP(V1553,realized!K:N,3,0),"")</f>
        <v>-41850.9</v>
      </c>
      <c r="Y1553" t="s">
        <v>2373</v>
      </c>
      <c r="Z1553">
        <v>1726.89</v>
      </c>
      <c r="AA1553">
        <v>1738.42</v>
      </c>
      <c r="AB1553">
        <v>1723.72</v>
      </c>
      <c r="AC1553">
        <v>1734.04</v>
      </c>
      <c r="AD1553">
        <v>14.7</v>
      </c>
      <c r="AE1553">
        <v>23.382142857142799</v>
      </c>
      <c r="AF1553">
        <v>63.684930161975899</v>
      </c>
      <c r="AG1553">
        <v>0</v>
      </c>
      <c r="AH1553" s="1">
        <f t="shared" si="74"/>
        <v>44279</v>
      </c>
      <c r="AI1553">
        <f>IFERROR(VLOOKUP(AH1553,realized!U:X,3,0),"")</f>
        <v>476237.78</v>
      </c>
    </row>
    <row r="1554" spans="1:35" x14ac:dyDescent="0.3">
      <c r="A1554" t="s">
        <v>2383</v>
      </c>
      <c r="B1554">
        <v>1.1873199999999999</v>
      </c>
      <c r="C1554">
        <v>1.19143</v>
      </c>
      <c r="D1554">
        <v>1.18605</v>
      </c>
      <c r="E1554">
        <v>1.1865699999999999</v>
      </c>
      <c r="F1554">
        <v>5.3799999999999404E-3</v>
      </c>
      <c r="G1554">
        <v>5.855E-3</v>
      </c>
      <c r="H1554">
        <v>48.769328216461901</v>
      </c>
      <c r="I1554">
        <v>1</v>
      </c>
      <c r="J1554" s="1">
        <f t="shared" si="72"/>
        <v>44293</v>
      </c>
      <c r="K1554">
        <f>IFERROR(VLOOKUP(J1554,realized!F:I,3,0),"")</f>
        <v>-359509.87</v>
      </c>
      <c r="M1554" t="s">
        <v>2383</v>
      </c>
      <c r="N1554">
        <v>1.3816299999999999</v>
      </c>
      <c r="O1554">
        <v>1.38395</v>
      </c>
      <c r="P1554">
        <v>1.37239</v>
      </c>
      <c r="Q1554">
        <v>1.37361</v>
      </c>
      <c r="R1554">
        <v>1.1560000000000001E-2</v>
      </c>
      <c r="S1554">
        <v>8.3942857142856996E-3</v>
      </c>
      <c r="T1554">
        <v>60.684036127203299</v>
      </c>
      <c r="U1554">
        <v>0</v>
      </c>
      <c r="V1554" s="1">
        <f t="shared" si="73"/>
        <v>44293</v>
      </c>
      <c r="W1554">
        <f>IFERROR(VLOOKUP(V1554,realized!K:N,3,0),"")</f>
        <v>-138425.13</v>
      </c>
      <c r="Y1554" t="s">
        <v>2374</v>
      </c>
      <c r="Z1554">
        <v>1734.76</v>
      </c>
      <c r="AA1554">
        <v>1745.42</v>
      </c>
      <c r="AB1554">
        <v>1721.82</v>
      </c>
      <c r="AC1554">
        <v>1726.42</v>
      </c>
      <c r="AD1554">
        <v>23.600000000000101</v>
      </c>
      <c r="AE1554">
        <v>23.61</v>
      </c>
      <c r="AF1554">
        <v>62.855032309322603</v>
      </c>
      <c r="AG1554">
        <v>0</v>
      </c>
      <c r="AH1554" s="1">
        <f t="shared" si="74"/>
        <v>44280</v>
      </c>
      <c r="AI1554">
        <f>IFERROR(VLOOKUP(AH1554,realized!U:X,3,0),"")</f>
        <v>958446.81</v>
      </c>
    </row>
    <row r="1555" spans="1:35" x14ac:dyDescent="0.3">
      <c r="A1555" t="s">
        <v>2384</v>
      </c>
      <c r="B1555">
        <v>1.1863999999999999</v>
      </c>
      <c r="C1555">
        <v>1.19269</v>
      </c>
      <c r="D1555">
        <v>1.18605</v>
      </c>
      <c r="E1555">
        <v>1.1910400000000001</v>
      </c>
      <c r="F1555">
        <v>6.6399999999999697E-3</v>
      </c>
      <c r="G1555">
        <v>6.1185714285714298E-3</v>
      </c>
      <c r="H1555">
        <v>48.389498684245197</v>
      </c>
      <c r="I1555">
        <v>1</v>
      </c>
      <c r="J1555" s="1">
        <f t="shared" si="72"/>
        <v>44294</v>
      </c>
      <c r="K1555">
        <f>IFERROR(VLOOKUP(J1555,realized!F:I,3,0),"")</f>
        <v>-130596.93</v>
      </c>
      <c r="M1555" t="s">
        <v>2384</v>
      </c>
      <c r="N1555">
        <v>1.3732500000000001</v>
      </c>
      <c r="O1555">
        <v>1.3781699999999999</v>
      </c>
      <c r="P1555">
        <v>1.3718399999999999</v>
      </c>
      <c r="Q1555">
        <v>1.37296</v>
      </c>
      <c r="R1555">
        <v>6.3299999999999398E-3</v>
      </c>
      <c r="S1555">
        <v>8.6707142857142695E-3</v>
      </c>
      <c r="T1555">
        <v>60.397383829106403</v>
      </c>
      <c r="U1555">
        <v>0</v>
      </c>
      <c r="V1555" s="1">
        <f t="shared" si="73"/>
        <v>44294</v>
      </c>
      <c r="W1555">
        <f>IFERROR(VLOOKUP(V1555,realized!K:N,3,0),"")</f>
        <v>86770.63</v>
      </c>
      <c r="Y1555" t="s">
        <v>2375</v>
      </c>
      <c r="Z1555">
        <v>1727.31</v>
      </c>
      <c r="AA1555">
        <v>1736.63</v>
      </c>
      <c r="AB1555">
        <v>1721.54</v>
      </c>
      <c r="AC1555">
        <v>1732.14</v>
      </c>
      <c r="AD1555">
        <v>15.090000000000099</v>
      </c>
      <c r="AE1555">
        <v>22.011428571428599</v>
      </c>
      <c r="AF1555">
        <v>63.521654956361601</v>
      </c>
      <c r="AG1555">
        <v>0</v>
      </c>
      <c r="AH1555" s="1">
        <f t="shared" si="74"/>
        <v>44281</v>
      </c>
      <c r="AI1555">
        <f>IFERROR(VLOOKUP(AH1555,realized!U:X,3,0),"")</f>
        <v>819737.68</v>
      </c>
    </row>
    <row r="1556" spans="1:35" x14ac:dyDescent="0.3">
      <c r="A1556" t="s">
        <v>2385</v>
      </c>
      <c r="B1556">
        <v>1.1916</v>
      </c>
      <c r="C1556">
        <v>1.19198</v>
      </c>
      <c r="D1556">
        <v>1.18669</v>
      </c>
      <c r="E1556">
        <v>1.1898200000000001</v>
      </c>
      <c r="F1556">
        <v>5.29000000000001E-3</v>
      </c>
      <c r="G1556">
        <v>5.9800000000000001E-3</v>
      </c>
      <c r="H1556">
        <v>49.026475636767898</v>
      </c>
      <c r="I1556">
        <v>1</v>
      </c>
      <c r="J1556" s="1">
        <f t="shared" si="72"/>
        <v>44295</v>
      </c>
      <c r="K1556">
        <f>IFERROR(VLOOKUP(J1556,realized!F:I,3,0),"")</f>
        <v>-11047.16</v>
      </c>
      <c r="M1556" t="s">
        <v>2385</v>
      </c>
      <c r="N1556">
        <v>1.3734</v>
      </c>
      <c r="O1556">
        <v>1.3750199999999999</v>
      </c>
      <c r="P1556">
        <v>1.367</v>
      </c>
      <c r="Q1556">
        <v>1.37036</v>
      </c>
      <c r="R1556">
        <v>8.0199999999999091E-3</v>
      </c>
      <c r="S1556">
        <v>8.8214285714285495E-3</v>
      </c>
      <c r="T1556">
        <v>60.328210136954603</v>
      </c>
      <c r="U1556">
        <v>0</v>
      </c>
      <c r="V1556" s="1">
        <f t="shared" si="73"/>
        <v>44295</v>
      </c>
      <c r="W1556">
        <f>IFERROR(VLOOKUP(V1556,realized!K:N,3,0),"")</f>
        <v>-125415.6</v>
      </c>
      <c r="Y1556" t="s">
        <v>2376</v>
      </c>
      <c r="Z1556">
        <v>1732.21</v>
      </c>
      <c r="AA1556">
        <v>1733.11</v>
      </c>
      <c r="AB1556">
        <v>1705.58</v>
      </c>
      <c r="AC1556">
        <v>1711.83</v>
      </c>
      <c r="AD1556">
        <v>27.529999999999902</v>
      </c>
      <c r="AE1556">
        <v>21.094999999999999</v>
      </c>
      <c r="AF1556">
        <v>73.373146063262894</v>
      </c>
      <c r="AG1556">
        <v>0</v>
      </c>
      <c r="AH1556" s="1">
        <f t="shared" si="74"/>
        <v>44284</v>
      </c>
      <c r="AI1556">
        <f>IFERROR(VLOOKUP(AH1556,realized!U:X,3,0),"")</f>
        <v>-2147559.19</v>
      </c>
    </row>
    <row r="1557" spans="1:35" x14ac:dyDescent="0.3">
      <c r="A1557" t="s">
        <v>2386</v>
      </c>
      <c r="B1557">
        <v>1.18886</v>
      </c>
      <c r="C1557">
        <v>1.1918800000000001</v>
      </c>
      <c r="D1557">
        <v>1.18709</v>
      </c>
      <c r="E1557">
        <v>1.1907000000000001</v>
      </c>
      <c r="F1557">
        <v>4.7900000000000702E-3</v>
      </c>
      <c r="G1557">
        <v>5.6185714285714398E-3</v>
      </c>
      <c r="H1557">
        <v>50.7006616736575</v>
      </c>
      <c r="I1557">
        <v>1</v>
      </c>
      <c r="J1557" s="1">
        <f t="shared" si="72"/>
        <v>44298</v>
      </c>
      <c r="K1557">
        <f>IFERROR(VLOOKUP(J1557,realized!F:I,3,0),"")</f>
        <v>33649.46</v>
      </c>
      <c r="M1557" t="s">
        <v>2386</v>
      </c>
      <c r="N1557">
        <v>1.3705700000000001</v>
      </c>
      <c r="O1557">
        <v>1.3776299999999999</v>
      </c>
      <c r="P1557">
        <v>1.3668899999999999</v>
      </c>
      <c r="Q1557">
        <v>1.37385</v>
      </c>
      <c r="R1557">
        <v>1.0739999999999901E-2</v>
      </c>
      <c r="S1557">
        <v>8.7021428571428493E-3</v>
      </c>
      <c r="T1557">
        <v>60.079415514538503</v>
      </c>
      <c r="U1557">
        <v>0</v>
      </c>
      <c r="V1557" s="1">
        <f t="shared" si="73"/>
        <v>44298</v>
      </c>
      <c r="W1557">
        <f>IFERROR(VLOOKUP(V1557,realized!K:N,3,0),"")</f>
        <v>253719.23</v>
      </c>
      <c r="Y1557" t="s">
        <v>2377</v>
      </c>
      <c r="Z1557">
        <v>1712.61</v>
      </c>
      <c r="AA1557">
        <v>1714.31</v>
      </c>
      <c r="AB1557">
        <v>1678.72</v>
      </c>
      <c r="AC1557">
        <v>1684.75</v>
      </c>
      <c r="AD1557">
        <v>35.589999999999897</v>
      </c>
      <c r="AE1557">
        <v>22.314285714285699</v>
      </c>
      <c r="AF1557">
        <v>60.4826167669301</v>
      </c>
      <c r="AG1557">
        <v>0</v>
      </c>
      <c r="AH1557" s="1">
        <f t="shared" si="74"/>
        <v>44285</v>
      </c>
      <c r="AI1557">
        <f>IFERROR(VLOOKUP(AH1557,realized!U:X,3,0),"")</f>
        <v>-2723096.23</v>
      </c>
    </row>
    <row r="1558" spans="1:35" x14ac:dyDescent="0.3">
      <c r="A1558" t="s">
        <v>2387</v>
      </c>
      <c r="B1558">
        <v>1.1909099999999999</v>
      </c>
      <c r="C1558">
        <v>1.19557</v>
      </c>
      <c r="D1558">
        <v>1.1877599999999999</v>
      </c>
      <c r="E1558">
        <v>1.1946000000000001</v>
      </c>
      <c r="F1558">
        <v>7.8100000000000903E-3</v>
      </c>
      <c r="G1558">
        <v>5.8764285714285897E-3</v>
      </c>
      <c r="H1558">
        <v>45.803862699609901</v>
      </c>
      <c r="I1558">
        <v>1</v>
      </c>
      <c r="J1558" s="1">
        <f t="shared" si="72"/>
        <v>44299</v>
      </c>
      <c r="K1558">
        <f>IFERROR(VLOOKUP(J1558,realized!F:I,3,0),"")</f>
        <v>-83015.48</v>
      </c>
      <c r="M1558" t="s">
        <v>2387</v>
      </c>
      <c r="N1558">
        <v>1.37361</v>
      </c>
      <c r="O1558">
        <v>1.3768499999999999</v>
      </c>
      <c r="P1558">
        <v>1.3693599999999999</v>
      </c>
      <c r="Q1558">
        <v>1.37439</v>
      </c>
      <c r="R1558">
        <v>7.4899999999999897E-3</v>
      </c>
      <c r="S1558">
        <v>8.6607142857142699E-3</v>
      </c>
      <c r="T1558">
        <v>59.935421144116098</v>
      </c>
      <c r="U1558">
        <v>0</v>
      </c>
      <c r="V1558" s="1">
        <f t="shared" si="73"/>
        <v>44299</v>
      </c>
      <c r="W1558">
        <f>IFERROR(VLOOKUP(V1558,realized!K:N,3,0),"")</f>
        <v>157808.74</v>
      </c>
      <c r="Y1558" t="s">
        <v>2378</v>
      </c>
      <c r="Z1558">
        <v>1684.83</v>
      </c>
      <c r="AA1558">
        <v>1715.31</v>
      </c>
      <c r="AB1558">
        <v>1677.83</v>
      </c>
      <c r="AC1558">
        <v>1707.3</v>
      </c>
      <c r="AD1558">
        <v>37.479999999999997</v>
      </c>
      <c r="AE1558">
        <v>23.520714285714298</v>
      </c>
      <c r="AF1558">
        <v>59.091360222956602</v>
      </c>
      <c r="AG1558">
        <v>0</v>
      </c>
      <c r="AH1558" s="1">
        <f t="shared" si="74"/>
        <v>44286</v>
      </c>
      <c r="AI1558">
        <f>IFERROR(VLOOKUP(AH1558,realized!U:X,3,0),"")</f>
        <v>-873150.79</v>
      </c>
    </row>
    <row r="1559" spans="1:35" x14ac:dyDescent="0.3">
      <c r="A1559" t="s">
        <v>2388</v>
      </c>
      <c r="B1559">
        <v>1.1947399999999999</v>
      </c>
      <c r="C1559">
        <v>1.1987099999999999</v>
      </c>
      <c r="D1559">
        <v>1.19465</v>
      </c>
      <c r="E1559">
        <v>1.1976599999999999</v>
      </c>
      <c r="F1559">
        <v>4.1099999999998299E-3</v>
      </c>
      <c r="G1559">
        <v>5.7000000000000002E-3</v>
      </c>
      <c r="H1559">
        <v>41.020303244220102</v>
      </c>
      <c r="I1559">
        <v>1</v>
      </c>
      <c r="J1559" s="1">
        <f t="shared" si="72"/>
        <v>44300</v>
      </c>
      <c r="K1559">
        <f>IFERROR(VLOOKUP(J1559,realized!F:I,3,0),"")</f>
        <v>-290721.36</v>
      </c>
      <c r="M1559" t="s">
        <v>2388</v>
      </c>
      <c r="N1559">
        <v>1.3749100000000001</v>
      </c>
      <c r="O1559">
        <v>1.38083</v>
      </c>
      <c r="P1559">
        <v>1.37439</v>
      </c>
      <c r="Q1559">
        <v>1.3774900000000001</v>
      </c>
      <c r="R1559">
        <v>6.4400000000000004E-3</v>
      </c>
      <c r="S1559">
        <v>8.5849999999999798E-3</v>
      </c>
      <c r="T1559">
        <v>59.875969930829697</v>
      </c>
      <c r="U1559">
        <v>0</v>
      </c>
      <c r="V1559" s="1">
        <f t="shared" si="73"/>
        <v>44300</v>
      </c>
      <c r="W1559">
        <f>IFERROR(VLOOKUP(V1559,realized!K:N,3,0),"")</f>
        <v>118727.21</v>
      </c>
      <c r="Y1559" t="s">
        <v>2379</v>
      </c>
      <c r="Z1559">
        <v>1707.59</v>
      </c>
      <c r="AA1559">
        <v>1730.41</v>
      </c>
      <c r="AB1559">
        <v>1705.71</v>
      </c>
      <c r="AC1559">
        <v>1729.52</v>
      </c>
      <c r="AD1559">
        <v>24.7</v>
      </c>
      <c r="AE1559">
        <v>23.145</v>
      </c>
      <c r="AF1559">
        <v>58.088449500291802</v>
      </c>
      <c r="AG1559">
        <v>0</v>
      </c>
      <c r="AH1559" s="1">
        <f t="shared" si="74"/>
        <v>44287</v>
      </c>
      <c r="AI1559">
        <f>IFERROR(VLOOKUP(AH1559,realized!U:X,3,0),"")</f>
        <v>-464373.97</v>
      </c>
    </row>
    <row r="1560" spans="1:35" x14ac:dyDescent="0.3">
      <c r="A1560" t="s">
        <v>2389</v>
      </c>
      <c r="B1560">
        <v>1.1977100000000001</v>
      </c>
      <c r="C1560">
        <v>1.1993100000000001</v>
      </c>
      <c r="D1560">
        <v>1.1955899999999999</v>
      </c>
      <c r="E1560">
        <v>1.1963600000000001</v>
      </c>
      <c r="F1560">
        <v>3.7200000000001598E-3</v>
      </c>
      <c r="G1560">
        <v>5.6950000000000204E-3</v>
      </c>
      <c r="H1560">
        <v>39.963448620094702</v>
      </c>
      <c r="I1560">
        <v>1</v>
      </c>
      <c r="J1560" s="1">
        <f t="shared" si="72"/>
        <v>44301</v>
      </c>
      <c r="K1560">
        <f>IFERROR(VLOOKUP(J1560,realized!F:I,3,0),"")</f>
        <v>-17023.689999999999</v>
      </c>
      <c r="M1560" t="s">
        <v>2389</v>
      </c>
      <c r="N1560">
        <v>1.3772</v>
      </c>
      <c r="O1560">
        <v>1.3808499999999999</v>
      </c>
      <c r="P1560">
        <v>1.37609</v>
      </c>
      <c r="Q1560">
        <v>1.3780399999999999</v>
      </c>
      <c r="R1560">
        <v>4.7599999999998702E-3</v>
      </c>
      <c r="S1560">
        <v>8.3385714285714001E-3</v>
      </c>
      <c r="T1560">
        <v>59.763293428538198</v>
      </c>
      <c r="U1560">
        <v>0</v>
      </c>
      <c r="V1560" s="1">
        <f t="shared" si="73"/>
        <v>44301</v>
      </c>
      <c r="W1560">
        <f>IFERROR(VLOOKUP(V1560,realized!K:N,3,0),"")</f>
        <v>80083.520000000004</v>
      </c>
      <c r="Y1560" t="s">
        <v>2381</v>
      </c>
      <c r="Z1560">
        <v>1727.03</v>
      </c>
      <c r="AA1560">
        <v>1733.52</v>
      </c>
      <c r="AB1560">
        <v>1721.19</v>
      </c>
      <c r="AC1560">
        <v>1728.08</v>
      </c>
      <c r="AD1560">
        <v>12.329999999999901</v>
      </c>
      <c r="AE1560">
        <v>23.1078571428571</v>
      </c>
      <c r="AF1560">
        <v>57.112015420946101</v>
      </c>
      <c r="AG1560">
        <v>0</v>
      </c>
      <c r="AH1560" s="1">
        <f t="shared" si="74"/>
        <v>44291</v>
      </c>
      <c r="AI1560">
        <f>IFERROR(VLOOKUP(AH1560,realized!U:X,3,0),"")</f>
        <v>34526.370000000003</v>
      </c>
    </row>
    <row r="1561" spans="1:35" x14ac:dyDescent="0.3">
      <c r="A1561" t="s">
        <v>2390</v>
      </c>
      <c r="B1561">
        <v>1.1964699999999999</v>
      </c>
      <c r="C1561">
        <v>1.1994400000000001</v>
      </c>
      <c r="D1561">
        <v>1.19503</v>
      </c>
      <c r="E1561">
        <v>1.1980200000000001</v>
      </c>
      <c r="F1561">
        <v>4.4100000000000198E-3</v>
      </c>
      <c r="G1561">
        <v>5.7742857142857396E-3</v>
      </c>
      <c r="H1561">
        <v>39.7002437275017</v>
      </c>
      <c r="I1561">
        <v>1</v>
      </c>
      <c r="J1561" s="1">
        <f t="shared" si="72"/>
        <v>44302</v>
      </c>
      <c r="K1561">
        <f>IFERROR(VLOOKUP(J1561,realized!F:I,3,0),"")</f>
        <v>30127.7</v>
      </c>
      <c r="M1561" t="s">
        <v>2390</v>
      </c>
      <c r="N1561">
        <v>1.3777699999999999</v>
      </c>
      <c r="O1561">
        <v>1.38436</v>
      </c>
      <c r="P1561">
        <v>1.37158</v>
      </c>
      <c r="Q1561">
        <v>1.38436</v>
      </c>
      <c r="R1561">
        <v>1.278E-2</v>
      </c>
      <c r="S1561">
        <v>8.6007142857142602E-3</v>
      </c>
      <c r="T1561">
        <v>59.699526579960597</v>
      </c>
      <c r="U1561">
        <v>0</v>
      </c>
      <c r="V1561" s="1">
        <f t="shared" si="73"/>
        <v>44302</v>
      </c>
      <c r="W1561">
        <f>IFERROR(VLOOKUP(V1561,realized!K:N,3,0),"")</f>
        <v>-226315.53</v>
      </c>
      <c r="Y1561" t="s">
        <v>2382</v>
      </c>
      <c r="Z1561">
        <v>1728.24</v>
      </c>
      <c r="AA1561">
        <v>1745.4</v>
      </c>
      <c r="AB1561">
        <v>1727.1</v>
      </c>
      <c r="AC1561">
        <v>1743.28</v>
      </c>
      <c r="AD1561">
        <v>18.3000000000001</v>
      </c>
      <c r="AE1561">
        <v>23.341428571428601</v>
      </c>
      <c r="AF1561">
        <v>56.258394377748097</v>
      </c>
      <c r="AG1561">
        <v>0</v>
      </c>
      <c r="AH1561" s="1">
        <f t="shared" si="74"/>
        <v>44292</v>
      </c>
      <c r="AI1561">
        <f>IFERROR(VLOOKUP(AH1561,realized!U:X,3,0),"")</f>
        <v>-338085.66</v>
      </c>
    </row>
    <row r="1562" spans="1:35" x14ac:dyDescent="0.3">
      <c r="A1562" t="s">
        <v>2391</v>
      </c>
      <c r="B1562">
        <v>1.1971799999999999</v>
      </c>
      <c r="C1562">
        <v>1.2047699999999999</v>
      </c>
      <c r="D1562">
        <v>1.1942299999999999</v>
      </c>
      <c r="E1562">
        <v>1.20336</v>
      </c>
      <c r="F1562">
        <v>1.05399999999999E-2</v>
      </c>
      <c r="G1562">
        <v>6.0871428571428899E-3</v>
      </c>
      <c r="H1562">
        <v>33.423448480189599</v>
      </c>
      <c r="I1562">
        <v>1</v>
      </c>
      <c r="J1562" s="1">
        <f t="shared" si="72"/>
        <v>44305</v>
      </c>
      <c r="K1562">
        <f>IFERROR(VLOOKUP(J1562,realized!F:I,3,0),"")</f>
        <v>-636265.15</v>
      </c>
      <c r="M1562" t="s">
        <v>2391</v>
      </c>
      <c r="N1562">
        <v>1.38279</v>
      </c>
      <c r="O1562">
        <v>1.3992500000000001</v>
      </c>
      <c r="P1562">
        <v>1.38093</v>
      </c>
      <c r="Q1562">
        <v>1.3983699999999999</v>
      </c>
      <c r="R1562">
        <v>1.83200000000001E-2</v>
      </c>
      <c r="S1562">
        <v>9.3571428571428399E-3</v>
      </c>
      <c r="T1562">
        <v>50.117165579298302</v>
      </c>
      <c r="U1562">
        <v>0</v>
      </c>
      <c r="V1562" s="1">
        <f t="shared" si="73"/>
        <v>44305</v>
      </c>
      <c r="W1562">
        <f>IFERROR(VLOOKUP(V1562,realized!K:N,3,0),"")</f>
        <v>-1362371.92</v>
      </c>
      <c r="Y1562" t="s">
        <v>2383</v>
      </c>
      <c r="Z1562">
        <v>1742.83</v>
      </c>
      <c r="AA1562">
        <v>1744.26</v>
      </c>
      <c r="AB1562">
        <v>1730.51</v>
      </c>
      <c r="AC1562">
        <v>1737.49</v>
      </c>
      <c r="AD1562">
        <v>13.75</v>
      </c>
      <c r="AE1562">
        <v>22.3728571428571</v>
      </c>
      <c r="AF1562">
        <v>55.371185624699798</v>
      </c>
      <c r="AG1562">
        <v>0</v>
      </c>
      <c r="AH1562" s="1">
        <f t="shared" si="74"/>
        <v>44293</v>
      </c>
      <c r="AI1562">
        <f>IFERROR(VLOOKUP(AH1562,realized!U:X,3,0),"")</f>
        <v>286496.08</v>
      </c>
    </row>
    <row r="1563" spans="1:35" x14ac:dyDescent="0.3">
      <c r="A1563" t="s">
        <v>2392</v>
      </c>
      <c r="B1563">
        <v>1.2034499999999999</v>
      </c>
      <c r="C1563">
        <v>1.2079599999999999</v>
      </c>
      <c r="D1563">
        <v>1.2022200000000001</v>
      </c>
      <c r="E1563">
        <v>1.20322</v>
      </c>
      <c r="F1563">
        <v>5.7399999999998503E-3</v>
      </c>
      <c r="G1563">
        <v>6.09714285714288E-3</v>
      </c>
      <c r="H1563">
        <v>30.8518468382447</v>
      </c>
      <c r="I1563">
        <v>1</v>
      </c>
      <c r="J1563" s="1">
        <f t="shared" si="72"/>
        <v>44306</v>
      </c>
      <c r="K1563">
        <f>IFERROR(VLOOKUP(J1563,realized!F:I,3,0),"")</f>
        <v>-407504.68</v>
      </c>
      <c r="M1563" t="s">
        <v>2392</v>
      </c>
      <c r="N1563">
        <v>1.39855</v>
      </c>
      <c r="O1563">
        <v>1.40089</v>
      </c>
      <c r="P1563">
        <v>1.39259</v>
      </c>
      <c r="Q1563">
        <v>1.3933199999999999</v>
      </c>
      <c r="R1563">
        <v>8.2999999999999706E-3</v>
      </c>
      <c r="S1563">
        <v>9.2699999999999796E-3</v>
      </c>
      <c r="T1563">
        <v>48.337124902537099</v>
      </c>
      <c r="U1563">
        <v>0</v>
      </c>
      <c r="V1563" s="1">
        <f t="shared" si="73"/>
        <v>44306</v>
      </c>
      <c r="W1563">
        <f>IFERROR(VLOOKUP(V1563,realized!K:N,3,0),"")</f>
        <v>-185771.48</v>
      </c>
      <c r="Y1563" t="s">
        <v>2384</v>
      </c>
      <c r="Z1563">
        <v>1737.93</v>
      </c>
      <c r="AA1563">
        <v>1758.58</v>
      </c>
      <c r="AB1563">
        <v>1733.08</v>
      </c>
      <c r="AC1563">
        <v>1755.37</v>
      </c>
      <c r="AD1563">
        <v>25.5</v>
      </c>
      <c r="AE1563">
        <v>21.611428571428601</v>
      </c>
      <c r="AF1563">
        <v>53.046653601714702</v>
      </c>
      <c r="AG1563">
        <v>0</v>
      </c>
      <c r="AH1563" s="1">
        <f t="shared" si="74"/>
        <v>44294</v>
      </c>
      <c r="AI1563">
        <f>IFERROR(VLOOKUP(AH1563,realized!U:X,3,0),"")</f>
        <v>-1230575.79</v>
      </c>
    </row>
    <row r="1564" spans="1:35" x14ac:dyDescent="0.3">
      <c r="A1564" t="s">
        <v>2393</v>
      </c>
      <c r="B1564">
        <v>1.2031700000000001</v>
      </c>
      <c r="C1564">
        <v>1.20434</v>
      </c>
      <c r="D1564">
        <v>1.1998200000000001</v>
      </c>
      <c r="E1564">
        <v>1.2031799999999999</v>
      </c>
      <c r="F1564">
        <v>4.5199999999998497E-3</v>
      </c>
      <c r="G1564">
        <v>5.9364285714285803E-3</v>
      </c>
      <c r="H1564">
        <v>33.429221466728897</v>
      </c>
      <c r="I1564">
        <v>1</v>
      </c>
      <c r="J1564" s="1">
        <f t="shared" si="72"/>
        <v>44307</v>
      </c>
      <c r="K1564">
        <f>IFERROR(VLOOKUP(J1564,realized!F:I,3,0),"")</f>
        <v>-62434.5</v>
      </c>
      <c r="M1564" t="s">
        <v>2393</v>
      </c>
      <c r="N1564">
        <v>1.3930199999999999</v>
      </c>
      <c r="O1564">
        <v>1.3949100000000001</v>
      </c>
      <c r="P1564">
        <v>1.38852</v>
      </c>
      <c r="Q1564">
        <v>1.3927099999999999</v>
      </c>
      <c r="R1564">
        <v>6.39000000000011E-3</v>
      </c>
      <c r="S1564">
        <v>9.0785714285714098E-3</v>
      </c>
      <c r="T1564">
        <v>48.384445179965702</v>
      </c>
      <c r="U1564">
        <v>0</v>
      </c>
      <c r="V1564" s="1">
        <f t="shared" si="73"/>
        <v>44307</v>
      </c>
      <c r="W1564">
        <f>IFERROR(VLOOKUP(V1564,realized!K:N,3,0),"")</f>
        <v>-1665.36</v>
      </c>
      <c r="Y1564" t="s">
        <v>2385</v>
      </c>
      <c r="Z1564">
        <v>1755.49</v>
      </c>
      <c r="AA1564">
        <v>1757.26</v>
      </c>
      <c r="AB1564">
        <v>1731.2</v>
      </c>
      <c r="AC1564">
        <v>1743.84</v>
      </c>
      <c r="AD1564">
        <v>26.059999999999899</v>
      </c>
      <c r="AE1564">
        <v>22.1714285714285</v>
      </c>
      <c r="AF1564">
        <v>52.468183286367498</v>
      </c>
      <c r="AG1564">
        <v>0</v>
      </c>
      <c r="AH1564" s="1">
        <f t="shared" si="74"/>
        <v>44295</v>
      </c>
      <c r="AI1564">
        <f>IFERROR(VLOOKUP(AH1564,realized!U:X,3,0),"")</f>
        <v>-499923.82</v>
      </c>
    </row>
    <row r="1565" spans="1:35" x14ac:dyDescent="0.3">
      <c r="A1565" t="s">
        <v>2394</v>
      </c>
      <c r="B1565">
        <v>1.2028799999999999</v>
      </c>
      <c r="C1565">
        <v>1.2069399999999999</v>
      </c>
      <c r="D1565">
        <v>1.19933</v>
      </c>
      <c r="E1565">
        <v>1.20119</v>
      </c>
      <c r="F1565">
        <v>7.6099999999998903E-3</v>
      </c>
      <c r="G1565">
        <v>6.2121428571428501E-3</v>
      </c>
      <c r="H1565">
        <v>33.503498660238698</v>
      </c>
      <c r="I1565">
        <v>1</v>
      </c>
      <c r="J1565" s="1">
        <f t="shared" si="72"/>
        <v>44308</v>
      </c>
      <c r="K1565">
        <f>IFERROR(VLOOKUP(J1565,realized!F:I,3,0),"")</f>
        <v>69978.66</v>
      </c>
      <c r="M1565" t="s">
        <v>2394</v>
      </c>
      <c r="N1565">
        <v>1.3923300000000001</v>
      </c>
      <c r="O1565">
        <v>1.3949100000000001</v>
      </c>
      <c r="P1565">
        <v>1.3823099999999999</v>
      </c>
      <c r="Q1565">
        <v>1.3831599999999999</v>
      </c>
      <c r="R1565">
        <v>1.2600000000000101E-2</v>
      </c>
      <c r="S1565">
        <v>9.6757142857142701E-3</v>
      </c>
      <c r="T1565">
        <v>48.736486243752701</v>
      </c>
      <c r="U1565">
        <v>0</v>
      </c>
      <c r="V1565" s="1">
        <f t="shared" si="73"/>
        <v>44308</v>
      </c>
      <c r="W1565">
        <f>IFERROR(VLOOKUP(V1565,realized!K:N,3,0),"")</f>
        <v>-383268.51</v>
      </c>
      <c r="Y1565" t="s">
        <v>2386</v>
      </c>
      <c r="Z1565">
        <v>1743.63</v>
      </c>
      <c r="AA1565">
        <v>1744.95</v>
      </c>
      <c r="AB1565">
        <v>1727.37</v>
      </c>
      <c r="AC1565">
        <v>1732.72</v>
      </c>
      <c r="AD1565">
        <v>17.580000000000101</v>
      </c>
      <c r="AE1565">
        <v>22.145</v>
      </c>
      <c r="AF1565">
        <v>51.996243974497602</v>
      </c>
      <c r="AG1565">
        <v>0</v>
      </c>
      <c r="AH1565" s="1">
        <f t="shared" si="74"/>
        <v>44298</v>
      </c>
      <c r="AI1565">
        <f>IFERROR(VLOOKUP(AH1565,realized!U:X,3,0),"")</f>
        <v>-10299.02</v>
      </c>
    </row>
    <row r="1566" spans="1:35" x14ac:dyDescent="0.3">
      <c r="A1566" t="s">
        <v>2395</v>
      </c>
      <c r="B1566">
        <v>1.2014800000000001</v>
      </c>
      <c r="C1566">
        <v>1.20997</v>
      </c>
      <c r="D1566">
        <v>1.20126</v>
      </c>
      <c r="E1566">
        <v>1.20926</v>
      </c>
      <c r="F1566">
        <v>8.78000000000001E-3</v>
      </c>
      <c r="G1566">
        <v>6.25642857142855E-3</v>
      </c>
      <c r="H1566">
        <v>38.018685894588899</v>
      </c>
      <c r="I1566">
        <v>1</v>
      </c>
      <c r="J1566" s="1">
        <f t="shared" si="72"/>
        <v>44309</v>
      </c>
      <c r="K1566">
        <f>IFERROR(VLOOKUP(J1566,realized!F:I,3,0),"")</f>
        <v>-249006.82</v>
      </c>
      <c r="M1566" t="s">
        <v>2395</v>
      </c>
      <c r="N1566">
        <v>1.3832</v>
      </c>
      <c r="O1566">
        <v>1.3894899999999999</v>
      </c>
      <c r="P1566">
        <v>1.3831199999999999</v>
      </c>
      <c r="Q1566">
        <v>1.3876200000000001</v>
      </c>
      <c r="R1566">
        <v>6.3699999999999798E-3</v>
      </c>
      <c r="S1566">
        <v>9.4114285714285793E-3</v>
      </c>
      <c r="T1566">
        <v>49.046471121040902</v>
      </c>
      <c r="U1566">
        <v>0</v>
      </c>
      <c r="V1566" s="1">
        <f t="shared" si="73"/>
        <v>44309</v>
      </c>
      <c r="W1566">
        <f>IFERROR(VLOOKUP(V1566,realized!K:N,3,0),"")</f>
        <v>120901.1</v>
      </c>
      <c r="Y1566" t="s">
        <v>2387</v>
      </c>
      <c r="Z1566">
        <v>1732.89</v>
      </c>
      <c r="AA1566">
        <v>1748.93</v>
      </c>
      <c r="AB1566">
        <v>1723.67</v>
      </c>
      <c r="AC1566">
        <v>1745.21</v>
      </c>
      <c r="AD1566">
        <v>25.259999999999899</v>
      </c>
      <c r="AE1566">
        <v>22.676428571428598</v>
      </c>
      <c r="AF1566">
        <v>51.7601895880047</v>
      </c>
      <c r="AG1566">
        <v>0</v>
      </c>
      <c r="AH1566" s="1">
        <f t="shared" si="74"/>
        <v>44299</v>
      </c>
      <c r="AI1566">
        <f>IFERROR(VLOOKUP(AH1566,realized!U:X,3,0),"")</f>
        <v>-453036.45</v>
      </c>
    </row>
    <row r="1567" spans="1:35" x14ac:dyDescent="0.3">
      <c r="A1567" t="s">
        <v>2396</v>
      </c>
      <c r="B1567">
        <v>1.2091799999999999</v>
      </c>
      <c r="C1567">
        <v>1.21167</v>
      </c>
      <c r="D1567">
        <v>1.2061200000000001</v>
      </c>
      <c r="E1567">
        <v>1.2082599999999999</v>
      </c>
      <c r="F1567">
        <v>5.5499999999999404E-3</v>
      </c>
      <c r="G1567">
        <v>6.0635714285714E-3</v>
      </c>
      <c r="H1567">
        <v>44.6645705063939</v>
      </c>
      <c r="I1567">
        <v>1</v>
      </c>
      <c r="J1567" s="1">
        <f t="shared" si="72"/>
        <v>44312</v>
      </c>
      <c r="K1567">
        <f>IFERROR(VLOOKUP(J1567,realized!F:I,3,0),"")</f>
        <v>-140723.19</v>
      </c>
      <c r="M1567" t="s">
        <v>2396</v>
      </c>
      <c r="N1567">
        <v>1.3873200000000001</v>
      </c>
      <c r="O1567">
        <v>1.39289</v>
      </c>
      <c r="P1567">
        <v>1.3864300000000001</v>
      </c>
      <c r="Q1567">
        <v>1.3893899999999999</v>
      </c>
      <c r="R1567">
        <v>6.4599999999999103E-3</v>
      </c>
      <c r="S1567">
        <v>9.0399999999999994E-3</v>
      </c>
      <c r="T1567">
        <v>49.214530487930098</v>
      </c>
      <c r="U1567">
        <v>0</v>
      </c>
      <c r="V1567" s="1">
        <f t="shared" si="73"/>
        <v>44312</v>
      </c>
      <c r="W1567">
        <f>IFERROR(VLOOKUP(V1567,realized!K:N,3,0),"")</f>
        <v>39994.69</v>
      </c>
      <c r="Y1567" t="s">
        <v>2388</v>
      </c>
      <c r="Z1567">
        <v>1745.92</v>
      </c>
      <c r="AA1567">
        <v>1749.25</v>
      </c>
      <c r="AB1567">
        <v>1732.59</v>
      </c>
      <c r="AC1567">
        <v>1736.22</v>
      </c>
      <c r="AD1567">
        <v>16.66</v>
      </c>
      <c r="AE1567">
        <v>22.816428571428599</v>
      </c>
      <c r="AF1567">
        <v>51.692401066838897</v>
      </c>
      <c r="AG1567">
        <v>0</v>
      </c>
      <c r="AH1567" s="1">
        <f t="shared" si="74"/>
        <v>44300</v>
      </c>
      <c r="AI1567">
        <f>IFERROR(VLOOKUP(AH1567,realized!U:X,3,0),"")</f>
        <v>242577.21</v>
      </c>
    </row>
    <row r="1568" spans="1:35" x14ac:dyDescent="0.3">
      <c r="A1568" t="s">
        <v>2397</v>
      </c>
      <c r="B1568">
        <v>1.20834</v>
      </c>
      <c r="C1568">
        <v>1.2092499999999999</v>
      </c>
      <c r="D1568">
        <v>1.2056500000000001</v>
      </c>
      <c r="E1568">
        <v>1.2086399999999999</v>
      </c>
      <c r="F1568">
        <v>3.5999999999998199E-3</v>
      </c>
      <c r="G1568">
        <v>5.9364285714285396E-3</v>
      </c>
      <c r="H1568">
        <v>44.701606452543899</v>
      </c>
      <c r="I1568">
        <v>1</v>
      </c>
      <c r="J1568" s="1">
        <f t="shared" si="72"/>
        <v>44313</v>
      </c>
      <c r="K1568">
        <f>IFERROR(VLOOKUP(J1568,realized!F:I,3,0),"")</f>
        <v>60699.03</v>
      </c>
      <c r="M1568" t="s">
        <v>2397</v>
      </c>
      <c r="N1568">
        <v>1.38941</v>
      </c>
      <c r="O1568">
        <v>1.3923700000000001</v>
      </c>
      <c r="P1568">
        <v>1.3858200000000001</v>
      </c>
      <c r="Q1568">
        <v>1.39056</v>
      </c>
      <c r="R1568">
        <v>6.5500000000000497E-3</v>
      </c>
      <c r="S1568">
        <v>8.6821428571428605E-3</v>
      </c>
      <c r="T1568">
        <v>49.301965742897501</v>
      </c>
      <c r="U1568">
        <v>0</v>
      </c>
      <c r="V1568" s="1">
        <f t="shared" si="73"/>
        <v>44313</v>
      </c>
      <c r="W1568">
        <f>IFERROR(VLOOKUP(V1568,realized!K:N,3,0),"")</f>
        <v>94092.65</v>
      </c>
      <c r="Y1568" t="s">
        <v>2389</v>
      </c>
      <c r="Z1568">
        <v>1736.43</v>
      </c>
      <c r="AA1568">
        <v>1769.57</v>
      </c>
      <c r="AB1568">
        <v>1734.3</v>
      </c>
      <c r="AC1568">
        <v>1763.42</v>
      </c>
      <c r="AD1568">
        <v>35.269999999999897</v>
      </c>
      <c r="AE1568">
        <v>23.65</v>
      </c>
      <c r="AF1568">
        <v>46.862118410762903</v>
      </c>
      <c r="AG1568">
        <v>0</v>
      </c>
      <c r="AH1568" s="1">
        <f t="shared" si="74"/>
        <v>44301</v>
      </c>
      <c r="AI1568">
        <f>IFERROR(VLOOKUP(AH1568,realized!U:X,3,0),"")</f>
        <v>-3101586.63</v>
      </c>
    </row>
    <row r="1569" spans="1:35" x14ac:dyDescent="0.3">
      <c r="A1569" t="s">
        <v>2398</v>
      </c>
      <c r="B1569">
        <v>1.20896</v>
      </c>
      <c r="C1569">
        <v>1.2134499999999999</v>
      </c>
      <c r="D1569">
        <v>1.2056</v>
      </c>
      <c r="E1569">
        <v>1.2122299999999999</v>
      </c>
      <c r="F1569">
        <v>7.8499999999999091E-3</v>
      </c>
      <c r="G1569">
        <v>6.0228571428570998E-3</v>
      </c>
      <c r="H1569">
        <v>43.008429485762797</v>
      </c>
      <c r="I1569">
        <v>0</v>
      </c>
      <c r="J1569" s="1">
        <f t="shared" si="72"/>
        <v>44314</v>
      </c>
      <c r="K1569">
        <f>IFERROR(VLOOKUP(J1569,realized!F:I,3,0),"")</f>
        <v>-125585.16</v>
      </c>
      <c r="M1569" t="s">
        <v>2398</v>
      </c>
      <c r="N1569">
        <v>1.3909199999999999</v>
      </c>
      <c r="O1569">
        <v>1.3950400000000001</v>
      </c>
      <c r="P1569">
        <v>1.3860699999999999</v>
      </c>
      <c r="Q1569">
        <v>1.3935500000000001</v>
      </c>
      <c r="R1569">
        <v>8.9700000000001393E-3</v>
      </c>
      <c r="S1569">
        <v>8.8707142857142995E-3</v>
      </c>
      <c r="T1569">
        <v>49.362596236582696</v>
      </c>
      <c r="U1569">
        <v>0</v>
      </c>
      <c r="V1569" s="1">
        <f t="shared" si="73"/>
        <v>44314</v>
      </c>
      <c r="W1569">
        <f>IFERROR(VLOOKUP(V1569,realized!K:N,3,0),"")</f>
        <v>82804.789999999994</v>
      </c>
      <c r="Y1569" t="s">
        <v>2390</v>
      </c>
      <c r="Z1569">
        <v>1763.66</v>
      </c>
      <c r="AA1569">
        <v>1783.74</v>
      </c>
      <c r="AB1569">
        <v>1759.67</v>
      </c>
      <c r="AC1569">
        <v>1776.29</v>
      </c>
      <c r="AD1569">
        <v>24.069999999999901</v>
      </c>
      <c r="AE1569">
        <v>24.291428571428501</v>
      </c>
      <c r="AF1569">
        <v>41.6920362142287</v>
      </c>
      <c r="AG1569">
        <v>0</v>
      </c>
      <c r="AH1569" s="1">
        <f t="shared" si="74"/>
        <v>44302</v>
      </c>
      <c r="AI1569">
        <f>IFERROR(VLOOKUP(AH1569,realized!U:X,3,0),"")</f>
        <v>-1491700.55</v>
      </c>
    </row>
    <row r="1570" spans="1:35" x14ac:dyDescent="0.3">
      <c r="A1570" t="s">
        <v>2399</v>
      </c>
      <c r="B1570">
        <v>1.2121900000000001</v>
      </c>
      <c r="C1570">
        <v>1.21496</v>
      </c>
      <c r="D1570">
        <v>1.2101900000000001</v>
      </c>
      <c r="E1570">
        <v>1.2117599999999999</v>
      </c>
      <c r="F1570">
        <v>4.7699999999999401E-3</v>
      </c>
      <c r="G1570">
        <v>5.9857142857142401E-3</v>
      </c>
      <c r="H1570">
        <v>41.470987560378298</v>
      </c>
      <c r="I1570">
        <v>0</v>
      </c>
      <c r="J1570" s="1">
        <f t="shared" si="72"/>
        <v>44315</v>
      </c>
      <c r="K1570">
        <f>IFERROR(VLOOKUP(J1570,realized!F:I,3,0),"")</f>
        <v>-56317.65</v>
      </c>
      <c r="M1570" t="s">
        <v>2399</v>
      </c>
      <c r="N1570">
        <v>1.3933199999999999</v>
      </c>
      <c r="O1570">
        <v>1.3976200000000001</v>
      </c>
      <c r="P1570">
        <v>1.39286</v>
      </c>
      <c r="Q1570">
        <v>1.3936599999999999</v>
      </c>
      <c r="R1570">
        <v>4.7600000000000897E-3</v>
      </c>
      <c r="S1570">
        <v>8.6378571428571693E-3</v>
      </c>
      <c r="T1570">
        <v>49.306949763685999</v>
      </c>
      <c r="U1570">
        <v>0</v>
      </c>
      <c r="V1570" s="1">
        <f t="shared" si="73"/>
        <v>44315</v>
      </c>
      <c r="W1570">
        <f>IFERROR(VLOOKUP(V1570,realized!K:N,3,0),"")</f>
        <v>53897.7</v>
      </c>
      <c r="Y1570" t="s">
        <v>2391</v>
      </c>
      <c r="Z1570">
        <v>1777.76</v>
      </c>
      <c r="AA1570">
        <v>1789.98</v>
      </c>
      <c r="AB1570">
        <v>1766.72</v>
      </c>
      <c r="AC1570">
        <v>1771.2</v>
      </c>
      <c r="AD1570">
        <v>23.259999999999899</v>
      </c>
      <c r="AE1570">
        <v>23.986428571428501</v>
      </c>
      <c r="AF1570">
        <v>39.865494965897803</v>
      </c>
      <c r="AG1570">
        <v>0</v>
      </c>
      <c r="AH1570" s="1">
        <f t="shared" si="74"/>
        <v>44305</v>
      </c>
      <c r="AI1570">
        <f>IFERROR(VLOOKUP(AH1570,realized!U:X,3,0),"")</f>
        <v>-898130.96</v>
      </c>
    </row>
    <row r="1571" spans="1:35" x14ac:dyDescent="0.3">
      <c r="A1571" t="s">
        <v>2400</v>
      </c>
      <c r="B1571">
        <v>1.21157</v>
      </c>
      <c r="C1571">
        <v>1.21262</v>
      </c>
      <c r="D1571">
        <v>1.2014800000000001</v>
      </c>
      <c r="E1571">
        <v>1.2014800000000001</v>
      </c>
      <c r="F1571">
        <v>1.11399999999999E-2</v>
      </c>
      <c r="G1571">
        <v>6.4392857142856596E-3</v>
      </c>
      <c r="H1571">
        <v>42.764729711130499</v>
      </c>
      <c r="I1571">
        <v>0</v>
      </c>
      <c r="J1571" s="1">
        <f t="shared" si="72"/>
        <v>44316</v>
      </c>
      <c r="K1571">
        <f>IFERROR(VLOOKUP(J1571,realized!F:I,3,0),"")</f>
        <v>-341747.03</v>
      </c>
      <c r="M1571" t="s">
        <v>2400</v>
      </c>
      <c r="N1571">
        <v>1.39371</v>
      </c>
      <c r="O1571">
        <v>1.3957900000000001</v>
      </c>
      <c r="P1571">
        <v>1.3802300000000001</v>
      </c>
      <c r="Q1571">
        <v>1.3809899999999999</v>
      </c>
      <c r="R1571">
        <v>1.5559999999999999E-2</v>
      </c>
      <c r="S1571">
        <v>8.9821428571428899E-3</v>
      </c>
      <c r="T1571">
        <v>52.249672632633903</v>
      </c>
      <c r="U1571">
        <v>0</v>
      </c>
      <c r="V1571" s="1">
        <f t="shared" si="73"/>
        <v>44316</v>
      </c>
      <c r="W1571">
        <f>IFERROR(VLOOKUP(V1571,realized!K:N,3,0),"")</f>
        <v>-189210.95</v>
      </c>
      <c r="Y1571" t="s">
        <v>2392</v>
      </c>
      <c r="Z1571">
        <v>1770.93</v>
      </c>
      <c r="AA1571">
        <v>1780.36</v>
      </c>
      <c r="AB1571">
        <v>1763.52</v>
      </c>
      <c r="AC1571">
        <v>1778.65</v>
      </c>
      <c r="AD1571">
        <v>16.8399999999999</v>
      </c>
      <c r="AE1571">
        <v>22.6471428571428</v>
      </c>
      <c r="AF1571">
        <v>39.904748177779801</v>
      </c>
      <c r="AG1571">
        <v>0</v>
      </c>
      <c r="AH1571" s="1">
        <f t="shared" si="74"/>
        <v>44306</v>
      </c>
      <c r="AI1571">
        <f>IFERROR(VLOOKUP(AH1571,realized!U:X,3,0),"")</f>
        <v>37636.71</v>
      </c>
    </row>
    <row r="1572" spans="1:35" x14ac:dyDescent="0.3">
      <c r="A1572" t="s">
        <v>2401</v>
      </c>
      <c r="B1572">
        <v>1.2029099999999999</v>
      </c>
      <c r="C1572">
        <v>1.20757</v>
      </c>
      <c r="D1572">
        <v>1.2012499999999999</v>
      </c>
      <c r="E1572">
        <v>1.2060200000000001</v>
      </c>
      <c r="F1572">
        <v>6.3200000000000998E-3</v>
      </c>
      <c r="G1572">
        <v>6.3328571428570898E-3</v>
      </c>
      <c r="H1572">
        <v>53.262746655616198</v>
      </c>
      <c r="I1572">
        <v>0</v>
      </c>
      <c r="J1572" s="1">
        <f t="shared" si="72"/>
        <v>44319</v>
      </c>
      <c r="K1572">
        <f>IFERROR(VLOOKUP(J1572,realized!F:I,3,0),"")</f>
        <v>-42076.9</v>
      </c>
      <c r="M1572" t="s">
        <v>2401</v>
      </c>
      <c r="N1572">
        <v>1.38066</v>
      </c>
      <c r="O1572">
        <v>1.39313</v>
      </c>
      <c r="P1572">
        <v>1.38001</v>
      </c>
      <c r="Q1572">
        <v>1.39053</v>
      </c>
      <c r="R1572">
        <v>1.312E-2</v>
      </c>
      <c r="S1572">
        <v>9.3842857142857495E-3</v>
      </c>
      <c r="T1572">
        <v>55.234595788121197</v>
      </c>
      <c r="U1572">
        <v>0</v>
      </c>
      <c r="V1572" s="1">
        <f t="shared" si="73"/>
        <v>44319</v>
      </c>
      <c r="W1572">
        <f>IFERROR(VLOOKUP(V1572,realized!K:N,3,0),"")</f>
        <v>25208.95</v>
      </c>
      <c r="Y1572" t="s">
        <v>2393</v>
      </c>
      <c r="Z1572">
        <v>1778.19</v>
      </c>
      <c r="AA1572">
        <v>1797.57</v>
      </c>
      <c r="AB1572">
        <v>1776.19</v>
      </c>
      <c r="AC1572">
        <v>1793.59</v>
      </c>
      <c r="AD1572">
        <v>21.3799999999998</v>
      </c>
      <c r="AE1572">
        <v>21.497142857142801</v>
      </c>
      <c r="AF1572">
        <v>47.227711860502403</v>
      </c>
      <c r="AG1572">
        <v>0</v>
      </c>
      <c r="AH1572" s="1">
        <f t="shared" si="74"/>
        <v>44307</v>
      </c>
      <c r="AI1572">
        <f>IFERROR(VLOOKUP(AH1572,realized!U:X,3,0),"")</f>
        <v>-394863.13</v>
      </c>
    </row>
    <row r="1573" spans="1:35" x14ac:dyDescent="0.3">
      <c r="A1573" t="s">
        <v>2402</v>
      </c>
      <c r="B1573">
        <v>1.20617</v>
      </c>
      <c r="C1573">
        <v>1.20634</v>
      </c>
      <c r="D1573">
        <v>1.19987</v>
      </c>
      <c r="E1573">
        <v>1.2011000000000001</v>
      </c>
      <c r="F1573">
        <v>6.4699999999999697E-3</v>
      </c>
      <c r="G1573">
        <v>6.5014285714285304E-3</v>
      </c>
      <c r="H1573">
        <v>53.620272105466</v>
      </c>
      <c r="I1573">
        <v>0</v>
      </c>
      <c r="J1573" s="1">
        <f t="shared" si="72"/>
        <v>44320</v>
      </c>
      <c r="K1573">
        <f>IFERROR(VLOOKUP(J1573,realized!F:I,3,0),"")</f>
        <v>60436.14</v>
      </c>
      <c r="M1573" t="s">
        <v>2402</v>
      </c>
      <c r="N1573">
        <v>1.39028</v>
      </c>
      <c r="O1573">
        <v>1.39106</v>
      </c>
      <c r="P1573">
        <v>1.3837999999999999</v>
      </c>
      <c r="Q1573">
        <v>1.3883000000000001</v>
      </c>
      <c r="R1573">
        <v>7.2600000000000399E-3</v>
      </c>
      <c r="S1573">
        <v>9.4428571428571799E-3</v>
      </c>
      <c r="T1573">
        <v>55.491881633431802</v>
      </c>
      <c r="U1573">
        <v>0</v>
      </c>
      <c r="V1573" s="1">
        <f t="shared" si="73"/>
        <v>44320</v>
      </c>
      <c r="W1573">
        <f>IFERROR(VLOOKUP(V1573,realized!K:N,3,0),"")</f>
        <v>199286.98</v>
      </c>
      <c r="Y1573" t="s">
        <v>2394</v>
      </c>
      <c r="Z1573">
        <v>1793.99</v>
      </c>
      <c r="AA1573">
        <v>1797.79</v>
      </c>
      <c r="AB1573">
        <v>1777.36</v>
      </c>
      <c r="AC1573">
        <v>1783.99</v>
      </c>
      <c r="AD1573">
        <v>20.43</v>
      </c>
      <c r="AE1573">
        <v>21.192142857142802</v>
      </c>
      <c r="AF1573">
        <v>53.879209919562101</v>
      </c>
      <c r="AG1573">
        <v>0</v>
      </c>
      <c r="AH1573" s="1">
        <f t="shared" si="74"/>
        <v>44308</v>
      </c>
      <c r="AI1573">
        <f>IFERROR(VLOOKUP(AH1573,realized!U:X,3,0),"")</f>
        <v>-137090.9</v>
      </c>
    </row>
    <row r="1574" spans="1:35" x14ac:dyDescent="0.3">
      <c r="A1574" t="s">
        <v>2403</v>
      </c>
      <c r="B1574">
        <v>1.2008700000000001</v>
      </c>
      <c r="C1574">
        <v>1.2026300000000001</v>
      </c>
      <c r="D1574">
        <v>1.19859</v>
      </c>
      <c r="E1574">
        <v>1.2003699999999999</v>
      </c>
      <c r="F1574">
        <v>4.0400000000000401E-3</v>
      </c>
      <c r="G1574">
        <v>6.5242857142856596E-3</v>
      </c>
      <c r="H1574">
        <v>53.986707557114201</v>
      </c>
      <c r="I1574">
        <v>0</v>
      </c>
      <c r="J1574" s="1">
        <f t="shared" si="72"/>
        <v>44321</v>
      </c>
      <c r="K1574">
        <f>IFERROR(VLOOKUP(J1574,realized!F:I,3,0),"")</f>
        <v>14041.35</v>
      </c>
      <c r="M1574" t="s">
        <v>2403</v>
      </c>
      <c r="N1574">
        <v>1.3881399999999999</v>
      </c>
      <c r="O1574">
        <v>1.39259</v>
      </c>
      <c r="P1574">
        <v>1.3875999999999999</v>
      </c>
      <c r="Q1574">
        <v>1.39029</v>
      </c>
      <c r="R1574">
        <v>4.99000000000005E-3</v>
      </c>
      <c r="S1574">
        <v>9.4592857142857603E-3</v>
      </c>
      <c r="T1574">
        <v>55.825392217425303</v>
      </c>
      <c r="U1574">
        <v>0</v>
      </c>
      <c r="V1574" s="1">
        <f t="shared" si="73"/>
        <v>44321</v>
      </c>
      <c r="W1574">
        <f>IFERROR(VLOOKUP(V1574,realized!K:N,3,0),"")</f>
        <v>78709.850000000006</v>
      </c>
      <c r="Y1574" t="s">
        <v>2395</v>
      </c>
      <c r="Z1574">
        <v>1783.62</v>
      </c>
      <c r="AA1574">
        <v>1795.88</v>
      </c>
      <c r="AB1574">
        <v>1769.95</v>
      </c>
      <c r="AC1574">
        <v>1777</v>
      </c>
      <c r="AD1574">
        <v>25.93</v>
      </c>
      <c r="AE1574">
        <v>22.163571428571402</v>
      </c>
      <c r="AF1574">
        <v>55.013447602047101</v>
      </c>
      <c r="AG1574">
        <v>0</v>
      </c>
      <c r="AH1574" s="1">
        <f t="shared" si="74"/>
        <v>44309</v>
      </c>
      <c r="AI1574">
        <f>IFERROR(VLOOKUP(AH1574,realized!U:X,3,0),"")</f>
        <v>-187042.59</v>
      </c>
    </row>
    <row r="1575" spans="1:35" x14ac:dyDescent="0.3">
      <c r="A1575" t="s">
        <v>2404</v>
      </c>
      <c r="B1575">
        <v>1.2001900000000001</v>
      </c>
      <c r="C1575">
        <v>1.2071400000000001</v>
      </c>
      <c r="D1575">
        <v>1.1992799999999999</v>
      </c>
      <c r="E1575">
        <v>1.2060599999999999</v>
      </c>
      <c r="F1575">
        <v>7.8600000000002002E-3</v>
      </c>
      <c r="G1575">
        <v>6.7707142857142402E-3</v>
      </c>
      <c r="H1575">
        <v>54.422362135675797</v>
      </c>
      <c r="I1575">
        <v>0</v>
      </c>
      <c r="J1575" s="1">
        <f t="shared" si="72"/>
        <v>44322</v>
      </c>
      <c r="K1575">
        <f>IFERROR(VLOOKUP(J1575,realized!F:I,3,0),"")</f>
        <v>-235089.55</v>
      </c>
      <c r="M1575" t="s">
        <v>2404</v>
      </c>
      <c r="N1575">
        <v>1.38984</v>
      </c>
      <c r="O1575">
        <v>1.39402</v>
      </c>
      <c r="P1575">
        <v>1.3855200000000001</v>
      </c>
      <c r="Q1575">
        <v>1.3883399999999999</v>
      </c>
      <c r="R1575">
        <v>8.4999999999999503E-3</v>
      </c>
      <c r="S1575">
        <v>9.1535714285714692E-3</v>
      </c>
      <c r="T1575">
        <v>68.839527461311903</v>
      </c>
      <c r="U1575">
        <v>0</v>
      </c>
      <c r="V1575" s="1">
        <f t="shared" si="73"/>
        <v>44322</v>
      </c>
      <c r="W1575">
        <f>IFERROR(VLOOKUP(V1575,realized!K:N,3,0),"")</f>
        <v>243498.79</v>
      </c>
      <c r="Y1575" t="s">
        <v>2396</v>
      </c>
      <c r="Z1575">
        <v>1776</v>
      </c>
      <c r="AA1575">
        <v>1783.4</v>
      </c>
      <c r="AB1575">
        <v>1768.8</v>
      </c>
      <c r="AC1575">
        <v>1781.23</v>
      </c>
      <c r="AD1575">
        <v>14.600000000000099</v>
      </c>
      <c r="AE1575">
        <v>21.8992857142857</v>
      </c>
      <c r="AF1575">
        <v>54.840429865315002</v>
      </c>
      <c r="AG1575">
        <v>0</v>
      </c>
      <c r="AH1575" s="1">
        <f t="shared" si="74"/>
        <v>44312</v>
      </c>
      <c r="AI1575">
        <f>IFERROR(VLOOKUP(AH1575,realized!U:X,3,0),"")</f>
        <v>215308.12</v>
      </c>
    </row>
    <row r="1576" spans="1:35" x14ac:dyDescent="0.3">
      <c r="A1576" t="s">
        <v>2405</v>
      </c>
      <c r="B1576">
        <v>1.2059599999999999</v>
      </c>
      <c r="C1576">
        <v>1.21713</v>
      </c>
      <c r="D1576">
        <v>1.2052700000000001</v>
      </c>
      <c r="E1576">
        <v>1.2162200000000001</v>
      </c>
      <c r="F1576">
        <v>1.18599999999999E-2</v>
      </c>
      <c r="G1576">
        <v>6.8649999999999597E-3</v>
      </c>
      <c r="H1576">
        <v>58.989735443951403</v>
      </c>
      <c r="I1576">
        <v>0</v>
      </c>
      <c r="J1576" s="1">
        <f t="shared" si="72"/>
        <v>44323</v>
      </c>
      <c r="K1576">
        <f>IFERROR(VLOOKUP(J1576,realized!F:I,3,0),"")</f>
        <v>-619386.96</v>
      </c>
      <c r="M1576" t="s">
        <v>2405</v>
      </c>
      <c r="N1576">
        <v>1.3891500000000001</v>
      </c>
      <c r="O1576">
        <v>1.4005300000000001</v>
      </c>
      <c r="P1576">
        <v>1.38825</v>
      </c>
      <c r="Q1576">
        <v>1.39839</v>
      </c>
      <c r="R1576">
        <v>1.2279999999999999E-2</v>
      </c>
      <c r="S1576">
        <v>8.7221428571429005E-3</v>
      </c>
      <c r="T1576">
        <v>68.651733762468098</v>
      </c>
      <c r="U1576">
        <v>0</v>
      </c>
      <c r="V1576" s="1">
        <f t="shared" si="73"/>
        <v>44323</v>
      </c>
      <c r="W1576">
        <f>IFERROR(VLOOKUP(V1576,realized!K:N,3,0),"")</f>
        <v>-32923.07</v>
      </c>
      <c r="Y1576" t="s">
        <v>2397</v>
      </c>
      <c r="Z1576">
        <v>1781.02</v>
      </c>
      <c r="AA1576">
        <v>1785.5</v>
      </c>
      <c r="AB1576">
        <v>1773.67</v>
      </c>
      <c r="AC1576">
        <v>1776.54</v>
      </c>
      <c r="AD1576">
        <v>11.829999999999901</v>
      </c>
      <c r="AE1576">
        <v>21.762142857142798</v>
      </c>
      <c r="AF1576">
        <v>54.766922055874197</v>
      </c>
      <c r="AG1576">
        <v>0</v>
      </c>
      <c r="AH1576" s="1">
        <f t="shared" si="74"/>
        <v>44313</v>
      </c>
      <c r="AI1576">
        <f>IFERROR(VLOOKUP(AH1576,realized!U:X,3,0),"")</f>
        <v>496955.88</v>
      </c>
    </row>
    <row r="1577" spans="1:35" x14ac:dyDescent="0.3">
      <c r="A1577" t="s">
        <v>2406</v>
      </c>
      <c r="B1577">
        <v>1.2161</v>
      </c>
      <c r="C1577">
        <v>1.2178</v>
      </c>
      <c r="D1577">
        <v>1.21269</v>
      </c>
      <c r="E1577">
        <v>1.21269</v>
      </c>
      <c r="F1577">
        <v>5.1099999999999401E-3</v>
      </c>
      <c r="G1577">
        <v>6.8199999999999598E-3</v>
      </c>
      <c r="H1577">
        <v>57.954724845289903</v>
      </c>
      <c r="I1577">
        <v>0</v>
      </c>
      <c r="J1577" s="1">
        <f t="shared" si="72"/>
        <v>44326</v>
      </c>
      <c r="K1577">
        <f>IFERROR(VLOOKUP(J1577,realized!F:I,3,0),"")</f>
        <v>-91424.86</v>
      </c>
      <c r="M1577" t="s">
        <v>2406</v>
      </c>
      <c r="N1577">
        <v>1.4002300000000001</v>
      </c>
      <c r="O1577">
        <v>1.41581</v>
      </c>
      <c r="P1577">
        <v>1.3992500000000001</v>
      </c>
      <c r="Q1577">
        <v>1.41151</v>
      </c>
      <c r="R1577">
        <v>1.7419999999999901E-2</v>
      </c>
      <c r="S1577">
        <v>9.3735714285714707E-3</v>
      </c>
      <c r="T1577">
        <v>48.252551737121401</v>
      </c>
      <c r="U1577">
        <v>0</v>
      </c>
      <c r="V1577" s="1">
        <f t="shared" si="73"/>
        <v>44326</v>
      </c>
      <c r="W1577">
        <f>IFERROR(VLOOKUP(V1577,realized!K:N,3,0),"")</f>
        <v>-848963.2</v>
      </c>
      <c r="Y1577" t="s">
        <v>2398</v>
      </c>
      <c r="Z1577">
        <v>1776.68</v>
      </c>
      <c r="AA1577">
        <v>1782.51</v>
      </c>
      <c r="AB1577">
        <v>1762.53</v>
      </c>
      <c r="AC1577">
        <v>1781.62</v>
      </c>
      <c r="AD1577">
        <v>19.98</v>
      </c>
      <c r="AE1577">
        <v>21.367857142857101</v>
      </c>
      <c r="AF1577">
        <v>54.737565082201002</v>
      </c>
      <c r="AG1577">
        <v>0</v>
      </c>
      <c r="AH1577" s="1">
        <f t="shared" si="74"/>
        <v>44314</v>
      </c>
      <c r="AI1577">
        <f>IFERROR(VLOOKUP(AH1577,realized!U:X,3,0),"")</f>
        <v>-497571.83</v>
      </c>
    </row>
    <row r="1578" spans="1:35" x14ac:dyDescent="0.3">
      <c r="A1578" t="s">
        <v>2407</v>
      </c>
      <c r="B1578">
        <v>1.21279</v>
      </c>
      <c r="C1578">
        <v>1.21814</v>
      </c>
      <c r="D1578">
        <v>1.2122900000000001</v>
      </c>
      <c r="E1578">
        <v>1.21455</v>
      </c>
      <c r="F1578">
        <v>5.84999999999991E-3</v>
      </c>
      <c r="G1578">
        <v>6.9149999999999698E-3</v>
      </c>
      <c r="H1578">
        <v>57.705836490611901</v>
      </c>
      <c r="I1578">
        <v>0</v>
      </c>
      <c r="J1578" s="1">
        <f t="shared" si="72"/>
        <v>44327</v>
      </c>
      <c r="K1578">
        <f>IFERROR(VLOOKUP(J1578,realized!F:I,3,0),"")</f>
        <v>44043.25</v>
      </c>
      <c r="M1578" t="s">
        <v>2407</v>
      </c>
      <c r="N1578">
        <v>1.41153</v>
      </c>
      <c r="O1578">
        <v>1.41662</v>
      </c>
      <c r="P1578">
        <v>1.41038</v>
      </c>
      <c r="Q1578">
        <v>1.4135800000000001</v>
      </c>
      <c r="R1578">
        <v>6.2400000000000198E-3</v>
      </c>
      <c r="S1578">
        <v>9.3628571428571797E-3</v>
      </c>
      <c r="T1578">
        <v>47.488887790557101</v>
      </c>
      <c r="U1578">
        <v>0</v>
      </c>
      <c r="V1578" s="1">
        <f t="shared" si="73"/>
        <v>44327</v>
      </c>
      <c r="W1578">
        <f>IFERROR(VLOOKUP(V1578,realized!K:N,3,0),"")</f>
        <v>116771.69</v>
      </c>
      <c r="Y1578" t="s">
        <v>2399</v>
      </c>
      <c r="Z1578">
        <v>1781.84</v>
      </c>
      <c r="AA1578">
        <v>1789.93</v>
      </c>
      <c r="AB1578">
        <v>1756.06</v>
      </c>
      <c r="AC1578">
        <v>1771.85</v>
      </c>
      <c r="AD1578">
        <v>33.870000000000097</v>
      </c>
      <c r="AE1578">
        <v>21.925714285714299</v>
      </c>
      <c r="AF1578">
        <v>54.707926772795801</v>
      </c>
      <c r="AG1578">
        <v>0</v>
      </c>
      <c r="AH1578" s="1">
        <f t="shared" si="74"/>
        <v>44315</v>
      </c>
      <c r="AI1578">
        <f>IFERROR(VLOOKUP(AH1578,realized!U:X,3,0),"")</f>
        <v>-437603.5</v>
      </c>
    </row>
    <row r="1579" spans="1:35" x14ac:dyDescent="0.3">
      <c r="A1579" t="s">
        <v>2408</v>
      </c>
      <c r="B1579">
        <v>1.2144999999999999</v>
      </c>
      <c r="C1579">
        <v>1.2152000000000001</v>
      </c>
      <c r="D1579">
        <v>1.20651</v>
      </c>
      <c r="E1579">
        <v>1.2067399999999999</v>
      </c>
      <c r="F1579">
        <v>8.6900000000000796E-3</v>
      </c>
      <c r="G1579">
        <v>6.99214285714284E-3</v>
      </c>
      <c r="H1579">
        <v>58.034108368725597</v>
      </c>
      <c r="I1579">
        <v>0</v>
      </c>
      <c r="J1579" s="1">
        <f t="shared" si="72"/>
        <v>44328</v>
      </c>
      <c r="K1579">
        <f>IFERROR(VLOOKUP(J1579,realized!F:I,3,0),"")</f>
        <v>-57315.69</v>
      </c>
      <c r="M1579" t="s">
        <v>2408</v>
      </c>
      <c r="N1579">
        <v>1.4137900000000001</v>
      </c>
      <c r="O1579">
        <v>1.4152899999999999</v>
      </c>
      <c r="P1579">
        <v>1.4049400000000001</v>
      </c>
      <c r="Q1579">
        <v>1.4051499999999999</v>
      </c>
      <c r="R1579">
        <v>1.03499999999998E-2</v>
      </c>
      <c r="S1579">
        <v>9.2021428571428705E-3</v>
      </c>
      <c r="T1579">
        <v>47.348652644347403</v>
      </c>
      <c r="U1579">
        <v>0</v>
      </c>
      <c r="V1579" s="1">
        <f t="shared" si="73"/>
        <v>44328</v>
      </c>
      <c r="W1579">
        <f>IFERROR(VLOOKUP(V1579,realized!K:N,3,0),"")</f>
        <v>195750.45</v>
      </c>
      <c r="Y1579" t="s">
        <v>2400</v>
      </c>
      <c r="Z1579">
        <v>1772.56</v>
      </c>
      <c r="AA1579">
        <v>1773.55</v>
      </c>
      <c r="AB1579">
        <v>1764.19</v>
      </c>
      <c r="AC1579">
        <v>1768.79</v>
      </c>
      <c r="AD1579">
        <v>9.3599999999999</v>
      </c>
      <c r="AE1579">
        <v>21.338571428571399</v>
      </c>
      <c r="AF1579">
        <v>54.610491314486801</v>
      </c>
      <c r="AG1579">
        <v>0</v>
      </c>
      <c r="AH1579" s="1">
        <f t="shared" si="74"/>
        <v>44316</v>
      </c>
      <c r="AI1579">
        <f>IFERROR(VLOOKUP(AH1579,realized!U:X,3,0),"")</f>
        <v>491719.77</v>
      </c>
    </row>
    <row r="1580" spans="1:35" x14ac:dyDescent="0.3">
      <c r="A1580" t="s">
        <v>2409</v>
      </c>
      <c r="B1580">
        <v>1.20699</v>
      </c>
      <c r="C1580">
        <v>1.2105900000000001</v>
      </c>
      <c r="D1580">
        <v>1.2051000000000001</v>
      </c>
      <c r="E1580">
        <v>1.2078599999999999</v>
      </c>
      <c r="F1580">
        <v>5.4899999999999897E-3</v>
      </c>
      <c r="G1580">
        <v>6.75714285714284E-3</v>
      </c>
      <c r="H1580">
        <v>58.243350707297097</v>
      </c>
      <c r="I1580">
        <v>0</v>
      </c>
      <c r="J1580" s="1">
        <f t="shared" si="72"/>
        <v>44329</v>
      </c>
      <c r="K1580">
        <f>IFERROR(VLOOKUP(J1580,realized!F:I,3,0),"")</f>
        <v>76183.44</v>
      </c>
      <c r="M1580" t="s">
        <v>2409</v>
      </c>
      <c r="N1580">
        <v>1.4052199999999999</v>
      </c>
      <c r="O1580">
        <v>1.40778</v>
      </c>
      <c r="P1580">
        <v>1.40052</v>
      </c>
      <c r="Q1580">
        <v>1.40507</v>
      </c>
      <c r="R1580">
        <v>7.2600000000000399E-3</v>
      </c>
      <c r="S1580">
        <v>9.2657142857143007E-3</v>
      </c>
      <c r="T1580">
        <v>47.305398747060501</v>
      </c>
      <c r="U1580">
        <v>0</v>
      </c>
      <c r="V1580" s="1">
        <f t="shared" si="73"/>
        <v>44329</v>
      </c>
      <c r="W1580">
        <f>IFERROR(VLOOKUP(V1580,realized!K:N,3,0),"")</f>
        <v>74106.2</v>
      </c>
      <c r="Y1580" t="s">
        <v>2401</v>
      </c>
      <c r="Z1580">
        <v>1767.75</v>
      </c>
      <c r="AA1580">
        <v>1797.84</v>
      </c>
      <c r="AB1580">
        <v>1765.97</v>
      </c>
      <c r="AC1580">
        <v>1792.9</v>
      </c>
      <c r="AD1580">
        <v>31.869999999999798</v>
      </c>
      <c r="AE1580">
        <v>21.810714285714202</v>
      </c>
      <c r="AF1580">
        <v>59.3353435914442</v>
      </c>
      <c r="AG1580">
        <v>0</v>
      </c>
      <c r="AH1580" s="1">
        <f t="shared" si="74"/>
        <v>44319</v>
      </c>
      <c r="AI1580">
        <f>IFERROR(VLOOKUP(AH1580,realized!U:X,3,0),"")</f>
        <v>-1337889.8700000001</v>
      </c>
    </row>
    <row r="1581" spans="1:35" x14ac:dyDescent="0.3">
      <c r="A1581" t="s">
        <v>2410</v>
      </c>
      <c r="B1581">
        <v>1.2078100000000001</v>
      </c>
      <c r="C1581">
        <v>1.2147399999999999</v>
      </c>
      <c r="D1581">
        <v>1.2070799999999999</v>
      </c>
      <c r="E1581">
        <v>1.21435</v>
      </c>
      <c r="F1581">
        <v>7.6600000000000001E-3</v>
      </c>
      <c r="G1581">
        <v>6.9078571428571297E-3</v>
      </c>
      <c r="H1581">
        <v>58.593571517009302</v>
      </c>
      <c r="I1581">
        <v>0</v>
      </c>
      <c r="J1581" s="1">
        <f t="shared" si="72"/>
        <v>44330</v>
      </c>
      <c r="K1581">
        <f>IFERROR(VLOOKUP(J1581,realized!F:I,3,0),"")</f>
        <v>-72091.509999999995</v>
      </c>
      <c r="M1581" t="s">
        <v>2410</v>
      </c>
      <c r="N1581">
        <v>1.4049499999999999</v>
      </c>
      <c r="O1581">
        <v>1.4110499999999999</v>
      </c>
      <c r="P1581">
        <v>1.40358</v>
      </c>
      <c r="Q1581">
        <v>1.40934</v>
      </c>
      <c r="R1581">
        <v>7.4699999999998604E-3</v>
      </c>
      <c r="S1581">
        <v>9.3378571428571599E-3</v>
      </c>
      <c r="T1581">
        <v>47.393762174075199</v>
      </c>
      <c r="U1581">
        <v>0</v>
      </c>
      <c r="V1581" s="1">
        <f t="shared" si="73"/>
        <v>44330</v>
      </c>
      <c r="W1581">
        <f>IFERROR(VLOOKUP(V1581,realized!K:N,3,0),"")</f>
        <v>25338.38</v>
      </c>
      <c r="Y1581" t="s">
        <v>2402</v>
      </c>
      <c r="Z1581">
        <v>1791.94</v>
      </c>
      <c r="AA1581">
        <v>1798.91</v>
      </c>
      <c r="AB1581">
        <v>1770.9</v>
      </c>
      <c r="AC1581">
        <v>1778.64</v>
      </c>
      <c r="AD1581">
        <v>28.009999999999899</v>
      </c>
      <c r="AE1581">
        <v>22.621428571428499</v>
      </c>
      <c r="AF1581">
        <v>59.6851787788801</v>
      </c>
      <c r="AG1581">
        <v>0</v>
      </c>
      <c r="AH1581" s="1">
        <f t="shared" si="74"/>
        <v>44320</v>
      </c>
      <c r="AI1581">
        <f>IFERROR(VLOOKUP(AH1581,realized!U:X,3,0),"")</f>
        <v>826525.39</v>
      </c>
    </row>
    <row r="1582" spans="1:35" x14ac:dyDescent="0.3">
      <c r="A1582" t="s">
        <v>2411</v>
      </c>
      <c r="B1582">
        <v>1.21424</v>
      </c>
      <c r="C1582">
        <v>1.2168699999999999</v>
      </c>
      <c r="D1582">
        <v>1.21258</v>
      </c>
      <c r="E1582">
        <v>1.2151799999999999</v>
      </c>
      <c r="F1582">
        <v>4.2899999999998998E-3</v>
      </c>
      <c r="G1582">
        <v>6.9571428571428501E-3</v>
      </c>
      <c r="H1582">
        <v>59.012699992763601</v>
      </c>
      <c r="I1582">
        <v>0</v>
      </c>
      <c r="J1582" s="1">
        <f t="shared" si="72"/>
        <v>44333</v>
      </c>
      <c r="K1582">
        <f>IFERROR(VLOOKUP(J1582,realized!F:I,3,0),"")</f>
        <v>-73724.87</v>
      </c>
      <c r="M1582" t="s">
        <v>2411</v>
      </c>
      <c r="N1582">
        <v>1.40981</v>
      </c>
      <c r="O1582">
        <v>1.41465</v>
      </c>
      <c r="P1582">
        <v>1.40767</v>
      </c>
      <c r="Q1582">
        <v>1.413</v>
      </c>
      <c r="R1582">
        <v>6.9799999999999801E-3</v>
      </c>
      <c r="S1582">
        <v>9.3685714285714396E-3</v>
      </c>
      <c r="T1582">
        <v>47.5966194467441</v>
      </c>
      <c r="U1582">
        <v>0</v>
      </c>
      <c r="V1582" s="1">
        <f t="shared" si="73"/>
        <v>44333</v>
      </c>
      <c r="W1582">
        <f>IFERROR(VLOOKUP(V1582,realized!K:N,3,0),"")</f>
        <v>-64172.63</v>
      </c>
      <c r="Y1582" t="s">
        <v>2403</v>
      </c>
      <c r="Z1582">
        <v>1778.2</v>
      </c>
      <c r="AA1582">
        <v>1787.9</v>
      </c>
      <c r="AB1582">
        <v>1770.39</v>
      </c>
      <c r="AC1582">
        <v>1786.72</v>
      </c>
      <c r="AD1582">
        <v>17.509999999999899</v>
      </c>
      <c r="AE1582">
        <v>21.352857142857101</v>
      </c>
      <c r="AF1582">
        <v>74.966291535764498</v>
      </c>
      <c r="AG1582">
        <v>0</v>
      </c>
      <c r="AH1582" s="1">
        <f t="shared" si="74"/>
        <v>44321</v>
      </c>
      <c r="AI1582">
        <f>IFERROR(VLOOKUP(AH1582,realized!U:X,3,0),"")</f>
        <v>473344.89</v>
      </c>
    </row>
    <row r="1583" spans="1:35" x14ac:dyDescent="0.3">
      <c r="A1583" t="s">
        <v>2412</v>
      </c>
      <c r="B1583">
        <v>1.2151400000000001</v>
      </c>
      <c r="C1583">
        <v>1.22336</v>
      </c>
      <c r="D1583">
        <v>1.2147699999999999</v>
      </c>
      <c r="E1583">
        <v>1.2219899999999999</v>
      </c>
      <c r="F1583">
        <v>8.5900000000000906E-3</v>
      </c>
      <c r="G1583">
        <v>7.0099999999999997E-3</v>
      </c>
      <c r="H1583">
        <v>50.446162039898603</v>
      </c>
      <c r="I1583">
        <v>0</v>
      </c>
      <c r="J1583" s="1">
        <f t="shared" si="72"/>
        <v>44334</v>
      </c>
      <c r="K1583">
        <f>IFERROR(VLOOKUP(J1583,realized!F:I,3,0),"")</f>
        <v>-730229.03</v>
      </c>
      <c r="M1583" t="s">
        <v>2412</v>
      </c>
      <c r="N1583">
        <v>1.41317</v>
      </c>
      <c r="O1583">
        <v>1.42201</v>
      </c>
      <c r="P1583">
        <v>1.41293</v>
      </c>
      <c r="Q1583">
        <v>1.41848</v>
      </c>
      <c r="R1583">
        <v>9.07999999999997E-3</v>
      </c>
      <c r="S1583">
        <v>9.3764285714285703E-3</v>
      </c>
      <c r="T1583">
        <v>42.540937927124403</v>
      </c>
      <c r="U1583">
        <v>0</v>
      </c>
      <c r="V1583" s="1">
        <f t="shared" si="73"/>
        <v>44334</v>
      </c>
      <c r="W1583">
        <f>IFERROR(VLOOKUP(V1583,realized!K:N,3,0),"")</f>
        <v>-727492.89</v>
      </c>
      <c r="Y1583" t="s">
        <v>2404</v>
      </c>
      <c r="Z1583">
        <v>1787.01</v>
      </c>
      <c r="AA1583">
        <v>1818</v>
      </c>
      <c r="AB1583">
        <v>1781.96</v>
      </c>
      <c r="AC1583">
        <v>1814.81</v>
      </c>
      <c r="AD1583">
        <v>36.0399999999999</v>
      </c>
      <c r="AE1583">
        <v>22.207857142857101</v>
      </c>
      <c r="AF1583">
        <v>60.748807597277299</v>
      </c>
      <c r="AG1583">
        <v>1</v>
      </c>
      <c r="AH1583" s="1">
        <f t="shared" si="74"/>
        <v>44322</v>
      </c>
      <c r="AI1583">
        <f>IFERROR(VLOOKUP(AH1583,realized!U:X,3,0),"")</f>
        <v>-2699601.49</v>
      </c>
    </row>
    <row r="1584" spans="1:35" x14ac:dyDescent="0.3">
      <c r="A1584" t="s">
        <v>2413</v>
      </c>
      <c r="B1584">
        <v>1.2220299999999999</v>
      </c>
      <c r="C1584">
        <v>1.2244699999999999</v>
      </c>
      <c r="D1584">
        <v>1.21597</v>
      </c>
      <c r="E1584">
        <v>1.2172700000000001</v>
      </c>
      <c r="F1584">
        <v>8.4999999999999503E-3</v>
      </c>
      <c r="G1584">
        <v>7.2764285714285804E-3</v>
      </c>
      <c r="H1584">
        <v>49.303039568253602</v>
      </c>
      <c r="I1584">
        <v>0</v>
      </c>
      <c r="J1584" s="1">
        <f t="shared" si="72"/>
        <v>44335</v>
      </c>
      <c r="K1584">
        <f>IFERROR(VLOOKUP(J1584,realized!F:I,3,0),"")</f>
        <v>-125638.69</v>
      </c>
      <c r="M1584" t="s">
        <v>2413</v>
      </c>
      <c r="N1584">
        <v>1.41828</v>
      </c>
      <c r="O1584">
        <v>1.42001</v>
      </c>
      <c r="P1584">
        <v>1.40991</v>
      </c>
      <c r="Q1584">
        <v>1.4109799999999999</v>
      </c>
      <c r="R1584">
        <v>1.0099999999999901E-2</v>
      </c>
      <c r="S1584">
        <v>9.7578571428571306E-3</v>
      </c>
      <c r="T1584">
        <v>42.868330461355903</v>
      </c>
      <c r="U1584">
        <v>0</v>
      </c>
      <c r="V1584" s="1">
        <f t="shared" si="73"/>
        <v>44335</v>
      </c>
      <c r="W1584">
        <f>IFERROR(VLOOKUP(V1584,realized!K:N,3,0),"")</f>
        <v>26474.28</v>
      </c>
      <c r="Y1584" t="s">
        <v>2405</v>
      </c>
      <c r="Z1584">
        <v>1813.82</v>
      </c>
      <c r="AA1584">
        <v>1843.17</v>
      </c>
      <c r="AB1584">
        <v>1812.75</v>
      </c>
      <c r="AC1584">
        <v>1830.75</v>
      </c>
      <c r="AD1584">
        <v>30.42</v>
      </c>
      <c r="AE1584">
        <v>22.7192857142857</v>
      </c>
      <c r="AF1584">
        <v>47.670988308082201</v>
      </c>
      <c r="AG1584">
        <v>1</v>
      </c>
      <c r="AH1584" s="1">
        <f t="shared" si="74"/>
        <v>44323</v>
      </c>
      <c r="AI1584">
        <f>IFERROR(VLOOKUP(AH1584,realized!U:X,3,0),"")</f>
        <v>-3563459.29</v>
      </c>
    </row>
    <row r="1585" spans="1:35" x14ac:dyDescent="0.3">
      <c r="A1585" t="s">
        <v>2414</v>
      </c>
      <c r="B1585">
        <v>1.2170000000000001</v>
      </c>
      <c r="C1585">
        <v>1.22288</v>
      </c>
      <c r="D1585">
        <v>1.2168600000000001</v>
      </c>
      <c r="E1585">
        <v>1.22248</v>
      </c>
      <c r="F1585">
        <v>6.01999999999991E-3</v>
      </c>
      <c r="G1585">
        <v>6.91071428571429E-3</v>
      </c>
      <c r="H1585">
        <v>49.490475252074503</v>
      </c>
      <c r="I1585">
        <v>0</v>
      </c>
      <c r="J1585" s="1">
        <f t="shared" si="72"/>
        <v>44336</v>
      </c>
      <c r="K1585">
        <f>IFERROR(VLOOKUP(J1585,realized!F:I,3,0),"")</f>
        <v>-47973.43</v>
      </c>
      <c r="M1585" t="s">
        <v>2414</v>
      </c>
      <c r="N1585">
        <v>1.41092</v>
      </c>
      <c r="O1585">
        <v>1.4192</v>
      </c>
      <c r="P1585">
        <v>1.4100699999999999</v>
      </c>
      <c r="Q1585">
        <v>1.41849</v>
      </c>
      <c r="R1585">
        <v>9.1300000000000808E-3</v>
      </c>
      <c r="S1585">
        <v>9.2985714285714199E-3</v>
      </c>
      <c r="T1585">
        <v>42.960317020320701</v>
      </c>
      <c r="U1585">
        <v>0</v>
      </c>
      <c r="V1585" s="1">
        <f t="shared" si="73"/>
        <v>44336</v>
      </c>
      <c r="W1585">
        <f>IFERROR(VLOOKUP(V1585,realized!K:N,3,0),"")</f>
        <v>-76520.23</v>
      </c>
      <c r="Y1585" t="s">
        <v>2406</v>
      </c>
      <c r="Z1585">
        <v>1832.66</v>
      </c>
      <c r="AA1585">
        <v>1845.42</v>
      </c>
      <c r="AB1585">
        <v>1829.9</v>
      </c>
      <c r="AC1585">
        <v>1835.6</v>
      </c>
      <c r="AD1585">
        <v>15.5199999999999</v>
      </c>
      <c r="AE1585">
        <v>22.625</v>
      </c>
      <c r="AF1585">
        <v>46.701941060110599</v>
      </c>
      <c r="AG1585">
        <v>1</v>
      </c>
      <c r="AH1585" s="1">
        <f t="shared" si="74"/>
        <v>44326</v>
      </c>
      <c r="AI1585">
        <f>IFERROR(VLOOKUP(AH1585,realized!U:X,3,0),"")</f>
        <v>-70160.509999999995</v>
      </c>
    </row>
    <row r="1586" spans="1:35" x14ac:dyDescent="0.3">
      <c r="A1586" t="s">
        <v>2415</v>
      </c>
      <c r="B1586">
        <v>1.22261</v>
      </c>
      <c r="C1586">
        <v>1.2239500000000001</v>
      </c>
      <c r="D1586">
        <v>1.21604</v>
      </c>
      <c r="E1586">
        <v>1.2176899999999999</v>
      </c>
      <c r="F1586">
        <v>7.9100000000000802E-3</v>
      </c>
      <c r="G1586">
        <v>7.0242857142857199E-3</v>
      </c>
      <c r="H1586">
        <v>49.763714597178101</v>
      </c>
      <c r="I1586">
        <v>0</v>
      </c>
      <c r="J1586" s="1">
        <f t="shared" si="72"/>
        <v>44337</v>
      </c>
      <c r="K1586">
        <f>IFERROR(VLOOKUP(J1586,realized!F:I,3,0),"")</f>
        <v>61600.15</v>
      </c>
      <c r="M1586" t="s">
        <v>2415</v>
      </c>
      <c r="N1586">
        <v>1.4187799999999999</v>
      </c>
      <c r="O1586">
        <v>1.42336</v>
      </c>
      <c r="P1586">
        <v>1.4139999999999999</v>
      </c>
      <c r="Q1586">
        <v>1.4145099999999999</v>
      </c>
      <c r="R1586">
        <v>9.3600000000000298E-3</v>
      </c>
      <c r="S1586">
        <v>9.0299999999999894E-3</v>
      </c>
      <c r="T1586">
        <v>45.125207687148396</v>
      </c>
      <c r="U1586">
        <v>0</v>
      </c>
      <c r="V1586" s="1">
        <f t="shared" si="73"/>
        <v>44337</v>
      </c>
      <c r="W1586">
        <f>IFERROR(VLOOKUP(V1586,realized!K:N,3,0),"")</f>
        <v>-216606.44</v>
      </c>
      <c r="Y1586" t="s">
        <v>2407</v>
      </c>
      <c r="Z1586">
        <v>1836.23</v>
      </c>
      <c r="AA1586">
        <v>1841.76</v>
      </c>
      <c r="AB1586">
        <v>1817.98</v>
      </c>
      <c r="AC1586">
        <v>1837.31</v>
      </c>
      <c r="AD1586">
        <v>23.779999999999902</v>
      </c>
      <c r="AE1586">
        <v>22.7964285714285</v>
      </c>
      <c r="AF1586">
        <v>46.862239649813901</v>
      </c>
      <c r="AG1586">
        <v>1</v>
      </c>
      <c r="AH1586" s="1">
        <f t="shared" si="74"/>
        <v>44327</v>
      </c>
      <c r="AI1586">
        <f>IFERROR(VLOOKUP(AH1586,realized!U:X,3,0),"")</f>
        <v>-64544.01</v>
      </c>
    </row>
    <row r="1587" spans="1:35" x14ac:dyDescent="0.3">
      <c r="A1587" t="s">
        <v>2416</v>
      </c>
      <c r="B1587">
        <v>1.21776</v>
      </c>
      <c r="C1587">
        <v>1.22296</v>
      </c>
      <c r="D1587">
        <v>1.2172000000000001</v>
      </c>
      <c r="E1587">
        <v>1.2210700000000001</v>
      </c>
      <c r="F1587">
        <v>5.7599999999999804E-3</v>
      </c>
      <c r="G1587">
        <v>6.9735714285714297E-3</v>
      </c>
      <c r="H1587">
        <v>49.949170741559897</v>
      </c>
      <c r="I1587">
        <v>0</v>
      </c>
      <c r="J1587" s="1">
        <f t="shared" si="72"/>
        <v>44340</v>
      </c>
      <c r="K1587">
        <f>IFERROR(VLOOKUP(J1587,realized!F:I,3,0),"")</f>
        <v>98754.98</v>
      </c>
      <c r="M1587" t="s">
        <v>2416</v>
      </c>
      <c r="N1587">
        <v>1.4153100000000001</v>
      </c>
      <c r="O1587">
        <v>1.41713</v>
      </c>
      <c r="P1587">
        <v>1.41107</v>
      </c>
      <c r="Q1587">
        <v>1.4150499999999999</v>
      </c>
      <c r="R1587">
        <v>6.05999999999995E-3</v>
      </c>
      <c r="S1587">
        <v>8.9442857142856998E-3</v>
      </c>
      <c r="T1587">
        <v>46.664155078852801</v>
      </c>
      <c r="U1587">
        <v>0</v>
      </c>
      <c r="V1587" s="1">
        <f t="shared" si="73"/>
        <v>44340</v>
      </c>
      <c r="W1587">
        <f>IFERROR(VLOOKUP(V1587,realized!K:N,3,0),"")</f>
        <v>-28956.45</v>
      </c>
      <c r="Y1587" t="s">
        <v>2408</v>
      </c>
      <c r="Z1587">
        <v>1837.2</v>
      </c>
      <c r="AA1587">
        <v>1843.56</v>
      </c>
      <c r="AB1587">
        <v>1813.17</v>
      </c>
      <c r="AC1587">
        <v>1815.37</v>
      </c>
      <c r="AD1587">
        <v>30.389999999999802</v>
      </c>
      <c r="AE1587">
        <v>23.507857142857102</v>
      </c>
      <c r="AF1587">
        <v>47.146268880311602</v>
      </c>
      <c r="AG1587">
        <v>1</v>
      </c>
      <c r="AH1587" s="1">
        <f t="shared" si="74"/>
        <v>44328</v>
      </c>
      <c r="AI1587">
        <f>IFERROR(VLOOKUP(AH1587,realized!U:X,3,0),"")</f>
        <v>218442.71</v>
      </c>
    </row>
    <row r="1588" spans="1:35" x14ac:dyDescent="0.3">
      <c r="A1588" t="s">
        <v>2417</v>
      </c>
      <c r="B1588">
        <v>1.22122</v>
      </c>
      <c r="C1588">
        <v>1.22661</v>
      </c>
      <c r="D1588">
        <v>1.22112</v>
      </c>
      <c r="E1588">
        <v>1.2246699999999999</v>
      </c>
      <c r="F1588">
        <v>5.5399999999998697E-3</v>
      </c>
      <c r="G1588">
        <v>7.0807142857142796E-3</v>
      </c>
      <c r="H1588">
        <v>48.100893256412398</v>
      </c>
      <c r="I1588">
        <v>0</v>
      </c>
      <c r="J1588" s="1">
        <f t="shared" si="72"/>
        <v>44341</v>
      </c>
      <c r="K1588">
        <f>IFERROR(VLOOKUP(J1588,realized!F:I,3,0),"")</f>
        <v>-341828.52</v>
      </c>
      <c r="M1588" t="s">
        <v>2417</v>
      </c>
      <c r="N1588">
        <v>1.4150700000000001</v>
      </c>
      <c r="O1588">
        <v>1.4210499999999999</v>
      </c>
      <c r="P1588">
        <v>1.4115200000000001</v>
      </c>
      <c r="Q1588">
        <v>1.41459</v>
      </c>
      <c r="R1588">
        <v>9.5299999999998095E-3</v>
      </c>
      <c r="S1588">
        <v>9.2685714285714003E-3</v>
      </c>
      <c r="T1588">
        <v>46.608375925205799</v>
      </c>
      <c r="U1588">
        <v>0</v>
      </c>
      <c r="V1588" s="1">
        <f t="shared" si="73"/>
        <v>44341</v>
      </c>
      <c r="W1588">
        <f>IFERROR(VLOOKUP(V1588,realized!K:N,3,0),"")</f>
        <v>53195.45</v>
      </c>
      <c r="Y1588" t="s">
        <v>2409</v>
      </c>
      <c r="Z1588">
        <v>1815.85</v>
      </c>
      <c r="AA1588">
        <v>1828.72</v>
      </c>
      <c r="AB1588">
        <v>1808.71</v>
      </c>
      <c r="AC1588">
        <v>1826.35</v>
      </c>
      <c r="AD1588">
        <v>20.009999999999899</v>
      </c>
      <c r="AE1588">
        <v>23.084999999999901</v>
      </c>
      <c r="AF1588">
        <v>47.258695369610102</v>
      </c>
      <c r="AG1588">
        <v>1</v>
      </c>
      <c r="AH1588" s="1">
        <f t="shared" si="74"/>
        <v>44329</v>
      </c>
      <c r="AI1588">
        <f>IFERROR(VLOOKUP(AH1588,realized!U:X,3,0),"")</f>
        <v>-224861.86</v>
      </c>
    </row>
    <row r="1589" spans="1:35" x14ac:dyDescent="0.3">
      <c r="A1589" t="s">
        <v>2418</v>
      </c>
      <c r="B1589">
        <v>1.22519</v>
      </c>
      <c r="C1589">
        <v>1.2262500000000001</v>
      </c>
      <c r="D1589">
        <v>1.2181500000000001</v>
      </c>
      <c r="E1589">
        <v>1.2188099999999999</v>
      </c>
      <c r="F1589">
        <v>8.0999999999999892E-3</v>
      </c>
      <c r="G1589">
        <v>7.0978571428571202E-3</v>
      </c>
      <c r="H1589">
        <v>57.302094611936297</v>
      </c>
      <c r="I1589">
        <v>0</v>
      </c>
      <c r="J1589" s="1">
        <f t="shared" si="72"/>
        <v>44342</v>
      </c>
      <c r="K1589">
        <f>IFERROR(VLOOKUP(J1589,realized!F:I,3,0),"")</f>
        <v>-96028.68</v>
      </c>
      <c r="M1589" t="s">
        <v>2418</v>
      </c>
      <c r="N1589">
        <v>1.4147099999999999</v>
      </c>
      <c r="O1589">
        <v>1.4175599999999999</v>
      </c>
      <c r="P1589">
        <v>1.41117</v>
      </c>
      <c r="Q1589">
        <v>1.41144</v>
      </c>
      <c r="R1589">
        <v>6.3899999999998897E-3</v>
      </c>
      <c r="S1589">
        <v>9.1178571428571099E-3</v>
      </c>
      <c r="T1589">
        <v>49.435326612214098</v>
      </c>
      <c r="U1589">
        <v>0</v>
      </c>
      <c r="V1589" s="1">
        <f t="shared" si="73"/>
        <v>44342</v>
      </c>
      <c r="W1589">
        <f>IFERROR(VLOOKUP(V1589,realized!K:N,3,0),"")</f>
        <v>197092.71</v>
      </c>
      <c r="Y1589" t="s">
        <v>2410</v>
      </c>
      <c r="Z1589">
        <v>1826.33</v>
      </c>
      <c r="AA1589">
        <v>1845.7</v>
      </c>
      <c r="AB1589">
        <v>1819.73</v>
      </c>
      <c r="AC1589">
        <v>1843.33</v>
      </c>
      <c r="AD1589">
        <v>25.97</v>
      </c>
      <c r="AE1589">
        <v>23.8971428571428</v>
      </c>
      <c r="AF1589">
        <v>47.382774808343001</v>
      </c>
      <c r="AG1589">
        <v>1</v>
      </c>
      <c r="AH1589" s="1">
        <f t="shared" si="74"/>
        <v>44330</v>
      </c>
      <c r="AI1589">
        <f>IFERROR(VLOOKUP(AH1589,realized!U:X,3,0),"")</f>
        <v>-735294.71</v>
      </c>
    </row>
    <row r="1590" spans="1:35" x14ac:dyDescent="0.3">
      <c r="A1590" t="s">
        <v>2419</v>
      </c>
      <c r="B1590">
        <v>1.2188000000000001</v>
      </c>
      <c r="C1590">
        <v>1.2214700000000001</v>
      </c>
      <c r="D1590">
        <v>1.2174799999999999</v>
      </c>
      <c r="E1590">
        <v>1.2191099999999999</v>
      </c>
      <c r="F1590">
        <v>3.9900000000001601E-3</v>
      </c>
      <c r="G1590">
        <v>6.5357142857142697E-3</v>
      </c>
      <c r="H1590">
        <v>57.174020302088501</v>
      </c>
      <c r="I1590">
        <v>0</v>
      </c>
      <c r="J1590" s="1">
        <f t="shared" si="72"/>
        <v>44343</v>
      </c>
      <c r="K1590">
        <f>IFERROR(VLOOKUP(J1590,realized!F:I,3,0),"")</f>
        <v>83619.55</v>
      </c>
      <c r="M1590" t="s">
        <v>2419</v>
      </c>
      <c r="N1590">
        <v>1.4115599999999999</v>
      </c>
      <c r="O1590">
        <v>1.42187</v>
      </c>
      <c r="P1590">
        <v>1.4091</v>
      </c>
      <c r="Q1590">
        <v>1.41995</v>
      </c>
      <c r="R1590">
        <v>1.2769999999999899E-2</v>
      </c>
      <c r="S1590">
        <v>9.1528571428570998E-3</v>
      </c>
      <c r="T1590">
        <v>63.803398055568898</v>
      </c>
      <c r="U1590">
        <v>0</v>
      </c>
      <c r="V1590" s="1">
        <f t="shared" si="73"/>
        <v>44343</v>
      </c>
      <c r="W1590">
        <f>IFERROR(VLOOKUP(V1590,realized!K:N,3,0),"")</f>
        <v>-70337.279999999999</v>
      </c>
      <c r="Y1590" t="s">
        <v>2411</v>
      </c>
      <c r="Z1590">
        <v>1842.44</v>
      </c>
      <c r="AA1590">
        <v>1868.36</v>
      </c>
      <c r="AB1590">
        <v>1842.03</v>
      </c>
      <c r="AC1590">
        <v>1866.71</v>
      </c>
      <c r="AD1590">
        <v>26.329999999999899</v>
      </c>
      <c r="AE1590">
        <v>24.932857142857099</v>
      </c>
      <c r="AF1590">
        <v>39.224798463890998</v>
      </c>
      <c r="AG1590">
        <v>1</v>
      </c>
      <c r="AH1590" s="1">
        <f t="shared" si="74"/>
        <v>44333</v>
      </c>
      <c r="AI1590">
        <f>IFERROR(VLOOKUP(AH1590,realized!U:X,3,0),"")</f>
        <v>-2161852.7400000002</v>
      </c>
    </row>
    <row r="1591" spans="1:35" x14ac:dyDescent="0.3">
      <c r="A1591" t="s">
        <v>2420</v>
      </c>
      <c r="B1591">
        <v>1.2191700000000001</v>
      </c>
      <c r="C1591">
        <v>1.2204600000000001</v>
      </c>
      <c r="D1591">
        <v>1.21322</v>
      </c>
      <c r="E1591">
        <v>1.21902</v>
      </c>
      <c r="F1591">
        <v>7.24000000000013E-3</v>
      </c>
      <c r="G1591">
        <v>6.6878571428571499E-3</v>
      </c>
      <c r="H1591">
        <v>57.122501924045601</v>
      </c>
      <c r="I1591">
        <v>0</v>
      </c>
      <c r="J1591" s="1">
        <f t="shared" si="72"/>
        <v>44344</v>
      </c>
      <c r="K1591">
        <f>IFERROR(VLOOKUP(J1591,realized!F:I,3,0),"")</f>
        <v>-288042.52</v>
      </c>
      <c r="M1591" t="s">
        <v>2420</v>
      </c>
      <c r="N1591">
        <v>1.42</v>
      </c>
      <c r="O1591">
        <v>1.4207799999999999</v>
      </c>
      <c r="P1591">
        <v>1.41357</v>
      </c>
      <c r="Q1591">
        <v>1.41872</v>
      </c>
      <c r="R1591">
        <v>7.20999999999993E-3</v>
      </c>
      <c r="S1591">
        <v>8.4235714285713793E-3</v>
      </c>
      <c r="T1591">
        <v>65.575647718743596</v>
      </c>
      <c r="U1591">
        <v>0</v>
      </c>
      <c r="V1591" s="1">
        <f t="shared" si="73"/>
        <v>44344</v>
      </c>
      <c r="W1591">
        <f>IFERROR(VLOOKUP(V1591,realized!K:N,3,0),"")</f>
        <v>37843.699999999997</v>
      </c>
      <c r="Y1591" t="s">
        <v>2412</v>
      </c>
      <c r="Z1591">
        <v>1866.83</v>
      </c>
      <c r="AA1591">
        <v>1874.95</v>
      </c>
      <c r="AB1591">
        <v>1863.12</v>
      </c>
      <c r="AC1591">
        <v>1869.43</v>
      </c>
      <c r="AD1591">
        <v>11.8300000000001</v>
      </c>
      <c r="AE1591">
        <v>24.350714285714201</v>
      </c>
      <c r="AF1591">
        <v>37.4197879344648</v>
      </c>
      <c r="AG1591">
        <v>1</v>
      </c>
      <c r="AH1591" s="1">
        <f t="shared" si="74"/>
        <v>44334</v>
      </c>
      <c r="AI1591">
        <f>IFERROR(VLOOKUP(AH1591,realized!U:X,3,0),"")</f>
        <v>-1006856.15</v>
      </c>
    </row>
    <row r="1592" spans="1:35" x14ac:dyDescent="0.3">
      <c r="A1592" t="s">
        <v>2421</v>
      </c>
      <c r="B1592">
        <v>1.21973</v>
      </c>
      <c r="C1592">
        <v>1.2231099999999999</v>
      </c>
      <c r="D1592">
        <v>1.21831</v>
      </c>
      <c r="E1592">
        <v>1.2223999999999999</v>
      </c>
      <c r="F1592">
        <v>4.7999999999999102E-3</v>
      </c>
      <c r="G1592">
        <v>6.6128571428571504E-3</v>
      </c>
      <c r="H1592">
        <v>57.004442007854202</v>
      </c>
      <c r="I1592">
        <v>0</v>
      </c>
      <c r="J1592" s="1">
        <f t="shared" si="72"/>
        <v>44347</v>
      </c>
      <c r="K1592">
        <f>IFERROR(VLOOKUP(J1592,realized!F:I,3,0),"")</f>
        <v>-112525.02</v>
      </c>
      <c r="M1592" t="s">
        <v>2421</v>
      </c>
      <c r="N1592">
        <v>1.4179600000000001</v>
      </c>
      <c r="O1592">
        <v>1.4217599999999999</v>
      </c>
      <c r="P1592">
        <v>1.4163399999999999</v>
      </c>
      <c r="Q1592">
        <v>1.42058</v>
      </c>
      <c r="R1592">
        <v>5.4199999999999804E-3</v>
      </c>
      <c r="S1592">
        <v>8.3649999999999506E-3</v>
      </c>
      <c r="T1592">
        <v>65.281185944356494</v>
      </c>
      <c r="U1592">
        <v>0</v>
      </c>
      <c r="V1592" s="1">
        <f t="shared" si="73"/>
        <v>44347</v>
      </c>
      <c r="W1592">
        <f>IFERROR(VLOOKUP(V1592,realized!K:N,3,0),"")</f>
        <v>-23552.61</v>
      </c>
      <c r="Y1592" t="s">
        <v>2413</v>
      </c>
      <c r="Z1592">
        <v>1868.98</v>
      </c>
      <c r="AA1592">
        <v>1890.01</v>
      </c>
      <c r="AB1592">
        <v>1852.11</v>
      </c>
      <c r="AC1592">
        <v>1869.23</v>
      </c>
      <c r="AD1592">
        <v>37.9</v>
      </c>
      <c r="AE1592">
        <v>24.638571428571399</v>
      </c>
      <c r="AF1592">
        <v>35.593762785669497</v>
      </c>
      <c r="AG1592">
        <v>1</v>
      </c>
      <c r="AH1592" s="1">
        <f t="shared" si="74"/>
        <v>44335</v>
      </c>
      <c r="AI1592">
        <f>IFERROR(VLOOKUP(AH1592,realized!U:X,3,0),"")</f>
        <v>-1016599.77</v>
      </c>
    </row>
    <row r="1593" spans="1:35" x14ac:dyDescent="0.3">
      <c r="A1593" t="s">
        <v>2422</v>
      </c>
      <c r="B1593">
        <v>1.2223999999999999</v>
      </c>
      <c r="C1593">
        <v>1.2254100000000001</v>
      </c>
      <c r="D1593">
        <v>1.2211399999999999</v>
      </c>
      <c r="E1593">
        <v>1.2214</v>
      </c>
      <c r="F1593">
        <v>4.2700000000002103E-3</v>
      </c>
      <c r="G1593">
        <v>6.2971428571428701E-3</v>
      </c>
      <c r="H1593">
        <v>56.731471937162503</v>
      </c>
      <c r="I1593">
        <v>0</v>
      </c>
      <c r="J1593" s="1">
        <f t="shared" si="72"/>
        <v>44348</v>
      </c>
      <c r="K1593">
        <f>IFERROR(VLOOKUP(J1593,realized!F:I,3,0),"")</f>
        <v>41681.08</v>
      </c>
      <c r="M1593" t="s">
        <v>2422</v>
      </c>
      <c r="N1593">
        <v>1.4204399999999999</v>
      </c>
      <c r="O1593">
        <v>1.4248499999999999</v>
      </c>
      <c r="P1593">
        <v>1.41459</v>
      </c>
      <c r="Q1593">
        <v>1.4147000000000001</v>
      </c>
      <c r="R1593">
        <v>1.0259999999999899E-2</v>
      </c>
      <c r="S1593">
        <v>8.3585714285713906E-3</v>
      </c>
      <c r="T1593">
        <v>62.635783338637701</v>
      </c>
      <c r="U1593">
        <v>0</v>
      </c>
      <c r="V1593" s="1">
        <f t="shared" si="73"/>
        <v>44348</v>
      </c>
      <c r="W1593">
        <f>IFERROR(VLOOKUP(V1593,realized!K:N,3,0),"")</f>
        <v>-194458.56</v>
      </c>
      <c r="Y1593" t="s">
        <v>2414</v>
      </c>
      <c r="Z1593">
        <v>1870.14</v>
      </c>
      <c r="AA1593">
        <v>1883.8</v>
      </c>
      <c r="AB1593">
        <v>1863.78</v>
      </c>
      <c r="AC1593">
        <v>1876.95</v>
      </c>
      <c r="AD1593">
        <v>20.0199999999999</v>
      </c>
      <c r="AE1593">
        <v>25.399999999999899</v>
      </c>
      <c r="AF1593">
        <v>36.608782303840499</v>
      </c>
      <c r="AG1593">
        <v>1</v>
      </c>
      <c r="AH1593" s="1">
        <f t="shared" si="74"/>
        <v>44336</v>
      </c>
      <c r="AI1593">
        <f>IFERROR(VLOOKUP(AH1593,realized!U:X,3,0),"")</f>
        <v>273977.03000000003</v>
      </c>
    </row>
    <row r="1594" spans="1:35" x14ac:dyDescent="0.3">
      <c r="A1594" t="s">
        <v>2423</v>
      </c>
      <c r="B1594">
        <v>1.2213499999999999</v>
      </c>
      <c r="C1594">
        <v>1.2226300000000001</v>
      </c>
      <c r="D1594">
        <v>1.21637</v>
      </c>
      <c r="E1594">
        <v>1.2206600000000001</v>
      </c>
      <c r="F1594">
        <v>6.26000000000015E-3</v>
      </c>
      <c r="G1594">
        <v>6.35214285714288E-3</v>
      </c>
      <c r="H1594">
        <v>60.230608587323701</v>
      </c>
      <c r="I1594">
        <v>0</v>
      </c>
      <c r="J1594" s="1">
        <f t="shared" si="72"/>
        <v>44349</v>
      </c>
      <c r="K1594">
        <f>IFERROR(VLOOKUP(J1594,realized!F:I,3,0),"")</f>
        <v>64656.82</v>
      </c>
      <c r="M1594" t="s">
        <v>2423</v>
      </c>
      <c r="N1594">
        <v>1.4146099999999999</v>
      </c>
      <c r="O1594">
        <v>1.4182900000000001</v>
      </c>
      <c r="P1594">
        <v>1.41109</v>
      </c>
      <c r="Q1594">
        <v>1.4168700000000001</v>
      </c>
      <c r="R1594">
        <v>7.20000000000009E-3</v>
      </c>
      <c r="S1594">
        <v>8.35428571428567E-3</v>
      </c>
      <c r="T1594">
        <v>67.456208642446697</v>
      </c>
      <c r="U1594">
        <v>0</v>
      </c>
      <c r="V1594" s="1">
        <f t="shared" si="73"/>
        <v>44349</v>
      </c>
      <c r="W1594">
        <f>IFERROR(VLOOKUP(V1594,realized!K:N,3,0),"")</f>
        <v>44177.2</v>
      </c>
      <c r="Y1594" t="s">
        <v>2415</v>
      </c>
      <c r="Z1594">
        <v>1877.07</v>
      </c>
      <c r="AA1594">
        <v>1889.3</v>
      </c>
      <c r="AB1594">
        <v>1870.02</v>
      </c>
      <c r="AC1594">
        <v>1881.5</v>
      </c>
      <c r="AD1594">
        <v>19.279999999999902</v>
      </c>
      <c r="AE1594">
        <v>24.500714285714199</v>
      </c>
      <c r="AF1594">
        <v>38.295107231693798</v>
      </c>
      <c r="AG1594">
        <v>1</v>
      </c>
      <c r="AH1594" s="1">
        <f t="shared" si="74"/>
        <v>44337</v>
      </c>
      <c r="AI1594">
        <f>IFERROR(VLOOKUP(AH1594,realized!U:X,3,0),"")</f>
        <v>299138.06</v>
      </c>
    </row>
    <row r="1595" spans="1:35" x14ac:dyDescent="0.3">
      <c r="A1595" t="s">
        <v>2424</v>
      </c>
      <c r="B1595">
        <v>1.2209000000000001</v>
      </c>
      <c r="C1595">
        <v>1.2213799999999999</v>
      </c>
      <c r="D1595">
        <v>1.2118</v>
      </c>
      <c r="E1595">
        <v>1.2125999999999999</v>
      </c>
      <c r="F1595">
        <v>9.5799999999999202E-3</v>
      </c>
      <c r="G1595">
        <v>6.4892857142857304E-3</v>
      </c>
      <c r="H1595">
        <v>70.547430732761597</v>
      </c>
      <c r="I1595">
        <v>0</v>
      </c>
      <c r="J1595" s="1">
        <f t="shared" si="72"/>
        <v>44350</v>
      </c>
      <c r="K1595">
        <f>IFERROR(VLOOKUP(J1595,realized!F:I,3,0),"")</f>
        <v>-106261.21</v>
      </c>
      <c r="M1595" t="s">
        <v>2424</v>
      </c>
      <c r="N1595">
        <v>1.41662</v>
      </c>
      <c r="O1595">
        <v>1.4202600000000001</v>
      </c>
      <c r="P1595">
        <v>1.4086000000000001</v>
      </c>
      <c r="Q1595">
        <v>1.4102699999999999</v>
      </c>
      <c r="R1595">
        <v>1.166E-2</v>
      </c>
      <c r="S1595">
        <v>8.6535714285713994E-3</v>
      </c>
      <c r="T1595">
        <v>75.342083224291699</v>
      </c>
      <c r="U1595">
        <v>0</v>
      </c>
      <c r="V1595" s="1">
        <f t="shared" si="73"/>
        <v>44350</v>
      </c>
      <c r="W1595">
        <f>IFERROR(VLOOKUP(V1595,realized!K:N,3,0),"")</f>
        <v>-26998.74</v>
      </c>
      <c r="Y1595" t="s">
        <v>2416</v>
      </c>
      <c r="Z1595">
        <v>1881.33</v>
      </c>
      <c r="AA1595">
        <v>1886.94</v>
      </c>
      <c r="AB1595">
        <v>1875.08</v>
      </c>
      <c r="AC1595">
        <v>1880.6</v>
      </c>
      <c r="AD1595">
        <v>11.860000000000101</v>
      </c>
      <c r="AE1595">
        <v>23.347142857142799</v>
      </c>
      <c r="AF1595">
        <v>38.378691204854498</v>
      </c>
      <c r="AG1595">
        <v>1</v>
      </c>
      <c r="AH1595" s="1">
        <f t="shared" si="74"/>
        <v>44340</v>
      </c>
      <c r="AI1595">
        <f>IFERROR(VLOOKUP(AH1595,realized!U:X,3,0),"")</f>
        <v>487182.03</v>
      </c>
    </row>
    <row r="1596" spans="1:35" x14ac:dyDescent="0.3">
      <c r="A1596" t="s">
        <v>2425</v>
      </c>
      <c r="B1596">
        <v>1.2125999999999999</v>
      </c>
      <c r="C1596">
        <v>1.2184200000000001</v>
      </c>
      <c r="D1596">
        <v>1.2103299999999999</v>
      </c>
      <c r="E1596">
        <v>1.2164999999999999</v>
      </c>
      <c r="F1596">
        <v>8.0900000000001492E-3</v>
      </c>
      <c r="G1596">
        <v>6.7607142857143204E-3</v>
      </c>
      <c r="H1596">
        <v>66.883323298169401</v>
      </c>
      <c r="I1596">
        <v>0</v>
      </c>
      <c r="J1596" s="1">
        <f t="shared" si="72"/>
        <v>44351</v>
      </c>
      <c r="K1596">
        <f>IFERROR(VLOOKUP(J1596,realized!F:I,3,0),"")</f>
        <v>-72768.77</v>
      </c>
      <c r="M1596" t="s">
        <v>2425</v>
      </c>
      <c r="N1596">
        <v>1.40977</v>
      </c>
      <c r="O1596">
        <v>1.41998</v>
      </c>
      <c r="P1596">
        <v>1.40828</v>
      </c>
      <c r="Q1596">
        <v>1.41656</v>
      </c>
      <c r="R1596">
        <v>1.17E-2</v>
      </c>
      <c r="S1596">
        <v>8.9907142857142599E-3</v>
      </c>
      <c r="T1596">
        <v>76.597683365193106</v>
      </c>
      <c r="U1596">
        <v>0</v>
      </c>
      <c r="V1596" s="1">
        <f t="shared" si="73"/>
        <v>44351</v>
      </c>
      <c r="W1596">
        <f>IFERROR(VLOOKUP(V1596,realized!K:N,3,0),"")</f>
        <v>12397.82</v>
      </c>
      <c r="Y1596" t="s">
        <v>2417</v>
      </c>
      <c r="Z1596">
        <v>1880.84</v>
      </c>
      <c r="AA1596">
        <v>1900.17</v>
      </c>
      <c r="AB1596">
        <v>1872.63</v>
      </c>
      <c r="AC1596">
        <v>1899.02</v>
      </c>
      <c r="AD1596">
        <v>27.5399999999999</v>
      </c>
      <c r="AE1596">
        <v>24.0635714285714</v>
      </c>
      <c r="AF1596">
        <v>39.138579056996903</v>
      </c>
      <c r="AG1596">
        <v>0</v>
      </c>
      <c r="AH1596" s="1">
        <f t="shared" si="74"/>
        <v>44341</v>
      </c>
      <c r="AI1596">
        <f>IFERROR(VLOOKUP(AH1596,realized!U:X,3,0),"")</f>
        <v>414498.78</v>
      </c>
    </row>
    <row r="1597" spans="1:35" x14ac:dyDescent="0.3">
      <c r="A1597" t="s">
        <v>2426</v>
      </c>
      <c r="B1597">
        <v>1.2159</v>
      </c>
      <c r="C1597">
        <v>1.2201599999999999</v>
      </c>
      <c r="D1597">
        <v>1.2144699999999999</v>
      </c>
      <c r="E1597">
        <v>1.21888</v>
      </c>
      <c r="F1597">
        <v>5.6899999999999703E-3</v>
      </c>
      <c r="G1597">
        <v>6.5535714285714598E-3</v>
      </c>
      <c r="H1597">
        <v>66.701040681180899</v>
      </c>
      <c r="I1597">
        <v>0</v>
      </c>
      <c r="J1597" s="1">
        <f t="shared" si="72"/>
        <v>44354</v>
      </c>
      <c r="K1597">
        <f>IFERROR(VLOOKUP(J1597,realized!F:I,3,0),"")</f>
        <v>40746.129999999997</v>
      </c>
      <c r="M1597" t="s">
        <v>2426</v>
      </c>
      <c r="N1597">
        <v>1.41486</v>
      </c>
      <c r="O1597">
        <v>1.41903</v>
      </c>
      <c r="P1597">
        <v>1.4111</v>
      </c>
      <c r="Q1597">
        <v>1.4175800000000001</v>
      </c>
      <c r="R1597">
        <v>7.9299999999999891E-3</v>
      </c>
      <c r="S1597">
        <v>8.9085714285713994E-3</v>
      </c>
      <c r="T1597">
        <v>76.455696611983299</v>
      </c>
      <c r="U1597">
        <v>0</v>
      </c>
      <c r="V1597" s="1">
        <f t="shared" si="73"/>
        <v>44354</v>
      </c>
      <c r="W1597">
        <f>IFERROR(VLOOKUP(V1597,realized!K:N,3,0),"")</f>
        <v>217719.03</v>
      </c>
      <c r="Y1597" t="s">
        <v>2418</v>
      </c>
      <c r="Z1597">
        <v>1898.71</v>
      </c>
      <c r="AA1597">
        <v>1912.66</v>
      </c>
      <c r="AB1597">
        <v>1890.65</v>
      </c>
      <c r="AC1597">
        <v>1896.53</v>
      </c>
      <c r="AD1597">
        <v>22.009999999999899</v>
      </c>
      <c r="AE1597">
        <v>23.0614285714285</v>
      </c>
      <c r="AF1597">
        <v>44.107013421225801</v>
      </c>
      <c r="AG1597">
        <v>0</v>
      </c>
      <c r="AH1597" s="1">
        <f t="shared" si="74"/>
        <v>44342</v>
      </c>
      <c r="AI1597">
        <f>IFERROR(VLOOKUP(AH1597,realized!U:X,3,0),"")</f>
        <v>-1127064.1499999999</v>
      </c>
    </row>
    <row r="1598" spans="1:35" x14ac:dyDescent="0.3">
      <c r="A1598" t="s">
        <v>2427</v>
      </c>
      <c r="B1598">
        <v>1.21892</v>
      </c>
      <c r="C1598">
        <v>1.21939</v>
      </c>
      <c r="D1598">
        <v>1.2166300000000001</v>
      </c>
      <c r="E1598">
        <v>1.2169300000000001</v>
      </c>
      <c r="F1598">
        <v>2.7599999999998702E-3</v>
      </c>
      <c r="G1598">
        <v>6.1435714285714496E-3</v>
      </c>
      <c r="H1598">
        <v>66.244788886199999</v>
      </c>
      <c r="I1598">
        <v>0</v>
      </c>
      <c r="J1598" s="1">
        <f t="shared" si="72"/>
        <v>44355</v>
      </c>
      <c r="K1598">
        <f>IFERROR(VLOOKUP(J1598,realized!F:I,3,0),"")</f>
        <v>116414.75</v>
      </c>
      <c r="M1598" t="s">
        <v>2427</v>
      </c>
      <c r="N1598">
        <v>1.4178999999999999</v>
      </c>
      <c r="O1598">
        <v>1.4184099999999999</v>
      </c>
      <c r="P1598">
        <v>1.41205</v>
      </c>
      <c r="Q1598">
        <v>1.4152800000000001</v>
      </c>
      <c r="R1598">
        <v>6.3599999999999204E-3</v>
      </c>
      <c r="S1598">
        <v>8.6414285714285395E-3</v>
      </c>
      <c r="T1598">
        <v>76.114714169117207</v>
      </c>
      <c r="U1598">
        <v>0</v>
      </c>
      <c r="V1598" s="1">
        <f t="shared" si="73"/>
        <v>44355</v>
      </c>
      <c r="W1598">
        <f>IFERROR(VLOOKUP(V1598,realized!K:N,3,0),"")</f>
        <v>299814.13</v>
      </c>
      <c r="Y1598" t="s">
        <v>2419</v>
      </c>
      <c r="Z1598">
        <v>1896.04</v>
      </c>
      <c r="AA1598">
        <v>1903.63</v>
      </c>
      <c r="AB1598">
        <v>1888.23</v>
      </c>
      <c r="AC1598">
        <v>1896.37</v>
      </c>
      <c r="AD1598">
        <v>15.4</v>
      </c>
      <c r="AE1598">
        <v>21.988571428571401</v>
      </c>
      <c r="AF1598">
        <v>44.0237549427275</v>
      </c>
      <c r="AG1598">
        <v>0</v>
      </c>
      <c r="AH1598" s="1">
        <f t="shared" si="74"/>
        <v>44343</v>
      </c>
      <c r="AI1598">
        <f>IFERROR(VLOOKUP(AH1598,realized!U:X,3,0),"")</f>
        <v>255180.03</v>
      </c>
    </row>
    <row r="1599" spans="1:35" x14ac:dyDescent="0.3">
      <c r="A1599" t="s">
        <v>2428</v>
      </c>
      <c r="B1599">
        <v>1.21726</v>
      </c>
      <c r="C1599">
        <v>1.22177</v>
      </c>
      <c r="D1599">
        <v>1.21709</v>
      </c>
      <c r="E1599">
        <v>1.2176100000000001</v>
      </c>
      <c r="F1599">
        <v>4.8399999999999502E-3</v>
      </c>
      <c r="G1599">
        <v>6.0592857142857401E-3</v>
      </c>
      <c r="H1599">
        <v>65.898228117499798</v>
      </c>
      <c r="I1599">
        <v>0</v>
      </c>
      <c r="J1599" s="1">
        <f t="shared" si="72"/>
        <v>44356</v>
      </c>
      <c r="K1599">
        <f>IFERROR(VLOOKUP(J1599,realized!F:I,3,0),"")</f>
        <v>31232.37</v>
      </c>
      <c r="M1599" t="s">
        <v>2428</v>
      </c>
      <c r="N1599">
        <v>1.4151</v>
      </c>
      <c r="O1599">
        <v>1.4188700000000001</v>
      </c>
      <c r="P1599">
        <v>1.4109700000000001</v>
      </c>
      <c r="Q1599">
        <v>1.41151</v>
      </c>
      <c r="R1599">
        <v>7.9000000000000094E-3</v>
      </c>
      <c r="S1599">
        <v>8.5535714285713896E-3</v>
      </c>
      <c r="T1599">
        <v>75.885455377773297</v>
      </c>
      <c r="U1599">
        <v>0</v>
      </c>
      <c r="V1599" s="1">
        <f t="shared" si="73"/>
        <v>44356</v>
      </c>
      <c r="W1599">
        <f>IFERROR(VLOOKUP(V1599,realized!K:N,3,0),"")</f>
        <v>268444.43</v>
      </c>
      <c r="Y1599" t="s">
        <v>2420</v>
      </c>
      <c r="Z1599">
        <v>1896.73</v>
      </c>
      <c r="AA1599">
        <v>1905.82</v>
      </c>
      <c r="AB1599">
        <v>1882.29</v>
      </c>
      <c r="AC1599">
        <v>1903.65</v>
      </c>
      <c r="AD1599">
        <v>23.529999999999902</v>
      </c>
      <c r="AE1599">
        <v>22.560714285714202</v>
      </c>
      <c r="AF1599">
        <v>44.016421387230103</v>
      </c>
      <c r="AG1599">
        <v>0</v>
      </c>
      <c r="AH1599" s="1">
        <f t="shared" si="74"/>
        <v>44344</v>
      </c>
      <c r="AI1599">
        <f>IFERROR(VLOOKUP(AH1599,realized!U:X,3,0),"")</f>
        <v>-409747.18</v>
      </c>
    </row>
    <row r="1600" spans="1:35" x14ac:dyDescent="0.3">
      <c r="A1600" t="s">
        <v>2429</v>
      </c>
      <c r="B1600">
        <v>1.2177</v>
      </c>
      <c r="C1600">
        <v>1.2194400000000001</v>
      </c>
      <c r="D1600">
        <v>1.21428</v>
      </c>
      <c r="E1600">
        <v>1.21722</v>
      </c>
      <c r="F1600">
        <v>5.16000000000005E-3</v>
      </c>
      <c r="G1600">
        <v>5.8628571428571696E-3</v>
      </c>
      <c r="H1600">
        <v>65.420317069217703</v>
      </c>
      <c r="I1600">
        <v>0</v>
      </c>
      <c r="J1600" s="1">
        <f t="shared" si="72"/>
        <v>44357</v>
      </c>
      <c r="K1600">
        <f>IFERROR(VLOOKUP(J1600,realized!F:I,3,0),"")</f>
        <v>183305.04</v>
      </c>
      <c r="M1600" t="s">
        <v>2429</v>
      </c>
      <c r="N1600">
        <v>1.41137</v>
      </c>
      <c r="O1600">
        <v>1.41777</v>
      </c>
      <c r="P1600">
        <v>1.40726</v>
      </c>
      <c r="Q1600">
        <v>1.4171800000000001</v>
      </c>
      <c r="R1600">
        <v>1.051E-2</v>
      </c>
      <c r="S1600">
        <v>8.6357142857142501E-3</v>
      </c>
      <c r="T1600">
        <v>73.499995139030304</v>
      </c>
      <c r="U1600">
        <v>0</v>
      </c>
      <c r="V1600" s="1">
        <f t="shared" si="73"/>
        <v>44357</v>
      </c>
      <c r="W1600">
        <f>IFERROR(VLOOKUP(V1600,realized!K:N,3,0),"")</f>
        <v>41096.06</v>
      </c>
      <c r="Y1600" t="s">
        <v>2421</v>
      </c>
      <c r="Z1600">
        <v>1902.73</v>
      </c>
      <c r="AA1600">
        <v>1910.54</v>
      </c>
      <c r="AB1600">
        <v>1902.02</v>
      </c>
      <c r="AC1600">
        <v>1906.58</v>
      </c>
      <c r="AD1600">
        <v>8.51999999999998</v>
      </c>
      <c r="AE1600">
        <v>21.470714285714202</v>
      </c>
      <c r="AF1600">
        <v>43.864869876589097</v>
      </c>
      <c r="AG1600">
        <v>0</v>
      </c>
      <c r="AH1600" s="1">
        <f t="shared" si="74"/>
        <v>44347</v>
      </c>
      <c r="AI1600">
        <f>IFERROR(VLOOKUP(AH1600,realized!U:X,3,0),"")</f>
        <v>44448.05</v>
      </c>
    </row>
    <row r="1601" spans="1:35" x14ac:dyDescent="0.3">
      <c r="A1601" t="s">
        <v>2430</v>
      </c>
      <c r="B1601">
        <v>1.2173400000000001</v>
      </c>
      <c r="C1601">
        <v>1.2192700000000001</v>
      </c>
      <c r="D1601">
        <v>1.2092499999999999</v>
      </c>
      <c r="E1601">
        <v>1.2107600000000001</v>
      </c>
      <c r="F1601">
        <v>1.00200000000001E-2</v>
      </c>
      <c r="G1601">
        <v>6.1671428571428901E-3</v>
      </c>
      <c r="H1601">
        <v>62.651027113339197</v>
      </c>
      <c r="I1601">
        <v>0</v>
      </c>
      <c r="J1601" s="1">
        <f t="shared" si="72"/>
        <v>44358</v>
      </c>
      <c r="K1601">
        <f>IFERROR(VLOOKUP(J1601,realized!F:I,3,0),"")</f>
        <v>-344345.03</v>
      </c>
      <c r="M1601" t="s">
        <v>2430</v>
      </c>
      <c r="N1601">
        <v>1.41658</v>
      </c>
      <c r="O1601">
        <v>1.4185000000000001</v>
      </c>
      <c r="P1601">
        <v>1.40951</v>
      </c>
      <c r="Q1601">
        <v>1.4112</v>
      </c>
      <c r="R1601">
        <v>8.99000000000005E-3</v>
      </c>
      <c r="S1601">
        <v>8.8449999999999692E-3</v>
      </c>
      <c r="T1601">
        <v>73.4692381161734</v>
      </c>
      <c r="U1601">
        <v>0</v>
      </c>
      <c r="V1601" s="1">
        <f t="shared" si="73"/>
        <v>44358</v>
      </c>
      <c r="W1601">
        <f>IFERROR(VLOOKUP(V1601,realized!K:N,3,0),"")</f>
        <v>367898.52</v>
      </c>
      <c r="Y1601" t="s">
        <v>2422</v>
      </c>
      <c r="Z1601">
        <v>1907.14</v>
      </c>
      <c r="AA1601">
        <v>1916.48</v>
      </c>
      <c r="AB1601">
        <v>1892.29</v>
      </c>
      <c r="AC1601">
        <v>1900.08</v>
      </c>
      <c r="AD1601">
        <v>24.19</v>
      </c>
      <c r="AE1601">
        <v>21.027857142857101</v>
      </c>
      <c r="AF1601">
        <v>42.212218444867602</v>
      </c>
      <c r="AG1601">
        <v>0</v>
      </c>
      <c r="AH1601" s="1">
        <f t="shared" si="74"/>
        <v>44348</v>
      </c>
      <c r="AI1601">
        <f>IFERROR(VLOOKUP(AH1601,realized!U:X,3,0),"")</f>
        <v>-479926.14</v>
      </c>
    </row>
    <row r="1602" spans="1:35" x14ac:dyDescent="0.3">
      <c r="A1602" t="s">
        <v>2431</v>
      </c>
      <c r="B1602">
        <v>1.21044</v>
      </c>
      <c r="C1602">
        <v>1.21302</v>
      </c>
      <c r="D1602">
        <v>1.2093799999999999</v>
      </c>
      <c r="E1602">
        <v>1.2118599999999999</v>
      </c>
      <c r="F1602">
        <v>3.6400000000000798E-3</v>
      </c>
      <c r="G1602">
        <v>6.0314285714286198E-3</v>
      </c>
      <c r="H1602">
        <v>63.0041557716226</v>
      </c>
      <c r="I1602">
        <v>0</v>
      </c>
      <c r="J1602" s="1">
        <f t="shared" si="72"/>
        <v>44361</v>
      </c>
      <c r="K1602">
        <f>IFERROR(VLOOKUP(J1602,realized!F:I,3,0),"")</f>
        <v>156742.54999999999</v>
      </c>
      <c r="M1602" t="s">
        <v>2431</v>
      </c>
      <c r="N1602">
        <v>1.4100600000000001</v>
      </c>
      <c r="O1602">
        <v>1.41232</v>
      </c>
      <c r="P1602">
        <v>1.4069400000000001</v>
      </c>
      <c r="Q1602">
        <v>1.4107099999999999</v>
      </c>
      <c r="R1602">
        <v>5.3799999999999404E-3</v>
      </c>
      <c r="S1602">
        <v>8.5485714285714106E-3</v>
      </c>
      <c r="T1602">
        <v>72.562296646847003</v>
      </c>
      <c r="U1602">
        <v>0</v>
      </c>
      <c r="V1602" s="1">
        <f t="shared" si="73"/>
        <v>44361</v>
      </c>
      <c r="W1602">
        <f>IFERROR(VLOOKUP(V1602,realized!K:N,3,0),"")</f>
        <v>225997.52</v>
      </c>
      <c r="Y1602" t="s">
        <v>2423</v>
      </c>
      <c r="Z1602">
        <v>1900.02</v>
      </c>
      <c r="AA1602">
        <v>1909</v>
      </c>
      <c r="AB1602">
        <v>1894.29</v>
      </c>
      <c r="AC1602">
        <v>1908.18</v>
      </c>
      <c r="AD1602">
        <v>14.71</v>
      </c>
      <c r="AE1602">
        <v>20.6492857142857</v>
      </c>
      <c r="AF1602">
        <v>46.017468577633601</v>
      </c>
      <c r="AG1602">
        <v>0</v>
      </c>
      <c r="AH1602" s="1">
        <f t="shared" si="74"/>
        <v>44349</v>
      </c>
      <c r="AI1602">
        <f>IFERROR(VLOOKUP(AH1602,realized!U:X,3,0),"")</f>
        <v>645760.12</v>
      </c>
    </row>
    <row r="1603" spans="1:35" x14ac:dyDescent="0.3">
      <c r="A1603" t="s">
        <v>2432</v>
      </c>
      <c r="B1603">
        <v>1.2117899999999999</v>
      </c>
      <c r="C1603">
        <v>1.2146999999999999</v>
      </c>
      <c r="D1603">
        <v>1.2100900000000001</v>
      </c>
      <c r="E1603">
        <v>1.2124299999999999</v>
      </c>
      <c r="F1603">
        <v>4.6099999999997801E-3</v>
      </c>
      <c r="G1603">
        <v>5.7821428571428902E-3</v>
      </c>
      <c r="H1603">
        <v>64.364097701789305</v>
      </c>
      <c r="I1603">
        <v>0</v>
      </c>
      <c r="J1603" s="1">
        <f t="shared" si="72"/>
        <v>44362</v>
      </c>
      <c r="K1603">
        <f>IFERROR(VLOOKUP(J1603,realized!F:I,3,0),"")</f>
        <v>94576.63</v>
      </c>
      <c r="M1603" t="s">
        <v>2432</v>
      </c>
      <c r="N1603">
        <v>1.4105700000000001</v>
      </c>
      <c r="O1603">
        <v>1.4128099999999999</v>
      </c>
      <c r="P1603">
        <v>1.40337</v>
      </c>
      <c r="Q1603">
        <v>1.4078599999999999</v>
      </c>
      <c r="R1603">
        <v>9.4399999999998895E-3</v>
      </c>
      <c r="S1603">
        <v>8.76642857142855E-3</v>
      </c>
      <c r="T1603">
        <v>65.565158592103899</v>
      </c>
      <c r="U1603">
        <v>0</v>
      </c>
      <c r="V1603" s="1">
        <f t="shared" si="73"/>
        <v>44362</v>
      </c>
      <c r="W1603">
        <f>IFERROR(VLOOKUP(V1603,realized!K:N,3,0),"")</f>
        <v>-321117.43</v>
      </c>
      <c r="Y1603" t="s">
        <v>2424</v>
      </c>
      <c r="Z1603">
        <v>1908.11</v>
      </c>
      <c r="AA1603">
        <v>1909.55</v>
      </c>
      <c r="AB1603">
        <v>1865.22</v>
      </c>
      <c r="AC1603">
        <v>1870.39</v>
      </c>
      <c r="AD1603">
        <v>44.329999999999899</v>
      </c>
      <c r="AE1603">
        <v>21.9607142857143</v>
      </c>
      <c r="AF1603">
        <v>55.719526322099497</v>
      </c>
      <c r="AG1603">
        <v>0</v>
      </c>
      <c r="AH1603" s="1">
        <f t="shared" si="74"/>
        <v>44350</v>
      </c>
      <c r="AI1603">
        <f>IFERROR(VLOOKUP(AH1603,realized!U:X,3,0),"")</f>
        <v>-5537043.25</v>
      </c>
    </row>
    <row r="1604" spans="1:35" x14ac:dyDescent="0.3">
      <c r="A1604" t="s">
        <v>2433</v>
      </c>
      <c r="B1604">
        <v>1.21244</v>
      </c>
      <c r="C1604">
        <v>1.21343</v>
      </c>
      <c r="D1604">
        <v>1.19923</v>
      </c>
      <c r="E1604">
        <v>1.19923</v>
      </c>
      <c r="F1604">
        <v>1.41999999999999E-2</v>
      </c>
      <c r="G1604">
        <v>6.5114285714285899E-3</v>
      </c>
      <c r="H1604">
        <v>46.072275657051499</v>
      </c>
      <c r="I1604">
        <v>1</v>
      </c>
      <c r="J1604" s="1">
        <f t="shared" ref="J1604:J1667" si="75">DATEVALUE(SUBSTITUTE(A1604,".","/"))</f>
        <v>44363</v>
      </c>
      <c r="K1604">
        <f>IFERROR(VLOOKUP(J1604,realized!F:I,3,0),"")</f>
        <v>-843856.17</v>
      </c>
      <c r="M1604" t="s">
        <v>2433</v>
      </c>
      <c r="N1604">
        <v>1.40791</v>
      </c>
      <c r="O1604">
        <v>1.41323</v>
      </c>
      <c r="P1604">
        <v>1.39818</v>
      </c>
      <c r="Q1604">
        <v>1.39819</v>
      </c>
      <c r="R1604">
        <v>1.5049999999999999E-2</v>
      </c>
      <c r="S1604">
        <v>8.9292857142857004E-3</v>
      </c>
      <c r="T1604">
        <v>57.294650369752297</v>
      </c>
      <c r="U1604">
        <v>1</v>
      </c>
      <c r="V1604" s="1">
        <f t="shared" ref="V1604:V1667" si="76">DATEVALUE(SUBSTITUTE(M1604,".","/"))</f>
        <v>44363</v>
      </c>
      <c r="W1604">
        <f>IFERROR(VLOOKUP(V1604,realized!K:N,3,0),"")</f>
        <v>21967.61</v>
      </c>
      <c r="Y1604" t="s">
        <v>2425</v>
      </c>
      <c r="Z1604">
        <v>1871.37</v>
      </c>
      <c r="AA1604">
        <v>1896.09</v>
      </c>
      <c r="AB1604">
        <v>1855.47</v>
      </c>
      <c r="AC1604">
        <v>1891.66</v>
      </c>
      <c r="AD1604">
        <v>40.619999999999798</v>
      </c>
      <c r="AE1604">
        <v>22.981428571428498</v>
      </c>
      <c r="AF1604">
        <v>61.003157375970098</v>
      </c>
      <c r="AG1604">
        <v>0</v>
      </c>
      <c r="AH1604" s="1">
        <f t="shared" ref="AH1604:AH1667" si="77">DATEVALUE(SUBSTITUTE(Y1604,".","/"))</f>
        <v>44351</v>
      </c>
      <c r="AI1604">
        <f>IFERROR(VLOOKUP(AH1604,realized!U:X,3,0),"")</f>
        <v>-1732352.26</v>
      </c>
    </row>
    <row r="1605" spans="1:35" x14ac:dyDescent="0.3">
      <c r="A1605" t="s">
        <v>2434</v>
      </c>
      <c r="B1605">
        <v>1.1994499999999999</v>
      </c>
      <c r="C1605">
        <v>1.2005999999999999</v>
      </c>
      <c r="D1605">
        <v>1.1891400000000001</v>
      </c>
      <c r="E1605">
        <v>1.1903600000000001</v>
      </c>
      <c r="F1605">
        <v>1.14599999999998E-2</v>
      </c>
      <c r="G1605">
        <v>6.8128571428571396E-3</v>
      </c>
      <c r="H1605">
        <v>33.773158671998701</v>
      </c>
      <c r="I1605">
        <v>1</v>
      </c>
      <c r="J1605" s="1">
        <f t="shared" si="75"/>
        <v>44364</v>
      </c>
      <c r="K1605">
        <f>IFERROR(VLOOKUP(J1605,realized!F:I,3,0),"")</f>
        <v>-1948221.61</v>
      </c>
      <c r="M1605" t="s">
        <v>2434</v>
      </c>
      <c r="N1605">
        <v>1.39838</v>
      </c>
      <c r="O1605">
        <v>1.4008100000000001</v>
      </c>
      <c r="P1605">
        <v>1.38951</v>
      </c>
      <c r="Q1605">
        <v>1.39211</v>
      </c>
      <c r="R1605">
        <v>1.1299999999999999E-2</v>
      </c>
      <c r="S1605">
        <v>9.2214285714285697E-3</v>
      </c>
      <c r="T1605">
        <v>46.877956616101997</v>
      </c>
      <c r="U1605">
        <v>1</v>
      </c>
      <c r="V1605" s="1">
        <f t="shared" si="76"/>
        <v>44364</v>
      </c>
      <c r="W1605">
        <f>IFERROR(VLOOKUP(V1605,realized!K:N,3,0),"")</f>
        <v>-991050.46</v>
      </c>
      <c r="Y1605" t="s">
        <v>2426</v>
      </c>
      <c r="Z1605">
        <v>1890.07</v>
      </c>
      <c r="AA1605">
        <v>1900.04</v>
      </c>
      <c r="AB1605">
        <v>1881.45</v>
      </c>
      <c r="AC1605">
        <v>1898.9</v>
      </c>
      <c r="AD1605">
        <v>18.5899999999999</v>
      </c>
      <c r="AE1605">
        <v>23.464285714285701</v>
      </c>
      <c r="AF1605">
        <v>60.8987008475994</v>
      </c>
      <c r="AG1605">
        <v>0</v>
      </c>
      <c r="AH1605" s="1">
        <f t="shared" si="77"/>
        <v>44354</v>
      </c>
      <c r="AI1605">
        <f>IFERROR(VLOOKUP(AH1605,realized!U:X,3,0),"")</f>
        <v>-28486.69</v>
      </c>
    </row>
    <row r="1606" spans="1:35" x14ac:dyDescent="0.3">
      <c r="A1606" t="s">
        <v>2435</v>
      </c>
      <c r="B1606">
        <v>1.1905600000000001</v>
      </c>
      <c r="C1606">
        <v>1.1924600000000001</v>
      </c>
      <c r="D1606">
        <v>1.18468</v>
      </c>
      <c r="E1606">
        <v>1.1856899999999999</v>
      </c>
      <c r="F1606">
        <v>7.7800000000001202E-3</v>
      </c>
      <c r="G1606">
        <v>7.0257142857143001E-3</v>
      </c>
      <c r="H1606">
        <v>29.555121251961801</v>
      </c>
      <c r="I1606">
        <v>1</v>
      </c>
      <c r="J1606" s="1">
        <f t="shared" si="75"/>
        <v>44365</v>
      </c>
      <c r="K1606">
        <f>IFERROR(VLOOKUP(J1606,realized!F:I,3,0),"")</f>
        <v>-1065510.49</v>
      </c>
      <c r="M1606" t="s">
        <v>2435</v>
      </c>
      <c r="N1606">
        <v>1.39184</v>
      </c>
      <c r="O1606">
        <v>1.3944000000000001</v>
      </c>
      <c r="P1606">
        <v>1.3790899999999999</v>
      </c>
      <c r="Q1606">
        <v>1.37954</v>
      </c>
      <c r="R1606">
        <v>1.53100000000001E-2</v>
      </c>
      <c r="S1606">
        <v>9.9278571428571497E-3</v>
      </c>
      <c r="T1606">
        <v>37.570001689405103</v>
      </c>
      <c r="U1606">
        <v>1</v>
      </c>
      <c r="V1606" s="1">
        <f t="shared" si="76"/>
        <v>44365</v>
      </c>
      <c r="W1606">
        <f>IFERROR(VLOOKUP(V1606,realized!K:N,3,0),"")</f>
        <v>-936303.88</v>
      </c>
      <c r="Y1606" t="s">
        <v>2427</v>
      </c>
      <c r="Z1606">
        <v>1898.87</v>
      </c>
      <c r="AA1606">
        <v>1903.75</v>
      </c>
      <c r="AB1606">
        <v>1883.72</v>
      </c>
      <c r="AC1606">
        <v>1892.72</v>
      </c>
      <c r="AD1606">
        <v>20.029999999999902</v>
      </c>
      <c r="AE1606">
        <v>22.187857142857101</v>
      </c>
      <c r="AF1606">
        <v>62.639805093765403</v>
      </c>
      <c r="AG1606">
        <v>0</v>
      </c>
      <c r="AH1606" s="1">
        <f t="shared" si="77"/>
        <v>44355</v>
      </c>
      <c r="AI1606">
        <f>IFERROR(VLOOKUP(AH1606,realized!U:X,3,0),"")</f>
        <v>75345.490000000005</v>
      </c>
    </row>
    <row r="1607" spans="1:35" x14ac:dyDescent="0.3">
      <c r="A1607" t="s">
        <v>2436</v>
      </c>
      <c r="B1607">
        <v>1.1853899999999999</v>
      </c>
      <c r="C1607">
        <v>1.1920900000000001</v>
      </c>
      <c r="D1607">
        <v>1.1847399999999999</v>
      </c>
      <c r="E1607">
        <v>1.19119</v>
      </c>
      <c r="F1607">
        <v>7.3500000000001897E-3</v>
      </c>
      <c r="G1607">
        <v>7.2457142857142998E-3</v>
      </c>
      <c r="H1607">
        <v>32.636335670497203</v>
      </c>
      <c r="I1607">
        <v>1</v>
      </c>
      <c r="J1607" s="1">
        <f t="shared" si="75"/>
        <v>44368</v>
      </c>
      <c r="K1607">
        <f>IFERROR(VLOOKUP(J1607,realized!F:I,3,0),"")</f>
        <v>-81622.2</v>
      </c>
      <c r="M1607" t="s">
        <v>2436</v>
      </c>
      <c r="N1607">
        <v>1.38096</v>
      </c>
      <c r="O1607">
        <v>1.3936299999999999</v>
      </c>
      <c r="P1607">
        <v>1.3785799999999999</v>
      </c>
      <c r="Q1607">
        <v>1.3928700000000001</v>
      </c>
      <c r="R1607">
        <v>1.5049999999999999E-2</v>
      </c>
      <c r="S1607">
        <v>1.027E-2</v>
      </c>
      <c r="T1607">
        <v>41.691471244921601</v>
      </c>
      <c r="U1607">
        <v>1</v>
      </c>
      <c r="V1607" s="1">
        <f t="shared" si="76"/>
        <v>44368</v>
      </c>
      <c r="W1607">
        <f>IFERROR(VLOOKUP(V1607,realized!K:N,3,0),"")</f>
        <v>-505120.78</v>
      </c>
      <c r="Y1607" t="s">
        <v>2428</v>
      </c>
      <c r="Z1607">
        <v>1892.04</v>
      </c>
      <c r="AA1607">
        <v>1898.87</v>
      </c>
      <c r="AB1607">
        <v>1887.22</v>
      </c>
      <c r="AC1607">
        <v>1888.46</v>
      </c>
      <c r="AD1607">
        <v>11.6499999999998</v>
      </c>
      <c r="AE1607">
        <v>21.5899999999999</v>
      </c>
      <c r="AF1607">
        <v>62.1840284857185</v>
      </c>
      <c r="AG1607">
        <v>0</v>
      </c>
      <c r="AH1607" s="1">
        <f t="shared" si="77"/>
        <v>44356</v>
      </c>
      <c r="AI1607">
        <f>IFERROR(VLOOKUP(AH1607,realized!U:X,3,0),"")</f>
        <v>376192.34</v>
      </c>
    </row>
    <row r="1608" spans="1:35" x14ac:dyDescent="0.3">
      <c r="A1608" t="s">
        <v>2437</v>
      </c>
      <c r="B1608">
        <v>1.1916</v>
      </c>
      <c r="C1608">
        <v>1.19523</v>
      </c>
      <c r="D1608">
        <v>1.1880599999999999</v>
      </c>
      <c r="E1608">
        <v>1.1936</v>
      </c>
      <c r="F1608">
        <v>7.1700000000001199E-3</v>
      </c>
      <c r="G1608">
        <v>7.3107142857142902E-3</v>
      </c>
      <c r="H1608">
        <v>33.907255721407999</v>
      </c>
      <c r="I1608">
        <v>1</v>
      </c>
      <c r="J1608" s="1">
        <f t="shared" si="75"/>
        <v>44369</v>
      </c>
      <c r="K1608">
        <f>IFERROR(VLOOKUP(J1608,realized!F:I,3,0),"")</f>
        <v>-100703.94</v>
      </c>
      <c r="M1608" t="s">
        <v>2437</v>
      </c>
      <c r="N1608">
        <v>1.3933199999999999</v>
      </c>
      <c r="O1608">
        <v>1.3963000000000001</v>
      </c>
      <c r="P1608">
        <v>1.38598</v>
      </c>
      <c r="Q1608">
        <v>1.39469</v>
      </c>
      <c r="R1608">
        <v>1.03200000000001E-2</v>
      </c>
      <c r="S1608">
        <v>1.0492857142857101E-2</v>
      </c>
      <c r="T1608">
        <v>42.333017430907297</v>
      </c>
      <c r="U1608">
        <v>1</v>
      </c>
      <c r="V1608" s="1">
        <f t="shared" si="76"/>
        <v>44369</v>
      </c>
      <c r="W1608">
        <f>IFERROR(VLOOKUP(V1608,realized!K:N,3,0),"")</f>
        <v>-17586.89</v>
      </c>
      <c r="Y1608" t="s">
        <v>2429</v>
      </c>
      <c r="Z1608">
        <v>1888.98</v>
      </c>
      <c r="AA1608">
        <v>1899.78</v>
      </c>
      <c r="AB1608">
        <v>1869.64</v>
      </c>
      <c r="AC1608">
        <v>1898.33</v>
      </c>
      <c r="AD1608">
        <v>30.139999999999802</v>
      </c>
      <c r="AE1608">
        <v>22.365714285714201</v>
      </c>
      <c r="AF1608">
        <v>61.926208797074899</v>
      </c>
      <c r="AG1608">
        <v>0</v>
      </c>
      <c r="AH1608" s="1">
        <f t="shared" si="77"/>
        <v>44357</v>
      </c>
      <c r="AI1608">
        <f>IFERROR(VLOOKUP(AH1608,realized!U:X,3,0),"")</f>
        <v>-249079.03</v>
      </c>
    </row>
    <row r="1609" spans="1:35" x14ac:dyDescent="0.3">
      <c r="A1609" t="s">
        <v>2438</v>
      </c>
      <c r="B1609">
        <v>1.19367</v>
      </c>
      <c r="C1609">
        <v>1.19699</v>
      </c>
      <c r="D1609">
        <v>1.1911</v>
      </c>
      <c r="E1609">
        <v>1.19225</v>
      </c>
      <c r="F1609">
        <v>5.88999999999995E-3</v>
      </c>
      <c r="G1609">
        <v>7.0471428571428699E-3</v>
      </c>
      <c r="H1609">
        <v>34.139457441290297</v>
      </c>
      <c r="I1609">
        <v>1</v>
      </c>
      <c r="J1609" s="1">
        <f t="shared" si="75"/>
        <v>44370</v>
      </c>
      <c r="K1609">
        <f>IFERROR(VLOOKUP(J1609,realized!F:I,3,0),"")</f>
        <v>90171.02</v>
      </c>
      <c r="M1609" t="s">
        <v>2438</v>
      </c>
      <c r="N1609">
        <v>1.39452</v>
      </c>
      <c r="O1609">
        <v>1.4000699999999999</v>
      </c>
      <c r="P1609">
        <v>1.3923399999999999</v>
      </c>
      <c r="Q1609">
        <v>1.3958600000000001</v>
      </c>
      <c r="R1609">
        <v>7.7300000000000103E-3</v>
      </c>
      <c r="S1609">
        <v>1.02121428571428E-2</v>
      </c>
      <c r="T1609">
        <v>43.049235205853002</v>
      </c>
      <c r="U1609">
        <v>0</v>
      </c>
      <c r="V1609" s="1">
        <f t="shared" si="76"/>
        <v>44370</v>
      </c>
      <c r="W1609">
        <f>IFERROR(VLOOKUP(V1609,realized!K:N,3,0),"")</f>
        <v>10479.69</v>
      </c>
      <c r="Y1609" t="s">
        <v>2430</v>
      </c>
      <c r="Z1609">
        <v>1898.03</v>
      </c>
      <c r="AA1609">
        <v>1902.88</v>
      </c>
      <c r="AB1609">
        <v>1874.37</v>
      </c>
      <c r="AC1609">
        <v>1877.15</v>
      </c>
      <c r="AD1609">
        <v>28.510000000000201</v>
      </c>
      <c r="AE1609">
        <v>23.5549999999999</v>
      </c>
      <c r="AF1609">
        <v>61.951386561770498</v>
      </c>
      <c r="AG1609">
        <v>0</v>
      </c>
      <c r="AH1609" s="1">
        <f t="shared" si="77"/>
        <v>44358</v>
      </c>
      <c r="AI1609">
        <f>IFERROR(VLOOKUP(AH1609,realized!U:X,3,0),"")</f>
        <v>-444856.95</v>
      </c>
    </row>
    <row r="1610" spans="1:35" x14ac:dyDescent="0.3">
      <c r="A1610" t="s">
        <v>2439</v>
      </c>
      <c r="B1610">
        <v>1.1925699999999999</v>
      </c>
      <c r="C1610">
        <v>1.1956</v>
      </c>
      <c r="D1610">
        <v>1.19174</v>
      </c>
      <c r="E1610">
        <v>1.19286</v>
      </c>
      <c r="F1610">
        <v>3.8599999999999698E-3</v>
      </c>
      <c r="G1610">
        <v>6.7450000000000001E-3</v>
      </c>
      <c r="H1610">
        <v>34.132935986833303</v>
      </c>
      <c r="I1610">
        <v>1</v>
      </c>
      <c r="J1610" s="1">
        <f t="shared" si="75"/>
        <v>44371</v>
      </c>
      <c r="K1610">
        <f>IFERROR(VLOOKUP(J1610,realized!F:I,3,0),"")</f>
        <v>109917.5</v>
      </c>
      <c r="M1610" t="s">
        <v>2439</v>
      </c>
      <c r="N1610">
        <v>1.3957999999999999</v>
      </c>
      <c r="O1610">
        <v>1.3986000000000001</v>
      </c>
      <c r="P1610">
        <v>1.3888799999999999</v>
      </c>
      <c r="Q1610">
        <v>1.3917600000000001</v>
      </c>
      <c r="R1610">
        <v>9.7200000000001695E-3</v>
      </c>
      <c r="S1610">
        <v>1.0070714285714299E-2</v>
      </c>
      <c r="T1610">
        <v>44.2449315554043</v>
      </c>
      <c r="U1610">
        <v>0</v>
      </c>
      <c r="V1610" s="1">
        <f t="shared" si="76"/>
        <v>44371</v>
      </c>
      <c r="W1610">
        <f>IFERROR(VLOOKUP(V1610,realized!K:N,3,0),"")</f>
        <v>84983.09</v>
      </c>
      <c r="Y1610" t="s">
        <v>2431</v>
      </c>
      <c r="Z1610">
        <v>1876.9</v>
      </c>
      <c r="AA1610">
        <v>1877.6</v>
      </c>
      <c r="AB1610">
        <v>1844.69</v>
      </c>
      <c r="AC1610">
        <v>1865.99</v>
      </c>
      <c r="AD1610">
        <v>32.909999999999798</v>
      </c>
      <c r="AE1610">
        <v>23.9385714285714</v>
      </c>
      <c r="AF1610">
        <v>55.770886524855698</v>
      </c>
      <c r="AG1610">
        <v>1</v>
      </c>
      <c r="AH1610" s="1">
        <f t="shared" si="77"/>
        <v>44361</v>
      </c>
      <c r="AI1610">
        <f>IFERROR(VLOOKUP(AH1610,realized!U:X,3,0),"")</f>
        <v>-2975372.55</v>
      </c>
    </row>
    <row r="1611" spans="1:35" x14ac:dyDescent="0.3">
      <c r="A1611" t="s">
        <v>2440</v>
      </c>
      <c r="B1611">
        <v>1.19309</v>
      </c>
      <c r="C1611">
        <v>1.1974800000000001</v>
      </c>
      <c r="D1611">
        <v>1.19259</v>
      </c>
      <c r="E1611">
        <v>1.1934199999999999</v>
      </c>
      <c r="F1611">
        <v>4.8900000000000601E-3</v>
      </c>
      <c r="G1611">
        <v>6.6878571428571499E-3</v>
      </c>
      <c r="H1611">
        <v>34.188628627853397</v>
      </c>
      <c r="I1611">
        <v>1</v>
      </c>
      <c r="J1611" s="1">
        <f t="shared" si="75"/>
        <v>44372</v>
      </c>
      <c r="K1611">
        <f>IFERROR(VLOOKUP(J1611,realized!F:I,3,0),"")</f>
        <v>74694.210000000006</v>
      </c>
      <c r="M1611" t="s">
        <v>2440</v>
      </c>
      <c r="N1611">
        <v>1.39164</v>
      </c>
      <c r="O1611">
        <v>1.39351</v>
      </c>
      <c r="P1611">
        <v>1.38707</v>
      </c>
      <c r="Q1611">
        <v>1.3877699999999999</v>
      </c>
      <c r="R1611">
        <v>6.4400000000000004E-3</v>
      </c>
      <c r="S1611">
        <v>9.9642857142857397E-3</v>
      </c>
      <c r="T1611">
        <v>44.701532707876503</v>
      </c>
      <c r="U1611">
        <v>0</v>
      </c>
      <c r="V1611" s="1">
        <f t="shared" si="76"/>
        <v>44372</v>
      </c>
      <c r="W1611">
        <f>IFERROR(VLOOKUP(V1611,realized!K:N,3,0),"")</f>
        <v>110525.94</v>
      </c>
      <c r="Y1611" t="s">
        <v>2432</v>
      </c>
      <c r="Z1611">
        <v>1866.33</v>
      </c>
      <c r="AA1611">
        <v>1869.06</v>
      </c>
      <c r="AB1611">
        <v>1851.55</v>
      </c>
      <c r="AC1611">
        <v>1858.63</v>
      </c>
      <c r="AD1611">
        <v>17.509999999999899</v>
      </c>
      <c r="AE1611">
        <v>23.617142857142799</v>
      </c>
      <c r="AF1611">
        <v>55.838145078752198</v>
      </c>
      <c r="AG1611">
        <v>1</v>
      </c>
      <c r="AH1611" s="1">
        <f t="shared" si="77"/>
        <v>44362</v>
      </c>
      <c r="AI1611">
        <f>IFERROR(VLOOKUP(AH1611,realized!U:X,3,0),"")</f>
        <v>-40086.949999999997</v>
      </c>
    </row>
    <row r="1612" spans="1:35" x14ac:dyDescent="0.3">
      <c r="A1612" t="s">
        <v>2441</v>
      </c>
      <c r="B1612">
        <v>1.19319</v>
      </c>
      <c r="C1612">
        <v>1.1944300000000001</v>
      </c>
      <c r="D1612">
        <v>1.1901999999999999</v>
      </c>
      <c r="E1612">
        <v>1.1920500000000001</v>
      </c>
      <c r="F1612">
        <v>4.2300000000001703E-3</v>
      </c>
      <c r="G1612">
        <v>6.7928571428571699E-3</v>
      </c>
      <c r="H1612">
        <v>34.4567597727455</v>
      </c>
      <c r="I1612">
        <v>1</v>
      </c>
      <c r="J1612" s="1">
        <f t="shared" si="75"/>
        <v>44375</v>
      </c>
      <c r="K1612">
        <f>IFERROR(VLOOKUP(J1612,realized!F:I,3,0),"")</f>
        <v>157752.34</v>
      </c>
      <c r="M1612" t="s">
        <v>2441</v>
      </c>
      <c r="N1612">
        <v>1.38886</v>
      </c>
      <c r="O1612">
        <v>1.39391</v>
      </c>
      <c r="P1612">
        <v>1.38703</v>
      </c>
      <c r="Q1612">
        <v>1.38798</v>
      </c>
      <c r="R1612">
        <v>6.8799999999999903E-3</v>
      </c>
      <c r="S1612">
        <v>1.00014285714286E-2</v>
      </c>
      <c r="T1612">
        <v>45.0926551245824</v>
      </c>
      <c r="U1612">
        <v>0</v>
      </c>
      <c r="V1612" s="1">
        <f t="shared" si="76"/>
        <v>44375</v>
      </c>
      <c r="W1612">
        <f>IFERROR(VLOOKUP(V1612,realized!K:N,3,0),"")</f>
        <v>203588.47</v>
      </c>
      <c r="Y1612" t="s">
        <v>2433</v>
      </c>
      <c r="Z1612">
        <v>1858.99</v>
      </c>
      <c r="AA1612">
        <v>1862.81</v>
      </c>
      <c r="AB1612">
        <v>1803.39</v>
      </c>
      <c r="AC1612">
        <v>1811.8</v>
      </c>
      <c r="AD1612">
        <v>59.419999999999803</v>
      </c>
      <c r="AE1612">
        <v>26.7614285714285</v>
      </c>
      <c r="AF1612">
        <v>39.1912057402049</v>
      </c>
      <c r="AG1612">
        <v>1</v>
      </c>
      <c r="AH1612" s="1">
        <f t="shared" si="77"/>
        <v>44363</v>
      </c>
      <c r="AI1612">
        <f>IFERROR(VLOOKUP(AH1612,realized!U:X,3,0),"")</f>
        <v>-3008886.11</v>
      </c>
    </row>
    <row r="1613" spans="1:35" x14ac:dyDescent="0.3">
      <c r="A1613" t="s">
        <v>2442</v>
      </c>
      <c r="B1613">
        <v>1.1922200000000001</v>
      </c>
      <c r="C1613">
        <v>1.1929399999999999</v>
      </c>
      <c r="D1613">
        <v>1.18773</v>
      </c>
      <c r="E1613">
        <v>1.1893100000000001</v>
      </c>
      <c r="F1613">
        <v>5.20999999999993E-3</v>
      </c>
      <c r="G1613">
        <v>6.8192857142857404E-3</v>
      </c>
      <c r="H1613">
        <v>37.2266775299695</v>
      </c>
      <c r="I1613">
        <v>1</v>
      </c>
      <c r="J1613" s="1">
        <f t="shared" si="75"/>
        <v>44376</v>
      </c>
      <c r="K1613">
        <f>IFERROR(VLOOKUP(J1613,realized!F:I,3,0),"")</f>
        <v>-86388.44</v>
      </c>
      <c r="M1613" t="s">
        <v>2442</v>
      </c>
      <c r="N1613">
        <v>1.3878600000000001</v>
      </c>
      <c r="O1613">
        <v>1.38815</v>
      </c>
      <c r="P1613">
        <v>1.38134</v>
      </c>
      <c r="Q1613">
        <v>1.3829100000000001</v>
      </c>
      <c r="R1613">
        <v>6.8099999999999801E-3</v>
      </c>
      <c r="S1613">
        <v>9.9235714285714604E-3</v>
      </c>
      <c r="T1613">
        <v>45.832202287792697</v>
      </c>
      <c r="U1613">
        <v>0</v>
      </c>
      <c r="V1613" s="1">
        <f t="shared" si="76"/>
        <v>44376</v>
      </c>
      <c r="W1613">
        <f>IFERROR(VLOOKUP(V1613,realized!K:N,3,0),"")</f>
        <v>-196673.2</v>
      </c>
      <c r="Y1613" t="s">
        <v>2434</v>
      </c>
      <c r="Z1613">
        <v>1812.84</v>
      </c>
      <c r="AA1613">
        <v>1825.21</v>
      </c>
      <c r="AB1613">
        <v>1767.13</v>
      </c>
      <c r="AC1613">
        <v>1773.02</v>
      </c>
      <c r="AD1613">
        <v>58.079999999999899</v>
      </c>
      <c r="AE1613">
        <v>29.229285714285599</v>
      </c>
      <c r="AF1613">
        <v>29.439105234622701</v>
      </c>
      <c r="AG1613">
        <v>1</v>
      </c>
      <c r="AH1613" s="1">
        <f t="shared" si="77"/>
        <v>44364</v>
      </c>
      <c r="AI1613">
        <f>IFERROR(VLOOKUP(AH1613,realized!U:X,3,0),"")</f>
        <v>-4266478.8600000003</v>
      </c>
    </row>
    <row r="1614" spans="1:35" x14ac:dyDescent="0.3">
      <c r="A1614" t="s">
        <v>2443</v>
      </c>
      <c r="B1614">
        <v>1.1895</v>
      </c>
      <c r="C1614">
        <v>1.1908700000000001</v>
      </c>
      <c r="D1614">
        <v>1.18448</v>
      </c>
      <c r="E1614">
        <v>1.1853400000000001</v>
      </c>
      <c r="F1614">
        <v>6.39000000000011E-3</v>
      </c>
      <c r="G1614">
        <v>6.9071428571428799E-3</v>
      </c>
      <c r="H1614">
        <v>37.6178207577561</v>
      </c>
      <c r="I1614">
        <v>1</v>
      </c>
      <c r="J1614" s="1">
        <f t="shared" si="75"/>
        <v>44377</v>
      </c>
      <c r="K1614">
        <f>IFERROR(VLOOKUP(J1614,realized!F:I,3,0),"")</f>
        <v>-39406.51</v>
      </c>
      <c r="M1614" t="s">
        <v>2443</v>
      </c>
      <c r="N1614">
        <v>1.3835900000000001</v>
      </c>
      <c r="O1614">
        <v>1.38723</v>
      </c>
      <c r="P1614">
        <v>1.37978</v>
      </c>
      <c r="Q1614">
        <v>1.3823399999999999</v>
      </c>
      <c r="R1614">
        <v>7.4499999999999497E-3</v>
      </c>
      <c r="S1614">
        <v>9.7050000000000192E-3</v>
      </c>
      <c r="T1614">
        <v>46.133800795699301</v>
      </c>
      <c r="U1614">
        <v>0</v>
      </c>
      <c r="V1614" s="1">
        <f t="shared" si="76"/>
        <v>44377</v>
      </c>
      <c r="W1614">
        <f>IFERROR(VLOOKUP(V1614,realized!K:N,3,0),"")</f>
        <v>218453.84</v>
      </c>
      <c r="Y1614" t="s">
        <v>2435</v>
      </c>
      <c r="Z1614">
        <v>1773.58</v>
      </c>
      <c r="AA1614">
        <v>1796.96</v>
      </c>
      <c r="AB1614">
        <v>1760.78</v>
      </c>
      <c r="AC1614">
        <v>1764.17</v>
      </c>
      <c r="AD1614">
        <v>36.18</v>
      </c>
      <c r="AE1614">
        <v>31.204999999999899</v>
      </c>
      <c r="AF1614">
        <v>28.980278303350001</v>
      </c>
      <c r="AG1614">
        <v>1</v>
      </c>
      <c r="AH1614" s="1">
        <f t="shared" si="77"/>
        <v>44365</v>
      </c>
      <c r="AI1614">
        <f>IFERROR(VLOOKUP(AH1614,realized!U:X,3,0),"")</f>
        <v>-1149115.97</v>
      </c>
    </row>
    <row r="1615" spans="1:35" x14ac:dyDescent="0.3">
      <c r="A1615" t="s">
        <v>2444</v>
      </c>
      <c r="B1615">
        <v>1.18553</v>
      </c>
      <c r="C1615">
        <v>1.1883900000000001</v>
      </c>
      <c r="D1615">
        <v>1.1837</v>
      </c>
      <c r="E1615">
        <v>1.18459</v>
      </c>
      <c r="F1615">
        <v>4.6900000000000804E-3</v>
      </c>
      <c r="G1615">
        <v>6.5264285714285997E-3</v>
      </c>
      <c r="H1615">
        <v>42.133156281284698</v>
      </c>
      <c r="I1615">
        <v>1</v>
      </c>
      <c r="J1615" s="1">
        <f t="shared" si="75"/>
        <v>44378</v>
      </c>
      <c r="K1615">
        <f>IFERROR(VLOOKUP(J1615,realized!F:I,3,0),"")</f>
        <v>-86835.21</v>
      </c>
      <c r="M1615" t="s">
        <v>2444</v>
      </c>
      <c r="N1615">
        <v>1.3828400000000001</v>
      </c>
      <c r="O1615">
        <v>1.3833200000000001</v>
      </c>
      <c r="P1615">
        <v>1.37524</v>
      </c>
      <c r="Q1615">
        <v>1.3757900000000001</v>
      </c>
      <c r="R1615">
        <v>8.0800000000000802E-3</v>
      </c>
      <c r="S1615">
        <v>9.6400000000000201E-3</v>
      </c>
      <c r="T1615">
        <v>48.234223980132903</v>
      </c>
      <c r="U1615">
        <v>0</v>
      </c>
      <c r="V1615" s="1">
        <f t="shared" si="76"/>
        <v>44378</v>
      </c>
      <c r="W1615">
        <f>IFERROR(VLOOKUP(V1615,realized!K:N,3,0),"")</f>
        <v>-214340.82</v>
      </c>
      <c r="Y1615" t="s">
        <v>2436</v>
      </c>
      <c r="Z1615">
        <v>1767.07</v>
      </c>
      <c r="AA1615">
        <v>1786.43</v>
      </c>
      <c r="AB1615">
        <v>1766.31</v>
      </c>
      <c r="AC1615">
        <v>1782.82</v>
      </c>
      <c r="AD1615">
        <v>22.259999999999899</v>
      </c>
      <c r="AE1615">
        <v>31.067142857142802</v>
      </c>
      <c r="AF1615">
        <v>31.825912083290898</v>
      </c>
      <c r="AG1615">
        <v>1</v>
      </c>
      <c r="AH1615" s="1">
        <f t="shared" si="77"/>
        <v>44368</v>
      </c>
      <c r="AI1615">
        <f>IFERROR(VLOOKUP(AH1615,realized!U:X,3,0),"")</f>
        <v>-178317.22</v>
      </c>
    </row>
    <row r="1616" spans="1:35" x14ac:dyDescent="0.3">
      <c r="A1616" t="s">
        <v>2445</v>
      </c>
      <c r="B1616">
        <v>1.1848700000000001</v>
      </c>
      <c r="C1616">
        <v>1.1874100000000001</v>
      </c>
      <c r="D1616">
        <v>1.18065</v>
      </c>
      <c r="E1616">
        <v>1.1861999999999999</v>
      </c>
      <c r="F1616">
        <v>6.7600000000000897E-3</v>
      </c>
      <c r="G1616">
        <v>6.7492857142857398E-3</v>
      </c>
      <c r="H1616">
        <v>38.864761114108497</v>
      </c>
      <c r="I1616">
        <v>1</v>
      </c>
      <c r="J1616" s="1">
        <f t="shared" si="75"/>
        <v>44379</v>
      </c>
      <c r="K1616">
        <f>IFERROR(VLOOKUP(J1616,realized!F:I,3,0),"")</f>
        <v>-182547.38</v>
      </c>
      <c r="M1616" t="s">
        <v>2445</v>
      </c>
      <c r="N1616">
        <v>1.37608</v>
      </c>
      <c r="O1616">
        <v>1.3844000000000001</v>
      </c>
      <c r="P1616">
        <v>1.3730800000000001</v>
      </c>
      <c r="Q1616">
        <v>1.3828800000000001</v>
      </c>
      <c r="R1616">
        <v>1.13199999999999E-2</v>
      </c>
      <c r="S1616">
        <v>1.0064285714285699E-2</v>
      </c>
      <c r="T1616">
        <v>46.559775932086403</v>
      </c>
      <c r="U1616">
        <v>0</v>
      </c>
      <c r="V1616" s="1">
        <f t="shared" si="76"/>
        <v>44379</v>
      </c>
      <c r="W1616">
        <f>IFERROR(VLOOKUP(V1616,realized!K:N,3,0),"")</f>
        <v>-211084.85</v>
      </c>
      <c r="Y1616" t="s">
        <v>2437</v>
      </c>
      <c r="Z1616">
        <v>1783.17</v>
      </c>
      <c r="AA1616">
        <v>1789.96</v>
      </c>
      <c r="AB1616">
        <v>1772.35</v>
      </c>
      <c r="AC1616">
        <v>1778.65</v>
      </c>
      <c r="AD1616">
        <v>17.610000000000099</v>
      </c>
      <c r="AE1616">
        <v>31.2742857142856</v>
      </c>
      <c r="AF1616">
        <v>32.976679943478402</v>
      </c>
      <c r="AG1616">
        <v>1</v>
      </c>
      <c r="AH1616" s="1">
        <f t="shared" si="77"/>
        <v>44369</v>
      </c>
      <c r="AI1616">
        <f>IFERROR(VLOOKUP(AH1616,realized!U:X,3,0),"")</f>
        <v>101154.19</v>
      </c>
    </row>
    <row r="1617" spans="1:35" x14ac:dyDescent="0.3">
      <c r="A1617" t="s">
        <v>2446</v>
      </c>
      <c r="B1617">
        <v>1.1859500000000001</v>
      </c>
      <c r="C1617">
        <v>1.18804</v>
      </c>
      <c r="D1617">
        <v>1.1851</v>
      </c>
      <c r="E1617">
        <v>1.18604</v>
      </c>
      <c r="F1617">
        <v>2.9399999999999401E-3</v>
      </c>
      <c r="G1617">
        <v>6.6300000000000404E-3</v>
      </c>
      <c r="H1617">
        <v>40.641913635691203</v>
      </c>
      <c r="I1617">
        <v>0</v>
      </c>
      <c r="J1617" s="1">
        <f t="shared" si="75"/>
        <v>44382</v>
      </c>
      <c r="K1617">
        <f>IFERROR(VLOOKUP(J1617,realized!F:I,3,0),"")</f>
        <v>97332.06</v>
      </c>
      <c r="M1617" t="s">
        <v>2446</v>
      </c>
      <c r="N1617">
        <v>1.3825099999999999</v>
      </c>
      <c r="O1617">
        <v>1.38612</v>
      </c>
      <c r="P1617">
        <v>1.38165</v>
      </c>
      <c r="Q1617">
        <v>1.38402</v>
      </c>
      <c r="R1617">
        <v>4.4699999999999697E-3</v>
      </c>
      <c r="S1617">
        <v>9.7092857142857501E-3</v>
      </c>
      <c r="T1617">
        <v>46.819306639132499</v>
      </c>
      <c r="U1617">
        <v>0</v>
      </c>
      <c r="V1617" s="1">
        <f t="shared" si="76"/>
        <v>44382</v>
      </c>
      <c r="W1617">
        <f>IFERROR(VLOOKUP(V1617,realized!K:N,3,0),"")</f>
        <v>36118.58</v>
      </c>
      <c r="Y1617" t="s">
        <v>2438</v>
      </c>
      <c r="Z1617">
        <v>1779.16</v>
      </c>
      <c r="AA1617">
        <v>1794.81</v>
      </c>
      <c r="AB1617">
        <v>1773.15</v>
      </c>
      <c r="AC1617">
        <v>1778.85</v>
      </c>
      <c r="AD1617">
        <v>21.659999999999801</v>
      </c>
      <c r="AE1617">
        <v>29.654999999999902</v>
      </c>
      <c r="AF1617">
        <v>35.295589622270803</v>
      </c>
      <c r="AG1617">
        <v>1</v>
      </c>
      <c r="AH1617" s="1">
        <f t="shared" si="77"/>
        <v>44370</v>
      </c>
      <c r="AI1617">
        <f>IFERROR(VLOOKUP(AH1617,realized!U:X,3,0),"")</f>
        <v>-48135.17</v>
      </c>
    </row>
    <row r="1618" spans="1:35" x14ac:dyDescent="0.3">
      <c r="A1618" t="s">
        <v>2447</v>
      </c>
      <c r="B1618">
        <v>1.18608</v>
      </c>
      <c r="C1618">
        <v>1.1894800000000001</v>
      </c>
      <c r="D1618">
        <v>1.1806099999999999</v>
      </c>
      <c r="E1618">
        <v>1.1820200000000001</v>
      </c>
      <c r="F1618">
        <v>8.8700000000001503E-3</v>
      </c>
      <c r="G1618">
        <v>6.2492857142857601E-3</v>
      </c>
      <c r="H1618">
        <v>59.2791232336142</v>
      </c>
      <c r="I1618">
        <v>0</v>
      </c>
      <c r="J1618" s="1">
        <f t="shared" si="75"/>
        <v>44383</v>
      </c>
      <c r="K1618">
        <f>IFERROR(VLOOKUP(J1618,realized!F:I,3,0),"")</f>
        <v>-116366.52</v>
      </c>
      <c r="M1618" t="s">
        <v>2447</v>
      </c>
      <c r="N1618">
        <v>1.3835200000000001</v>
      </c>
      <c r="O1618">
        <v>1.38978</v>
      </c>
      <c r="P1618">
        <v>1.37724</v>
      </c>
      <c r="Q1618">
        <v>1.37958</v>
      </c>
      <c r="R1618">
        <v>1.25399999999999E-2</v>
      </c>
      <c r="S1618">
        <v>9.5300000000000298E-3</v>
      </c>
      <c r="T1618">
        <v>61.0079711105342</v>
      </c>
      <c r="U1618">
        <v>0</v>
      </c>
      <c r="V1618" s="1">
        <f t="shared" si="76"/>
        <v>44383</v>
      </c>
      <c r="W1618">
        <f>IFERROR(VLOOKUP(V1618,realized!K:N,3,0),"")</f>
        <v>116238.69</v>
      </c>
      <c r="Y1618" t="s">
        <v>2439</v>
      </c>
      <c r="Z1618">
        <v>1778.25</v>
      </c>
      <c r="AA1618">
        <v>1787.84</v>
      </c>
      <c r="AB1618">
        <v>1772.76</v>
      </c>
      <c r="AC1618">
        <v>1774.77</v>
      </c>
      <c r="AD1618">
        <v>15.079999999999901</v>
      </c>
      <c r="AE1618">
        <v>27.830714285714201</v>
      </c>
      <c r="AF1618">
        <v>35.798586972986797</v>
      </c>
      <c r="AG1618">
        <v>1</v>
      </c>
      <c r="AH1618" s="1">
        <f t="shared" si="77"/>
        <v>44371</v>
      </c>
      <c r="AI1618">
        <f>IFERROR(VLOOKUP(AH1618,realized!U:X,3,0),"")</f>
        <v>266655.33</v>
      </c>
    </row>
    <row r="1619" spans="1:35" x14ac:dyDescent="0.3">
      <c r="A1619" t="s">
        <v>2448</v>
      </c>
      <c r="B1619">
        <v>1.1823900000000001</v>
      </c>
      <c r="C1619">
        <v>1.1836100000000001</v>
      </c>
      <c r="D1619">
        <v>1.1781299999999999</v>
      </c>
      <c r="E1619">
        <v>1.1787099999999999</v>
      </c>
      <c r="F1619">
        <v>5.4800000000001497E-3</v>
      </c>
      <c r="G1619">
        <v>5.8221428571429302E-3</v>
      </c>
      <c r="H1619">
        <v>60.117186871923501</v>
      </c>
      <c r="I1619">
        <v>0</v>
      </c>
      <c r="J1619" s="1">
        <f t="shared" si="75"/>
        <v>44384</v>
      </c>
      <c r="K1619">
        <f>IFERROR(VLOOKUP(J1619,realized!F:I,3,0),"")</f>
        <v>-125396.42</v>
      </c>
      <c r="M1619" t="s">
        <v>2448</v>
      </c>
      <c r="N1619">
        <v>1.3794999999999999</v>
      </c>
      <c r="O1619">
        <v>1.38412</v>
      </c>
      <c r="P1619">
        <v>1.3753200000000001</v>
      </c>
      <c r="Q1619">
        <v>1.3796200000000001</v>
      </c>
      <c r="R1619">
        <v>8.7999999999999103E-3</v>
      </c>
      <c r="S1619">
        <v>9.3514285714285904E-3</v>
      </c>
      <c r="T1619">
        <v>62.068389398371501</v>
      </c>
      <c r="U1619">
        <v>0</v>
      </c>
      <c r="V1619" s="1">
        <f t="shared" si="76"/>
        <v>44384</v>
      </c>
      <c r="W1619">
        <f>IFERROR(VLOOKUP(V1619,realized!K:N,3,0),"")</f>
        <v>139308.17000000001</v>
      </c>
      <c r="Y1619" t="s">
        <v>2440</v>
      </c>
      <c r="Z1619">
        <v>1775.69</v>
      </c>
      <c r="AA1619">
        <v>1790.22</v>
      </c>
      <c r="AB1619">
        <v>1773.57</v>
      </c>
      <c r="AC1619">
        <v>1781.08</v>
      </c>
      <c r="AD1619">
        <v>16.649999999999999</v>
      </c>
      <c r="AE1619">
        <v>27.692142857142802</v>
      </c>
      <c r="AF1619">
        <v>36.2317429337009</v>
      </c>
      <c r="AG1619">
        <v>1</v>
      </c>
      <c r="AH1619" s="1">
        <f t="shared" si="77"/>
        <v>44372</v>
      </c>
      <c r="AI1619">
        <f>IFERROR(VLOOKUP(AH1619,realized!U:X,3,0),"")</f>
        <v>19458.82</v>
      </c>
    </row>
    <row r="1620" spans="1:35" x14ac:dyDescent="0.3">
      <c r="A1620" t="s">
        <v>2449</v>
      </c>
      <c r="B1620">
        <v>1.1790700000000001</v>
      </c>
      <c r="C1620">
        <v>1.18675</v>
      </c>
      <c r="D1620">
        <v>1.17832</v>
      </c>
      <c r="E1620">
        <v>1.1840900000000001</v>
      </c>
      <c r="F1620">
        <v>8.4299999999999306E-3</v>
      </c>
      <c r="G1620">
        <v>5.8685714285714903E-3</v>
      </c>
      <c r="H1620">
        <v>59.650626122200897</v>
      </c>
      <c r="I1620">
        <v>0</v>
      </c>
      <c r="J1620" s="1">
        <f t="shared" si="75"/>
        <v>44385</v>
      </c>
      <c r="K1620">
        <f>IFERROR(VLOOKUP(J1620,realized!F:I,3,0),"")</f>
        <v>78545.88</v>
      </c>
      <c r="M1620" t="s">
        <v>2449</v>
      </c>
      <c r="N1620">
        <v>1.3800399999999999</v>
      </c>
      <c r="O1620">
        <v>1.38042</v>
      </c>
      <c r="P1620">
        <v>1.3741399999999999</v>
      </c>
      <c r="Q1620">
        <v>1.37825</v>
      </c>
      <c r="R1620">
        <v>6.2800000000000598E-3</v>
      </c>
      <c r="S1620">
        <v>8.7064285714285906E-3</v>
      </c>
      <c r="T1620">
        <v>61.733616568521597</v>
      </c>
      <c r="U1620">
        <v>0</v>
      </c>
      <c r="V1620" s="1">
        <f t="shared" si="76"/>
        <v>44385</v>
      </c>
      <c r="W1620">
        <f>IFERROR(VLOOKUP(V1620,realized!K:N,3,0),"")</f>
        <v>35706.01</v>
      </c>
      <c r="Y1620" t="s">
        <v>2441</v>
      </c>
      <c r="Z1620">
        <v>1781.36</v>
      </c>
      <c r="AA1620">
        <v>1785.61</v>
      </c>
      <c r="AB1620">
        <v>1770.54</v>
      </c>
      <c r="AC1620">
        <v>1777.92</v>
      </c>
      <c r="AD1620">
        <v>15.069999999999901</v>
      </c>
      <c r="AE1620">
        <v>27.3378571428571</v>
      </c>
      <c r="AF1620">
        <v>36.984058628657301</v>
      </c>
      <c r="AG1620">
        <v>1</v>
      </c>
      <c r="AH1620" s="1">
        <f t="shared" si="77"/>
        <v>44375</v>
      </c>
      <c r="AI1620">
        <f>IFERROR(VLOOKUP(AH1620,realized!U:X,3,0),"")</f>
        <v>547688.03</v>
      </c>
    </row>
    <row r="1621" spans="1:35" x14ac:dyDescent="0.3">
      <c r="A1621" t="s">
        <v>2450</v>
      </c>
      <c r="B1621">
        <v>1.18401</v>
      </c>
      <c r="C1621">
        <v>1.18808</v>
      </c>
      <c r="D1621">
        <v>1.1824699999999999</v>
      </c>
      <c r="E1621">
        <v>1.1872</v>
      </c>
      <c r="F1621">
        <v>5.6100000000001097E-3</v>
      </c>
      <c r="G1621">
        <v>5.7442857142857703E-3</v>
      </c>
      <c r="H1621">
        <v>59.036557955828201</v>
      </c>
      <c r="I1621">
        <v>0</v>
      </c>
      <c r="J1621" s="1">
        <f t="shared" si="75"/>
        <v>44386</v>
      </c>
      <c r="K1621">
        <f>IFERROR(VLOOKUP(J1621,realized!F:I,3,0),"")</f>
        <v>-135073.75</v>
      </c>
      <c r="M1621" t="s">
        <v>2450</v>
      </c>
      <c r="N1621">
        <v>1.3771899999999999</v>
      </c>
      <c r="O1621">
        <v>1.3908400000000001</v>
      </c>
      <c r="P1621">
        <v>1.37551</v>
      </c>
      <c r="Q1621">
        <v>1.3895599999999999</v>
      </c>
      <c r="R1621">
        <v>1.533E-2</v>
      </c>
      <c r="S1621">
        <v>8.7264285714285898E-3</v>
      </c>
      <c r="T1621">
        <v>61.306274767964901</v>
      </c>
      <c r="U1621">
        <v>0</v>
      </c>
      <c r="V1621" s="1">
        <f t="shared" si="76"/>
        <v>44386</v>
      </c>
      <c r="W1621">
        <f>IFERROR(VLOOKUP(V1621,realized!K:N,3,0),"")</f>
        <v>-211874.82</v>
      </c>
      <c r="Y1621" t="s">
        <v>2442</v>
      </c>
      <c r="Z1621">
        <v>1778.17</v>
      </c>
      <c r="AA1621">
        <v>1778.83</v>
      </c>
      <c r="AB1621">
        <v>1750.59</v>
      </c>
      <c r="AC1621">
        <v>1761.12</v>
      </c>
      <c r="AD1621">
        <v>28.24</v>
      </c>
      <c r="AE1621">
        <v>28.522857142857099</v>
      </c>
      <c r="AF1621">
        <v>35.050081095851098</v>
      </c>
      <c r="AG1621">
        <v>1</v>
      </c>
      <c r="AH1621" s="1">
        <f t="shared" si="77"/>
        <v>44376</v>
      </c>
      <c r="AI1621">
        <f>IFERROR(VLOOKUP(AH1621,realized!U:X,3,0),"")</f>
        <v>-1693327.18</v>
      </c>
    </row>
    <row r="1622" spans="1:35" x14ac:dyDescent="0.3">
      <c r="A1622" t="s">
        <v>2451</v>
      </c>
      <c r="B1622">
        <v>1.1872400000000001</v>
      </c>
      <c r="C1622">
        <v>1.1879900000000001</v>
      </c>
      <c r="D1622">
        <v>1.1835800000000001</v>
      </c>
      <c r="E1622">
        <v>1.1857500000000001</v>
      </c>
      <c r="F1622">
        <v>4.4100000000000198E-3</v>
      </c>
      <c r="G1622">
        <v>5.5471428571428998E-3</v>
      </c>
      <c r="H1622">
        <v>58.302332383166899</v>
      </c>
      <c r="I1622">
        <v>0</v>
      </c>
      <c r="J1622" s="1">
        <f t="shared" si="75"/>
        <v>44389</v>
      </c>
      <c r="K1622">
        <f>IFERROR(VLOOKUP(J1622,realized!F:I,3,0),"")</f>
        <v>154893.70000000001</v>
      </c>
      <c r="M1622" t="s">
        <v>2451</v>
      </c>
      <c r="N1622">
        <v>1.38944</v>
      </c>
      <c r="O1622">
        <v>1.3909899999999999</v>
      </c>
      <c r="P1622">
        <v>1.3838299999999999</v>
      </c>
      <c r="Q1622">
        <v>1.38767</v>
      </c>
      <c r="R1622">
        <v>7.16000000000005E-3</v>
      </c>
      <c r="S1622">
        <v>8.5007142857143007E-3</v>
      </c>
      <c r="T1622">
        <v>60.747523613165598</v>
      </c>
      <c r="U1622">
        <v>0</v>
      </c>
      <c r="V1622" s="1">
        <f t="shared" si="76"/>
        <v>44389</v>
      </c>
      <c r="W1622">
        <f>IFERROR(VLOOKUP(V1622,realized!K:N,3,0),"")</f>
        <v>241365.58</v>
      </c>
      <c r="Y1622" t="s">
        <v>2443</v>
      </c>
      <c r="Z1622">
        <v>1761.64</v>
      </c>
      <c r="AA1622">
        <v>1774.22</v>
      </c>
      <c r="AB1622">
        <v>1753.23</v>
      </c>
      <c r="AC1622">
        <v>1770.2</v>
      </c>
      <c r="AD1622">
        <v>20.99</v>
      </c>
      <c r="AE1622">
        <v>27.869285714285699</v>
      </c>
      <c r="AF1622">
        <v>35.589234352970898</v>
      </c>
      <c r="AG1622">
        <v>1</v>
      </c>
      <c r="AH1622" s="1">
        <f t="shared" si="77"/>
        <v>44377</v>
      </c>
      <c r="AI1622">
        <f>IFERROR(VLOOKUP(AH1622,realized!U:X,3,0),"")</f>
        <v>-361660.02</v>
      </c>
    </row>
    <row r="1623" spans="1:35" x14ac:dyDescent="0.3">
      <c r="A1623" t="s">
        <v>2452</v>
      </c>
      <c r="B1623">
        <v>1.1859999999999999</v>
      </c>
      <c r="C1623">
        <v>1.1874800000000001</v>
      </c>
      <c r="D1623">
        <v>1.17717</v>
      </c>
      <c r="E1623">
        <v>1.1773800000000001</v>
      </c>
      <c r="F1623">
        <v>1.031E-2</v>
      </c>
      <c r="G1623">
        <v>5.8628571428572E-3</v>
      </c>
      <c r="H1623">
        <v>55.966390431741402</v>
      </c>
      <c r="I1623">
        <v>0</v>
      </c>
      <c r="J1623" s="1">
        <f t="shared" si="75"/>
        <v>44390</v>
      </c>
      <c r="K1623">
        <f>IFERROR(VLOOKUP(J1623,realized!F:I,3,0),"")</f>
        <v>-57554.3</v>
      </c>
      <c r="M1623" t="s">
        <v>2452</v>
      </c>
      <c r="N1623">
        <v>1.3880999999999999</v>
      </c>
      <c r="O1623">
        <v>1.3904799999999999</v>
      </c>
      <c r="P1623">
        <v>1.37988</v>
      </c>
      <c r="Q1623">
        <v>1.3810899999999999</v>
      </c>
      <c r="R1623">
        <v>1.0599999999999899E-2</v>
      </c>
      <c r="S1623">
        <v>8.7057142857142993E-3</v>
      </c>
      <c r="T1623">
        <v>62.441585258430599</v>
      </c>
      <c r="U1623">
        <v>0</v>
      </c>
      <c r="V1623" s="1">
        <f t="shared" si="76"/>
        <v>44390</v>
      </c>
      <c r="W1623">
        <f>IFERROR(VLOOKUP(V1623,realized!K:N,3,0),"")</f>
        <v>-21472.44</v>
      </c>
      <c r="Y1623" t="s">
        <v>2444</v>
      </c>
      <c r="Z1623">
        <v>1769.91</v>
      </c>
      <c r="AA1623">
        <v>1782.61</v>
      </c>
      <c r="AB1623">
        <v>1765.53</v>
      </c>
      <c r="AC1623">
        <v>1776.57</v>
      </c>
      <c r="AD1623">
        <v>17.079999999999899</v>
      </c>
      <c r="AE1623">
        <v>27.0528571428571</v>
      </c>
      <c r="AF1623">
        <v>42.806197518089398</v>
      </c>
      <c r="AG1623">
        <v>1</v>
      </c>
      <c r="AH1623" s="1">
        <f t="shared" si="77"/>
        <v>44378</v>
      </c>
      <c r="AI1623">
        <f>IFERROR(VLOOKUP(AH1623,realized!U:X,3,0),"")</f>
        <v>-745323.39</v>
      </c>
    </row>
    <row r="1624" spans="1:35" x14ac:dyDescent="0.3">
      <c r="A1624" t="s">
        <v>2453</v>
      </c>
      <c r="B1624">
        <v>1.1774199999999999</v>
      </c>
      <c r="C1624">
        <v>1.1838599999999999</v>
      </c>
      <c r="D1624">
        <v>1.17717</v>
      </c>
      <c r="E1624">
        <v>1.18344</v>
      </c>
      <c r="F1624">
        <v>6.6899999999998601E-3</v>
      </c>
      <c r="G1624">
        <v>6.0650000000000504E-3</v>
      </c>
      <c r="H1624">
        <v>55.675607453554598</v>
      </c>
      <c r="I1624">
        <v>0</v>
      </c>
      <c r="J1624" s="1">
        <f t="shared" si="75"/>
        <v>44391</v>
      </c>
      <c r="K1624">
        <f>IFERROR(VLOOKUP(J1624,realized!F:I,3,0),"")</f>
        <v>167688.32000000001</v>
      </c>
      <c r="M1624" t="s">
        <v>2453</v>
      </c>
      <c r="N1624">
        <v>1.3808199999999999</v>
      </c>
      <c r="O1624">
        <v>1.3891500000000001</v>
      </c>
      <c r="P1624">
        <v>1.3801000000000001</v>
      </c>
      <c r="Q1624">
        <v>1.3856200000000001</v>
      </c>
      <c r="R1624">
        <v>9.0500000000000008E-3</v>
      </c>
      <c r="S1624">
        <v>8.6578571428571408E-3</v>
      </c>
      <c r="T1624">
        <v>69.730397838249303</v>
      </c>
      <c r="U1624">
        <v>0</v>
      </c>
      <c r="V1624" s="1">
        <f t="shared" si="76"/>
        <v>44391</v>
      </c>
      <c r="W1624">
        <f>IFERROR(VLOOKUP(V1624,realized!K:N,3,0),"")</f>
        <v>254740.01</v>
      </c>
      <c r="Y1624" t="s">
        <v>2445</v>
      </c>
      <c r="Z1624">
        <v>1776.74</v>
      </c>
      <c r="AA1624">
        <v>1794.91</v>
      </c>
      <c r="AB1624">
        <v>1774.16</v>
      </c>
      <c r="AC1624">
        <v>1787.25</v>
      </c>
      <c r="AD1624">
        <v>20.75</v>
      </c>
      <c r="AE1624">
        <v>26.1842857142856</v>
      </c>
      <c r="AF1624">
        <v>45.659614357983997</v>
      </c>
      <c r="AG1624">
        <v>1</v>
      </c>
      <c r="AH1624" s="1">
        <f t="shared" si="77"/>
        <v>44379</v>
      </c>
      <c r="AI1624">
        <f>IFERROR(VLOOKUP(AH1624,realized!U:X,3,0),"")</f>
        <v>-802034.18</v>
      </c>
    </row>
    <row r="1625" spans="1:35" x14ac:dyDescent="0.3">
      <c r="A1625" t="s">
        <v>2454</v>
      </c>
      <c r="B1625">
        <v>1.18347</v>
      </c>
      <c r="C1625">
        <v>1.18503</v>
      </c>
      <c r="D1625">
        <v>1.1795899999999999</v>
      </c>
      <c r="E1625">
        <v>1.1809400000000001</v>
      </c>
      <c r="F1625">
        <v>5.4400000000001097E-3</v>
      </c>
      <c r="G1625">
        <v>6.10428571428576E-3</v>
      </c>
      <c r="H1625">
        <v>61.590169815852903</v>
      </c>
      <c r="I1625">
        <v>0</v>
      </c>
      <c r="J1625" s="1">
        <f t="shared" si="75"/>
        <v>44392</v>
      </c>
      <c r="K1625">
        <f>IFERROR(VLOOKUP(J1625,realized!F:I,3,0),"")</f>
        <v>105651.23</v>
      </c>
      <c r="M1625" t="s">
        <v>2454</v>
      </c>
      <c r="N1625">
        <v>1.38557</v>
      </c>
      <c r="O1625">
        <v>1.38985</v>
      </c>
      <c r="P1625">
        <v>1.3804399999999999</v>
      </c>
      <c r="Q1625">
        <v>1.3824700000000001</v>
      </c>
      <c r="R1625">
        <v>9.4100000000001405E-3</v>
      </c>
      <c r="S1625">
        <v>8.8700000000000098E-3</v>
      </c>
      <c r="T1625">
        <v>69.412995116127405</v>
      </c>
      <c r="U1625">
        <v>0</v>
      </c>
      <c r="V1625" s="1">
        <f t="shared" si="76"/>
        <v>44392</v>
      </c>
      <c r="W1625">
        <f>IFERROR(VLOOKUP(V1625,realized!K:N,3,0),"")</f>
        <v>394502.43</v>
      </c>
      <c r="Y1625" t="s">
        <v>2446</v>
      </c>
      <c r="Z1625">
        <v>1787.43</v>
      </c>
      <c r="AA1625">
        <v>1794.27</v>
      </c>
      <c r="AB1625">
        <v>1784.39</v>
      </c>
      <c r="AC1625">
        <v>1791.65</v>
      </c>
      <c r="AD1625">
        <v>9.87999999999988</v>
      </c>
      <c r="AE1625">
        <v>25.639285714285599</v>
      </c>
      <c r="AF1625">
        <v>47.906665472884001</v>
      </c>
      <c r="AG1625">
        <v>0</v>
      </c>
      <c r="AH1625" s="1">
        <f t="shared" si="77"/>
        <v>44382</v>
      </c>
      <c r="AI1625">
        <f>IFERROR(VLOOKUP(AH1625,realized!U:X,3,0),"")</f>
        <v>157912.38</v>
      </c>
    </row>
    <row r="1626" spans="1:35" x14ac:dyDescent="0.3">
      <c r="A1626" t="s">
        <v>2455</v>
      </c>
      <c r="B1626">
        <v>1.18059</v>
      </c>
      <c r="C1626">
        <v>1.1821999999999999</v>
      </c>
      <c r="D1626">
        <v>1.17919</v>
      </c>
      <c r="E1626">
        <v>1.1803600000000001</v>
      </c>
      <c r="F1626">
        <v>3.0099999999999502E-3</v>
      </c>
      <c r="G1626">
        <v>6.0171428571428901E-3</v>
      </c>
      <c r="H1626">
        <v>64.674478819061704</v>
      </c>
      <c r="I1626">
        <v>0</v>
      </c>
      <c r="J1626" s="1">
        <f t="shared" si="75"/>
        <v>44393</v>
      </c>
      <c r="K1626">
        <f>IFERROR(VLOOKUP(J1626,realized!F:I,3,0),"")</f>
        <v>141295.14000000001</v>
      </c>
      <c r="M1626" t="s">
        <v>2455</v>
      </c>
      <c r="N1626">
        <v>1.3824700000000001</v>
      </c>
      <c r="O1626">
        <v>1.3861699999999999</v>
      </c>
      <c r="P1626">
        <v>1.3759999999999999</v>
      </c>
      <c r="Q1626">
        <v>1.3761300000000001</v>
      </c>
      <c r="R1626">
        <v>1.017E-2</v>
      </c>
      <c r="S1626">
        <v>9.1050000000000107E-3</v>
      </c>
      <c r="T1626">
        <v>74.874053753526596</v>
      </c>
      <c r="U1626">
        <v>0</v>
      </c>
      <c r="V1626" s="1">
        <f t="shared" si="76"/>
        <v>44393</v>
      </c>
      <c r="W1626">
        <f>IFERROR(VLOOKUP(V1626,realized!K:N,3,0),"")</f>
        <v>362760.1</v>
      </c>
      <c r="Y1626" t="s">
        <v>2447</v>
      </c>
      <c r="Z1626">
        <v>1791.04</v>
      </c>
      <c r="AA1626">
        <v>1814.91</v>
      </c>
      <c r="AB1626">
        <v>1789.99</v>
      </c>
      <c r="AC1626">
        <v>1797.03</v>
      </c>
      <c r="AD1626">
        <v>24.92</v>
      </c>
      <c r="AE1626">
        <v>23.174999999999901</v>
      </c>
      <c r="AF1626">
        <v>63.025138094501898</v>
      </c>
      <c r="AG1626">
        <v>0</v>
      </c>
      <c r="AH1626" s="1">
        <f t="shared" si="77"/>
        <v>44383</v>
      </c>
      <c r="AI1626">
        <f>IFERROR(VLOOKUP(AH1626,realized!U:X,3,0),"")</f>
        <v>-2227250.7599999998</v>
      </c>
    </row>
    <row r="1627" spans="1:35" x14ac:dyDescent="0.3">
      <c r="A1627" t="s">
        <v>2456</v>
      </c>
      <c r="B1627">
        <v>1.1806399999999999</v>
      </c>
      <c r="C1627">
        <v>1.18241</v>
      </c>
      <c r="D1627">
        <v>1.1763600000000001</v>
      </c>
      <c r="E1627">
        <v>1.1797</v>
      </c>
      <c r="F1627">
        <v>6.0499999999998801E-3</v>
      </c>
      <c r="G1627">
        <v>6.0771428571428903E-3</v>
      </c>
      <c r="H1627">
        <v>67.504873486133704</v>
      </c>
      <c r="I1627">
        <v>0</v>
      </c>
      <c r="J1627" s="1">
        <f t="shared" si="75"/>
        <v>44396</v>
      </c>
      <c r="K1627">
        <f>IFERROR(VLOOKUP(J1627,realized!F:I,3,0),"")</f>
        <v>-314387.92</v>
      </c>
      <c r="M1627" t="s">
        <v>2456</v>
      </c>
      <c r="N1627">
        <v>1.3771599999999999</v>
      </c>
      <c r="O1627">
        <v>1.37741</v>
      </c>
      <c r="P1627">
        <v>1.36541</v>
      </c>
      <c r="Q1627">
        <v>1.3672899999999999</v>
      </c>
      <c r="R1627">
        <v>1.2E-2</v>
      </c>
      <c r="S1627">
        <v>9.4757142857143008E-3</v>
      </c>
      <c r="T1627">
        <v>61.235695093430301</v>
      </c>
      <c r="U1627">
        <v>0</v>
      </c>
      <c r="V1627" s="1">
        <f t="shared" si="76"/>
        <v>44396</v>
      </c>
      <c r="W1627">
        <f>IFERROR(VLOOKUP(V1627,realized!K:N,3,0),"")</f>
        <v>-1434172.67</v>
      </c>
      <c r="Y1627" t="s">
        <v>2448</v>
      </c>
      <c r="Z1627">
        <v>1796.14</v>
      </c>
      <c r="AA1627">
        <v>1809.64</v>
      </c>
      <c r="AB1627">
        <v>1793.77</v>
      </c>
      <c r="AC1627">
        <v>1803.54</v>
      </c>
      <c r="AD1627">
        <v>15.8700000000001</v>
      </c>
      <c r="AE1627">
        <v>20.16</v>
      </c>
      <c r="AF1627">
        <v>67.770564799610995</v>
      </c>
      <c r="AG1627">
        <v>0</v>
      </c>
      <c r="AH1627" s="1">
        <f t="shared" si="77"/>
        <v>44384</v>
      </c>
      <c r="AI1627">
        <f>IFERROR(VLOOKUP(AH1627,realized!U:X,3,0),"")</f>
        <v>423051.15</v>
      </c>
    </row>
    <row r="1628" spans="1:35" x14ac:dyDescent="0.3">
      <c r="A1628" t="s">
        <v>2457</v>
      </c>
      <c r="B1628">
        <v>1.17994</v>
      </c>
      <c r="C1628">
        <v>1.1802299999999999</v>
      </c>
      <c r="D1628">
        <v>1.1755500000000001</v>
      </c>
      <c r="E1628">
        <v>1.17791</v>
      </c>
      <c r="F1628">
        <v>4.6799999999997902E-3</v>
      </c>
      <c r="G1628">
        <v>5.9550000000000098E-3</v>
      </c>
      <c r="H1628">
        <v>68.629604081710696</v>
      </c>
      <c r="I1628">
        <v>0</v>
      </c>
      <c r="J1628" s="1">
        <f t="shared" si="75"/>
        <v>44397</v>
      </c>
      <c r="K1628">
        <f>IFERROR(VLOOKUP(J1628,realized!F:I,3,0),"")</f>
        <v>-44260.47</v>
      </c>
      <c r="M1628" t="s">
        <v>2457</v>
      </c>
      <c r="N1628">
        <v>1.3671500000000001</v>
      </c>
      <c r="O1628">
        <v>1.3688800000000001</v>
      </c>
      <c r="P1628">
        <v>1.3571200000000001</v>
      </c>
      <c r="Q1628">
        <v>1.3622000000000001</v>
      </c>
      <c r="R1628">
        <v>1.1759999999999901E-2</v>
      </c>
      <c r="S1628">
        <v>9.7835714285714401E-3</v>
      </c>
      <c r="T1628">
        <v>50.6217239607506</v>
      </c>
      <c r="U1628">
        <v>0</v>
      </c>
      <c r="V1628" s="1">
        <f t="shared" si="76"/>
        <v>44397</v>
      </c>
      <c r="W1628">
        <f>IFERROR(VLOOKUP(V1628,realized!K:N,3,0),"")</f>
        <v>-1396686.79</v>
      </c>
      <c r="Y1628" t="s">
        <v>2449</v>
      </c>
      <c r="Z1628">
        <v>1803.43</v>
      </c>
      <c r="AA1628">
        <v>1818.16</v>
      </c>
      <c r="AB1628">
        <v>1793.95</v>
      </c>
      <c r="AC1628">
        <v>1802.26</v>
      </c>
      <c r="AD1628">
        <v>24.21</v>
      </c>
      <c r="AE1628">
        <v>19.305</v>
      </c>
      <c r="AF1628">
        <v>64.711970965377901</v>
      </c>
      <c r="AG1628">
        <v>0</v>
      </c>
      <c r="AH1628" s="1">
        <f t="shared" si="77"/>
        <v>44385</v>
      </c>
      <c r="AI1628">
        <f>IFERROR(VLOOKUP(AH1628,realized!U:X,3,0),"")</f>
        <v>-118507.88</v>
      </c>
    </row>
    <row r="1629" spans="1:35" x14ac:dyDescent="0.3">
      <c r="A1629" t="s">
        <v>2458</v>
      </c>
      <c r="B1629">
        <v>1.1777899999999999</v>
      </c>
      <c r="C1629">
        <v>1.18045</v>
      </c>
      <c r="D1629">
        <v>1.17516</v>
      </c>
      <c r="E1629">
        <v>1.1792899999999999</v>
      </c>
      <c r="F1629">
        <v>5.29000000000001E-3</v>
      </c>
      <c r="G1629">
        <v>5.9978571428571503E-3</v>
      </c>
      <c r="H1629">
        <v>67.347546771942305</v>
      </c>
      <c r="I1629">
        <v>0</v>
      </c>
      <c r="J1629" s="1">
        <f t="shared" si="75"/>
        <v>44398</v>
      </c>
      <c r="K1629">
        <f>IFERROR(VLOOKUP(J1629,realized!F:I,3,0),"")</f>
        <v>121439.58</v>
      </c>
      <c r="M1629" t="s">
        <v>2458</v>
      </c>
      <c r="N1629">
        <v>1.3619600000000001</v>
      </c>
      <c r="O1629">
        <v>1.3722399999999999</v>
      </c>
      <c r="P1629">
        <v>1.3590899999999999</v>
      </c>
      <c r="Q1629">
        <v>1.37124</v>
      </c>
      <c r="R1629">
        <v>1.31499999999999E-2</v>
      </c>
      <c r="S1629">
        <v>1.0145714285714201E-2</v>
      </c>
      <c r="T1629">
        <v>50.770180864757698</v>
      </c>
      <c r="U1629">
        <v>0</v>
      </c>
      <c r="V1629" s="1">
        <f t="shared" si="76"/>
        <v>44398</v>
      </c>
      <c r="W1629">
        <f>IFERROR(VLOOKUP(V1629,realized!K:N,3,0),"")</f>
        <v>29565.51</v>
      </c>
      <c r="Y1629" t="s">
        <v>2450</v>
      </c>
      <c r="Z1629">
        <v>1802.51</v>
      </c>
      <c r="AA1629">
        <v>1812.25</v>
      </c>
      <c r="AB1629">
        <v>1796.3</v>
      </c>
      <c r="AC1629">
        <v>1808.15</v>
      </c>
      <c r="AD1629">
        <v>15.95</v>
      </c>
      <c r="AE1629">
        <v>18.854285714285702</v>
      </c>
      <c r="AF1629">
        <v>63.449719389484201</v>
      </c>
      <c r="AG1629">
        <v>0</v>
      </c>
      <c r="AH1629" s="1">
        <f t="shared" si="77"/>
        <v>44386</v>
      </c>
      <c r="AI1629">
        <f>IFERROR(VLOOKUP(AH1629,realized!U:X,3,0),"")</f>
        <v>113600.72</v>
      </c>
    </row>
    <row r="1630" spans="1:35" x14ac:dyDescent="0.3">
      <c r="A1630" t="s">
        <v>2459</v>
      </c>
      <c r="B1630">
        <v>1.17919</v>
      </c>
      <c r="C1630">
        <v>1.1830400000000001</v>
      </c>
      <c r="D1630">
        <v>1.17571</v>
      </c>
      <c r="E1630">
        <v>1.1767300000000001</v>
      </c>
      <c r="F1630">
        <v>7.33000000000005E-3</v>
      </c>
      <c r="G1630">
        <v>6.0385714285714296E-3</v>
      </c>
      <c r="H1630">
        <v>67.028214522296807</v>
      </c>
      <c r="I1630">
        <v>0</v>
      </c>
      <c r="J1630" s="1">
        <f t="shared" si="75"/>
        <v>44399</v>
      </c>
      <c r="K1630">
        <f>IFERROR(VLOOKUP(J1630,realized!F:I,3,0),"")</f>
        <v>210962.06</v>
      </c>
      <c r="M1630" t="s">
        <v>2459</v>
      </c>
      <c r="N1630">
        <v>1.37069</v>
      </c>
      <c r="O1630">
        <v>1.3786799999999999</v>
      </c>
      <c r="P1630">
        <v>1.369</v>
      </c>
      <c r="Q1630">
        <v>1.37626</v>
      </c>
      <c r="R1630">
        <v>9.6799999999999092E-3</v>
      </c>
      <c r="S1630">
        <v>1.0028571428571401E-2</v>
      </c>
      <c r="T1630">
        <v>50.759715686230898</v>
      </c>
      <c r="U1630">
        <v>0</v>
      </c>
      <c r="V1630" s="1">
        <f t="shared" si="76"/>
        <v>44399</v>
      </c>
      <c r="W1630">
        <f>IFERROR(VLOOKUP(V1630,realized!K:N,3,0),"")</f>
        <v>46177.26</v>
      </c>
      <c r="Y1630" t="s">
        <v>2451</v>
      </c>
      <c r="Z1630">
        <v>1807.33</v>
      </c>
      <c r="AA1630">
        <v>1810.69</v>
      </c>
      <c r="AB1630">
        <v>1791.48</v>
      </c>
      <c r="AC1630">
        <v>1806.01</v>
      </c>
      <c r="AD1630">
        <v>19.21</v>
      </c>
      <c r="AE1630">
        <v>18.968571428571401</v>
      </c>
      <c r="AF1630">
        <v>62.133864708974997</v>
      </c>
      <c r="AG1630">
        <v>0</v>
      </c>
      <c r="AH1630" s="1">
        <f t="shared" si="77"/>
        <v>44389</v>
      </c>
      <c r="AI1630">
        <f>IFERROR(VLOOKUP(AH1630,realized!U:X,3,0),"")</f>
        <v>456750.29</v>
      </c>
    </row>
    <row r="1631" spans="1:35" x14ac:dyDescent="0.3">
      <c r="A1631" t="s">
        <v>2460</v>
      </c>
      <c r="B1631">
        <v>1.17683</v>
      </c>
      <c r="C1631">
        <v>1.17862</v>
      </c>
      <c r="D1631">
        <v>1.1754100000000001</v>
      </c>
      <c r="E1631">
        <v>1.1769400000000001</v>
      </c>
      <c r="F1631">
        <v>3.2099999999999299E-3</v>
      </c>
      <c r="G1631">
        <v>6.05785714285714E-3</v>
      </c>
      <c r="H1631">
        <v>66.769174362377299</v>
      </c>
      <c r="I1631">
        <v>0</v>
      </c>
      <c r="J1631" s="1">
        <f t="shared" si="75"/>
        <v>44400</v>
      </c>
      <c r="K1631">
        <f>IFERROR(VLOOKUP(J1631,realized!F:I,3,0),"")</f>
        <v>167195.97</v>
      </c>
      <c r="M1631" t="s">
        <v>2460</v>
      </c>
      <c r="N1631">
        <v>1.3750199999999999</v>
      </c>
      <c r="O1631">
        <v>1.3779399999999999</v>
      </c>
      <c r="P1631">
        <v>1.37195</v>
      </c>
      <c r="Q1631">
        <v>1.37381</v>
      </c>
      <c r="R1631">
        <v>5.9899999999999398E-3</v>
      </c>
      <c r="S1631">
        <v>1.0137142857142799E-2</v>
      </c>
      <c r="T1631">
        <v>50.884898830584298</v>
      </c>
      <c r="U1631">
        <v>0</v>
      </c>
      <c r="V1631" s="1">
        <f t="shared" si="76"/>
        <v>44400</v>
      </c>
      <c r="W1631">
        <f>IFERROR(VLOOKUP(V1631,realized!K:N,3,0),"")</f>
        <v>67905.56</v>
      </c>
      <c r="Y1631" t="s">
        <v>2452</v>
      </c>
      <c r="Z1631">
        <v>1805.95</v>
      </c>
      <c r="AA1631">
        <v>1816.98</v>
      </c>
      <c r="AB1631">
        <v>1798.53</v>
      </c>
      <c r="AC1631">
        <v>1807.49</v>
      </c>
      <c r="AD1631">
        <v>18.45</v>
      </c>
      <c r="AE1631">
        <v>18.7392857142857</v>
      </c>
      <c r="AF1631">
        <v>60.9271272369933</v>
      </c>
      <c r="AG1631">
        <v>0</v>
      </c>
      <c r="AH1631" s="1">
        <f t="shared" si="77"/>
        <v>44390</v>
      </c>
      <c r="AI1631">
        <f>IFERROR(VLOOKUP(AH1631,realized!U:X,3,0),"")</f>
        <v>1187898.43</v>
      </c>
    </row>
    <row r="1632" spans="1:35" x14ac:dyDescent="0.3">
      <c r="A1632" t="s">
        <v>2461</v>
      </c>
      <c r="B1632">
        <v>1.17699</v>
      </c>
      <c r="C1632">
        <v>1.1816899999999999</v>
      </c>
      <c r="D1632">
        <v>1.1762999999999999</v>
      </c>
      <c r="E1632">
        <v>1.1798999999999999</v>
      </c>
      <c r="F1632">
        <v>5.3899999999999998E-3</v>
      </c>
      <c r="G1632">
        <v>5.8092857142857E-3</v>
      </c>
      <c r="H1632">
        <v>70.467137678487504</v>
      </c>
      <c r="I1632">
        <v>0</v>
      </c>
      <c r="J1632" s="1">
        <f t="shared" si="75"/>
        <v>44403</v>
      </c>
      <c r="K1632">
        <f>IFERROR(VLOOKUP(J1632,realized!F:I,3,0),"")</f>
        <v>228673.89</v>
      </c>
      <c r="M1632" t="s">
        <v>2461</v>
      </c>
      <c r="N1632">
        <v>1.3755599999999999</v>
      </c>
      <c r="O1632">
        <v>1.38327</v>
      </c>
      <c r="P1632">
        <v>1.3736600000000001</v>
      </c>
      <c r="Q1632">
        <v>1.3812199999999999</v>
      </c>
      <c r="R1632">
        <v>9.6099999999998895E-3</v>
      </c>
      <c r="S1632">
        <v>9.9278571428571393E-3</v>
      </c>
      <c r="T1632">
        <v>51.000934608383702</v>
      </c>
      <c r="U1632">
        <v>0</v>
      </c>
      <c r="V1632" s="1">
        <f t="shared" si="76"/>
        <v>44403</v>
      </c>
      <c r="W1632">
        <f>IFERROR(VLOOKUP(V1632,realized!K:N,3,0),"")</f>
        <v>-98371.46</v>
      </c>
      <c r="Y1632" t="s">
        <v>2453</v>
      </c>
      <c r="Z1632">
        <v>1807.82</v>
      </c>
      <c r="AA1632">
        <v>1829.65</v>
      </c>
      <c r="AB1632">
        <v>1804.47</v>
      </c>
      <c r="AC1632">
        <v>1827.31</v>
      </c>
      <c r="AD1632">
        <v>25.18</v>
      </c>
      <c r="AE1632">
        <v>19.4607142857143</v>
      </c>
      <c r="AF1632">
        <v>54.0243454221213</v>
      </c>
      <c r="AG1632">
        <v>0</v>
      </c>
      <c r="AH1632" s="1">
        <f t="shared" si="77"/>
        <v>44391</v>
      </c>
      <c r="AI1632">
        <f>IFERROR(VLOOKUP(AH1632,realized!U:X,3,0),"")</f>
        <v>-1102110.6200000001</v>
      </c>
    </row>
    <row r="1633" spans="1:35" x14ac:dyDescent="0.3">
      <c r="A1633" t="s">
        <v>2462</v>
      </c>
      <c r="B1633">
        <v>1.18028</v>
      </c>
      <c r="C1633">
        <v>1.18407</v>
      </c>
      <c r="D1633">
        <v>1.1769700000000001</v>
      </c>
      <c r="E1633">
        <v>1.18133</v>
      </c>
      <c r="F1633">
        <v>7.0999999999998798E-3</v>
      </c>
      <c r="G1633">
        <v>5.9249999999999702E-3</v>
      </c>
      <c r="H1633">
        <v>70.514084958049096</v>
      </c>
      <c r="I1633">
        <v>0</v>
      </c>
      <c r="J1633" s="1">
        <f t="shared" si="75"/>
        <v>44404</v>
      </c>
      <c r="K1633">
        <f>IFERROR(VLOOKUP(J1633,realized!F:I,3,0),"")</f>
        <v>167601.15</v>
      </c>
      <c r="M1633" t="s">
        <v>2462</v>
      </c>
      <c r="N1633">
        <v>1.3817600000000001</v>
      </c>
      <c r="O1633">
        <v>1.3893599999999999</v>
      </c>
      <c r="P1633">
        <v>1.37662</v>
      </c>
      <c r="Q1633">
        <v>1.3874500000000001</v>
      </c>
      <c r="R1633">
        <v>1.2739999999999901E-2</v>
      </c>
      <c r="S1633">
        <v>1.02092857142857E-2</v>
      </c>
      <c r="T1633">
        <v>51.249927683738903</v>
      </c>
      <c r="U1633">
        <v>0</v>
      </c>
      <c r="V1633" s="1">
        <f t="shared" si="76"/>
        <v>44404</v>
      </c>
      <c r="W1633">
        <f>IFERROR(VLOOKUP(V1633,realized!K:N,3,0),"")</f>
        <v>-277771.90999999997</v>
      </c>
      <c r="Y1633" t="s">
        <v>2454</v>
      </c>
      <c r="Z1633">
        <v>1827.04</v>
      </c>
      <c r="AA1633">
        <v>1833.85</v>
      </c>
      <c r="AB1633">
        <v>1820.17</v>
      </c>
      <c r="AC1633">
        <v>1829.39</v>
      </c>
      <c r="AD1633">
        <v>13.679999999999801</v>
      </c>
      <c r="AE1633">
        <v>19.248571428571399</v>
      </c>
      <c r="AF1633">
        <v>51.077698632362697</v>
      </c>
      <c r="AG1633">
        <v>0</v>
      </c>
      <c r="AH1633" s="1">
        <f t="shared" si="77"/>
        <v>44392</v>
      </c>
      <c r="AI1633">
        <f>IFERROR(VLOOKUP(AH1633,realized!U:X,3,0),"")</f>
        <v>-472618.08</v>
      </c>
    </row>
    <row r="1634" spans="1:35" x14ac:dyDescent="0.3">
      <c r="A1634" t="s">
        <v>2463</v>
      </c>
      <c r="B1634">
        <v>1.1815199999999999</v>
      </c>
      <c r="C1634">
        <v>1.18492</v>
      </c>
      <c r="D1634">
        <v>1.17713</v>
      </c>
      <c r="E1634">
        <v>1.1840900000000001</v>
      </c>
      <c r="F1634">
        <v>7.7899999999999602E-3</v>
      </c>
      <c r="G1634">
        <v>5.8792857142856902E-3</v>
      </c>
      <c r="H1634">
        <v>70.518971956284901</v>
      </c>
      <c r="I1634">
        <v>0</v>
      </c>
      <c r="J1634" s="1">
        <f t="shared" si="75"/>
        <v>44405</v>
      </c>
      <c r="K1634">
        <f>IFERROR(VLOOKUP(J1634,realized!F:I,3,0),"")</f>
        <v>285389.59000000003</v>
      </c>
      <c r="M1634" t="s">
        <v>2463</v>
      </c>
      <c r="N1634">
        <v>1.3875299999999999</v>
      </c>
      <c r="O1634">
        <v>1.3911</v>
      </c>
      <c r="P1634">
        <v>1.38418</v>
      </c>
      <c r="Q1634">
        <v>1.3894599999999999</v>
      </c>
      <c r="R1634">
        <v>6.9200000000000303E-3</v>
      </c>
      <c r="S1634">
        <v>1.02549999999999E-2</v>
      </c>
      <c r="T1634">
        <v>51.572435508953099</v>
      </c>
      <c r="U1634">
        <v>0</v>
      </c>
      <c r="V1634" s="1">
        <f t="shared" si="76"/>
        <v>44405</v>
      </c>
      <c r="W1634">
        <f>IFERROR(VLOOKUP(V1634,realized!K:N,3,0),"")</f>
        <v>33137.42</v>
      </c>
      <c r="Y1634" t="s">
        <v>2455</v>
      </c>
      <c r="Z1634">
        <v>1829.5</v>
      </c>
      <c r="AA1634">
        <v>1831.91</v>
      </c>
      <c r="AB1634">
        <v>1808.96</v>
      </c>
      <c r="AC1634">
        <v>1811.84</v>
      </c>
      <c r="AD1634">
        <v>22.95</v>
      </c>
      <c r="AE1634">
        <v>19.8114285714285</v>
      </c>
      <c r="AF1634">
        <v>50.177294323332802</v>
      </c>
      <c r="AG1634">
        <v>0</v>
      </c>
      <c r="AH1634" s="1">
        <f t="shared" si="77"/>
        <v>44393</v>
      </c>
      <c r="AI1634">
        <f>IFERROR(VLOOKUP(AH1634,realized!U:X,3,0),"")</f>
        <v>-22143.45</v>
      </c>
    </row>
    <row r="1635" spans="1:35" x14ac:dyDescent="0.3">
      <c r="A1635" t="s">
        <v>2464</v>
      </c>
      <c r="B1635">
        <v>1.1842600000000001</v>
      </c>
      <c r="C1635">
        <v>1.1892499999999999</v>
      </c>
      <c r="D1635">
        <v>1.18381</v>
      </c>
      <c r="E1635">
        <v>1.1883300000000001</v>
      </c>
      <c r="F1635">
        <v>5.4399999999998798E-3</v>
      </c>
      <c r="G1635">
        <v>5.8671428571428104E-3</v>
      </c>
      <c r="H1635">
        <v>67.290123897322204</v>
      </c>
      <c r="I1635">
        <v>0</v>
      </c>
      <c r="J1635" s="1">
        <f t="shared" si="75"/>
        <v>44406</v>
      </c>
      <c r="K1635">
        <f>IFERROR(VLOOKUP(J1635,realized!F:I,3,0),"")</f>
        <v>-304206.01</v>
      </c>
      <c r="M1635" t="s">
        <v>2464</v>
      </c>
      <c r="N1635">
        <v>1.3902600000000001</v>
      </c>
      <c r="O1635">
        <v>1.3981300000000001</v>
      </c>
      <c r="P1635">
        <v>1.38974</v>
      </c>
      <c r="Q1635">
        <v>1.3955200000000001</v>
      </c>
      <c r="R1635">
        <v>8.6700000000001706E-3</v>
      </c>
      <c r="S1635">
        <v>9.7792857142857195E-3</v>
      </c>
      <c r="T1635">
        <v>44.746860596218397</v>
      </c>
      <c r="U1635">
        <v>0</v>
      </c>
      <c r="V1635" s="1">
        <f t="shared" si="76"/>
        <v>44406</v>
      </c>
      <c r="W1635">
        <f>IFERROR(VLOOKUP(V1635,realized!K:N,3,0),"")</f>
        <v>-680096.9</v>
      </c>
      <c r="Y1635" t="s">
        <v>2456</v>
      </c>
      <c r="Z1635">
        <v>1811.36</v>
      </c>
      <c r="AA1635">
        <v>1817.23</v>
      </c>
      <c r="AB1635">
        <v>1794.89</v>
      </c>
      <c r="AC1635">
        <v>1812.66</v>
      </c>
      <c r="AD1635">
        <v>22.3399999999999</v>
      </c>
      <c r="AE1635">
        <v>19.39</v>
      </c>
      <c r="AF1635">
        <v>50.276119242007397</v>
      </c>
      <c r="AG1635">
        <v>0</v>
      </c>
      <c r="AH1635" s="1">
        <f t="shared" si="77"/>
        <v>44396</v>
      </c>
      <c r="AI1635">
        <f>IFERROR(VLOOKUP(AH1635,realized!U:X,3,0),"")</f>
        <v>-1436475.77</v>
      </c>
    </row>
    <row r="1636" spans="1:35" x14ac:dyDescent="0.3">
      <c r="A1636" t="s">
        <v>2465</v>
      </c>
      <c r="B1636">
        <v>1.18835</v>
      </c>
      <c r="C1636">
        <v>1.1908399999999999</v>
      </c>
      <c r="D1636">
        <v>1.18512</v>
      </c>
      <c r="E1636">
        <v>1.18686</v>
      </c>
      <c r="F1636">
        <v>5.7199999999999404E-3</v>
      </c>
      <c r="G1636">
        <v>5.9607142857142402E-3</v>
      </c>
      <c r="H1636">
        <v>63.426532021973301</v>
      </c>
      <c r="I1636">
        <v>0</v>
      </c>
      <c r="J1636" s="1">
        <f t="shared" si="75"/>
        <v>44407</v>
      </c>
      <c r="K1636">
        <f>IFERROR(VLOOKUP(J1636,realized!F:I,3,0),"")</f>
        <v>-99111.57</v>
      </c>
      <c r="M1636" t="s">
        <v>2465</v>
      </c>
      <c r="N1636">
        <v>1.3955299999999999</v>
      </c>
      <c r="O1636">
        <v>1.39828</v>
      </c>
      <c r="P1636">
        <v>1.3887700000000001</v>
      </c>
      <c r="Q1636">
        <v>1.3896900000000001</v>
      </c>
      <c r="R1636">
        <v>9.5099999999999005E-3</v>
      </c>
      <c r="S1636">
        <v>9.9471428571428506E-3</v>
      </c>
      <c r="T1636">
        <v>45.016611881071199</v>
      </c>
      <c r="U1636">
        <v>0</v>
      </c>
      <c r="V1636" s="1">
        <f t="shared" si="76"/>
        <v>44407</v>
      </c>
      <c r="W1636">
        <f>IFERROR(VLOOKUP(V1636,realized!K:N,3,0),"")</f>
        <v>13958.51</v>
      </c>
      <c r="Y1636" t="s">
        <v>2457</v>
      </c>
      <c r="Z1636">
        <v>1812.73</v>
      </c>
      <c r="AA1636">
        <v>1824.79</v>
      </c>
      <c r="AB1636">
        <v>1805</v>
      </c>
      <c r="AC1636">
        <v>1810.23</v>
      </c>
      <c r="AD1636">
        <v>19.7899999999999</v>
      </c>
      <c r="AE1636">
        <v>19.304285714285701</v>
      </c>
      <c r="AF1636">
        <v>55.465542676067997</v>
      </c>
      <c r="AG1636">
        <v>0</v>
      </c>
      <c r="AH1636" s="1">
        <f t="shared" si="77"/>
        <v>44397</v>
      </c>
      <c r="AI1636">
        <f>IFERROR(VLOOKUP(AH1636,realized!U:X,3,0),"")</f>
        <v>466251.71</v>
      </c>
    </row>
    <row r="1637" spans="1:35" x14ac:dyDescent="0.3">
      <c r="A1637" t="s">
        <v>2466</v>
      </c>
      <c r="B1637">
        <v>1.18659</v>
      </c>
      <c r="C1637">
        <v>1.1896599999999999</v>
      </c>
      <c r="D1637">
        <v>1.18588</v>
      </c>
      <c r="E1637">
        <v>1.1866300000000001</v>
      </c>
      <c r="F1637">
        <v>3.7799999999998898E-3</v>
      </c>
      <c r="G1637">
        <v>5.4942857142856504E-3</v>
      </c>
      <c r="H1637">
        <v>63.259139354024001</v>
      </c>
      <c r="I1637">
        <v>0</v>
      </c>
      <c r="J1637" s="1">
        <f t="shared" si="75"/>
        <v>44410</v>
      </c>
      <c r="K1637">
        <f>IFERROR(VLOOKUP(J1637,realized!F:I,3,0),"")</f>
        <v>226487.25</v>
      </c>
      <c r="M1637" t="s">
        <v>2466</v>
      </c>
      <c r="N1637">
        <v>1.38984</v>
      </c>
      <c r="O1637">
        <v>1.3932100000000001</v>
      </c>
      <c r="P1637">
        <v>1.3875200000000001</v>
      </c>
      <c r="Q1637">
        <v>1.3883300000000001</v>
      </c>
      <c r="R1637">
        <v>5.6899999999999703E-3</v>
      </c>
      <c r="S1637">
        <v>9.59642857142857E-3</v>
      </c>
      <c r="T1637">
        <v>45.265748589572802</v>
      </c>
      <c r="U1637">
        <v>0</v>
      </c>
      <c r="V1637" s="1">
        <f t="shared" si="76"/>
        <v>44410</v>
      </c>
      <c r="W1637">
        <f>IFERROR(VLOOKUP(V1637,realized!K:N,3,0),"")</f>
        <v>105853.71</v>
      </c>
      <c r="Y1637" t="s">
        <v>2458</v>
      </c>
      <c r="Z1637">
        <v>1810.38</v>
      </c>
      <c r="AA1637">
        <v>1813.67</v>
      </c>
      <c r="AB1637">
        <v>1794.64</v>
      </c>
      <c r="AC1637">
        <v>1803.3</v>
      </c>
      <c r="AD1637">
        <v>19.029999999999902</v>
      </c>
      <c r="AE1637">
        <v>19.443571428571399</v>
      </c>
      <c r="AF1637">
        <v>59.593216443167499</v>
      </c>
      <c r="AG1637">
        <v>0</v>
      </c>
      <c r="AH1637" s="1">
        <f t="shared" si="77"/>
        <v>44398</v>
      </c>
      <c r="AI1637">
        <f>IFERROR(VLOOKUP(AH1637,realized!U:X,3,0),"")</f>
        <v>368136.12</v>
      </c>
    </row>
    <row r="1638" spans="1:35" x14ac:dyDescent="0.3">
      <c r="A1638" t="s">
        <v>2467</v>
      </c>
      <c r="B1638">
        <v>1.18669</v>
      </c>
      <c r="C1638">
        <v>1.1893</v>
      </c>
      <c r="D1638">
        <v>1.1853499999999999</v>
      </c>
      <c r="E1638">
        <v>1.18597</v>
      </c>
      <c r="F1638">
        <v>3.9500000000001201E-3</v>
      </c>
      <c r="G1638">
        <v>5.2985714285713904E-3</v>
      </c>
      <c r="H1638">
        <v>62.908667657296903</v>
      </c>
      <c r="I1638">
        <v>0</v>
      </c>
      <c r="J1638" s="1">
        <f t="shared" si="75"/>
        <v>44411</v>
      </c>
      <c r="K1638">
        <f>IFERROR(VLOOKUP(J1638,realized!F:I,3,0),"")</f>
        <v>156746.21</v>
      </c>
      <c r="M1638" t="s">
        <v>2467</v>
      </c>
      <c r="N1638">
        <v>1.3877699999999999</v>
      </c>
      <c r="O1638">
        <v>1.3937900000000001</v>
      </c>
      <c r="P1638">
        <v>1.3876500000000001</v>
      </c>
      <c r="Q1638">
        <v>1.39106</v>
      </c>
      <c r="R1638">
        <v>6.14000000000003E-3</v>
      </c>
      <c r="S1638">
        <v>9.3885714285714197E-3</v>
      </c>
      <c r="T1638">
        <v>45.468916526008798</v>
      </c>
      <c r="U1638">
        <v>0</v>
      </c>
      <c r="V1638" s="1">
        <f t="shared" si="76"/>
        <v>44411</v>
      </c>
      <c r="W1638">
        <f>IFERROR(VLOOKUP(V1638,realized!K:N,3,0),"")</f>
        <v>32998.33</v>
      </c>
      <c r="Y1638" t="s">
        <v>2459</v>
      </c>
      <c r="Z1638">
        <v>1803.58</v>
      </c>
      <c r="AA1638">
        <v>1807.97</v>
      </c>
      <c r="AB1638">
        <v>1792.7</v>
      </c>
      <c r="AC1638">
        <v>1806.52</v>
      </c>
      <c r="AD1638">
        <v>15.2699999999999</v>
      </c>
      <c r="AE1638">
        <v>19.052142857142801</v>
      </c>
      <c r="AF1638">
        <v>65.765730765139097</v>
      </c>
      <c r="AG1638">
        <v>0</v>
      </c>
      <c r="AH1638" s="1">
        <f t="shared" si="77"/>
        <v>44399</v>
      </c>
      <c r="AI1638">
        <f>IFERROR(VLOOKUP(AH1638,realized!U:X,3,0),"")</f>
        <v>281525.59000000003</v>
      </c>
    </row>
    <row r="1639" spans="1:35" x14ac:dyDescent="0.3">
      <c r="A1639" t="s">
        <v>2468</v>
      </c>
      <c r="B1639">
        <v>1.1858200000000001</v>
      </c>
      <c r="C1639">
        <v>1.18994</v>
      </c>
      <c r="D1639">
        <v>1.1832499999999999</v>
      </c>
      <c r="E1639">
        <v>1.1833899999999999</v>
      </c>
      <c r="F1639">
        <v>6.6900000000000804E-3</v>
      </c>
      <c r="G1639">
        <v>5.3878571428570997E-3</v>
      </c>
      <c r="H1639">
        <v>62.578102473496699</v>
      </c>
      <c r="I1639">
        <v>0</v>
      </c>
      <c r="J1639" s="1">
        <f t="shared" si="75"/>
        <v>44412</v>
      </c>
      <c r="K1639">
        <f>IFERROR(VLOOKUP(J1639,realized!F:I,3,0),"")</f>
        <v>287915.09000000003</v>
      </c>
      <c r="M1639" t="s">
        <v>2468</v>
      </c>
      <c r="N1639">
        <v>1.39133</v>
      </c>
      <c r="O1639">
        <v>1.39571</v>
      </c>
      <c r="P1639">
        <v>1.3883099999999999</v>
      </c>
      <c r="Q1639">
        <v>1.38832</v>
      </c>
      <c r="R1639">
        <v>7.4000000000000697E-3</v>
      </c>
      <c r="S1639">
        <v>9.2449999999999893E-3</v>
      </c>
      <c r="T1639">
        <v>45.572760153527597</v>
      </c>
      <c r="U1639">
        <v>0</v>
      </c>
      <c r="V1639" s="1">
        <f t="shared" si="76"/>
        <v>44412</v>
      </c>
      <c r="W1639">
        <f>IFERROR(VLOOKUP(V1639,realized!K:N,3,0),"")</f>
        <v>195128.12</v>
      </c>
      <c r="Y1639" t="s">
        <v>2460</v>
      </c>
      <c r="Z1639">
        <v>1806.96</v>
      </c>
      <c r="AA1639">
        <v>1810.27</v>
      </c>
      <c r="AB1639">
        <v>1789.61</v>
      </c>
      <c r="AC1639">
        <v>1802.04</v>
      </c>
      <c r="AD1639">
        <v>20.66</v>
      </c>
      <c r="AE1639">
        <v>19.822142857142801</v>
      </c>
      <c r="AF1639">
        <v>69.1981041487672</v>
      </c>
      <c r="AG1639">
        <v>0</v>
      </c>
      <c r="AH1639" s="1">
        <f t="shared" si="77"/>
        <v>44400</v>
      </c>
      <c r="AI1639">
        <f>IFERROR(VLOOKUP(AH1639,realized!U:X,3,0),"")</f>
        <v>-293643.32</v>
      </c>
    </row>
    <row r="1640" spans="1:35" x14ac:dyDescent="0.3">
      <c r="A1640" t="s">
        <v>2469</v>
      </c>
      <c r="B1640">
        <v>1.1835800000000001</v>
      </c>
      <c r="C1640">
        <v>1.1856800000000001</v>
      </c>
      <c r="D1640">
        <v>1.18276</v>
      </c>
      <c r="E1640">
        <v>1.18286</v>
      </c>
      <c r="F1640">
        <v>2.9200000000000302E-3</v>
      </c>
      <c r="G1640">
        <v>5.3814285714285301E-3</v>
      </c>
      <c r="H1640">
        <v>62.2823450267501</v>
      </c>
      <c r="I1640">
        <v>0</v>
      </c>
      <c r="J1640" s="1">
        <f t="shared" si="75"/>
        <v>44413</v>
      </c>
      <c r="K1640">
        <f>IFERROR(VLOOKUP(J1640,realized!F:I,3,0),"")</f>
        <v>281509.08</v>
      </c>
      <c r="M1640" t="s">
        <v>2469</v>
      </c>
      <c r="N1640">
        <v>1.38883</v>
      </c>
      <c r="O1640">
        <v>1.3948400000000001</v>
      </c>
      <c r="P1640">
        <v>1.3871800000000001</v>
      </c>
      <c r="Q1640">
        <v>1.3924300000000001</v>
      </c>
      <c r="R1640">
        <v>7.6600000000000001E-3</v>
      </c>
      <c r="S1640">
        <v>9.0657142857142794E-3</v>
      </c>
      <c r="T1640">
        <v>45.561894632736703</v>
      </c>
      <c r="U1640">
        <v>0</v>
      </c>
      <c r="V1640" s="1">
        <f t="shared" si="76"/>
        <v>44413</v>
      </c>
      <c r="W1640">
        <f>IFERROR(VLOOKUP(V1640,realized!K:N,3,0),"")</f>
        <v>229012.72</v>
      </c>
      <c r="Y1640" t="s">
        <v>2461</v>
      </c>
      <c r="Z1640">
        <v>1802.13</v>
      </c>
      <c r="AA1640">
        <v>1811.4</v>
      </c>
      <c r="AB1640">
        <v>1796.31</v>
      </c>
      <c r="AC1640">
        <v>1797.38</v>
      </c>
      <c r="AD1640">
        <v>15.090000000000099</v>
      </c>
      <c r="AE1640">
        <v>19.12</v>
      </c>
      <c r="AF1640">
        <v>68.634657300681297</v>
      </c>
      <c r="AG1640">
        <v>0</v>
      </c>
      <c r="AH1640" s="1">
        <f t="shared" si="77"/>
        <v>44403</v>
      </c>
      <c r="AI1640">
        <f>IFERROR(VLOOKUP(AH1640,realized!U:X,3,0),"")</f>
        <v>700317.15</v>
      </c>
    </row>
    <row r="1641" spans="1:35" x14ac:dyDescent="0.3">
      <c r="A1641" t="s">
        <v>2470</v>
      </c>
      <c r="B1641">
        <v>1.1831100000000001</v>
      </c>
      <c r="C1641">
        <v>1.1835</v>
      </c>
      <c r="D1641">
        <v>1.1754</v>
      </c>
      <c r="E1641">
        <v>1.1759299999999999</v>
      </c>
      <c r="F1641">
        <v>8.0999999999999892E-3</v>
      </c>
      <c r="G1641">
        <v>5.5278571428571104E-3</v>
      </c>
      <c r="H1641">
        <v>62.024924988859702</v>
      </c>
      <c r="I1641">
        <v>0</v>
      </c>
      <c r="J1641" s="1">
        <f t="shared" si="75"/>
        <v>44414</v>
      </c>
      <c r="K1641">
        <f>IFERROR(VLOOKUP(J1641,realized!F:I,3,0),"")</f>
        <v>-1069213.8600000001</v>
      </c>
      <c r="M1641" t="s">
        <v>2470</v>
      </c>
      <c r="N1641">
        <v>1.3924799999999999</v>
      </c>
      <c r="O1641">
        <v>1.3932199999999999</v>
      </c>
      <c r="P1641">
        <v>1.38608</v>
      </c>
      <c r="Q1641">
        <v>1.38663</v>
      </c>
      <c r="R1641">
        <v>7.1399999999999198E-3</v>
      </c>
      <c r="S1641">
        <v>8.7185714285714106E-3</v>
      </c>
      <c r="T1641">
        <v>45.3518754426633</v>
      </c>
      <c r="U1641">
        <v>0</v>
      </c>
      <c r="V1641" s="1">
        <f t="shared" si="76"/>
        <v>44414</v>
      </c>
      <c r="W1641">
        <f>IFERROR(VLOOKUP(V1641,realized!K:N,3,0),"")</f>
        <v>163143.99</v>
      </c>
      <c r="Y1641" t="s">
        <v>2462</v>
      </c>
      <c r="Z1641">
        <v>1797.65</v>
      </c>
      <c r="AA1641">
        <v>1805.04</v>
      </c>
      <c r="AB1641">
        <v>1793.52</v>
      </c>
      <c r="AC1641">
        <v>1798.84</v>
      </c>
      <c r="AD1641">
        <v>11.5199999999999</v>
      </c>
      <c r="AE1641">
        <v>18.8092857142857</v>
      </c>
      <c r="AF1641">
        <v>68.445098329893895</v>
      </c>
      <c r="AG1641">
        <v>0</v>
      </c>
      <c r="AH1641" s="1">
        <f t="shared" si="77"/>
        <v>44404</v>
      </c>
      <c r="AI1641">
        <f>IFERROR(VLOOKUP(AH1641,realized!U:X,3,0),"")</f>
        <v>1037612.31</v>
      </c>
    </row>
    <row r="1642" spans="1:35" x14ac:dyDescent="0.3">
      <c r="A1642" t="s">
        <v>2471</v>
      </c>
      <c r="B1642">
        <v>1.1758599999999999</v>
      </c>
      <c r="C1642">
        <v>1.17685</v>
      </c>
      <c r="D1642">
        <v>1.1734500000000001</v>
      </c>
      <c r="E1642">
        <v>1.1735800000000001</v>
      </c>
      <c r="F1642">
        <v>3.3999999999998402E-3</v>
      </c>
      <c r="G1642">
        <v>5.43642857142854E-3</v>
      </c>
      <c r="H1642">
        <v>57.858075811589501</v>
      </c>
      <c r="I1642">
        <v>1</v>
      </c>
      <c r="J1642" s="1">
        <f t="shared" si="75"/>
        <v>44417</v>
      </c>
      <c r="K1642">
        <f>IFERROR(VLOOKUP(J1642,realized!F:I,3,0),"")</f>
        <v>-152680.67000000001</v>
      </c>
      <c r="M1642" t="s">
        <v>2471</v>
      </c>
      <c r="N1642">
        <v>1.3872100000000001</v>
      </c>
      <c r="O1642">
        <v>1.3894</v>
      </c>
      <c r="P1642">
        <v>1.3840399999999999</v>
      </c>
      <c r="Q1642">
        <v>1.38409</v>
      </c>
      <c r="R1642">
        <v>5.3600000000000297E-3</v>
      </c>
      <c r="S1642">
        <v>8.2614285714285602E-3</v>
      </c>
      <c r="T1642">
        <v>46.784542297120602</v>
      </c>
      <c r="U1642">
        <v>0</v>
      </c>
      <c r="V1642" s="1">
        <f t="shared" si="76"/>
        <v>44417</v>
      </c>
      <c r="W1642">
        <f>IFERROR(VLOOKUP(V1642,realized!K:N,3,0),"")</f>
        <v>189966.24</v>
      </c>
      <c r="Y1642" t="s">
        <v>2463</v>
      </c>
      <c r="Z1642">
        <v>1799.82</v>
      </c>
      <c r="AA1642">
        <v>1809.64</v>
      </c>
      <c r="AB1642">
        <v>1792.22</v>
      </c>
      <c r="AC1642">
        <v>1806.88</v>
      </c>
      <c r="AD1642">
        <v>17.420000000000002</v>
      </c>
      <c r="AE1642">
        <v>18.324285714285701</v>
      </c>
      <c r="AF1642">
        <v>68.306868427120094</v>
      </c>
      <c r="AG1642">
        <v>0</v>
      </c>
      <c r="AH1642" s="1">
        <f t="shared" si="77"/>
        <v>44405</v>
      </c>
      <c r="AI1642">
        <f>IFERROR(VLOOKUP(AH1642,realized!U:X,3,0),"")</f>
        <v>1145963.02</v>
      </c>
    </row>
    <row r="1643" spans="1:35" x14ac:dyDescent="0.3">
      <c r="A1643" t="s">
        <v>2472</v>
      </c>
      <c r="B1643">
        <v>1.17354</v>
      </c>
      <c r="C1643">
        <v>1.1742300000000001</v>
      </c>
      <c r="D1643">
        <v>1.17096</v>
      </c>
      <c r="E1643">
        <v>1.1714800000000001</v>
      </c>
      <c r="F1643">
        <v>3.2700000000001001E-3</v>
      </c>
      <c r="G1643">
        <v>5.2921428571428399E-3</v>
      </c>
      <c r="H1643">
        <v>52.451882811395699</v>
      </c>
      <c r="I1643">
        <v>1</v>
      </c>
      <c r="J1643" s="1">
        <f t="shared" si="75"/>
        <v>44418</v>
      </c>
      <c r="K1643">
        <f>IFERROR(VLOOKUP(J1643,realized!F:I,3,0),"")</f>
        <v>-570296.19999999995</v>
      </c>
      <c r="M1643" t="s">
        <v>2472</v>
      </c>
      <c r="N1643">
        <v>1.3845400000000001</v>
      </c>
      <c r="O1643">
        <v>1.3872</v>
      </c>
      <c r="P1643">
        <v>1.3827</v>
      </c>
      <c r="Q1643">
        <v>1.3832599999999999</v>
      </c>
      <c r="R1643">
        <v>4.4999999999999398E-3</v>
      </c>
      <c r="S1643">
        <v>7.6435714285714102E-3</v>
      </c>
      <c r="T1643">
        <v>57.120329914320102</v>
      </c>
      <c r="U1643">
        <v>0</v>
      </c>
      <c r="V1643" s="1">
        <f t="shared" si="76"/>
        <v>44418</v>
      </c>
      <c r="W1643">
        <f>IFERROR(VLOOKUP(V1643,realized!K:N,3,0),"")</f>
        <v>228954.08</v>
      </c>
      <c r="Y1643" t="s">
        <v>2464</v>
      </c>
      <c r="Z1643">
        <v>1806.99</v>
      </c>
      <c r="AA1643">
        <v>1832.62</v>
      </c>
      <c r="AB1643">
        <v>1806.77</v>
      </c>
      <c r="AC1643">
        <v>1827.87</v>
      </c>
      <c r="AD1643">
        <v>25.849999999999898</v>
      </c>
      <c r="AE1643">
        <v>19.031428571428499</v>
      </c>
      <c r="AF1643">
        <v>68.331873736282503</v>
      </c>
      <c r="AG1643">
        <v>0</v>
      </c>
      <c r="AH1643" s="1">
        <f t="shared" si="77"/>
        <v>44406</v>
      </c>
      <c r="AI1643">
        <f>IFERROR(VLOOKUP(AH1643,realized!U:X,3,0),"")</f>
        <v>-2382047.54</v>
      </c>
    </row>
    <row r="1644" spans="1:35" x14ac:dyDescent="0.3">
      <c r="A1644" t="s">
        <v>2473</v>
      </c>
      <c r="B1644">
        <v>1.17167</v>
      </c>
      <c r="C1644">
        <v>1.1753199999999999</v>
      </c>
      <c r="D1644">
        <v>1.1705700000000001</v>
      </c>
      <c r="E1644">
        <v>1.1735899999999999</v>
      </c>
      <c r="F1644">
        <v>4.7499999999998099E-3</v>
      </c>
      <c r="G1644">
        <v>5.1078571428570998E-3</v>
      </c>
      <c r="H1644">
        <v>51.268681671704499</v>
      </c>
      <c r="I1644">
        <v>1</v>
      </c>
      <c r="J1644" s="1">
        <f t="shared" si="75"/>
        <v>44419</v>
      </c>
      <c r="K1644">
        <f>IFERROR(VLOOKUP(J1644,realized!F:I,3,0),"")</f>
        <v>-40489.629999999997</v>
      </c>
      <c r="M1644" t="s">
        <v>2473</v>
      </c>
      <c r="N1644">
        <v>1.3835900000000001</v>
      </c>
      <c r="O1644">
        <v>1.3887499999999999</v>
      </c>
      <c r="P1644">
        <v>1.3802300000000001</v>
      </c>
      <c r="Q1644">
        <v>1.38615</v>
      </c>
      <c r="R1644">
        <v>8.5199999999998593E-3</v>
      </c>
      <c r="S1644">
        <v>7.5607142857142696E-3</v>
      </c>
      <c r="T1644">
        <v>60.430306789296701</v>
      </c>
      <c r="U1644">
        <v>0</v>
      </c>
      <c r="V1644" s="1">
        <f t="shared" si="76"/>
        <v>44419</v>
      </c>
      <c r="W1644">
        <f>IFERROR(VLOOKUP(V1644,realized!K:N,3,0),"")</f>
        <v>136285.9</v>
      </c>
      <c r="Y1644" t="s">
        <v>2465</v>
      </c>
      <c r="Z1644">
        <v>1828.24</v>
      </c>
      <c r="AA1644">
        <v>1831.26</v>
      </c>
      <c r="AB1644">
        <v>1810.19</v>
      </c>
      <c r="AC1644">
        <v>1814.02</v>
      </c>
      <c r="AD1644">
        <v>21.069999999999901</v>
      </c>
      <c r="AE1644">
        <v>19.1642857142857</v>
      </c>
      <c r="AF1644">
        <v>68.359481396597303</v>
      </c>
      <c r="AG1644">
        <v>0</v>
      </c>
      <c r="AH1644" s="1">
        <f t="shared" si="77"/>
        <v>44407</v>
      </c>
      <c r="AI1644">
        <f>IFERROR(VLOOKUP(AH1644,realized!U:X,3,0),"")</f>
        <v>203772.28</v>
      </c>
    </row>
    <row r="1645" spans="1:35" x14ac:dyDescent="0.3">
      <c r="A1645" t="s">
        <v>2474</v>
      </c>
      <c r="B1645">
        <v>1.1737</v>
      </c>
      <c r="C1645">
        <v>1.17479</v>
      </c>
      <c r="D1645">
        <v>1.1723300000000001</v>
      </c>
      <c r="E1645">
        <v>1.1728799999999999</v>
      </c>
      <c r="F1645">
        <v>2.4599999999999002E-3</v>
      </c>
      <c r="G1645">
        <v>5.05428571428567E-3</v>
      </c>
      <c r="H1645">
        <v>50.780665035371101</v>
      </c>
      <c r="I1645">
        <v>1</v>
      </c>
      <c r="J1645" s="1">
        <f t="shared" si="75"/>
        <v>44420</v>
      </c>
      <c r="K1645">
        <f>IFERROR(VLOOKUP(J1645,realized!F:I,3,0),"")</f>
        <v>40530.25</v>
      </c>
      <c r="M1645" t="s">
        <v>2474</v>
      </c>
      <c r="N1645">
        <v>1.38632</v>
      </c>
      <c r="O1645">
        <v>1.3877900000000001</v>
      </c>
      <c r="P1645">
        <v>1.3794</v>
      </c>
      <c r="Q1645">
        <v>1.3800699999999999</v>
      </c>
      <c r="R1645">
        <v>8.3900000000001196E-3</v>
      </c>
      <c r="S1645">
        <v>7.7321428571428498E-3</v>
      </c>
      <c r="T1645">
        <v>62.265742092590003</v>
      </c>
      <c r="U1645">
        <v>0</v>
      </c>
      <c r="V1645" s="1">
        <f t="shared" si="76"/>
        <v>44420</v>
      </c>
      <c r="W1645">
        <f>IFERROR(VLOOKUP(V1645,realized!K:N,3,0),"")</f>
        <v>-138050.31</v>
      </c>
      <c r="Y1645" t="s">
        <v>2466</v>
      </c>
      <c r="Z1645">
        <v>1813.82</v>
      </c>
      <c r="AA1645">
        <v>1819.45</v>
      </c>
      <c r="AB1645">
        <v>1805.68</v>
      </c>
      <c r="AC1645">
        <v>1813.35</v>
      </c>
      <c r="AD1645">
        <v>13.7699999999999</v>
      </c>
      <c r="AE1645">
        <v>18.829999999999899</v>
      </c>
      <c r="AF1645">
        <v>68.372270828893605</v>
      </c>
      <c r="AG1645">
        <v>0</v>
      </c>
      <c r="AH1645" s="1">
        <f t="shared" si="77"/>
        <v>44410</v>
      </c>
      <c r="AI1645">
        <f>IFERROR(VLOOKUP(AH1645,realized!U:X,3,0),"")</f>
        <v>526637.52</v>
      </c>
    </row>
    <row r="1646" spans="1:35" x14ac:dyDescent="0.3">
      <c r="A1646" t="s">
        <v>2475</v>
      </c>
      <c r="B1646">
        <v>1.1729099999999999</v>
      </c>
      <c r="C1646">
        <v>1.1804300000000001</v>
      </c>
      <c r="D1646">
        <v>1.17262</v>
      </c>
      <c r="E1646">
        <v>1.17944</v>
      </c>
      <c r="F1646">
        <v>7.8100000000000903E-3</v>
      </c>
      <c r="G1646">
        <v>5.22714285714282E-3</v>
      </c>
      <c r="H1646">
        <v>50.494673324536102</v>
      </c>
      <c r="I1646">
        <v>1</v>
      </c>
      <c r="J1646" s="1">
        <f t="shared" si="75"/>
        <v>44421</v>
      </c>
      <c r="K1646">
        <f>IFERROR(VLOOKUP(J1646,realized!F:I,3,0),"")</f>
        <v>-104053.98</v>
      </c>
      <c r="M1646" t="s">
        <v>2475</v>
      </c>
      <c r="N1646">
        <v>1.3807</v>
      </c>
      <c r="O1646">
        <v>1.3874599999999999</v>
      </c>
      <c r="P1646">
        <v>1.379</v>
      </c>
      <c r="Q1646">
        <v>1.3859699999999999</v>
      </c>
      <c r="R1646">
        <v>8.4599999999999103E-3</v>
      </c>
      <c r="S1646">
        <v>7.6499999999999901E-3</v>
      </c>
      <c r="T1646">
        <v>66.435436768212597</v>
      </c>
      <c r="U1646">
        <v>0</v>
      </c>
      <c r="V1646" s="1">
        <f t="shared" si="76"/>
        <v>44421</v>
      </c>
      <c r="W1646">
        <f>IFERROR(VLOOKUP(V1646,realized!K:N,3,0),"")</f>
        <v>263057.45</v>
      </c>
      <c r="Y1646" t="s">
        <v>2467</v>
      </c>
      <c r="Z1646">
        <v>1813.05</v>
      </c>
      <c r="AA1646">
        <v>1814.86</v>
      </c>
      <c r="AB1646">
        <v>1806.98</v>
      </c>
      <c r="AC1646">
        <v>1810.21</v>
      </c>
      <c r="AD1646">
        <v>7.87999999999988</v>
      </c>
      <c r="AE1646">
        <v>17.594285714285601</v>
      </c>
      <c r="AF1646">
        <v>68.108257560834403</v>
      </c>
      <c r="AG1646">
        <v>0</v>
      </c>
      <c r="AH1646" s="1">
        <f t="shared" si="77"/>
        <v>44411</v>
      </c>
      <c r="AI1646">
        <f>IFERROR(VLOOKUP(AH1646,realized!U:X,3,0),"")</f>
        <v>983716.25</v>
      </c>
    </row>
    <row r="1647" spans="1:35" x14ac:dyDescent="0.3">
      <c r="A1647" t="s">
        <v>2476</v>
      </c>
      <c r="B1647">
        <v>1.1793100000000001</v>
      </c>
      <c r="C1647">
        <v>1.1800600000000001</v>
      </c>
      <c r="D1647">
        <v>1.17669</v>
      </c>
      <c r="E1647">
        <v>1.1773</v>
      </c>
      <c r="F1647">
        <v>3.3700000000000899E-3</v>
      </c>
      <c r="G1647">
        <v>4.9607142857142697E-3</v>
      </c>
      <c r="H1647">
        <v>50.016143569099299</v>
      </c>
      <c r="I1647">
        <v>1</v>
      </c>
      <c r="J1647" s="1">
        <f t="shared" si="75"/>
        <v>44424</v>
      </c>
      <c r="K1647">
        <f>IFERROR(VLOOKUP(J1647,realized!F:I,3,0),"")</f>
        <v>51567.28</v>
      </c>
      <c r="M1647" t="s">
        <v>2476</v>
      </c>
      <c r="N1647">
        <v>1.3855599999999999</v>
      </c>
      <c r="O1647">
        <v>1.3877699999999999</v>
      </c>
      <c r="P1647">
        <v>1.3827400000000001</v>
      </c>
      <c r="Q1647">
        <v>1.38402</v>
      </c>
      <c r="R1647">
        <v>5.0299999999998601E-3</v>
      </c>
      <c r="S1647">
        <v>7.0992857142857003E-3</v>
      </c>
      <c r="T1647">
        <v>69.891784503928704</v>
      </c>
      <c r="U1647">
        <v>0</v>
      </c>
      <c r="V1647" s="1">
        <f t="shared" si="76"/>
        <v>44424</v>
      </c>
      <c r="W1647">
        <f>IFERROR(VLOOKUP(V1647,realized!K:N,3,0),"")</f>
        <v>254040.41</v>
      </c>
      <c r="Y1647" t="s">
        <v>2468</v>
      </c>
      <c r="Z1647">
        <v>1810.19</v>
      </c>
      <c r="AA1647">
        <v>1831.61</v>
      </c>
      <c r="AB1647">
        <v>1806.41</v>
      </c>
      <c r="AC1647">
        <v>1811.73</v>
      </c>
      <c r="AD1647">
        <v>25.1999999999998</v>
      </c>
      <c r="AE1647">
        <v>18.4171428571428</v>
      </c>
      <c r="AF1647">
        <v>69.058492773363099</v>
      </c>
      <c r="AG1647">
        <v>0</v>
      </c>
      <c r="AH1647" s="1">
        <f t="shared" si="77"/>
        <v>44412</v>
      </c>
      <c r="AI1647">
        <f>IFERROR(VLOOKUP(AH1647,realized!U:X,3,0),"")</f>
        <v>681540.45</v>
      </c>
    </row>
    <row r="1648" spans="1:35" x14ac:dyDescent="0.3">
      <c r="A1648" t="s">
        <v>2477</v>
      </c>
      <c r="B1648">
        <v>1.1776199999999999</v>
      </c>
      <c r="C1648">
        <v>1.17845</v>
      </c>
      <c r="D1648">
        <v>1.1706000000000001</v>
      </c>
      <c r="E1648">
        <v>1.1706300000000001</v>
      </c>
      <c r="F1648">
        <v>7.8499999999999091E-3</v>
      </c>
      <c r="G1648">
        <v>4.9649999999999798E-3</v>
      </c>
      <c r="H1648">
        <v>49.556776216700399</v>
      </c>
      <c r="I1648">
        <v>1</v>
      </c>
      <c r="J1648" s="1">
        <f t="shared" si="75"/>
        <v>44425</v>
      </c>
      <c r="K1648">
        <f>IFERROR(VLOOKUP(J1648,realized!F:I,3,0),"")</f>
        <v>-418568.09</v>
      </c>
      <c r="M1648" t="s">
        <v>2477</v>
      </c>
      <c r="N1648">
        <v>1.38402</v>
      </c>
      <c r="O1648">
        <v>1.38432</v>
      </c>
      <c r="P1648">
        <v>1.3725499999999999</v>
      </c>
      <c r="Q1648">
        <v>1.37408</v>
      </c>
      <c r="R1648">
        <v>1.1769999999999999E-2</v>
      </c>
      <c r="S1648">
        <v>7.4457142857142699E-3</v>
      </c>
      <c r="T1648">
        <v>58.073300232020102</v>
      </c>
      <c r="U1648">
        <v>0</v>
      </c>
      <c r="V1648" s="1">
        <f t="shared" si="76"/>
        <v>44425</v>
      </c>
      <c r="W1648">
        <f>IFERROR(VLOOKUP(V1648,realized!K:N,3,0),"")</f>
        <v>-776791.95</v>
      </c>
      <c r="Y1648" t="s">
        <v>2469</v>
      </c>
      <c r="Z1648">
        <v>1811.96</v>
      </c>
      <c r="AA1648">
        <v>1814.78</v>
      </c>
      <c r="AB1648">
        <v>1797.67</v>
      </c>
      <c r="AC1648">
        <v>1803.87</v>
      </c>
      <c r="AD1648">
        <v>17.1099999999999</v>
      </c>
      <c r="AE1648">
        <v>17.999999999999901</v>
      </c>
      <c r="AF1648">
        <v>68.799679514629702</v>
      </c>
      <c r="AG1648">
        <v>0</v>
      </c>
      <c r="AH1648" s="1">
        <f t="shared" si="77"/>
        <v>44413</v>
      </c>
      <c r="AI1648">
        <f>IFERROR(VLOOKUP(AH1648,realized!U:X,3,0),"")</f>
        <v>582889.54</v>
      </c>
    </row>
    <row r="1649" spans="1:35" x14ac:dyDescent="0.3">
      <c r="A1649" t="s">
        <v>2478</v>
      </c>
      <c r="B1649">
        <v>1.17093</v>
      </c>
      <c r="C1649">
        <v>1.17422</v>
      </c>
      <c r="D1649">
        <v>1.16934</v>
      </c>
      <c r="E1649">
        <v>1.17076</v>
      </c>
      <c r="F1649">
        <v>4.8799999999999902E-3</v>
      </c>
      <c r="G1649">
        <v>4.9249999999999797E-3</v>
      </c>
      <c r="H1649">
        <v>46.845240078831303</v>
      </c>
      <c r="I1649">
        <v>1</v>
      </c>
      <c r="J1649" s="1">
        <f t="shared" si="75"/>
        <v>44426</v>
      </c>
      <c r="K1649">
        <f>IFERROR(VLOOKUP(J1649,realized!F:I,3,0),"")</f>
        <v>-46775.38</v>
      </c>
      <c r="M1649" t="s">
        <v>2478</v>
      </c>
      <c r="N1649">
        <v>1.3731899999999999</v>
      </c>
      <c r="O1649">
        <v>1.3785799999999999</v>
      </c>
      <c r="P1649">
        <v>1.37215</v>
      </c>
      <c r="Q1649">
        <v>1.37513</v>
      </c>
      <c r="R1649">
        <v>6.4299999999999297E-3</v>
      </c>
      <c r="S1649">
        <v>7.28571428571426E-3</v>
      </c>
      <c r="T1649">
        <v>56.687218270696903</v>
      </c>
      <c r="U1649">
        <v>0</v>
      </c>
      <c r="V1649" s="1">
        <f t="shared" si="76"/>
        <v>44426</v>
      </c>
      <c r="W1649">
        <f>IFERROR(VLOOKUP(V1649,realized!K:N,3,0),"")</f>
        <v>113828.58</v>
      </c>
      <c r="Y1649" t="s">
        <v>2470</v>
      </c>
      <c r="Z1649">
        <v>1804.65</v>
      </c>
      <c r="AA1649">
        <v>1804.68</v>
      </c>
      <c r="AB1649">
        <v>1758.65</v>
      </c>
      <c r="AC1649">
        <v>1763.62</v>
      </c>
      <c r="AD1649">
        <v>46.029999999999902</v>
      </c>
      <c r="AE1649">
        <v>19.692142857142802</v>
      </c>
      <c r="AF1649">
        <v>48.296735658100701</v>
      </c>
      <c r="AG1649">
        <v>1</v>
      </c>
      <c r="AH1649" s="1">
        <f t="shared" si="77"/>
        <v>44414</v>
      </c>
      <c r="AI1649">
        <f>IFERROR(VLOOKUP(AH1649,realized!U:X,3,0),"")</f>
        <v>-7555886.9500000002</v>
      </c>
    </row>
    <row r="1650" spans="1:35" x14ac:dyDescent="0.3">
      <c r="A1650" t="s">
        <v>2479</v>
      </c>
      <c r="B1650">
        <v>1.1709499999999999</v>
      </c>
      <c r="C1650">
        <v>1.1715100000000001</v>
      </c>
      <c r="D1650">
        <v>1.1665300000000001</v>
      </c>
      <c r="E1650">
        <v>1.1673</v>
      </c>
      <c r="F1650">
        <v>4.9799999999999801E-3</v>
      </c>
      <c r="G1650">
        <v>4.8721428571428397E-3</v>
      </c>
      <c r="H1650">
        <v>43.058806522345002</v>
      </c>
      <c r="I1650">
        <v>1</v>
      </c>
      <c r="J1650" s="1">
        <f t="shared" si="75"/>
        <v>44427</v>
      </c>
      <c r="K1650">
        <f>IFERROR(VLOOKUP(J1650,realized!F:I,3,0),"")</f>
        <v>-497932.62</v>
      </c>
      <c r="M1650" t="s">
        <v>2479</v>
      </c>
      <c r="N1650">
        <v>1.3750100000000001</v>
      </c>
      <c r="O1650">
        <v>1.3757699999999999</v>
      </c>
      <c r="P1650">
        <v>1.36314</v>
      </c>
      <c r="Q1650">
        <v>1.3631599999999999</v>
      </c>
      <c r="R1650">
        <v>1.26299999999999E-2</v>
      </c>
      <c r="S1650">
        <v>7.5085714285714001E-3</v>
      </c>
      <c r="T1650">
        <v>47.538648484777802</v>
      </c>
      <c r="U1650">
        <v>0</v>
      </c>
      <c r="V1650" s="1">
        <f t="shared" si="76"/>
        <v>44427</v>
      </c>
      <c r="W1650">
        <f>IFERROR(VLOOKUP(V1650,realized!K:N,3,0),"")</f>
        <v>-1423291.08</v>
      </c>
      <c r="Y1650" t="s">
        <v>2471</v>
      </c>
      <c r="Z1650">
        <v>1762.68</v>
      </c>
      <c r="AA1650">
        <v>1764.46</v>
      </c>
      <c r="AB1650">
        <v>1681.79</v>
      </c>
      <c r="AC1650">
        <v>1729.37</v>
      </c>
      <c r="AD1650">
        <v>82.67</v>
      </c>
      <c r="AE1650">
        <v>24.183571428571401</v>
      </c>
      <c r="AF1650">
        <v>21.991060910963999</v>
      </c>
      <c r="AG1650">
        <v>1</v>
      </c>
      <c r="AH1650" s="1">
        <f t="shared" si="77"/>
        <v>44417</v>
      </c>
      <c r="AI1650">
        <f>IFERROR(VLOOKUP(AH1650,realized!U:X,3,0),"")</f>
        <v>63213.78</v>
      </c>
    </row>
    <row r="1651" spans="1:35" x14ac:dyDescent="0.3">
      <c r="A1651" t="s">
        <v>2480</v>
      </c>
      <c r="B1651">
        <v>1.1676200000000001</v>
      </c>
      <c r="C1651">
        <v>1.1704300000000001</v>
      </c>
      <c r="D1651">
        <v>1.16638</v>
      </c>
      <c r="E1651">
        <v>1.1696800000000001</v>
      </c>
      <c r="F1651">
        <v>4.0500000000001004E-3</v>
      </c>
      <c r="G1651">
        <v>4.89142857142857E-3</v>
      </c>
      <c r="H1651">
        <v>42.502259535380098</v>
      </c>
      <c r="I1651">
        <v>1</v>
      </c>
      <c r="J1651" s="1">
        <f t="shared" si="75"/>
        <v>44428</v>
      </c>
      <c r="K1651">
        <f>IFERROR(VLOOKUP(J1651,realized!F:I,3,0),"")</f>
        <v>54331.56</v>
      </c>
      <c r="M1651" t="s">
        <v>2480</v>
      </c>
      <c r="N1651">
        <v>1.36361</v>
      </c>
      <c r="O1651">
        <v>1.3640399999999999</v>
      </c>
      <c r="P1651">
        <v>1.3601700000000001</v>
      </c>
      <c r="Q1651">
        <v>1.36202</v>
      </c>
      <c r="R1651">
        <v>3.8699999999998098E-3</v>
      </c>
      <c r="S1651">
        <v>7.3785714285713897E-3</v>
      </c>
      <c r="T1651">
        <v>43.488761735363198</v>
      </c>
      <c r="U1651">
        <v>0</v>
      </c>
      <c r="V1651" s="1">
        <f t="shared" si="76"/>
        <v>44428</v>
      </c>
      <c r="W1651">
        <f>IFERROR(VLOOKUP(V1651,realized!K:N,3,0),"")</f>
        <v>-325639.17</v>
      </c>
      <c r="Y1651" t="s">
        <v>2472</v>
      </c>
      <c r="Z1651">
        <v>1730.24</v>
      </c>
      <c r="AA1651">
        <v>1738.18</v>
      </c>
      <c r="AB1651">
        <v>1717.65</v>
      </c>
      <c r="AC1651">
        <v>1729.01</v>
      </c>
      <c r="AD1651">
        <v>20.529999999999902</v>
      </c>
      <c r="AE1651">
        <v>24.290714285714198</v>
      </c>
      <c r="AF1651">
        <v>22.666563066020299</v>
      </c>
      <c r="AG1651">
        <v>1</v>
      </c>
      <c r="AH1651" s="1">
        <f t="shared" si="77"/>
        <v>44418</v>
      </c>
      <c r="AI1651">
        <f>IFERROR(VLOOKUP(AH1651,realized!U:X,3,0),"")</f>
        <v>-443487.18</v>
      </c>
    </row>
    <row r="1652" spans="1:35" x14ac:dyDescent="0.3">
      <c r="A1652" t="s">
        <v>2481</v>
      </c>
      <c r="B1652">
        <v>1.16934</v>
      </c>
      <c r="C1652">
        <v>1.17499</v>
      </c>
      <c r="D1652">
        <v>1.16899</v>
      </c>
      <c r="E1652">
        <v>1.1740600000000001</v>
      </c>
      <c r="F1652">
        <v>6.0000000000000001E-3</v>
      </c>
      <c r="G1652">
        <v>5.0378571428571399E-3</v>
      </c>
      <c r="H1652">
        <v>42.365425442773699</v>
      </c>
      <c r="I1652">
        <v>1</v>
      </c>
      <c r="J1652" s="1">
        <f t="shared" si="75"/>
        <v>44431</v>
      </c>
      <c r="K1652">
        <f>IFERROR(VLOOKUP(J1652,realized!F:I,3,0),"")</f>
        <v>8428.98</v>
      </c>
      <c r="M1652" t="s">
        <v>2481</v>
      </c>
      <c r="N1652">
        <v>1.36171</v>
      </c>
      <c r="O1652">
        <v>1.3731500000000001</v>
      </c>
      <c r="P1652">
        <v>1.3609199999999999</v>
      </c>
      <c r="Q1652">
        <v>1.3718300000000001</v>
      </c>
      <c r="R1652">
        <v>1.22300000000001E-2</v>
      </c>
      <c r="S1652">
        <v>7.8135714285714006E-3</v>
      </c>
      <c r="T1652">
        <v>42.952039545858902</v>
      </c>
      <c r="U1652">
        <v>0</v>
      </c>
      <c r="V1652" s="1">
        <f t="shared" si="76"/>
        <v>44431</v>
      </c>
      <c r="W1652">
        <f>IFERROR(VLOOKUP(V1652,realized!K:N,3,0),"")</f>
        <v>244984.09</v>
      </c>
      <c r="Y1652" t="s">
        <v>2473</v>
      </c>
      <c r="Z1652">
        <v>1729.28</v>
      </c>
      <c r="AA1652">
        <v>1754.33</v>
      </c>
      <c r="AB1652">
        <v>1724.06</v>
      </c>
      <c r="AC1652">
        <v>1751.45</v>
      </c>
      <c r="AD1652">
        <v>30.2699999999999</v>
      </c>
      <c r="AE1652">
        <v>25.3621428571428</v>
      </c>
      <c r="AF1652">
        <v>23.528265863281799</v>
      </c>
      <c r="AG1652">
        <v>1</v>
      </c>
      <c r="AH1652" s="1">
        <f t="shared" si="77"/>
        <v>44419</v>
      </c>
      <c r="AI1652">
        <f>IFERROR(VLOOKUP(AH1652,realized!U:X,3,0),"")</f>
        <v>-805441.98</v>
      </c>
    </row>
    <row r="1653" spans="1:35" x14ac:dyDescent="0.3">
      <c r="A1653" t="s">
        <v>2482</v>
      </c>
      <c r="B1653">
        <v>1.1743399999999999</v>
      </c>
      <c r="C1653">
        <v>1.17648</v>
      </c>
      <c r="D1653">
        <v>1.1726799999999999</v>
      </c>
      <c r="E1653">
        <v>1.17553</v>
      </c>
      <c r="F1653">
        <v>3.8000000000000199E-3</v>
      </c>
      <c r="G1653">
        <v>4.8314285714285603E-3</v>
      </c>
      <c r="H1653">
        <v>49.6291678856213</v>
      </c>
      <c r="I1653">
        <v>1</v>
      </c>
      <c r="J1653" s="1">
        <f t="shared" si="75"/>
        <v>44432</v>
      </c>
      <c r="K1653">
        <f>IFERROR(VLOOKUP(J1653,realized!F:I,3,0),"")</f>
        <v>30997.52</v>
      </c>
      <c r="M1653" t="s">
        <v>2482</v>
      </c>
      <c r="N1653">
        <v>1.37178</v>
      </c>
      <c r="O1653">
        <v>1.3747400000000001</v>
      </c>
      <c r="P1653">
        <v>1.3693299999999999</v>
      </c>
      <c r="Q1653">
        <v>1.37235</v>
      </c>
      <c r="R1653">
        <v>5.41000000000013E-3</v>
      </c>
      <c r="S1653">
        <v>7.6714285714285504E-3</v>
      </c>
      <c r="T1653">
        <v>43.347228623360003</v>
      </c>
      <c r="U1653">
        <v>0</v>
      </c>
      <c r="V1653" s="1">
        <f t="shared" si="76"/>
        <v>44432</v>
      </c>
      <c r="W1653">
        <f>IFERROR(VLOOKUP(V1653,realized!K:N,3,0),"")</f>
        <v>70131.41</v>
      </c>
      <c r="Y1653" t="s">
        <v>2474</v>
      </c>
      <c r="Z1653">
        <v>1751.07</v>
      </c>
      <c r="AA1653">
        <v>1758.08</v>
      </c>
      <c r="AB1653">
        <v>1741.49</v>
      </c>
      <c r="AC1653">
        <v>1752.53</v>
      </c>
      <c r="AD1653">
        <v>16.5899999999999</v>
      </c>
      <c r="AE1653">
        <v>25.071428571428498</v>
      </c>
      <c r="AF1653">
        <v>24.230479495690101</v>
      </c>
      <c r="AG1653">
        <v>1</v>
      </c>
      <c r="AH1653" s="1">
        <f t="shared" si="77"/>
        <v>44420</v>
      </c>
      <c r="AI1653">
        <f>IFERROR(VLOOKUP(AH1653,realized!U:X,3,0),"")</f>
        <v>-608802.32999999996</v>
      </c>
    </row>
    <row r="1654" spans="1:35" x14ac:dyDescent="0.3">
      <c r="A1654" t="s">
        <v>2483</v>
      </c>
      <c r="B1654">
        <v>1.17526</v>
      </c>
      <c r="C1654">
        <v>1.17744</v>
      </c>
      <c r="D1654">
        <v>1.17258</v>
      </c>
      <c r="E1654">
        <v>1.1768400000000001</v>
      </c>
      <c r="F1654">
        <v>4.8600000000000804E-3</v>
      </c>
      <c r="G1654">
        <v>4.9699999999999901E-3</v>
      </c>
      <c r="H1654">
        <v>53.952216340829899</v>
      </c>
      <c r="I1654">
        <v>1</v>
      </c>
      <c r="J1654" s="1">
        <f t="shared" si="75"/>
        <v>44433</v>
      </c>
      <c r="K1654">
        <f>IFERROR(VLOOKUP(J1654,realized!F:I,3,0),"")</f>
        <v>80285.02</v>
      </c>
      <c r="M1654" t="s">
        <v>2483</v>
      </c>
      <c r="N1654">
        <v>1.37277</v>
      </c>
      <c r="O1654">
        <v>1.3766499999999999</v>
      </c>
      <c r="P1654">
        <v>1.36961</v>
      </c>
      <c r="Q1654">
        <v>1.3755999999999999</v>
      </c>
      <c r="R1654">
        <v>7.03999999999993E-3</v>
      </c>
      <c r="S1654">
        <v>7.6271428571428298E-3</v>
      </c>
      <c r="T1654">
        <v>44.656300129376099</v>
      </c>
      <c r="U1654">
        <v>0</v>
      </c>
      <c r="V1654" s="1">
        <f t="shared" si="76"/>
        <v>44433</v>
      </c>
      <c r="W1654">
        <f>IFERROR(VLOOKUP(V1654,realized!K:N,3,0),"")</f>
        <v>2390.44</v>
      </c>
      <c r="Y1654" t="s">
        <v>2475</v>
      </c>
      <c r="Z1654">
        <v>1752.9</v>
      </c>
      <c r="AA1654">
        <v>1779.97</v>
      </c>
      <c r="AB1654">
        <v>1751.61</v>
      </c>
      <c r="AC1654">
        <v>1779.5</v>
      </c>
      <c r="AD1654">
        <v>28.360000000000099</v>
      </c>
      <c r="AE1654">
        <v>26.019285714285601</v>
      </c>
      <c r="AF1654">
        <v>25.1340600401054</v>
      </c>
      <c r="AG1654">
        <v>1</v>
      </c>
      <c r="AH1654" s="1">
        <f t="shared" si="77"/>
        <v>44421</v>
      </c>
      <c r="AI1654">
        <f>IFERROR(VLOOKUP(AH1654,realized!U:X,3,0),"")</f>
        <v>-2613302.4700000002</v>
      </c>
    </row>
    <row r="1655" spans="1:35" x14ac:dyDescent="0.3">
      <c r="A1655" t="s">
        <v>2484</v>
      </c>
      <c r="B1655">
        <v>1.1770700000000001</v>
      </c>
      <c r="C1655">
        <v>1.17787</v>
      </c>
      <c r="D1655">
        <v>1.1745699999999999</v>
      </c>
      <c r="E1655">
        <v>1.1748099999999999</v>
      </c>
      <c r="F1655">
        <v>3.3000000000000802E-3</v>
      </c>
      <c r="G1655">
        <v>4.62714285714286E-3</v>
      </c>
      <c r="H1655">
        <v>60.957583110144597</v>
      </c>
      <c r="I1655">
        <v>1</v>
      </c>
      <c r="J1655" s="1">
        <f t="shared" si="75"/>
        <v>44434</v>
      </c>
      <c r="K1655">
        <f>IFERROR(VLOOKUP(J1655,realized!F:I,3,0),"")</f>
        <v>121267.04</v>
      </c>
      <c r="M1655" t="s">
        <v>2484</v>
      </c>
      <c r="N1655">
        <v>1.37608</v>
      </c>
      <c r="O1655">
        <v>1.3767400000000001</v>
      </c>
      <c r="P1655">
        <v>1.3689100000000001</v>
      </c>
      <c r="Q1655">
        <v>1.36938</v>
      </c>
      <c r="R1655">
        <v>7.8300000000000002E-3</v>
      </c>
      <c r="S1655">
        <v>7.6764285714285502E-3</v>
      </c>
      <c r="T1655">
        <v>48.940970149601398</v>
      </c>
      <c r="U1655">
        <v>0</v>
      </c>
      <c r="V1655" s="1">
        <f t="shared" si="76"/>
        <v>44434</v>
      </c>
      <c r="W1655">
        <f>IFERROR(VLOOKUP(V1655,realized!K:N,3,0),"")</f>
        <v>43703.68</v>
      </c>
      <c r="Y1655" t="s">
        <v>2476</v>
      </c>
      <c r="Z1655">
        <v>1779.62</v>
      </c>
      <c r="AA1655">
        <v>1789.12</v>
      </c>
      <c r="AB1655">
        <v>1770.77</v>
      </c>
      <c r="AC1655">
        <v>1787.01</v>
      </c>
      <c r="AD1655">
        <v>18.349999999999898</v>
      </c>
      <c r="AE1655">
        <v>26.507142857142799</v>
      </c>
      <c r="AF1655">
        <v>26.117430712909901</v>
      </c>
      <c r="AG1655">
        <v>1</v>
      </c>
      <c r="AH1655" s="1">
        <f t="shared" si="77"/>
        <v>44424</v>
      </c>
      <c r="AI1655">
        <f>IFERROR(VLOOKUP(AH1655,realized!U:X,3,0),"")</f>
        <v>-690805.87</v>
      </c>
    </row>
    <row r="1656" spans="1:35" x14ac:dyDescent="0.3">
      <c r="A1656" t="s">
        <v>2485</v>
      </c>
      <c r="B1656">
        <v>1.17513</v>
      </c>
      <c r="C1656">
        <v>1.1801999999999999</v>
      </c>
      <c r="D1656">
        <v>1.1734500000000001</v>
      </c>
      <c r="E1656">
        <v>1.17926</v>
      </c>
      <c r="F1656">
        <v>6.74999999999981E-3</v>
      </c>
      <c r="G1656">
        <v>4.8664285714285702E-3</v>
      </c>
      <c r="H1656">
        <v>60.648648227333702</v>
      </c>
      <c r="I1656">
        <v>1</v>
      </c>
      <c r="J1656" s="1">
        <f t="shared" si="75"/>
        <v>44435</v>
      </c>
      <c r="K1656">
        <f>IFERROR(VLOOKUP(J1656,realized!F:I,3,0),"")</f>
        <v>200808.76</v>
      </c>
      <c r="M1656" t="s">
        <v>2485</v>
      </c>
      <c r="N1656">
        <v>1.3695900000000001</v>
      </c>
      <c r="O1656">
        <v>1.3780600000000001</v>
      </c>
      <c r="P1656">
        <v>1.36795</v>
      </c>
      <c r="Q1656">
        <v>1.3756299999999999</v>
      </c>
      <c r="R1656">
        <v>1.0109999999999999E-2</v>
      </c>
      <c r="S1656">
        <v>8.0157142857142597E-3</v>
      </c>
      <c r="T1656">
        <v>49.705462683775799</v>
      </c>
      <c r="U1656">
        <v>0</v>
      </c>
      <c r="V1656" s="1">
        <f t="shared" si="76"/>
        <v>44435</v>
      </c>
      <c r="W1656">
        <f>IFERROR(VLOOKUP(V1656,realized!K:N,3,0),"")</f>
        <v>104124.14</v>
      </c>
      <c r="Y1656" t="s">
        <v>2477</v>
      </c>
      <c r="Z1656">
        <v>1787.23</v>
      </c>
      <c r="AA1656">
        <v>1795.48</v>
      </c>
      <c r="AB1656">
        <v>1780.52</v>
      </c>
      <c r="AC1656">
        <v>1785.84</v>
      </c>
      <c r="AD1656">
        <v>14.96</v>
      </c>
      <c r="AE1656">
        <v>26.3314285714285</v>
      </c>
      <c r="AF1656">
        <v>27.1139339395415</v>
      </c>
      <c r="AG1656">
        <v>1</v>
      </c>
      <c r="AH1656" s="1">
        <f t="shared" si="77"/>
        <v>44425</v>
      </c>
      <c r="AI1656">
        <f>IFERROR(VLOOKUP(AH1656,realized!U:X,3,0),"")</f>
        <v>-684649.86</v>
      </c>
    </row>
    <row r="1657" spans="1:35" x14ac:dyDescent="0.3">
      <c r="A1657" t="s">
        <v>2486</v>
      </c>
      <c r="B1657">
        <v>1.1792100000000001</v>
      </c>
      <c r="C1657">
        <v>1.18096</v>
      </c>
      <c r="D1657">
        <v>1.1782300000000001</v>
      </c>
      <c r="E1657">
        <v>1.1792100000000001</v>
      </c>
      <c r="F1657">
        <v>2.7299999999998901E-3</v>
      </c>
      <c r="G1657">
        <v>4.8278571428571199E-3</v>
      </c>
      <c r="H1657">
        <v>58.992045491056999</v>
      </c>
      <c r="I1657">
        <v>1</v>
      </c>
      <c r="J1657" s="1">
        <f t="shared" si="75"/>
        <v>44438</v>
      </c>
      <c r="K1657">
        <f>IFERROR(VLOOKUP(J1657,realized!F:I,3,0),"")</f>
        <v>88813.94</v>
      </c>
      <c r="M1657" t="s">
        <v>2486</v>
      </c>
      <c r="N1657">
        <v>1.3754599999999999</v>
      </c>
      <c r="O1657">
        <v>1.3774900000000001</v>
      </c>
      <c r="P1657">
        <v>1.3733299999999999</v>
      </c>
      <c r="Q1657">
        <v>1.37541</v>
      </c>
      <c r="R1657">
        <v>4.1600000000001601E-3</v>
      </c>
      <c r="S1657">
        <v>7.9914285714285695E-3</v>
      </c>
      <c r="T1657">
        <v>49.829482398226197</v>
      </c>
      <c r="U1657">
        <v>0</v>
      </c>
      <c r="V1657" s="1">
        <f t="shared" si="76"/>
        <v>44438</v>
      </c>
      <c r="W1657">
        <f>IFERROR(VLOOKUP(V1657,realized!K:N,3,0),"")</f>
        <v>114224.54</v>
      </c>
      <c r="Y1657" t="s">
        <v>2478</v>
      </c>
      <c r="Z1657">
        <v>1785.82</v>
      </c>
      <c r="AA1657">
        <v>1793.75</v>
      </c>
      <c r="AB1657">
        <v>1777.28</v>
      </c>
      <c r="AC1657">
        <v>1787.36</v>
      </c>
      <c r="AD1657">
        <v>16.47</v>
      </c>
      <c r="AE1657">
        <v>25.661428571428502</v>
      </c>
      <c r="AF1657">
        <v>28.1742576655863</v>
      </c>
      <c r="AG1657">
        <v>1</v>
      </c>
      <c r="AH1657" s="1">
        <f t="shared" si="77"/>
        <v>44426</v>
      </c>
      <c r="AI1657">
        <f>IFERROR(VLOOKUP(AH1657,realized!U:X,3,0),"")</f>
        <v>69168.320000000007</v>
      </c>
    </row>
    <row r="1658" spans="1:35" x14ac:dyDescent="0.3">
      <c r="A1658" t="s">
        <v>2487</v>
      </c>
      <c r="B1658">
        <v>1.1796199999999999</v>
      </c>
      <c r="C1658">
        <v>1.18449</v>
      </c>
      <c r="D1658">
        <v>1.17926</v>
      </c>
      <c r="E1658">
        <v>1.1805300000000001</v>
      </c>
      <c r="F1658">
        <v>5.2799999999999497E-3</v>
      </c>
      <c r="G1658">
        <v>4.8657142857142796E-3</v>
      </c>
      <c r="H1658">
        <v>50.6435845948508</v>
      </c>
      <c r="I1658">
        <v>1</v>
      </c>
      <c r="J1658" s="1">
        <f t="shared" si="75"/>
        <v>44439</v>
      </c>
      <c r="K1658">
        <f>IFERROR(VLOOKUP(J1658,realized!F:I,3,0),"")</f>
        <v>-79917.710000000006</v>
      </c>
      <c r="M1658" t="s">
        <v>2487</v>
      </c>
      <c r="N1658">
        <v>1.37565</v>
      </c>
      <c r="O1658">
        <v>1.3807400000000001</v>
      </c>
      <c r="P1658">
        <v>1.37425</v>
      </c>
      <c r="Q1658">
        <v>1.37486</v>
      </c>
      <c r="R1658">
        <v>6.4900000000000999E-3</v>
      </c>
      <c r="S1658">
        <v>7.8464285714285806E-3</v>
      </c>
      <c r="T1658">
        <v>51.225711659854198</v>
      </c>
      <c r="U1658">
        <v>0</v>
      </c>
      <c r="V1658" s="1">
        <f t="shared" si="76"/>
        <v>44439</v>
      </c>
      <c r="W1658">
        <f>IFERROR(VLOOKUP(V1658,realized!K:N,3,0),"")</f>
        <v>222946.97</v>
      </c>
      <c r="Y1658" t="s">
        <v>2479</v>
      </c>
      <c r="Z1658">
        <v>1787.5</v>
      </c>
      <c r="AA1658">
        <v>1792.31</v>
      </c>
      <c r="AB1658">
        <v>1774.23</v>
      </c>
      <c r="AC1658">
        <v>1779.81</v>
      </c>
      <c r="AD1658">
        <v>18.079999999999899</v>
      </c>
      <c r="AE1658">
        <v>25.447857142857099</v>
      </c>
      <c r="AF1658">
        <v>28.922393610016201</v>
      </c>
      <c r="AG1658">
        <v>1</v>
      </c>
      <c r="AH1658" s="1">
        <f t="shared" si="77"/>
        <v>44427</v>
      </c>
      <c r="AI1658">
        <f>IFERROR(VLOOKUP(AH1658,realized!U:X,3,0),"")</f>
        <v>173862.41</v>
      </c>
    </row>
    <row r="1659" spans="1:35" x14ac:dyDescent="0.3">
      <c r="A1659" t="s">
        <v>2488</v>
      </c>
      <c r="B1659">
        <v>1.1806700000000001</v>
      </c>
      <c r="C1659">
        <v>1.1856899999999999</v>
      </c>
      <c r="D1659">
        <v>1.17933</v>
      </c>
      <c r="E1659">
        <v>1.1835500000000001</v>
      </c>
      <c r="F1659">
        <v>6.3599999999999204E-3</v>
      </c>
      <c r="G1659">
        <v>5.1442857142857097E-3</v>
      </c>
      <c r="H1659">
        <v>48.261906318499904</v>
      </c>
      <c r="I1659">
        <v>1</v>
      </c>
      <c r="J1659" s="1">
        <f t="shared" si="75"/>
        <v>44440</v>
      </c>
      <c r="K1659">
        <f>IFERROR(VLOOKUP(J1659,realized!F:I,3,0),"")</f>
        <v>-38853.35</v>
      </c>
      <c r="M1659" t="s">
        <v>2488</v>
      </c>
      <c r="N1659">
        <v>1.3748499999999999</v>
      </c>
      <c r="O1659">
        <v>1.3797600000000001</v>
      </c>
      <c r="P1659">
        <v>1.3730800000000001</v>
      </c>
      <c r="Q1659">
        <v>1.37636</v>
      </c>
      <c r="R1659">
        <v>6.6800000000000097E-3</v>
      </c>
      <c r="S1659">
        <v>7.72428571428572E-3</v>
      </c>
      <c r="T1659">
        <v>51.250370613333097</v>
      </c>
      <c r="U1659">
        <v>0</v>
      </c>
      <c r="V1659" s="1">
        <f t="shared" si="76"/>
        <v>44440</v>
      </c>
      <c r="W1659">
        <f>IFERROR(VLOOKUP(V1659,realized!K:N,3,0),"")</f>
        <v>155521.28</v>
      </c>
      <c r="Y1659" t="s">
        <v>2480</v>
      </c>
      <c r="Z1659">
        <v>1780.08</v>
      </c>
      <c r="AA1659">
        <v>1788.29</v>
      </c>
      <c r="AB1659">
        <v>1778.31</v>
      </c>
      <c r="AC1659">
        <v>1781.1</v>
      </c>
      <c r="AD1659">
        <v>9.9800000000000093</v>
      </c>
      <c r="AE1659">
        <v>25.177142857142801</v>
      </c>
      <c r="AF1659">
        <v>29.6633943900638</v>
      </c>
      <c r="AG1659">
        <v>1</v>
      </c>
      <c r="AH1659" s="1">
        <f t="shared" si="77"/>
        <v>44428</v>
      </c>
      <c r="AI1659">
        <f>IFERROR(VLOOKUP(AH1659,realized!U:X,3,0),"")</f>
        <v>382604.43</v>
      </c>
    </row>
    <row r="1660" spans="1:35" x14ac:dyDescent="0.3">
      <c r="A1660" t="s">
        <v>2489</v>
      </c>
      <c r="B1660">
        <v>1.1840299999999999</v>
      </c>
      <c r="C1660">
        <v>1.1875800000000001</v>
      </c>
      <c r="D1660">
        <v>1.1834</v>
      </c>
      <c r="E1660">
        <v>1.1874499999999999</v>
      </c>
      <c r="F1660">
        <v>4.1800000000000699E-3</v>
      </c>
      <c r="G1660">
        <v>4.88499999999999E-3</v>
      </c>
      <c r="H1660">
        <v>44.5352674898486</v>
      </c>
      <c r="I1660">
        <v>1</v>
      </c>
      <c r="J1660" s="1">
        <f t="shared" si="75"/>
        <v>44441</v>
      </c>
      <c r="K1660">
        <f>IFERROR(VLOOKUP(J1660,realized!F:I,3,0),"")</f>
        <v>-158145.81</v>
      </c>
      <c r="M1660" t="s">
        <v>2489</v>
      </c>
      <c r="N1660">
        <v>1.37704</v>
      </c>
      <c r="O1660">
        <v>1.3839600000000001</v>
      </c>
      <c r="P1660">
        <v>1.3765799999999999</v>
      </c>
      <c r="Q1660">
        <v>1.3828499999999999</v>
      </c>
      <c r="R1660">
        <v>7.6000000000000503E-3</v>
      </c>
      <c r="S1660">
        <v>7.6628571428571596E-3</v>
      </c>
      <c r="T1660">
        <v>51.254934822517299</v>
      </c>
      <c r="U1660">
        <v>0</v>
      </c>
      <c r="V1660" s="1">
        <f t="shared" si="76"/>
        <v>44441</v>
      </c>
      <c r="W1660">
        <f>IFERROR(VLOOKUP(V1660,realized!K:N,3,0),"")</f>
        <v>-99092.69</v>
      </c>
      <c r="Y1660" t="s">
        <v>2481</v>
      </c>
      <c r="Z1660">
        <v>1780.7</v>
      </c>
      <c r="AA1660">
        <v>1806.28</v>
      </c>
      <c r="AB1660">
        <v>1776.36</v>
      </c>
      <c r="AC1660">
        <v>1805.26</v>
      </c>
      <c r="AD1660">
        <v>29.92</v>
      </c>
      <c r="AE1660">
        <v>26.751428571428502</v>
      </c>
      <c r="AF1660">
        <v>30.707545840480002</v>
      </c>
      <c r="AG1660">
        <v>1</v>
      </c>
      <c r="AH1660" s="1">
        <f t="shared" si="77"/>
        <v>44431</v>
      </c>
      <c r="AI1660">
        <f>IFERROR(VLOOKUP(AH1660,realized!U:X,3,0),"")</f>
        <v>-1102237.3600000001</v>
      </c>
    </row>
    <row r="1661" spans="1:35" x14ac:dyDescent="0.3">
      <c r="A1661" t="s">
        <v>2490</v>
      </c>
      <c r="B1661">
        <v>1.1873899999999999</v>
      </c>
      <c r="C1661">
        <v>1.1908399999999999</v>
      </c>
      <c r="D1661">
        <v>1.1865300000000001</v>
      </c>
      <c r="E1661">
        <v>1.1877</v>
      </c>
      <c r="F1661">
        <v>4.3099999999998096E-3</v>
      </c>
      <c r="G1661">
        <v>4.9521428571428303E-3</v>
      </c>
      <c r="H1661">
        <v>39.1104979959972</v>
      </c>
      <c r="I1661">
        <v>1</v>
      </c>
      <c r="J1661" s="1">
        <f t="shared" si="75"/>
        <v>44442</v>
      </c>
      <c r="K1661">
        <f>IFERROR(VLOOKUP(J1661,realized!F:I,3,0),"")</f>
        <v>-454886.25</v>
      </c>
      <c r="M1661" t="s">
        <v>2490</v>
      </c>
      <c r="N1661">
        <v>1.3833</v>
      </c>
      <c r="O1661">
        <v>1.38916</v>
      </c>
      <c r="P1661">
        <v>1.38175</v>
      </c>
      <c r="Q1661">
        <v>1.38571</v>
      </c>
      <c r="R1661">
        <v>7.4099999999999097E-3</v>
      </c>
      <c r="S1661">
        <v>7.8328571428571605E-3</v>
      </c>
      <c r="T1661">
        <v>49.652596472293098</v>
      </c>
      <c r="U1661">
        <v>0</v>
      </c>
      <c r="V1661" s="1">
        <f t="shared" si="76"/>
        <v>44442</v>
      </c>
      <c r="W1661">
        <f>IFERROR(VLOOKUP(V1661,realized!K:N,3,0),"")</f>
        <v>-220472.95</v>
      </c>
      <c r="Y1661" t="s">
        <v>2482</v>
      </c>
      <c r="Z1661">
        <v>1805.04</v>
      </c>
      <c r="AA1661">
        <v>1809.44</v>
      </c>
      <c r="AB1661">
        <v>1800.64</v>
      </c>
      <c r="AC1661">
        <v>1802.87</v>
      </c>
      <c r="AD1661">
        <v>8.7999999999999492</v>
      </c>
      <c r="AE1661">
        <v>25.579999999999899</v>
      </c>
      <c r="AF1661">
        <v>36.019975190773998</v>
      </c>
      <c r="AG1661">
        <v>1</v>
      </c>
      <c r="AH1661" s="1">
        <f t="shared" si="77"/>
        <v>44432</v>
      </c>
      <c r="AI1661">
        <f>IFERROR(VLOOKUP(AH1661,realized!U:X,3,0),"")</f>
        <v>-35549.410000000003</v>
      </c>
    </row>
    <row r="1662" spans="1:35" x14ac:dyDescent="0.3">
      <c r="A1662" t="s">
        <v>2491</v>
      </c>
      <c r="B1662">
        <v>1.18774</v>
      </c>
      <c r="C1662">
        <v>1.1886000000000001</v>
      </c>
      <c r="D1662">
        <v>1.1855500000000001</v>
      </c>
      <c r="E1662">
        <v>1.1866300000000001</v>
      </c>
      <c r="F1662">
        <v>3.0499999999999898E-3</v>
      </c>
      <c r="G1662">
        <v>4.6092857142856899E-3</v>
      </c>
      <c r="H1662">
        <v>38.913678979194103</v>
      </c>
      <c r="I1662">
        <v>1</v>
      </c>
      <c r="J1662" s="1">
        <f t="shared" si="75"/>
        <v>44445</v>
      </c>
      <c r="K1662">
        <f>IFERROR(VLOOKUP(J1662,realized!F:I,3,0),"")</f>
        <v>-14793.35</v>
      </c>
      <c r="M1662" t="s">
        <v>2491</v>
      </c>
      <c r="N1662">
        <v>1.38636</v>
      </c>
      <c r="O1662">
        <v>1.3868100000000001</v>
      </c>
      <c r="P1662">
        <v>1.3818299999999999</v>
      </c>
      <c r="Q1662">
        <v>1.3835299999999999</v>
      </c>
      <c r="R1662">
        <v>4.9800000000002004E-3</v>
      </c>
      <c r="S1662">
        <v>7.3478571428571698E-3</v>
      </c>
      <c r="T1662">
        <v>49.618081228746</v>
      </c>
      <c r="U1662">
        <v>0</v>
      </c>
      <c r="V1662" s="1">
        <f t="shared" si="76"/>
        <v>44445</v>
      </c>
      <c r="W1662">
        <f>IFERROR(VLOOKUP(V1662,realized!K:N,3,0),"")</f>
        <v>78034.7</v>
      </c>
      <c r="Y1662" t="s">
        <v>2483</v>
      </c>
      <c r="Z1662">
        <v>1802.59</v>
      </c>
      <c r="AA1662">
        <v>1802.7</v>
      </c>
      <c r="AB1662">
        <v>1782.46</v>
      </c>
      <c r="AC1662">
        <v>1790.36</v>
      </c>
      <c r="AD1662">
        <v>20.409999999999801</v>
      </c>
      <c r="AE1662">
        <v>25.815714285714201</v>
      </c>
      <c r="AF1662">
        <v>38.4239679598818</v>
      </c>
      <c r="AG1662">
        <v>1</v>
      </c>
      <c r="AH1662" s="1">
        <f t="shared" si="77"/>
        <v>44433</v>
      </c>
      <c r="AI1662">
        <f>IFERROR(VLOOKUP(AH1662,realized!U:X,3,0),"")</f>
        <v>-40744.83</v>
      </c>
    </row>
    <row r="1663" spans="1:35" x14ac:dyDescent="0.3">
      <c r="A1663" t="s">
        <v>2492</v>
      </c>
      <c r="B1663">
        <v>1.1868700000000001</v>
      </c>
      <c r="C1663">
        <v>1.1884999999999999</v>
      </c>
      <c r="D1663">
        <v>1.1836199999999999</v>
      </c>
      <c r="E1663">
        <v>1.18364</v>
      </c>
      <c r="F1663">
        <v>4.8799999999999902E-3</v>
      </c>
      <c r="G1663">
        <v>4.6092857142856899E-3</v>
      </c>
      <c r="H1663">
        <v>38.738131749050901</v>
      </c>
      <c r="I1663">
        <v>1</v>
      </c>
      <c r="J1663" s="1">
        <f t="shared" si="75"/>
        <v>44446</v>
      </c>
      <c r="K1663">
        <f>IFERROR(VLOOKUP(J1663,realized!F:I,3,0),"")</f>
        <v>105380.13</v>
      </c>
      <c r="M1663" t="s">
        <v>2492</v>
      </c>
      <c r="N1663">
        <v>1.3830199999999999</v>
      </c>
      <c r="O1663">
        <v>1.3855999999999999</v>
      </c>
      <c r="P1663">
        <v>1.3767199999999999</v>
      </c>
      <c r="Q1663">
        <v>1.3782799999999999</v>
      </c>
      <c r="R1663">
        <v>8.8799999999999903E-3</v>
      </c>
      <c r="S1663">
        <v>7.5228571428571801E-3</v>
      </c>
      <c r="T1663">
        <v>49.701669850383098</v>
      </c>
      <c r="U1663">
        <v>0</v>
      </c>
      <c r="V1663" s="1">
        <f t="shared" si="76"/>
        <v>44446</v>
      </c>
      <c r="W1663">
        <f>IFERROR(VLOOKUP(V1663,realized!K:N,3,0),"")</f>
        <v>52531.61</v>
      </c>
      <c r="Y1663" t="s">
        <v>2484</v>
      </c>
      <c r="Z1663">
        <v>1790.81</v>
      </c>
      <c r="AA1663">
        <v>1798.08</v>
      </c>
      <c r="AB1663">
        <v>1780</v>
      </c>
      <c r="AC1663">
        <v>1791.84</v>
      </c>
      <c r="AD1663">
        <v>18.079999999999899</v>
      </c>
      <c r="AE1663">
        <v>23.819285714285702</v>
      </c>
      <c r="AF1663">
        <v>38.865800345747303</v>
      </c>
      <c r="AG1663">
        <v>1</v>
      </c>
      <c r="AH1663" s="1">
        <f t="shared" si="77"/>
        <v>44434</v>
      </c>
      <c r="AI1663">
        <f>IFERROR(VLOOKUP(AH1663,realized!U:X,3,0),"")</f>
        <v>321236.46000000002</v>
      </c>
    </row>
    <row r="1664" spans="1:35" x14ac:dyDescent="0.3">
      <c r="A1664" t="s">
        <v>2493</v>
      </c>
      <c r="B1664">
        <v>1.18421</v>
      </c>
      <c r="C1664">
        <v>1.1850799999999999</v>
      </c>
      <c r="D1664">
        <v>1.18018</v>
      </c>
      <c r="E1664">
        <v>1.1814800000000001</v>
      </c>
      <c r="F1664">
        <v>4.8999999999999001E-3</v>
      </c>
      <c r="G1664">
        <v>4.6035714285713996E-3</v>
      </c>
      <c r="H1664">
        <v>38.588154589203</v>
      </c>
      <c r="I1664">
        <v>1</v>
      </c>
      <c r="J1664" s="1">
        <f t="shared" si="75"/>
        <v>44447</v>
      </c>
      <c r="K1664">
        <f>IFERROR(VLOOKUP(J1664,realized!F:I,3,0),"")</f>
        <v>-28149.86</v>
      </c>
      <c r="M1664" t="s">
        <v>2493</v>
      </c>
      <c r="N1664">
        <v>1.3782399999999999</v>
      </c>
      <c r="O1664">
        <v>1.379</v>
      </c>
      <c r="P1664">
        <v>1.3726</v>
      </c>
      <c r="Q1664">
        <v>1.3768499999999999</v>
      </c>
      <c r="R1664">
        <v>6.3999999999999604E-3</v>
      </c>
      <c r="S1664">
        <v>7.07785714285718E-3</v>
      </c>
      <c r="T1664">
        <v>49.5497138064705</v>
      </c>
      <c r="U1664">
        <v>0</v>
      </c>
      <c r="V1664" s="1">
        <f t="shared" si="76"/>
        <v>44447</v>
      </c>
      <c r="W1664">
        <f>IFERROR(VLOOKUP(V1664,realized!K:N,3,0),"")</f>
        <v>44493.67</v>
      </c>
      <c r="Y1664" t="s">
        <v>2485</v>
      </c>
      <c r="Z1664">
        <v>1792.31</v>
      </c>
      <c r="AA1664">
        <v>1819.03</v>
      </c>
      <c r="AB1664">
        <v>1783.8</v>
      </c>
      <c r="AC1664">
        <v>1816.94</v>
      </c>
      <c r="AD1664">
        <v>35.229999999999997</v>
      </c>
      <c r="AE1664">
        <v>20.430714285714199</v>
      </c>
      <c r="AF1664">
        <v>47.195258471106698</v>
      </c>
      <c r="AG1664">
        <v>0</v>
      </c>
      <c r="AH1664" s="1">
        <f t="shared" si="77"/>
        <v>44435</v>
      </c>
      <c r="AI1664">
        <f>IFERROR(VLOOKUP(AH1664,realized!U:X,3,0),"")</f>
        <v>-422651.57</v>
      </c>
    </row>
    <row r="1665" spans="1:35" x14ac:dyDescent="0.3">
      <c r="A1665" t="s">
        <v>2494</v>
      </c>
      <c r="B1665">
        <v>1.1813499999999999</v>
      </c>
      <c r="C1665">
        <v>1.1840900000000001</v>
      </c>
      <c r="D1665">
        <v>1.18049</v>
      </c>
      <c r="E1665">
        <v>1.1821900000000001</v>
      </c>
      <c r="F1665">
        <v>3.6000000000000398E-3</v>
      </c>
      <c r="G1665">
        <v>4.5714285714285397E-3</v>
      </c>
      <c r="H1665">
        <v>42.6843812346455</v>
      </c>
      <c r="I1665">
        <v>1</v>
      </c>
      <c r="J1665" s="1">
        <f t="shared" si="75"/>
        <v>44448</v>
      </c>
      <c r="K1665">
        <f>IFERROR(VLOOKUP(J1665,realized!F:I,3,0),"")</f>
        <v>143455.13</v>
      </c>
      <c r="M1665" t="s">
        <v>2494</v>
      </c>
      <c r="N1665">
        <v>1.37714</v>
      </c>
      <c r="O1665">
        <v>1.3862399999999999</v>
      </c>
      <c r="P1665">
        <v>1.3753200000000001</v>
      </c>
      <c r="Q1665">
        <v>1.38296</v>
      </c>
      <c r="R1665">
        <v>1.09199999999998E-2</v>
      </c>
      <c r="S1665">
        <v>7.5814285714286096E-3</v>
      </c>
      <c r="T1665">
        <v>50.614573394416396</v>
      </c>
      <c r="U1665">
        <v>0</v>
      </c>
      <c r="V1665" s="1">
        <f t="shared" si="76"/>
        <v>44448</v>
      </c>
      <c r="W1665">
        <f>IFERROR(VLOOKUP(V1665,realized!K:N,3,0),"")</f>
        <v>-235844.08</v>
      </c>
      <c r="Y1665" t="s">
        <v>2486</v>
      </c>
      <c r="Z1665">
        <v>1818.33</v>
      </c>
      <c r="AA1665">
        <v>1823.21</v>
      </c>
      <c r="AB1665">
        <v>1807.69</v>
      </c>
      <c r="AC1665">
        <v>1810.16</v>
      </c>
      <c r="AD1665">
        <v>15.5199999999999</v>
      </c>
      <c r="AE1665">
        <v>20.072857142857099</v>
      </c>
      <c r="AF1665">
        <v>47.581616427487901</v>
      </c>
      <c r="AG1665">
        <v>0</v>
      </c>
      <c r="AH1665" s="1">
        <f t="shared" si="77"/>
        <v>44438</v>
      </c>
      <c r="AI1665">
        <f>IFERROR(VLOOKUP(AH1665,realized!U:X,3,0),"")</f>
        <v>-147990.91</v>
      </c>
    </row>
    <row r="1666" spans="1:35" x14ac:dyDescent="0.3">
      <c r="A1666" t="s">
        <v>2495</v>
      </c>
      <c r="B1666">
        <v>1.18231</v>
      </c>
      <c r="C1666">
        <v>1.1851</v>
      </c>
      <c r="D1666">
        <v>1.1807799999999999</v>
      </c>
      <c r="E1666">
        <v>1.1807799999999999</v>
      </c>
      <c r="F1666">
        <v>4.3200000000000998E-3</v>
      </c>
      <c r="G1666">
        <v>4.4514285714285498E-3</v>
      </c>
      <c r="H1666">
        <v>49.154473323067997</v>
      </c>
      <c r="I1666">
        <v>1</v>
      </c>
      <c r="J1666" s="1">
        <f t="shared" si="75"/>
        <v>44449</v>
      </c>
      <c r="K1666">
        <f>IFERROR(VLOOKUP(J1666,realized!F:I,3,0),"")</f>
        <v>80444.740000000005</v>
      </c>
      <c r="M1666" t="s">
        <v>2495</v>
      </c>
      <c r="N1666">
        <v>1.3835</v>
      </c>
      <c r="O1666">
        <v>1.38879</v>
      </c>
      <c r="P1666">
        <v>1.3824700000000001</v>
      </c>
      <c r="Q1666">
        <v>1.38266</v>
      </c>
      <c r="R1666">
        <v>6.3199999999998804E-3</v>
      </c>
      <c r="S1666">
        <v>7.15928571428573E-3</v>
      </c>
      <c r="T1666">
        <v>61.230315405063799</v>
      </c>
      <c r="U1666">
        <v>0</v>
      </c>
      <c r="V1666" s="1">
        <f t="shared" si="76"/>
        <v>44449</v>
      </c>
      <c r="W1666">
        <f>IFERROR(VLOOKUP(V1666,realized!K:N,3,0),"")</f>
        <v>3319.13</v>
      </c>
      <c r="Y1666" t="s">
        <v>2487</v>
      </c>
      <c r="Z1666">
        <v>1809.81</v>
      </c>
      <c r="AA1666">
        <v>1819.11</v>
      </c>
      <c r="AB1666">
        <v>1801.61</v>
      </c>
      <c r="AC1666">
        <v>1813.63</v>
      </c>
      <c r="AD1666">
        <v>17.5</v>
      </c>
      <c r="AE1666">
        <v>19.160714285714199</v>
      </c>
      <c r="AF1666">
        <v>54.226287960506802</v>
      </c>
      <c r="AG1666">
        <v>0</v>
      </c>
      <c r="AH1666" s="1">
        <f t="shared" si="77"/>
        <v>44439</v>
      </c>
      <c r="AI1666">
        <f>IFERROR(VLOOKUP(AH1666,realized!U:X,3,0),"")</f>
        <v>484063.22</v>
      </c>
    </row>
    <row r="1667" spans="1:35" x14ac:dyDescent="0.3">
      <c r="A1667" t="s">
        <v>2496</v>
      </c>
      <c r="B1667">
        <v>1.18119</v>
      </c>
      <c r="C1667">
        <v>1.1816800000000001</v>
      </c>
      <c r="D1667">
        <v>1.1769799999999999</v>
      </c>
      <c r="E1667">
        <v>1.18096</v>
      </c>
      <c r="F1667">
        <v>4.7000000000001398E-3</v>
      </c>
      <c r="G1667">
        <v>4.5157142857142696E-3</v>
      </c>
      <c r="H1667">
        <v>48.975000156103697</v>
      </c>
      <c r="I1667">
        <v>1</v>
      </c>
      <c r="J1667" s="1">
        <f t="shared" si="75"/>
        <v>44452</v>
      </c>
      <c r="K1667">
        <f>IFERROR(VLOOKUP(J1667,realized!F:I,3,0),"")</f>
        <v>-154048.72</v>
      </c>
      <c r="M1667" t="s">
        <v>2496</v>
      </c>
      <c r="N1667">
        <v>1.3838600000000001</v>
      </c>
      <c r="O1667">
        <v>1.3850800000000001</v>
      </c>
      <c r="P1667">
        <v>1.37965</v>
      </c>
      <c r="Q1667">
        <v>1.3834</v>
      </c>
      <c r="R1667">
        <v>5.4300000000000398E-3</v>
      </c>
      <c r="S1667">
        <v>7.1607142857142902E-3</v>
      </c>
      <c r="T1667">
        <v>61.048574881450897</v>
      </c>
      <c r="U1667">
        <v>0</v>
      </c>
      <c r="V1667" s="1">
        <f t="shared" si="76"/>
        <v>44452</v>
      </c>
      <c r="W1667">
        <f>IFERROR(VLOOKUP(V1667,realized!K:N,3,0),"")</f>
        <v>166510.72</v>
      </c>
      <c r="Y1667" t="s">
        <v>2488</v>
      </c>
      <c r="Z1667">
        <v>1814.24</v>
      </c>
      <c r="AA1667">
        <v>1819.93</v>
      </c>
      <c r="AB1667">
        <v>1808.62</v>
      </c>
      <c r="AC1667">
        <v>1814.08</v>
      </c>
      <c r="AD1667">
        <v>11.3100000000001</v>
      </c>
      <c r="AE1667">
        <v>18.783571428571399</v>
      </c>
      <c r="AF1667">
        <v>58.532318695476803</v>
      </c>
      <c r="AG1667">
        <v>0</v>
      </c>
      <c r="AH1667" s="1">
        <f t="shared" si="77"/>
        <v>44440</v>
      </c>
      <c r="AI1667">
        <f>IFERROR(VLOOKUP(AH1667,realized!U:X,3,0),"")</f>
        <v>938506.76</v>
      </c>
    </row>
    <row r="1668" spans="1:35" x14ac:dyDescent="0.3">
      <c r="A1668" t="s">
        <v>2497</v>
      </c>
      <c r="B1668">
        <v>1.1808799999999999</v>
      </c>
      <c r="C1668">
        <v>1.18455</v>
      </c>
      <c r="D1668">
        <v>1.17998</v>
      </c>
      <c r="E1668">
        <v>1.1803900000000001</v>
      </c>
      <c r="F1668">
        <v>4.5699999999999604E-3</v>
      </c>
      <c r="G1668">
        <v>4.4949999999999704E-3</v>
      </c>
      <c r="H1668">
        <v>50.5531765594517</v>
      </c>
      <c r="I1668">
        <v>1</v>
      </c>
      <c r="J1668" s="1">
        <f t="shared" ref="J1668:J1731" si="78">DATEVALUE(SUBSTITUTE(A1668,".","/"))</f>
        <v>44453</v>
      </c>
      <c r="K1668">
        <f>IFERROR(VLOOKUP(J1668,realized!F:I,3,0),"")</f>
        <v>141271.85999999999</v>
      </c>
      <c r="M1668" t="s">
        <v>2497</v>
      </c>
      <c r="N1668">
        <v>1.3837999999999999</v>
      </c>
      <c r="O1668">
        <v>1.3912599999999999</v>
      </c>
      <c r="P1668">
        <v>1.38028</v>
      </c>
      <c r="Q1668">
        <v>1.3805799999999999</v>
      </c>
      <c r="R1668">
        <v>1.09799999999999E-2</v>
      </c>
      <c r="S1668">
        <v>7.4421428571428703E-3</v>
      </c>
      <c r="T1668">
        <v>57.405124139444297</v>
      </c>
      <c r="U1668">
        <v>0</v>
      </c>
      <c r="V1668" s="1">
        <f t="shared" ref="V1668:V1731" si="79">DATEVALUE(SUBSTITUTE(M1668,".","/"))</f>
        <v>44453</v>
      </c>
      <c r="W1668">
        <f>IFERROR(VLOOKUP(V1668,realized!K:N,3,0),"")</f>
        <v>126934.72</v>
      </c>
      <c r="Y1668" t="s">
        <v>2489</v>
      </c>
      <c r="Z1668">
        <v>1813.65</v>
      </c>
      <c r="AA1668">
        <v>1817.08</v>
      </c>
      <c r="AB1668">
        <v>1804.73</v>
      </c>
      <c r="AC1668">
        <v>1809.44</v>
      </c>
      <c r="AD1668">
        <v>12.3499999999999</v>
      </c>
      <c r="AE1668">
        <v>17.639999999999901</v>
      </c>
      <c r="AF1668">
        <v>69.374720115565296</v>
      </c>
      <c r="AG1668">
        <v>0</v>
      </c>
      <c r="AH1668" s="1">
        <f t="shared" ref="AH1668:AH1731" si="80">DATEVALUE(SUBSTITUTE(Y1668,".","/"))</f>
        <v>44441</v>
      </c>
      <c r="AI1668">
        <f>IFERROR(VLOOKUP(AH1668,realized!U:X,3,0),"")</f>
        <v>1115376.97</v>
      </c>
    </row>
    <row r="1669" spans="1:35" x14ac:dyDescent="0.3">
      <c r="A1669" t="s">
        <v>2498</v>
      </c>
      <c r="B1669">
        <v>1.1803600000000001</v>
      </c>
      <c r="C1669">
        <v>1.1831700000000001</v>
      </c>
      <c r="D1669">
        <v>1.17988</v>
      </c>
      <c r="E1669">
        <v>1.18123</v>
      </c>
      <c r="F1669">
        <v>3.2900000000000099E-3</v>
      </c>
      <c r="G1669">
        <v>4.4942857142856799E-3</v>
      </c>
      <c r="H1669">
        <v>50.476851053312402</v>
      </c>
      <c r="I1669">
        <v>1</v>
      </c>
      <c r="J1669" s="1">
        <f t="shared" si="78"/>
        <v>44454</v>
      </c>
      <c r="K1669">
        <f>IFERROR(VLOOKUP(J1669,realized!F:I,3,0),"")</f>
        <v>201030.43</v>
      </c>
      <c r="M1669" t="s">
        <v>2498</v>
      </c>
      <c r="N1669">
        <v>1.38089</v>
      </c>
      <c r="O1669">
        <v>1.38533</v>
      </c>
      <c r="P1669">
        <v>1.37923</v>
      </c>
      <c r="Q1669">
        <v>1.38401</v>
      </c>
      <c r="R1669">
        <v>6.09999999999999E-3</v>
      </c>
      <c r="S1669">
        <v>7.3185714285714399E-3</v>
      </c>
      <c r="T1669">
        <v>57.277033851234599</v>
      </c>
      <c r="U1669">
        <v>0</v>
      </c>
      <c r="V1669" s="1">
        <f t="shared" si="79"/>
        <v>44454</v>
      </c>
      <c r="W1669">
        <f>IFERROR(VLOOKUP(V1669,realized!K:N,3,0),"")</f>
        <v>181299.83</v>
      </c>
      <c r="Y1669" t="s">
        <v>2490</v>
      </c>
      <c r="Z1669">
        <v>1809.25</v>
      </c>
      <c r="AA1669">
        <v>1833.92</v>
      </c>
      <c r="AB1669">
        <v>1808.87</v>
      </c>
      <c r="AC1669">
        <v>1827.55</v>
      </c>
      <c r="AD1669">
        <v>25.0500000000001</v>
      </c>
      <c r="AE1669">
        <v>18.1185714285714</v>
      </c>
      <c r="AF1669">
        <v>63.4836651112781</v>
      </c>
      <c r="AG1669">
        <v>0</v>
      </c>
      <c r="AH1669" s="1">
        <f t="shared" si="80"/>
        <v>44442</v>
      </c>
      <c r="AI1669">
        <f>IFERROR(VLOOKUP(AH1669,realized!U:X,3,0),"")</f>
        <v>-729716.87</v>
      </c>
    </row>
    <row r="1670" spans="1:35" x14ac:dyDescent="0.3">
      <c r="A1670" t="s">
        <v>2499</v>
      </c>
      <c r="B1670">
        <v>1.1815100000000001</v>
      </c>
      <c r="C1670">
        <v>1.18204</v>
      </c>
      <c r="D1670">
        <v>1.1750100000000001</v>
      </c>
      <c r="E1670">
        <v>1.1764399999999999</v>
      </c>
      <c r="F1670">
        <v>7.0299999999998697E-3</v>
      </c>
      <c r="G1670">
        <v>4.5142857142856903E-3</v>
      </c>
      <c r="H1670">
        <v>53.835240898523402</v>
      </c>
      <c r="I1670">
        <v>1</v>
      </c>
      <c r="J1670" s="1">
        <f t="shared" si="78"/>
        <v>44455</v>
      </c>
      <c r="K1670">
        <f>IFERROR(VLOOKUP(J1670,realized!F:I,3,0),"")</f>
        <v>-464430.14</v>
      </c>
      <c r="M1670" t="s">
        <v>2499</v>
      </c>
      <c r="N1670">
        <v>1.38392</v>
      </c>
      <c r="O1670">
        <v>1.38527</v>
      </c>
      <c r="P1670">
        <v>1.37639</v>
      </c>
      <c r="Q1670">
        <v>1.3789</v>
      </c>
      <c r="R1670">
        <v>8.8799999999999903E-3</v>
      </c>
      <c r="S1670">
        <v>7.23071428571429E-3</v>
      </c>
      <c r="T1670">
        <v>65.425577965960699</v>
      </c>
      <c r="U1670">
        <v>0</v>
      </c>
      <c r="V1670" s="1">
        <f t="shared" si="79"/>
        <v>44455</v>
      </c>
      <c r="W1670">
        <f>IFERROR(VLOOKUP(V1670,realized!K:N,3,0),"")</f>
        <v>113179.1</v>
      </c>
      <c r="Y1670" t="s">
        <v>2491</v>
      </c>
      <c r="Z1670">
        <v>1828.23</v>
      </c>
      <c r="AA1670">
        <v>1830.17</v>
      </c>
      <c r="AB1670">
        <v>1821.31</v>
      </c>
      <c r="AC1670">
        <v>1823.05</v>
      </c>
      <c r="AD1670">
        <v>8.8600000000001202</v>
      </c>
      <c r="AE1670">
        <v>17.682857142857099</v>
      </c>
      <c r="AF1670">
        <v>62.441470939696003</v>
      </c>
      <c r="AG1670">
        <v>0</v>
      </c>
      <c r="AH1670" s="1">
        <f t="shared" si="80"/>
        <v>44445</v>
      </c>
      <c r="AI1670">
        <f>IFERROR(VLOOKUP(AH1670,realized!U:X,3,0),"")</f>
        <v>169598.54</v>
      </c>
    </row>
    <row r="1671" spans="1:35" x14ac:dyDescent="0.3">
      <c r="A1671" t="s">
        <v>2500</v>
      </c>
      <c r="B1671">
        <v>1.17659</v>
      </c>
      <c r="C1671">
        <v>1.1788700000000001</v>
      </c>
      <c r="D1671">
        <v>1.17239</v>
      </c>
      <c r="E1671">
        <v>1.17239</v>
      </c>
      <c r="F1671">
        <v>6.4800000000000404E-3</v>
      </c>
      <c r="G1671">
        <v>4.7821428571428399E-3</v>
      </c>
      <c r="H1671">
        <v>48.005308827225903</v>
      </c>
      <c r="I1671">
        <v>1</v>
      </c>
      <c r="J1671" s="1">
        <f t="shared" si="78"/>
        <v>44456</v>
      </c>
      <c r="K1671">
        <f>IFERROR(VLOOKUP(J1671,realized!F:I,3,0),"")</f>
        <v>-117992.34</v>
      </c>
      <c r="M1671" t="s">
        <v>2500</v>
      </c>
      <c r="N1671">
        <v>1.3792</v>
      </c>
      <c r="O1671">
        <v>1.38123</v>
      </c>
      <c r="P1671">
        <v>1.3725099999999999</v>
      </c>
      <c r="Q1671">
        <v>1.3726</v>
      </c>
      <c r="R1671">
        <v>8.7200000000000593E-3</v>
      </c>
      <c r="S1671">
        <v>7.5564285714285698E-3</v>
      </c>
      <c r="T1671">
        <v>65.085797030591394</v>
      </c>
      <c r="U1671">
        <v>0</v>
      </c>
      <c r="V1671" s="1">
        <f t="shared" si="79"/>
        <v>44456</v>
      </c>
      <c r="W1671">
        <f>IFERROR(VLOOKUP(V1671,realized!K:N,3,0),"")</f>
        <v>43438.13</v>
      </c>
      <c r="Y1671" t="s">
        <v>2492</v>
      </c>
      <c r="Z1671">
        <v>1823.77</v>
      </c>
      <c r="AA1671">
        <v>1827.17</v>
      </c>
      <c r="AB1671">
        <v>1791.55</v>
      </c>
      <c r="AC1671">
        <v>1794.13</v>
      </c>
      <c r="AD1671">
        <v>35.620000000000097</v>
      </c>
      <c r="AE1671">
        <v>19.050714285714299</v>
      </c>
      <c r="AF1671">
        <v>61.6250597698128</v>
      </c>
      <c r="AG1671">
        <v>0</v>
      </c>
      <c r="AH1671" s="1">
        <f t="shared" si="80"/>
        <v>44446</v>
      </c>
      <c r="AI1671">
        <f>IFERROR(VLOOKUP(AH1671,realized!U:X,3,0),"")</f>
        <v>-4198626.5</v>
      </c>
    </row>
    <row r="1672" spans="1:35" x14ac:dyDescent="0.3">
      <c r="A1672" t="s">
        <v>2501</v>
      </c>
      <c r="B1672">
        <v>1.17286</v>
      </c>
      <c r="C1672">
        <v>1.1736200000000001</v>
      </c>
      <c r="D1672">
        <v>1.1699900000000001</v>
      </c>
      <c r="E1672">
        <v>1.17239</v>
      </c>
      <c r="F1672">
        <v>3.6300000000000199E-3</v>
      </c>
      <c r="G1672">
        <v>4.6642857142856998E-3</v>
      </c>
      <c r="H1672">
        <v>43.254754044473799</v>
      </c>
      <c r="I1672">
        <v>1</v>
      </c>
      <c r="J1672" s="1">
        <f t="shared" si="78"/>
        <v>44459</v>
      </c>
      <c r="K1672">
        <f>IFERROR(VLOOKUP(J1672,realized!F:I,3,0),"")</f>
        <v>-236559.64</v>
      </c>
      <c r="M1672" t="s">
        <v>2501</v>
      </c>
      <c r="N1672">
        <v>1.37436</v>
      </c>
      <c r="O1672">
        <v>1.37486</v>
      </c>
      <c r="P1672">
        <v>1.36405</v>
      </c>
      <c r="Q1672">
        <v>1.3651500000000001</v>
      </c>
      <c r="R1672">
        <v>1.08099999999999E-2</v>
      </c>
      <c r="S1672">
        <v>7.8649999999999901E-3</v>
      </c>
      <c r="T1672">
        <v>50.981782152831499</v>
      </c>
      <c r="U1672">
        <v>1</v>
      </c>
      <c r="V1672" s="1">
        <f t="shared" si="79"/>
        <v>44459</v>
      </c>
      <c r="W1672">
        <f>IFERROR(VLOOKUP(V1672,realized!K:N,3,0),"")</f>
        <v>-151463.48000000001</v>
      </c>
      <c r="Y1672" t="s">
        <v>2493</v>
      </c>
      <c r="Z1672">
        <v>1794.78</v>
      </c>
      <c r="AA1672">
        <v>1802.09</v>
      </c>
      <c r="AB1672">
        <v>1782.34</v>
      </c>
      <c r="AC1672">
        <v>1789.12</v>
      </c>
      <c r="AD1672">
        <v>19.75</v>
      </c>
      <c r="AE1672">
        <v>19.170000000000002</v>
      </c>
      <c r="AF1672">
        <v>62.210003926567303</v>
      </c>
      <c r="AG1672">
        <v>0</v>
      </c>
      <c r="AH1672" s="1">
        <f t="shared" si="80"/>
        <v>44447</v>
      </c>
      <c r="AI1672">
        <f>IFERROR(VLOOKUP(AH1672,realized!U:X,3,0),"")</f>
        <v>-881599.94</v>
      </c>
    </row>
    <row r="1673" spans="1:35" x14ac:dyDescent="0.3">
      <c r="A1673" t="s">
        <v>2502</v>
      </c>
      <c r="B1673">
        <v>1.17231</v>
      </c>
      <c r="C1673">
        <v>1.1748400000000001</v>
      </c>
      <c r="D1673">
        <v>1.1714500000000001</v>
      </c>
      <c r="E1673">
        <v>1.1721900000000001</v>
      </c>
      <c r="F1673">
        <v>3.3899999999999998E-3</v>
      </c>
      <c r="G1673">
        <v>4.4521428571428498E-3</v>
      </c>
      <c r="H1673">
        <v>42.850924451444797</v>
      </c>
      <c r="I1673">
        <v>1</v>
      </c>
      <c r="J1673" s="1">
        <f t="shared" si="78"/>
        <v>44460</v>
      </c>
      <c r="K1673">
        <f>IFERROR(VLOOKUP(J1673,realized!F:I,3,0),"")</f>
        <v>70944.95</v>
      </c>
      <c r="M1673" t="s">
        <v>2502</v>
      </c>
      <c r="N1673">
        <v>1.36521</v>
      </c>
      <c r="O1673">
        <v>1.36927</v>
      </c>
      <c r="P1673">
        <v>1.36408</v>
      </c>
      <c r="Q1673">
        <v>1.3653599999999999</v>
      </c>
      <c r="R1673">
        <v>5.1900000000000201E-3</v>
      </c>
      <c r="S1673">
        <v>7.7585714285714202E-3</v>
      </c>
      <c r="T1673">
        <v>50.994214355759901</v>
      </c>
      <c r="U1673">
        <v>1</v>
      </c>
      <c r="V1673" s="1">
        <f t="shared" si="79"/>
        <v>44460</v>
      </c>
      <c r="W1673">
        <f>IFERROR(VLOOKUP(V1673,realized!K:N,3,0),"")</f>
        <v>158826.16</v>
      </c>
      <c r="Y1673" t="s">
        <v>2494</v>
      </c>
      <c r="Z1673">
        <v>1789.88</v>
      </c>
      <c r="AA1673">
        <v>1800.92</v>
      </c>
      <c r="AB1673">
        <v>1783.8</v>
      </c>
      <c r="AC1673">
        <v>1794.12</v>
      </c>
      <c r="AD1673">
        <v>17.1200000000001</v>
      </c>
      <c r="AE1673">
        <v>19.68</v>
      </c>
      <c r="AF1673">
        <v>61.502696633805698</v>
      </c>
      <c r="AG1673">
        <v>0</v>
      </c>
      <c r="AH1673" s="1">
        <f t="shared" si="80"/>
        <v>44448</v>
      </c>
      <c r="AI1673">
        <f>IFERROR(VLOOKUP(AH1673,realized!U:X,3,0),"")</f>
        <v>160896.37</v>
      </c>
    </row>
    <row r="1674" spans="1:35" x14ac:dyDescent="0.3">
      <c r="A1674" t="s">
        <v>2503</v>
      </c>
      <c r="B1674">
        <v>1.17218</v>
      </c>
      <c r="C1674">
        <v>1.17553</v>
      </c>
      <c r="D1674">
        <v>1.1684300000000001</v>
      </c>
      <c r="E1674">
        <v>1.1685399999999999</v>
      </c>
      <c r="F1674">
        <v>7.0999999999998798E-3</v>
      </c>
      <c r="G1674">
        <v>4.6607142857142698E-3</v>
      </c>
      <c r="H1674">
        <v>39.985079329965401</v>
      </c>
      <c r="I1674">
        <v>1</v>
      </c>
      <c r="J1674" s="1">
        <f t="shared" si="78"/>
        <v>44461</v>
      </c>
      <c r="K1674">
        <f>IFERROR(VLOOKUP(J1674,realized!F:I,3,0),"")</f>
        <v>-132490.31</v>
      </c>
      <c r="M1674" t="s">
        <v>2503</v>
      </c>
      <c r="N1674">
        <v>1.3656699999999999</v>
      </c>
      <c r="O1674">
        <v>1.36894</v>
      </c>
      <c r="P1674">
        <v>1.3608899999999999</v>
      </c>
      <c r="Q1674">
        <v>1.3611599999999999</v>
      </c>
      <c r="R1674">
        <v>8.0500000000001092E-3</v>
      </c>
      <c r="S1674">
        <v>7.7907142857142802E-3</v>
      </c>
      <c r="T1674">
        <v>46.877283661156397</v>
      </c>
      <c r="U1674">
        <v>1</v>
      </c>
      <c r="V1674" s="1">
        <f t="shared" si="79"/>
        <v>44461</v>
      </c>
      <c r="W1674">
        <f>IFERROR(VLOOKUP(V1674,realized!K:N,3,0),"")</f>
        <v>-29550.99</v>
      </c>
      <c r="Y1674" t="s">
        <v>2495</v>
      </c>
      <c r="Z1674">
        <v>1793.84</v>
      </c>
      <c r="AA1674">
        <v>1803.76</v>
      </c>
      <c r="AB1674">
        <v>1787.15</v>
      </c>
      <c r="AC1674">
        <v>1787.5</v>
      </c>
      <c r="AD1674">
        <v>16.6099999999999</v>
      </c>
      <c r="AE1674">
        <v>18.729285714285702</v>
      </c>
      <c r="AF1674">
        <v>62.921585722333198</v>
      </c>
      <c r="AG1674">
        <v>0</v>
      </c>
      <c r="AH1674" s="1">
        <f t="shared" si="80"/>
        <v>44449</v>
      </c>
      <c r="AI1674">
        <f>IFERROR(VLOOKUP(AH1674,realized!U:X,3,0),"")</f>
        <v>117668.16</v>
      </c>
    </row>
    <row r="1675" spans="1:35" x14ac:dyDescent="0.3">
      <c r="A1675" t="s">
        <v>2504</v>
      </c>
      <c r="B1675">
        <v>1.16869</v>
      </c>
      <c r="C1675">
        <v>1.1749799999999999</v>
      </c>
      <c r="D1675">
        <v>1.16831</v>
      </c>
      <c r="E1675">
        <v>1.1735800000000001</v>
      </c>
      <c r="F1675">
        <v>6.6699999999999503E-3</v>
      </c>
      <c r="G1675">
        <v>4.8292857142857096E-3</v>
      </c>
      <c r="H1675">
        <v>43.678400812401001</v>
      </c>
      <c r="I1675">
        <v>1</v>
      </c>
      <c r="J1675" s="1">
        <f t="shared" si="78"/>
        <v>44462</v>
      </c>
      <c r="K1675">
        <f>IFERROR(VLOOKUP(J1675,realized!F:I,3,0),"")</f>
        <v>293808.56</v>
      </c>
      <c r="M1675" t="s">
        <v>2504</v>
      </c>
      <c r="N1675">
        <v>1.3616699999999999</v>
      </c>
      <c r="O1675">
        <v>1.37504</v>
      </c>
      <c r="P1675">
        <v>1.3611200000000001</v>
      </c>
      <c r="Q1675">
        <v>1.3714999999999999</v>
      </c>
      <c r="R1675">
        <v>1.3919999999999899E-2</v>
      </c>
      <c r="S1675">
        <v>8.2557142857142794E-3</v>
      </c>
      <c r="T1675">
        <v>47.030093167741498</v>
      </c>
      <c r="U1675">
        <v>1</v>
      </c>
      <c r="V1675" s="1">
        <f t="shared" si="79"/>
        <v>44462</v>
      </c>
      <c r="W1675">
        <f>IFERROR(VLOOKUP(V1675,realized!K:N,3,0),"")</f>
        <v>500212.6</v>
      </c>
      <c r="Y1675" t="s">
        <v>2496</v>
      </c>
      <c r="Z1675">
        <v>1788.99</v>
      </c>
      <c r="AA1675">
        <v>1798.34</v>
      </c>
      <c r="AB1675">
        <v>1783.55</v>
      </c>
      <c r="AC1675">
        <v>1793.32</v>
      </c>
      <c r="AD1675">
        <v>14.7899999999999</v>
      </c>
      <c r="AE1675">
        <v>19.157142857142802</v>
      </c>
      <c r="AF1675">
        <v>62.053964517396302</v>
      </c>
      <c r="AG1675">
        <v>0</v>
      </c>
      <c r="AH1675" s="1">
        <f t="shared" si="80"/>
        <v>44452</v>
      </c>
      <c r="AI1675">
        <f>IFERROR(VLOOKUP(AH1675,realized!U:X,3,0),"")</f>
        <v>294908.3</v>
      </c>
    </row>
    <row r="1676" spans="1:35" x14ac:dyDescent="0.3">
      <c r="A1676" t="s">
        <v>2505</v>
      </c>
      <c r="B1676">
        <v>1.1738299999999999</v>
      </c>
      <c r="C1676">
        <v>1.1747399999999999</v>
      </c>
      <c r="D1676">
        <v>1.1700299999999999</v>
      </c>
      <c r="E1676">
        <v>1.1716800000000001</v>
      </c>
      <c r="F1676">
        <v>4.7099999999999902E-3</v>
      </c>
      <c r="G1676">
        <v>4.9478571428571297E-3</v>
      </c>
      <c r="H1676">
        <v>44.0647602444146</v>
      </c>
      <c r="I1676">
        <v>1</v>
      </c>
      <c r="J1676" s="1">
        <f t="shared" si="78"/>
        <v>44463</v>
      </c>
      <c r="K1676">
        <f>IFERROR(VLOOKUP(J1676,realized!F:I,3,0),"")</f>
        <v>54725.95</v>
      </c>
      <c r="M1676" t="s">
        <v>2505</v>
      </c>
      <c r="N1676">
        <v>1.37182</v>
      </c>
      <c r="O1676">
        <v>1.3735900000000001</v>
      </c>
      <c r="P1676">
        <v>1.36574</v>
      </c>
      <c r="Q1676">
        <v>1.36713</v>
      </c>
      <c r="R1676">
        <v>7.8500000000001294E-3</v>
      </c>
      <c r="S1676">
        <v>8.4607142857142797E-3</v>
      </c>
      <c r="T1676">
        <v>47.429330206281797</v>
      </c>
      <c r="U1676">
        <v>1</v>
      </c>
      <c r="V1676" s="1">
        <f t="shared" si="79"/>
        <v>44463</v>
      </c>
      <c r="W1676">
        <f>IFERROR(VLOOKUP(V1676,realized!K:N,3,0),"")</f>
        <v>112813.54</v>
      </c>
      <c r="Y1676" t="s">
        <v>2497</v>
      </c>
      <c r="Z1676">
        <v>1793.23</v>
      </c>
      <c r="AA1676">
        <v>1808.56</v>
      </c>
      <c r="AB1676">
        <v>1779.56</v>
      </c>
      <c r="AC1676">
        <v>1804.53</v>
      </c>
      <c r="AD1676">
        <v>29</v>
      </c>
      <c r="AE1676">
        <v>19.770714285714298</v>
      </c>
      <c r="AF1676">
        <v>60.910873813187102</v>
      </c>
      <c r="AG1676">
        <v>0</v>
      </c>
      <c r="AH1676" s="1">
        <f t="shared" si="80"/>
        <v>44453</v>
      </c>
      <c r="AI1676">
        <f>IFERROR(VLOOKUP(AH1676,realized!U:X,3,0),"")</f>
        <v>630126.35</v>
      </c>
    </row>
    <row r="1677" spans="1:35" x14ac:dyDescent="0.3">
      <c r="A1677" t="s">
        <v>2506</v>
      </c>
      <c r="B1677">
        <v>1.1724399999999999</v>
      </c>
      <c r="C1677">
        <v>1.17249</v>
      </c>
      <c r="D1677">
        <v>1.16842</v>
      </c>
      <c r="E1677">
        <v>1.16934</v>
      </c>
      <c r="F1677">
        <v>4.0700000000000102E-3</v>
      </c>
      <c r="G1677">
        <v>4.8899999999999898E-3</v>
      </c>
      <c r="H1677">
        <v>51.216576976982203</v>
      </c>
      <c r="I1677">
        <v>1</v>
      </c>
      <c r="J1677" s="1">
        <f t="shared" si="78"/>
        <v>44466</v>
      </c>
      <c r="K1677">
        <f>IFERROR(VLOOKUP(J1677,realized!F:I,3,0),"")</f>
        <v>114913.06</v>
      </c>
      <c r="M1677" t="s">
        <v>2506</v>
      </c>
      <c r="N1677">
        <v>1.3662799999999999</v>
      </c>
      <c r="O1677">
        <v>1.3728499999999999</v>
      </c>
      <c r="P1677">
        <v>1.36561</v>
      </c>
      <c r="Q1677">
        <v>1.36911</v>
      </c>
      <c r="R1677">
        <v>7.2399999999999097E-3</v>
      </c>
      <c r="S1677">
        <v>8.3435714285714103E-3</v>
      </c>
      <c r="T1677">
        <v>47.721089357068699</v>
      </c>
      <c r="U1677">
        <v>1</v>
      </c>
      <c r="V1677" s="1">
        <f t="shared" si="79"/>
        <v>44466</v>
      </c>
      <c r="W1677">
        <f>IFERROR(VLOOKUP(V1677,realized!K:N,3,0),"")</f>
        <v>262602.82</v>
      </c>
      <c r="Y1677" t="s">
        <v>2498</v>
      </c>
      <c r="Z1677">
        <v>1804.19</v>
      </c>
      <c r="AA1677">
        <v>1806.83</v>
      </c>
      <c r="AB1677">
        <v>1790.63</v>
      </c>
      <c r="AC1677">
        <v>1793.56</v>
      </c>
      <c r="AD1677">
        <v>16.1999999999998</v>
      </c>
      <c r="AE1677">
        <v>19.6364285714285</v>
      </c>
      <c r="AF1677">
        <v>60.322032563792</v>
      </c>
      <c r="AG1677">
        <v>0</v>
      </c>
      <c r="AH1677" s="1">
        <f t="shared" si="80"/>
        <v>44454</v>
      </c>
      <c r="AI1677">
        <f>IFERROR(VLOOKUP(AH1677,realized!U:X,3,0),"")</f>
        <v>684816</v>
      </c>
    </row>
    <row r="1678" spans="1:35" x14ac:dyDescent="0.3">
      <c r="A1678" t="s">
        <v>2507</v>
      </c>
      <c r="B1678">
        <v>1.1694800000000001</v>
      </c>
      <c r="C1678">
        <v>1.1702999999999999</v>
      </c>
      <c r="D1678">
        <v>1.16679</v>
      </c>
      <c r="E1678">
        <v>1.16804</v>
      </c>
      <c r="F1678">
        <v>3.5099999999998999E-3</v>
      </c>
      <c r="G1678">
        <v>4.7907142857142801E-3</v>
      </c>
      <c r="H1678">
        <v>48.041835590085803</v>
      </c>
      <c r="I1678">
        <v>1</v>
      </c>
      <c r="J1678" s="1">
        <f t="shared" si="78"/>
        <v>44467</v>
      </c>
      <c r="K1678">
        <f>IFERROR(VLOOKUP(J1678,realized!F:I,3,0),"")</f>
        <v>-60098.36</v>
      </c>
      <c r="M1678" t="s">
        <v>2507</v>
      </c>
      <c r="N1678">
        <v>1.3696299999999999</v>
      </c>
      <c r="O1678">
        <v>1.37168</v>
      </c>
      <c r="P1678">
        <v>1.35205</v>
      </c>
      <c r="Q1678">
        <v>1.35236</v>
      </c>
      <c r="R1678">
        <v>1.9630000000000002E-2</v>
      </c>
      <c r="S1678">
        <v>9.2885714285714203E-3</v>
      </c>
      <c r="T1678">
        <v>38.815391680002399</v>
      </c>
      <c r="U1678">
        <v>1</v>
      </c>
      <c r="V1678" s="1">
        <f t="shared" si="79"/>
        <v>44467</v>
      </c>
      <c r="W1678">
        <f>IFERROR(VLOOKUP(V1678,realized!K:N,3,0),"")</f>
        <v>-1501429.26</v>
      </c>
      <c r="Y1678" t="s">
        <v>2499</v>
      </c>
      <c r="Z1678">
        <v>1794.12</v>
      </c>
      <c r="AA1678">
        <v>1796.12</v>
      </c>
      <c r="AB1678">
        <v>1745.2</v>
      </c>
      <c r="AC1678">
        <v>1753.33</v>
      </c>
      <c r="AD1678">
        <v>50.919999999999803</v>
      </c>
      <c r="AE1678">
        <v>20.757142857142799</v>
      </c>
      <c r="AF1678">
        <v>41.806508168776197</v>
      </c>
      <c r="AG1678">
        <v>0</v>
      </c>
      <c r="AH1678" s="1">
        <f t="shared" si="80"/>
        <v>44455</v>
      </c>
      <c r="AI1678">
        <f>IFERROR(VLOOKUP(AH1678,realized!U:X,3,0),"")</f>
        <v>-8360488.04</v>
      </c>
    </row>
    <row r="1679" spans="1:35" x14ac:dyDescent="0.3">
      <c r="A1679" t="s">
        <v>2508</v>
      </c>
      <c r="B1679">
        <v>1.1681999999999999</v>
      </c>
      <c r="C1679">
        <v>1.1689799999999999</v>
      </c>
      <c r="D1679">
        <v>1.1589</v>
      </c>
      <c r="E1679">
        <v>1.1594100000000001</v>
      </c>
      <c r="F1679">
        <v>1.0079999999999799E-2</v>
      </c>
      <c r="G1679">
        <v>5.2535714285714104E-3</v>
      </c>
      <c r="H1679">
        <v>34.859791696688099</v>
      </c>
      <c r="I1679">
        <v>1</v>
      </c>
      <c r="J1679" s="1">
        <f t="shared" si="78"/>
        <v>44468</v>
      </c>
      <c r="K1679">
        <f>IFERROR(VLOOKUP(J1679,realized!F:I,3,0),"")</f>
        <v>-2061412.54</v>
      </c>
      <c r="M1679" t="s">
        <v>2508</v>
      </c>
      <c r="N1679">
        <v>1.35337</v>
      </c>
      <c r="O1679">
        <v>1.3554299999999999</v>
      </c>
      <c r="P1679">
        <v>1.34114</v>
      </c>
      <c r="Q1679">
        <v>1.3421099999999999</v>
      </c>
      <c r="R1679">
        <v>1.42899999999999E-2</v>
      </c>
      <c r="S1679">
        <v>9.5292857142857106E-3</v>
      </c>
      <c r="T1679">
        <v>30.1831440305453</v>
      </c>
      <c r="U1679">
        <v>1</v>
      </c>
      <c r="V1679" s="1">
        <f t="shared" si="79"/>
        <v>44468</v>
      </c>
      <c r="W1679">
        <f>IFERROR(VLOOKUP(V1679,realized!K:N,3,0),"")</f>
        <v>-2352972.02</v>
      </c>
      <c r="Y1679" t="s">
        <v>2500</v>
      </c>
      <c r="Z1679">
        <v>1753.62</v>
      </c>
      <c r="AA1679">
        <v>1767.4</v>
      </c>
      <c r="AB1679">
        <v>1747.34</v>
      </c>
      <c r="AC1679">
        <v>1754.43</v>
      </c>
      <c r="AD1679">
        <v>20.060000000000102</v>
      </c>
      <c r="AE1679">
        <v>21.0814285714285</v>
      </c>
      <c r="AF1679">
        <v>41.949155114605198</v>
      </c>
      <c r="AG1679">
        <v>0</v>
      </c>
      <c r="AH1679" s="1">
        <f t="shared" si="80"/>
        <v>44456</v>
      </c>
      <c r="AI1679">
        <f>IFERROR(VLOOKUP(AH1679,realized!U:X,3,0),"")</f>
        <v>187.4</v>
      </c>
    </row>
    <row r="1680" spans="1:35" x14ac:dyDescent="0.3">
      <c r="A1680" t="s">
        <v>2509</v>
      </c>
      <c r="B1680">
        <v>1.15964</v>
      </c>
      <c r="C1680">
        <v>1.1609400000000001</v>
      </c>
      <c r="D1680">
        <v>1.1562300000000001</v>
      </c>
      <c r="E1680">
        <v>1.1574899999999999</v>
      </c>
      <c r="F1680">
        <v>4.7099999999999902E-3</v>
      </c>
      <c r="G1680">
        <v>5.2814285714285402E-3</v>
      </c>
      <c r="H1680">
        <v>32.386837779284598</v>
      </c>
      <c r="I1680">
        <v>1</v>
      </c>
      <c r="J1680" s="1">
        <f t="shared" si="78"/>
        <v>44469</v>
      </c>
      <c r="K1680">
        <f>IFERROR(VLOOKUP(J1680,realized!F:I,3,0),"")</f>
        <v>-689578.56</v>
      </c>
      <c r="M1680" t="s">
        <v>2509</v>
      </c>
      <c r="N1680">
        <v>1.34239</v>
      </c>
      <c r="O1680">
        <v>1.3516999999999999</v>
      </c>
      <c r="P1680">
        <v>1.34152</v>
      </c>
      <c r="Q1680">
        <v>1.3468100000000001</v>
      </c>
      <c r="R1680">
        <v>1.01799999999998E-2</v>
      </c>
      <c r="S1680">
        <v>9.8049999999999995E-3</v>
      </c>
      <c r="T1680">
        <v>31.074452025271</v>
      </c>
      <c r="U1680">
        <v>1</v>
      </c>
      <c r="V1680" s="1">
        <f t="shared" si="79"/>
        <v>44469</v>
      </c>
      <c r="W1680">
        <f>IFERROR(VLOOKUP(V1680,realized!K:N,3,0),"")</f>
        <v>-347256.77</v>
      </c>
      <c r="Y1680" t="s">
        <v>2501</v>
      </c>
      <c r="Z1680">
        <v>1753.68</v>
      </c>
      <c r="AA1680">
        <v>1766.97</v>
      </c>
      <c r="AB1680">
        <v>1742.15</v>
      </c>
      <c r="AC1680">
        <v>1764.12</v>
      </c>
      <c r="AD1680">
        <v>24.819999999999901</v>
      </c>
      <c r="AE1680">
        <v>21.604285714285702</v>
      </c>
      <c r="AF1680">
        <v>41.011786084683202</v>
      </c>
      <c r="AG1680">
        <v>0</v>
      </c>
      <c r="AH1680" s="1">
        <f t="shared" si="80"/>
        <v>44459</v>
      </c>
      <c r="AI1680">
        <f>IFERROR(VLOOKUP(AH1680,realized!U:X,3,0),"")</f>
        <v>-1305308.46</v>
      </c>
    </row>
    <row r="1681" spans="1:35" x14ac:dyDescent="0.3">
      <c r="A1681" t="s">
        <v>2510</v>
      </c>
      <c r="B1681">
        <v>1.1574899999999999</v>
      </c>
      <c r="C1681">
        <v>1.16072</v>
      </c>
      <c r="D1681">
        <v>1.1562699999999999</v>
      </c>
      <c r="E1681">
        <v>1.1592899999999999</v>
      </c>
      <c r="F1681">
        <v>4.4500000000000598E-3</v>
      </c>
      <c r="G1681">
        <v>5.2635714285713996E-3</v>
      </c>
      <c r="H1681">
        <v>32.810143243924998</v>
      </c>
      <c r="I1681">
        <v>1</v>
      </c>
      <c r="J1681" s="1">
        <f t="shared" si="78"/>
        <v>44470</v>
      </c>
      <c r="K1681">
        <f>IFERROR(VLOOKUP(J1681,realized!F:I,3,0),"")</f>
        <v>72515.520000000004</v>
      </c>
      <c r="M1681" t="s">
        <v>2510</v>
      </c>
      <c r="N1681">
        <v>1.34701</v>
      </c>
      <c r="O1681">
        <v>1.3575600000000001</v>
      </c>
      <c r="P1681">
        <v>1.34331</v>
      </c>
      <c r="Q1681">
        <v>1.35426</v>
      </c>
      <c r="R1681">
        <v>1.4250000000000001E-2</v>
      </c>
      <c r="S1681">
        <v>1.0435E-2</v>
      </c>
      <c r="T1681">
        <v>32.1492573228604</v>
      </c>
      <c r="U1681">
        <v>1</v>
      </c>
      <c r="V1681" s="1">
        <f t="shared" si="79"/>
        <v>44470</v>
      </c>
      <c r="W1681">
        <f>IFERROR(VLOOKUP(V1681,realized!K:N,3,0),"")</f>
        <v>-17689.39</v>
      </c>
      <c r="Y1681" t="s">
        <v>2502</v>
      </c>
      <c r="Z1681">
        <v>1764.36</v>
      </c>
      <c r="AA1681">
        <v>1781.65</v>
      </c>
      <c r="AB1681">
        <v>1757.9</v>
      </c>
      <c r="AC1681">
        <v>1774.22</v>
      </c>
      <c r="AD1681">
        <v>23.75</v>
      </c>
      <c r="AE1681">
        <v>22.492857142857101</v>
      </c>
      <c r="AF1681">
        <v>41.527176440830701</v>
      </c>
      <c r="AG1681">
        <v>0</v>
      </c>
      <c r="AH1681" s="1">
        <f t="shared" si="80"/>
        <v>44460</v>
      </c>
      <c r="AI1681">
        <f>IFERROR(VLOOKUP(AH1681,realized!U:X,3,0),"")</f>
        <v>-1156950.74</v>
      </c>
    </row>
    <row r="1682" spans="1:35" x14ac:dyDescent="0.3">
      <c r="A1682" t="s">
        <v>2511</v>
      </c>
      <c r="B1682">
        <v>1.15944</v>
      </c>
      <c r="C1682">
        <v>1.16398</v>
      </c>
      <c r="D1682">
        <v>1.1587499999999999</v>
      </c>
      <c r="E1682">
        <v>1.16164</v>
      </c>
      <c r="F1682">
        <v>5.2300000000000601E-3</v>
      </c>
      <c r="G1682">
        <v>5.3107142857142598E-3</v>
      </c>
      <c r="H1682">
        <v>35.159480993724202</v>
      </c>
      <c r="I1682">
        <v>1</v>
      </c>
      <c r="J1682" s="1">
        <f t="shared" si="78"/>
        <v>44473</v>
      </c>
      <c r="K1682">
        <f>IFERROR(VLOOKUP(J1682,realized!F:I,3,0),"")</f>
        <v>99632.69</v>
      </c>
      <c r="M1682" t="s">
        <v>2511</v>
      </c>
      <c r="N1682">
        <v>1.35571</v>
      </c>
      <c r="O1682">
        <v>1.3640099999999999</v>
      </c>
      <c r="P1682">
        <v>1.35314</v>
      </c>
      <c r="Q1682">
        <v>1.36022</v>
      </c>
      <c r="R1682">
        <v>1.0869999999999901E-2</v>
      </c>
      <c r="S1682">
        <v>1.04271428571428E-2</v>
      </c>
      <c r="T1682">
        <v>37.874688527639897</v>
      </c>
      <c r="U1682">
        <v>1</v>
      </c>
      <c r="V1682" s="1">
        <f t="shared" si="79"/>
        <v>44473</v>
      </c>
      <c r="W1682">
        <f>IFERROR(VLOOKUP(V1682,realized!K:N,3,0),"")</f>
        <v>10967.28</v>
      </c>
      <c r="Y1682" t="s">
        <v>2503</v>
      </c>
      <c r="Z1682">
        <v>1774.86</v>
      </c>
      <c r="AA1682">
        <v>1787.12</v>
      </c>
      <c r="AB1682">
        <v>1764.61</v>
      </c>
      <c r="AC1682">
        <v>1767.93</v>
      </c>
      <c r="AD1682">
        <v>22.509999999999899</v>
      </c>
      <c r="AE1682">
        <v>23.218571428571401</v>
      </c>
      <c r="AF1682">
        <v>42.289332431557199</v>
      </c>
      <c r="AG1682">
        <v>0</v>
      </c>
      <c r="AH1682" s="1">
        <f t="shared" si="80"/>
        <v>44461</v>
      </c>
      <c r="AI1682">
        <f>IFERROR(VLOOKUP(AH1682,realized!U:X,3,0),"")</f>
        <v>8521.83</v>
      </c>
    </row>
    <row r="1683" spans="1:35" x14ac:dyDescent="0.3">
      <c r="A1683" t="s">
        <v>2512</v>
      </c>
      <c r="B1683">
        <v>1.1615899999999999</v>
      </c>
      <c r="C1683">
        <v>1.1621900000000001</v>
      </c>
      <c r="D1683">
        <v>1.1580299999999999</v>
      </c>
      <c r="E1683">
        <v>1.15933</v>
      </c>
      <c r="F1683">
        <v>4.1600000000001601E-3</v>
      </c>
      <c r="G1683">
        <v>5.3728571428571298E-3</v>
      </c>
      <c r="H1683">
        <v>37.268654525224001</v>
      </c>
      <c r="I1683">
        <v>1</v>
      </c>
      <c r="J1683" s="1">
        <f t="shared" si="78"/>
        <v>44474</v>
      </c>
      <c r="K1683">
        <f>IFERROR(VLOOKUP(J1683,realized!F:I,3,0),"")</f>
        <v>-43753.73</v>
      </c>
      <c r="M1683" t="s">
        <v>2512</v>
      </c>
      <c r="N1683">
        <v>1.36036</v>
      </c>
      <c r="O1683">
        <v>1.3647499999999999</v>
      </c>
      <c r="P1683">
        <v>1.3584099999999999</v>
      </c>
      <c r="Q1683">
        <v>1.3621700000000001</v>
      </c>
      <c r="R1683">
        <v>6.3400000000000097E-3</v>
      </c>
      <c r="S1683">
        <v>1.0444285714285699E-2</v>
      </c>
      <c r="T1683">
        <v>38.900020943068</v>
      </c>
      <c r="U1683">
        <v>1</v>
      </c>
      <c r="V1683" s="1">
        <f t="shared" si="79"/>
        <v>44474</v>
      </c>
      <c r="W1683">
        <f>IFERROR(VLOOKUP(V1683,realized!K:N,3,0),"")</f>
        <v>82774.94</v>
      </c>
      <c r="Y1683" t="s">
        <v>2504</v>
      </c>
      <c r="Z1683">
        <v>1768.09</v>
      </c>
      <c r="AA1683">
        <v>1776.47</v>
      </c>
      <c r="AB1683">
        <v>1737.7</v>
      </c>
      <c r="AC1683">
        <v>1742.33</v>
      </c>
      <c r="AD1683">
        <v>38.769999999999897</v>
      </c>
      <c r="AE1683">
        <v>24.198571428571402</v>
      </c>
      <c r="AF1683">
        <v>42.814962871876801</v>
      </c>
      <c r="AG1683">
        <v>0</v>
      </c>
      <c r="AH1683" s="1">
        <f t="shared" si="80"/>
        <v>44462</v>
      </c>
      <c r="AI1683">
        <f>IFERROR(VLOOKUP(AH1683,realized!U:X,3,0),"")</f>
        <v>-1855828.37</v>
      </c>
    </row>
    <row r="1684" spans="1:35" x14ac:dyDescent="0.3">
      <c r="A1684" t="s">
        <v>2513</v>
      </c>
      <c r="B1684">
        <v>1.1599200000000001</v>
      </c>
      <c r="C1684">
        <v>1.1600299999999999</v>
      </c>
      <c r="D1684">
        <v>1.15289</v>
      </c>
      <c r="E1684">
        <v>1.15524</v>
      </c>
      <c r="F1684">
        <v>7.1399999999999198E-3</v>
      </c>
      <c r="G1684">
        <v>5.3807142857142699E-3</v>
      </c>
      <c r="H1684">
        <v>37.492647958793803</v>
      </c>
      <c r="I1684">
        <v>1</v>
      </c>
      <c r="J1684" s="1">
        <f t="shared" si="78"/>
        <v>44475</v>
      </c>
      <c r="K1684">
        <f>IFERROR(VLOOKUP(J1684,realized!F:I,3,0),"")</f>
        <v>-545969.42000000004</v>
      </c>
      <c r="M1684" t="s">
        <v>2513</v>
      </c>
      <c r="N1684">
        <v>1.3627800000000001</v>
      </c>
      <c r="O1684">
        <v>1.3630899999999999</v>
      </c>
      <c r="P1684">
        <v>1.3543499999999999</v>
      </c>
      <c r="Q1684">
        <v>1.3577999999999999</v>
      </c>
      <c r="R1684">
        <v>8.73999999999997E-3</v>
      </c>
      <c r="S1684">
        <v>1.04342857142857E-2</v>
      </c>
      <c r="T1684">
        <v>43.510966328542601</v>
      </c>
      <c r="U1684">
        <v>1</v>
      </c>
      <c r="V1684" s="1">
        <f t="shared" si="79"/>
        <v>44475</v>
      </c>
      <c r="W1684">
        <f>IFERROR(VLOOKUP(V1684,realized!K:N,3,0),"")</f>
        <v>91423.17</v>
      </c>
      <c r="Y1684" t="s">
        <v>2505</v>
      </c>
      <c r="Z1684">
        <v>1744.33</v>
      </c>
      <c r="AA1684">
        <v>1757.6</v>
      </c>
      <c r="AB1684">
        <v>1740.41</v>
      </c>
      <c r="AC1684">
        <v>1750.39</v>
      </c>
      <c r="AD1684">
        <v>17.189999999999799</v>
      </c>
      <c r="AE1684">
        <v>24.793571428571401</v>
      </c>
      <c r="AF1684">
        <v>44.994528687970799</v>
      </c>
      <c r="AG1684">
        <v>0</v>
      </c>
      <c r="AH1684" s="1">
        <f t="shared" si="80"/>
        <v>44463</v>
      </c>
      <c r="AI1684">
        <f>IFERROR(VLOOKUP(AH1684,realized!U:X,3,0),"")</f>
        <v>354357.34</v>
      </c>
    </row>
    <row r="1685" spans="1:35" x14ac:dyDescent="0.3">
      <c r="A1685" t="s">
        <v>2514</v>
      </c>
      <c r="B1685">
        <v>1.1553</v>
      </c>
      <c r="C1685">
        <v>1.1571800000000001</v>
      </c>
      <c r="D1685">
        <v>1.1547099999999999</v>
      </c>
      <c r="E1685">
        <v>1.1549100000000001</v>
      </c>
      <c r="F1685">
        <v>2.4700000000001899E-3</v>
      </c>
      <c r="G1685">
        <v>5.0942857142857101E-3</v>
      </c>
      <c r="H1685">
        <v>42.875844856531899</v>
      </c>
      <c r="I1685">
        <v>1</v>
      </c>
      <c r="J1685" s="1">
        <f t="shared" si="78"/>
        <v>44476</v>
      </c>
      <c r="K1685">
        <f>IFERROR(VLOOKUP(J1685,realized!F:I,3,0),"")</f>
        <v>31306.720000000001</v>
      </c>
      <c r="M1685" t="s">
        <v>2514</v>
      </c>
      <c r="N1685">
        <v>1.3579300000000001</v>
      </c>
      <c r="O1685">
        <v>1.3638399999999999</v>
      </c>
      <c r="P1685">
        <v>1.35701</v>
      </c>
      <c r="Q1685">
        <v>1.36148</v>
      </c>
      <c r="R1685">
        <v>6.82999999999989E-3</v>
      </c>
      <c r="S1685">
        <v>1.02992857142857E-2</v>
      </c>
      <c r="T1685">
        <v>50.679457894871398</v>
      </c>
      <c r="U1685">
        <v>0</v>
      </c>
      <c r="V1685" s="1">
        <f t="shared" si="79"/>
        <v>44476</v>
      </c>
      <c r="W1685">
        <f>IFERROR(VLOOKUP(V1685,realized!K:N,3,0),"")</f>
        <v>42879.9</v>
      </c>
      <c r="Y1685" t="s">
        <v>2506</v>
      </c>
      <c r="Z1685">
        <v>1748.3</v>
      </c>
      <c r="AA1685">
        <v>1760.78</v>
      </c>
      <c r="AB1685">
        <v>1744.76</v>
      </c>
      <c r="AC1685">
        <v>1750.08</v>
      </c>
      <c r="AD1685">
        <v>16.0199999999999</v>
      </c>
      <c r="AE1685">
        <v>23.393571428571299</v>
      </c>
      <c r="AF1685">
        <v>54.387790896578501</v>
      </c>
      <c r="AG1685">
        <v>0</v>
      </c>
      <c r="AH1685" s="1">
        <f t="shared" si="80"/>
        <v>44466</v>
      </c>
      <c r="AI1685">
        <f>IFERROR(VLOOKUP(AH1685,realized!U:X,3,0),"")</f>
        <v>515575.92</v>
      </c>
    </row>
    <row r="1686" spans="1:35" x14ac:dyDescent="0.3">
      <c r="A1686" t="s">
        <v>2515</v>
      </c>
      <c r="B1686">
        <v>1.15533</v>
      </c>
      <c r="C1686">
        <v>1.15859</v>
      </c>
      <c r="D1686">
        <v>1.1540999999999999</v>
      </c>
      <c r="E1686">
        <v>1.1571800000000001</v>
      </c>
      <c r="F1686">
        <v>4.4900000000000998E-3</v>
      </c>
      <c r="G1686">
        <v>5.1557142857142904E-3</v>
      </c>
      <c r="H1686">
        <v>43.140211832972803</v>
      </c>
      <c r="I1686">
        <v>1</v>
      </c>
      <c r="J1686" s="1">
        <f t="shared" si="78"/>
        <v>44477</v>
      </c>
      <c r="K1686">
        <f>IFERROR(VLOOKUP(J1686,realized!F:I,3,0),"")</f>
        <v>-15179.16</v>
      </c>
      <c r="M1686" t="s">
        <v>2515</v>
      </c>
      <c r="N1686">
        <v>1.3609599999999999</v>
      </c>
      <c r="O1686">
        <v>1.3657900000000001</v>
      </c>
      <c r="P1686">
        <v>1.3583099999999999</v>
      </c>
      <c r="Q1686">
        <v>1.3612299999999999</v>
      </c>
      <c r="R1686">
        <v>7.4800000000001497E-3</v>
      </c>
      <c r="S1686">
        <v>1.0061428571428501E-2</v>
      </c>
      <c r="T1686">
        <v>51.318529686777303</v>
      </c>
      <c r="U1686">
        <v>0</v>
      </c>
      <c r="V1686" s="1">
        <f t="shared" si="79"/>
        <v>44477</v>
      </c>
      <c r="W1686">
        <f>IFERROR(VLOOKUP(V1686,realized!K:N,3,0),"")</f>
        <v>-66564.649999999994</v>
      </c>
      <c r="Y1686" t="s">
        <v>2507</v>
      </c>
      <c r="Z1686">
        <v>1750.27</v>
      </c>
      <c r="AA1686">
        <v>1754.41</v>
      </c>
      <c r="AB1686">
        <v>1728.08</v>
      </c>
      <c r="AC1686">
        <v>1733.78</v>
      </c>
      <c r="AD1686">
        <v>26.330000000000101</v>
      </c>
      <c r="AE1686">
        <v>23.863571428571401</v>
      </c>
      <c r="AF1686">
        <v>50.156786457545401</v>
      </c>
      <c r="AG1686">
        <v>0</v>
      </c>
      <c r="AH1686" s="1">
        <f t="shared" si="80"/>
        <v>44467</v>
      </c>
      <c r="AI1686">
        <f>IFERROR(VLOOKUP(AH1686,realized!U:X,3,0),"")</f>
        <v>-1918825.27</v>
      </c>
    </row>
    <row r="1687" spans="1:35" x14ac:dyDescent="0.3">
      <c r="A1687" t="s">
        <v>2516</v>
      </c>
      <c r="B1687">
        <v>1.15679</v>
      </c>
      <c r="C1687">
        <v>1.1586700000000001</v>
      </c>
      <c r="D1687">
        <v>1.15476</v>
      </c>
      <c r="E1687">
        <v>1.15476</v>
      </c>
      <c r="F1687">
        <v>3.9100000000000801E-3</v>
      </c>
      <c r="G1687">
        <v>5.1928571428571501E-3</v>
      </c>
      <c r="H1687">
        <v>43.5352306044568</v>
      </c>
      <c r="I1687">
        <v>0</v>
      </c>
      <c r="J1687" s="1">
        <f t="shared" si="78"/>
        <v>44480</v>
      </c>
      <c r="K1687">
        <f>IFERROR(VLOOKUP(J1687,realized!F:I,3,0),"")</f>
        <v>-74543.509999999995</v>
      </c>
      <c r="M1687" t="s">
        <v>2516</v>
      </c>
      <c r="N1687">
        <v>1.3619600000000001</v>
      </c>
      <c r="O1687">
        <v>1.3673500000000001</v>
      </c>
      <c r="P1687">
        <v>1.3583700000000001</v>
      </c>
      <c r="Q1687">
        <v>1.35894</v>
      </c>
      <c r="R1687">
        <v>8.9799999999999793E-3</v>
      </c>
      <c r="S1687">
        <v>1.03321428571428E-2</v>
      </c>
      <c r="T1687">
        <v>52.053874168840203</v>
      </c>
      <c r="U1687">
        <v>0</v>
      </c>
      <c r="V1687" s="1">
        <f t="shared" si="79"/>
        <v>44480</v>
      </c>
      <c r="W1687">
        <f>IFERROR(VLOOKUP(V1687,realized!K:N,3,0),"")</f>
        <v>-40522.1</v>
      </c>
      <c r="Y1687" t="s">
        <v>2508</v>
      </c>
      <c r="Z1687">
        <v>1734.07</v>
      </c>
      <c r="AA1687">
        <v>1745.44</v>
      </c>
      <c r="AB1687">
        <v>1721.57</v>
      </c>
      <c r="AC1687">
        <v>1726.43</v>
      </c>
      <c r="AD1687">
        <v>23.8700000000001</v>
      </c>
      <c r="AE1687">
        <v>24.345714285714202</v>
      </c>
      <c r="AF1687">
        <v>47.789570691983897</v>
      </c>
      <c r="AG1687">
        <v>0</v>
      </c>
      <c r="AH1687" s="1">
        <f t="shared" si="80"/>
        <v>44468</v>
      </c>
      <c r="AI1687">
        <f>IFERROR(VLOOKUP(AH1687,realized!U:X,3,0),"")</f>
        <v>-391115.98</v>
      </c>
    </row>
    <row r="1688" spans="1:35" x14ac:dyDescent="0.3">
      <c r="A1688" t="s">
        <v>2517</v>
      </c>
      <c r="B1688">
        <v>1.1549700000000001</v>
      </c>
      <c r="C1688">
        <v>1.1570100000000001</v>
      </c>
      <c r="D1688">
        <v>1.1523699999999999</v>
      </c>
      <c r="E1688">
        <v>1.15289</v>
      </c>
      <c r="F1688">
        <v>4.64000000000019E-3</v>
      </c>
      <c r="G1688">
        <v>5.0171428571428901E-3</v>
      </c>
      <c r="H1688">
        <v>43.7740983288667</v>
      </c>
      <c r="I1688">
        <v>0</v>
      </c>
      <c r="J1688" s="1">
        <f t="shared" si="78"/>
        <v>44481</v>
      </c>
      <c r="K1688">
        <f>IFERROR(VLOOKUP(J1688,realized!F:I,3,0),"")</f>
        <v>-139236.9</v>
      </c>
      <c r="M1688" t="s">
        <v>2517</v>
      </c>
      <c r="N1688">
        <v>1.3592299999999999</v>
      </c>
      <c r="O1688">
        <v>1.3636999999999999</v>
      </c>
      <c r="P1688">
        <v>1.3568100000000001</v>
      </c>
      <c r="Q1688">
        <v>1.35823</v>
      </c>
      <c r="R1688">
        <v>6.8899999999998398E-3</v>
      </c>
      <c r="S1688">
        <v>1.02492857142856E-2</v>
      </c>
      <c r="T1688">
        <v>52.743277770611698</v>
      </c>
      <c r="U1688">
        <v>0</v>
      </c>
      <c r="V1688" s="1">
        <f t="shared" si="79"/>
        <v>44481</v>
      </c>
      <c r="W1688">
        <f>IFERROR(VLOOKUP(V1688,realized!K:N,3,0),"")</f>
        <v>123890.78</v>
      </c>
      <c r="Y1688" t="s">
        <v>2509</v>
      </c>
      <c r="Z1688">
        <v>1726.88</v>
      </c>
      <c r="AA1688">
        <v>1764.07</v>
      </c>
      <c r="AB1688">
        <v>1722.15</v>
      </c>
      <c r="AC1688">
        <v>1756.95</v>
      </c>
      <c r="AD1688">
        <v>41.919999999999803</v>
      </c>
      <c r="AE1688">
        <v>26.1535714285714</v>
      </c>
      <c r="AF1688">
        <v>48.6949037643097</v>
      </c>
      <c r="AG1688">
        <v>0</v>
      </c>
      <c r="AH1688" s="1">
        <f t="shared" si="80"/>
        <v>44469</v>
      </c>
      <c r="AI1688">
        <f>IFERROR(VLOOKUP(AH1688,realized!U:X,3,0),"")</f>
        <v>-1301059.81</v>
      </c>
    </row>
    <row r="1689" spans="1:35" x14ac:dyDescent="0.3">
      <c r="A1689" t="s">
        <v>2518</v>
      </c>
      <c r="B1689">
        <v>1.1529400000000001</v>
      </c>
      <c r="C1689">
        <v>1.1597200000000001</v>
      </c>
      <c r="D1689">
        <v>1.1524700000000001</v>
      </c>
      <c r="E1689">
        <v>1.15913</v>
      </c>
      <c r="F1689">
        <v>7.24999999999997E-3</v>
      </c>
      <c r="G1689">
        <v>5.05857142857146E-3</v>
      </c>
      <c r="H1689">
        <v>44.299311335126397</v>
      </c>
      <c r="I1689">
        <v>0</v>
      </c>
      <c r="J1689" s="1">
        <f t="shared" si="78"/>
        <v>44482</v>
      </c>
      <c r="K1689">
        <f>IFERROR(VLOOKUP(J1689,realized!F:I,3,0),"")</f>
        <v>92974.86</v>
      </c>
      <c r="M1689" t="s">
        <v>2518</v>
      </c>
      <c r="N1689">
        <v>1.35833</v>
      </c>
      <c r="O1689">
        <v>1.3664700000000001</v>
      </c>
      <c r="P1689">
        <v>1.3575600000000001</v>
      </c>
      <c r="Q1689">
        <v>1.36574</v>
      </c>
      <c r="R1689">
        <v>8.90999999999997E-3</v>
      </c>
      <c r="S1689">
        <v>9.8914285714285493E-3</v>
      </c>
      <c r="T1689">
        <v>54.851540270685597</v>
      </c>
      <c r="U1689">
        <v>0</v>
      </c>
      <c r="V1689" s="1">
        <f t="shared" si="79"/>
        <v>44482</v>
      </c>
      <c r="W1689">
        <f>IFERROR(VLOOKUP(V1689,realized!K:N,3,0),"")</f>
        <v>84578.46</v>
      </c>
      <c r="Y1689" t="s">
        <v>2510</v>
      </c>
      <c r="Z1689">
        <v>1756.19</v>
      </c>
      <c r="AA1689">
        <v>1764.24</v>
      </c>
      <c r="AB1689">
        <v>1749.66</v>
      </c>
      <c r="AC1689">
        <v>1760.34</v>
      </c>
      <c r="AD1689">
        <v>14.579999999999901</v>
      </c>
      <c r="AE1689">
        <v>26.138571428571399</v>
      </c>
      <c r="AF1689">
        <v>49.526942148723698</v>
      </c>
      <c r="AG1689">
        <v>0</v>
      </c>
      <c r="AH1689" s="1">
        <f t="shared" si="80"/>
        <v>44470</v>
      </c>
      <c r="AI1689">
        <f>IFERROR(VLOOKUP(AH1689,realized!U:X,3,0),"")</f>
        <v>18909.96</v>
      </c>
    </row>
    <row r="1690" spans="1:35" x14ac:dyDescent="0.3">
      <c r="A1690" t="s">
        <v>2519</v>
      </c>
      <c r="B1690">
        <v>1.1588400000000001</v>
      </c>
      <c r="C1690">
        <v>1.1624000000000001</v>
      </c>
      <c r="D1690">
        <v>1.1583699999999999</v>
      </c>
      <c r="E1690">
        <v>1.15954</v>
      </c>
      <c r="F1690">
        <v>4.0300000000002001E-3</v>
      </c>
      <c r="G1690">
        <v>5.01000000000005E-3</v>
      </c>
      <c r="H1690">
        <v>48.348826754987002</v>
      </c>
      <c r="I1690">
        <v>0</v>
      </c>
      <c r="J1690" s="1">
        <f t="shared" si="78"/>
        <v>44483</v>
      </c>
      <c r="K1690">
        <f>IFERROR(VLOOKUP(J1690,realized!F:I,3,0),"")</f>
        <v>-172492.07</v>
      </c>
      <c r="M1690" t="s">
        <v>2519</v>
      </c>
      <c r="N1690">
        <v>1.3655200000000001</v>
      </c>
      <c r="O1690">
        <v>1.37337</v>
      </c>
      <c r="P1690">
        <v>1.3649800000000001</v>
      </c>
      <c r="Q1690">
        <v>1.3668199999999999</v>
      </c>
      <c r="R1690">
        <v>8.3899999999998906E-3</v>
      </c>
      <c r="S1690">
        <v>9.9299999999999597E-3</v>
      </c>
      <c r="T1690">
        <v>55.510614851735603</v>
      </c>
      <c r="U1690">
        <v>0</v>
      </c>
      <c r="V1690" s="1">
        <f t="shared" si="79"/>
        <v>44483</v>
      </c>
      <c r="W1690">
        <f>IFERROR(VLOOKUP(V1690,realized!K:N,3,0),"")</f>
        <v>-317103.37</v>
      </c>
      <c r="Y1690" t="s">
        <v>2511</v>
      </c>
      <c r="Z1690">
        <v>1760.71</v>
      </c>
      <c r="AA1690">
        <v>1770.43</v>
      </c>
      <c r="AB1690">
        <v>1747.67</v>
      </c>
      <c r="AC1690">
        <v>1769.34</v>
      </c>
      <c r="AD1690">
        <v>22.759999999999899</v>
      </c>
      <c r="AE1690">
        <v>25.6928571428571</v>
      </c>
      <c r="AF1690">
        <v>50.979862588060897</v>
      </c>
      <c r="AG1690">
        <v>0</v>
      </c>
      <c r="AH1690" s="1">
        <f t="shared" si="80"/>
        <v>44473</v>
      </c>
      <c r="AI1690">
        <f>IFERROR(VLOOKUP(AH1690,realized!U:X,3,0),"")</f>
        <v>-51853.55</v>
      </c>
    </row>
    <row r="1691" spans="1:35" x14ac:dyDescent="0.3">
      <c r="A1691" t="s">
        <v>2520</v>
      </c>
      <c r="B1691">
        <v>1.15943</v>
      </c>
      <c r="C1691">
        <v>1.16185</v>
      </c>
      <c r="D1691">
        <v>1.15879</v>
      </c>
      <c r="E1691">
        <v>1.15977</v>
      </c>
      <c r="F1691">
        <v>3.0600000000000601E-3</v>
      </c>
      <c r="G1691">
        <v>4.9378571428572004E-3</v>
      </c>
      <c r="H1691">
        <v>52.740654592789397</v>
      </c>
      <c r="I1691">
        <v>0</v>
      </c>
      <c r="J1691" s="1">
        <f t="shared" si="78"/>
        <v>44484</v>
      </c>
      <c r="K1691">
        <f>IFERROR(VLOOKUP(J1691,realized!F:I,3,0),"")</f>
        <v>-17667.759999999998</v>
      </c>
      <c r="M1691" t="s">
        <v>2520</v>
      </c>
      <c r="N1691">
        <v>1.36703</v>
      </c>
      <c r="O1691">
        <v>1.37724</v>
      </c>
      <c r="P1691">
        <v>1.3666799999999999</v>
      </c>
      <c r="Q1691">
        <v>1.3739600000000001</v>
      </c>
      <c r="R1691">
        <v>1.0560000000000101E-2</v>
      </c>
      <c r="S1691">
        <v>1.01671428571428E-2</v>
      </c>
      <c r="T1691">
        <v>51.706037887705001</v>
      </c>
      <c r="U1691">
        <v>0</v>
      </c>
      <c r="V1691" s="1">
        <f t="shared" si="79"/>
        <v>44484</v>
      </c>
      <c r="W1691">
        <f>IFERROR(VLOOKUP(V1691,realized!K:N,3,0),"")</f>
        <v>-191433.63</v>
      </c>
      <c r="Y1691" t="s">
        <v>2512</v>
      </c>
      <c r="Z1691">
        <v>1769.53</v>
      </c>
      <c r="AA1691">
        <v>1769.53</v>
      </c>
      <c r="AB1691">
        <v>1748.54</v>
      </c>
      <c r="AC1691">
        <v>1759.81</v>
      </c>
      <c r="AD1691">
        <v>20.99</v>
      </c>
      <c r="AE1691">
        <v>26.034999999999901</v>
      </c>
      <c r="AF1691">
        <v>56.799825260502303</v>
      </c>
      <c r="AG1691">
        <v>0</v>
      </c>
      <c r="AH1691" s="1">
        <f t="shared" si="80"/>
        <v>44474</v>
      </c>
      <c r="AI1691">
        <f>IFERROR(VLOOKUP(AH1691,realized!U:X,3,0),"")</f>
        <v>237127.17</v>
      </c>
    </row>
    <row r="1692" spans="1:35" x14ac:dyDescent="0.3">
      <c r="A1692" t="s">
        <v>2521</v>
      </c>
      <c r="B1692">
        <v>1.1589799999999999</v>
      </c>
      <c r="C1692">
        <v>1.16222</v>
      </c>
      <c r="D1692">
        <v>1.1571499999999999</v>
      </c>
      <c r="E1692">
        <v>1.16089</v>
      </c>
      <c r="F1692">
        <v>5.07000000000013E-3</v>
      </c>
      <c r="G1692">
        <v>5.0492857142857804E-3</v>
      </c>
      <c r="H1692">
        <v>55.773906110194098</v>
      </c>
      <c r="I1692">
        <v>0</v>
      </c>
      <c r="J1692" s="1">
        <f t="shared" si="78"/>
        <v>44487</v>
      </c>
      <c r="K1692">
        <f>IFERROR(VLOOKUP(J1692,realized!F:I,3,0),"")</f>
        <v>18526.349999999999</v>
      </c>
      <c r="M1692" t="s">
        <v>2521</v>
      </c>
      <c r="N1692">
        <v>1.37547</v>
      </c>
      <c r="O1692">
        <v>1.3764799999999999</v>
      </c>
      <c r="P1692">
        <v>1.3708800000000001</v>
      </c>
      <c r="Q1692">
        <v>1.37216</v>
      </c>
      <c r="R1692">
        <v>5.5999999999998204E-3</v>
      </c>
      <c r="S1692">
        <v>9.1649999999999596E-3</v>
      </c>
      <c r="T1692">
        <v>51.6728839876696</v>
      </c>
      <c r="U1692">
        <v>0</v>
      </c>
      <c r="V1692" s="1">
        <f t="shared" si="79"/>
        <v>44487</v>
      </c>
      <c r="W1692">
        <f>IFERROR(VLOOKUP(V1692,realized!K:N,3,0),"")</f>
        <v>58429.64</v>
      </c>
      <c r="Y1692" t="s">
        <v>2513</v>
      </c>
      <c r="Z1692">
        <v>1759.76</v>
      </c>
      <c r="AA1692">
        <v>1764.99</v>
      </c>
      <c r="AB1692">
        <v>1745.88</v>
      </c>
      <c r="AC1692">
        <v>1762.57</v>
      </c>
      <c r="AD1692">
        <v>19.1099999999999</v>
      </c>
      <c r="AE1692">
        <v>23.762857142857101</v>
      </c>
      <c r="AF1692">
        <v>62.014637689341797</v>
      </c>
      <c r="AG1692">
        <v>0</v>
      </c>
      <c r="AH1692" s="1">
        <f t="shared" si="80"/>
        <v>44475</v>
      </c>
      <c r="AI1692">
        <f>IFERROR(VLOOKUP(AH1692,realized!U:X,3,0),"")</f>
        <v>615878.47</v>
      </c>
    </row>
    <row r="1693" spans="1:35" x14ac:dyDescent="0.3">
      <c r="A1693" t="s">
        <v>2522</v>
      </c>
      <c r="B1693">
        <v>1.16082</v>
      </c>
      <c r="C1693">
        <v>1.1669099999999999</v>
      </c>
      <c r="D1693">
        <v>1.1608099999999999</v>
      </c>
      <c r="E1693">
        <v>1.1630799999999999</v>
      </c>
      <c r="F1693">
        <v>6.09999999999999E-3</v>
      </c>
      <c r="G1693">
        <v>4.7650000000000799E-3</v>
      </c>
      <c r="H1693">
        <v>60.560779902550003</v>
      </c>
      <c r="I1693">
        <v>0</v>
      </c>
      <c r="J1693" s="1">
        <f t="shared" si="78"/>
        <v>44488</v>
      </c>
      <c r="K1693">
        <f>IFERROR(VLOOKUP(J1693,realized!F:I,3,0),"")</f>
        <v>-228447.92</v>
      </c>
      <c r="M1693" t="s">
        <v>2522</v>
      </c>
      <c r="N1693">
        <v>1.3724099999999999</v>
      </c>
      <c r="O1693">
        <v>1.3833299999999999</v>
      </c>
      <c r="P1693">
        <v>1.37165</v>
      </c>
      <c r="Q1693">
        <v>1.3789400000000001</v>
      </c>
      <c r="R1693">
        <v>1.1679999999999901E-2</v>
      </c>
      <c r="S1693">
        <v>8.9785714285713896E-3</v>
      </c>
      <c r="T1693">
        <v>45.9605654561271</v>
      </c>
      <c r="U1693">
        <v>0</v>
      </c>
      <c r="V1693" s="1">
        <f t="shared" si="79"/>
        <v>44488</v>
      </c>
      <c r="W1693">
        <f>IFERROR(VLOOKUP(V1693,realized!K:N,3,0),"")</f>
        <v>-584527.92000000004</v>
      </c>
      <c r="Y1693" t="s">
        <v>2514</v>
      </c>
      <c r="Z1693">
        <v>1762.96</v>
      </c>
      <c r="AA1693">
        <v>1766.86</v>
      </c>
      <c r="AB1693">
        <v>1751.88</v>
      </c>
      <c r="AC1693">
        <v>1755.01</v>
      </c>
      <c r="AD1693">
        <v>14.9799999999997</v>
      </c>
      <c r="AE1693">
        <v>23.399999999999899</v>
      </c>
      <c r="AF1693">
        <v>62.274618385667502</v>
      </c>
      <c r="AG1693">
        <v>0</v>
      </c>
      <c r="AH1693" s="1">
        <f t="shared" si="80"/>
        <v>44476</v>
      </c>
      <c r="AI1693">
        <f>IFERROR(VLOOKUP(AH1693,realized!U:X,3,0),"")</f>
        <v>795787.72</v>
      </c>
    </row>
    <row r="1694" spans="1:35" x14ac:dyDescent="0.3">
      <c r="A1694" t="s">
        <v>2523</v>
      </c>
      <c r="B1694">
        <v>1.1630199999999999</v>
      </c>
      <c r="C1694">
        <v>1.1658299999999999</v>
      </c>
      <c r="D1694">
        <v>1.1616599999999999</v>
      </c>
      <c r="E1694">
        <v>1.1647400000000001</v>
      </c>
      <c r="F1694">
        <v>4.1700000000000001E-3</v>
      </c>
      <c r="G1694">
        <v>4.7264285714286496E-3</v>
      </c>
      <c r="H1694">
        <v>60.267111313314302</v>
      </c>
      <c r="I1694">
        <v>0</v>
      </c>
      <c r="J1694" s="1">
        <f t="shared" si="78"/>
        <v>44489</v>
      </c>
      <c r="K1694">
        <f>IFERROR(VLOOKUP(J1694,realized!F:I,3,0),"")</f>
        <v>4005.38</v>
      </c>
      <c r="M1694" t="s">
        <v>2523</v>
      </c>
      <c r="N1694">
        <v>1.3793</v>
      </c>
      <c r="O1694">
        <v>1.3834200000000001</v>
      </c>
      <c r="P1694">
        <v>1.37419</v>
      </c>
      <c r="Q1694">
        <v>1.3817900000000001</v>
      </c>
      <c r="R1694">
        <v>9.2300000000000697E-3</v>
      </c>
      <c r="S1694">
        <v>8.9107142857142597E-3</v>
      </c>
      <c r="T1694">
        <v>47.2917213066033</v>
      </c>
      <c r="U1694">
        <v>0</v>
      </c>
      <c r="V1694" s="1">
        <f t="shared" si="79"/>
        <v>44489</v>
      </c>
      <c r="W1694">
        <f>IFERROR(VLOOKUP(V1694,realized!K:N,3,0),"")</f>
        <v>-191805.78</v>
      </c>
      <c r="Y1694" t="s">
        <v>2515</v>
      </c>
      <c r="Z1694">
        <v>1755.91</v>
      </c>
      <c r="AA1694">
        <v>1781.23</v>
      </c>
      <c r="AB1694">
        <v>1753.33</v>
      </c>
      <c r="AC1694">
        <v>1757.1</v>
      </c>
      <c r="AD1694">
        <v>27.9</v>
      </c>
      <c r="AE1694">
        <v>23.619999999999902</v>
      </c>
      <c r="AF1694">
        <v>62.499199361283203</v>
      </c>
      <c r="AG1694">
        <v>0</v>
      </c>
      <c r="AH1694" s="1">
        <f t="shared" si="80"/>
        <v>44477</v>
      </c>
      <c r="AI1694">
        <f>IFERROR(VLOOKUP(AH1694,realized!U:X,3,0),"")</f>
        <v>-63755.7</v>
      </c>
    </row>
    <row r="1695" spans="1:35" x14ac:dyDescent="0.3">
      <c r="A1695" t="s">
        <v>2524</v>
      </c>
      <c r="B1695">
        <v>1.1648799999999999</v>
      </c>
      <c r="C1695">
        <v>1.1667000000000001</v>
      </c>
      <c r="D1695">
        <v>1.1619200000000001</v>
      </c>
      <c r="E1695">
        <v>1.1619900000000001</v>
      </c>
      <c r="F1695">
        <v>4.7800000000000004E-3</v>
      </c>
      <c r="G1695">
        <v>4.7500000000000797E-3</v>
      </c>
      <c r="H1695">
        <v>59.993321420950103</v>
      </c>
      <c r="I1695">
        <v>0</v>
      </c>
      <c r="J1695" s="1">
        <f t="shared" si="78"/>
        <v>44490</v>
      </c>
      <c r="K1695">
        <f>IFERROR(VLOOKUP(J1695,realized!F:I,3,0),"")</f>
        <v>-6458.58</v>
      </c>
      <c r="M1695" t="s">
        <v>2524</v>
      </c>
      <c r="N1695">
        <v>1.3819399999999999</v>
      </c>
      <c r="O1695">
        <v>1.38327</v>
      </c>
      <c r="P1695">
        <v>1.3775500000000001</v>
      </c>
      <c r="Q1695">
        <v>1.3787400000000001</v>
      </c>
      <c r="R1695">
        <v>5.7199999999999404E-3</v>
      </c>
      <c r="S1695">
        <v>8.3014285714285395E-3</v>
      </c>
      <c r="T1695">
        <v>57.361633526598602</v>
      </c>
      <c r="U1695">
        <v>0</v>
      </c>
      <c r="V1695" s="1">
        <f t="shared" si="79"/>
        <v>44490</v>
      </c>
      <c r="W1695">
        <f>IFERROR(VLOOKUP(V1695,realized!K:N,3,0),"")</f>
        <v>99845.53</v>
      </c>
      <c r="Y1695" t="s">
        <v>2516</v>
      </c>
      <c r="Z1695">
        <v>1757.66</v>
      </c>
      <c r="AA1695">
        <v>1760.88</v>
      </c>
      <c r="AB1695">
        <v>1750.09</v>
      </c>
      <c r="AC1695">
        <v>1754.09</v>
      </c>
      <c r="AD1695">
        <v>10.7900000000001</v>
      </c>
      <c r="AE1695">
        <v>22.694285714285702</v>
      </c>
      <c r="AF1695">
        <v>62.521568564233199</v>
      </c>
      <c r="AG1695">
        <v>0</v>
      </c>
      <c r="AH1695" s="1">
        <f t="shared" si="80"/>
        <v>44480</v>
      </c>
      <c r="AI1695">
        <f>IFERROR(VLOOKUP(AH1695,realized!U:X,3,0),"")</f>
        <v>687727.95</v>
      </c>
    </row>
    <row r="1696" spans="1:35" x14ac:dyDescent="0.3">
      <c r="A1696" t="s">
        <v>2525</v>
      </c>
      <c r="B1696">
        <v>1.16208</v>
      </c>
      <c r="C1696">
        <v>1.1655500000000001</v>
      </c>
      <c r="D1696">
        <v>1.1620600000000001</v>
      </c>
      <c r="E1696">
        <v>1.16425</v>
      </c>
      <c r="F1696">
        <v>3.5599999999999998E-3</v>
      </c>
      <c r="G1696">
        <v>4.6307142857143603E-3</v>
      </c>
      <c r="H1696">
        <v>59.627736092306598</v>
      </c>
      <c r="I1696">
        <v>0</v>
      </c>
      <c r="J1696" s="1">
        <f t="shared" si="78"/>
        <v>44491</v>
      </c>
      <c r="K1696">
        <f>IFERROR(VLOOKUP(J1696,realized!F:I,3,0),"")</f>
        <v>66230.34</v>
      </c>
      <c r="M1696" t="s">
        <v>2525</v>
      </c>
      <c r="N1696">
        <v>1.37893</v>
      </c>
      <c r="O1696">
        <v>1.38151</v>
      </c>
      <c r="P1696">
        <v>1.3735599999999999</v>
      </c>
      <c r="Q1696">
        <v>1.37551</v>
      </c>
      <c r="R1696">
        <v>7.9500000000001202E-3</v>
      </c>
      <c r="S1696">
        <v>8.0928571428571204E-3</v>
      </c>
      <c r="T1696">
        <v>58.258540945386301</v>
      </c>
      <c r="U1696">
        <v>0</v>
      </c>
      <c r="V1696" s="1">
        <f t="shared" si="79"/>
        <v>44491</v>
      </c>
      <c r="W1696">
        <f>IFERROR(VLOOKUP(V1696,realized!K:N,3,0),"")</f>
        <v>155630.75</v>
      </c>
      <c r="Y1696" t="s">
        <v>2517</v>
      </c>
      <c r="Z1696">
        <v>1753.93</v>
      </c>
      <c r="AA1696">
        <v>1769.27</v>
      </c>
      <c r="AB1696">
        <v>1750.72</v>
      </c>
      <c r="AC1696">
        <v>1759.97</v>
      </c>
      <c r="AD1696">
        <v>18.549999999999901</v>
      </c>
      <c r="AE1696">
        <v>22.411428571428502</v>
      </c>
      <c r="AF1696">
        <v>65.999469419593495</v>
      </c>
      <c r="AG1696">
        <v>0</v>
      </c>
      <c r="AH1696" s="1">
        <f t="shared" si="80"/>
        <v>44481</v>
      </c>
      <c r="AI1696">
        <f>IFERROR(VLOOKUP(AH1696,realized!U:X,3,0),"")</f>
        <v>1432756.26</v>
      </c>
    </row>
    <row r="1697" spans="1:35" x14ac:dyDescent="0.3">
      <c r="A1697" t="s">
        <v>2526</v>
      </c>
      <c r="B1697">
        <v>1.16377</v>
      </c>
      <c r="C1697">
        <v>1.16648</v>
      </c>
      <c r="D1697">
        <v>1.15903</v>
      </c>
      <c r="E1697">
        <v>1.1605300000000001</v>
      </c>
      <c r="F1697">
        <v>7.4499999999999497E-3</v>
      </c>
      <c r="G1697">
        <v>4.8657142857143404E-3</v>
      </c>
      <c r="H1697">
        <v>59.352768399613197</v>
      </c>
      <c r="I1697">
        <v>0</v>
      </c>
      <c r="J1697" s="1">
        <f t="shared" si="78"/>
        <v>44494</v>
      </c>
      <c r="K1697">
        <f>IFERROR(VLOOKUP(J1697,realized!F:I,3,0),"")</f>
        <v>-32246.85</v>
      </c>
      <c r="M1697" t="s">
        <v>2526</v>
      </c>
      <c r="N1697">
        <v>1.37446</v>
      </c>
      <c r="O1697">
        <v>1.37917</v>
      </c>
      <c r="P1697">
        <v>1.3740600000000001</v>
      </c>
      <c r="Q1697">
        <v>1.3756999999999999</v>
      </c>
      <c r="R1697">
        <v>5.1099999999999401E-3</v>
      </c>
      <c r="S1697">
        <v>8.0049999999999705E-3</v>
      </c>
      <c r="T1697">
        <v>57.568941028283099</v>
      </c>
      <c r="U1697">
        <v>0</v>
      </c>
      <c r="V1697" s="1">
        <f t="shared" si="79"/>
        <v>44494</v>
      </c>
      <c r="W1697">
        <f>IFERROR(VLOOKUP(V1697,realized!K:N,3,0),"")</f>
        <v>210565.61</v>
      </c>
      <c r="Y1697" t="s">
        <v>2518</v>
      </c>
      <c r="Z1697">
        <v>1759.93</v>
      </c>
      <c r="AA1697">
        <v>1796.05</v>
      </c>
      <c r="AB1697">
        <v>1757.77</v>
      </c>
      <c r="AC1697">
        <v>1792.92</v>
      </c>
      <c r="AD1697">
        <v>38.279999999999902</v>
      </c>
      <c r="AE1697">
        <v>22.376428571428502</v>
      </c>
      <c r="AF1697">
        <v>57.389025878942299</v>
      </c>
      <c r="AG1697">
        <v>0</v>
      </c>
      <c r="AH1697" s="1">
        <f t="shared" si="80"/>
        <v>44482</v>
      </c>
      <c r="AI1697">
        <f>IFERROR(VLOOKUP(AH1697,realized!U:X,3,0),"")</f>
        <v>-1603388.35</v>
      </c>
    </row>
    <row r="1698" spans="1:35" x14ac:dyDescent="0.3">
      <c r="A1698" t="s">
        <v>2527</v>
      </c>
      <c r="B1698">
        <v>1.16079</v>
      </c>
      <c r="C1698">
        <v>1.16255</v>
      </c>
      <c r="D1698">
        <v>1.15846</v>
      </c>
      <c r="E1698">
        <v>1.1595</v>
      </c>
      <c r="F1698">
        <v>4.0899999999999201E-3</v>
      </c>
      <c r="G1698">
        <v>4.6478571428572001E-3</v>
      </c>
      <c r="H1698">
        <v>58.9518621753137</v>
      </c>
      <c r="I1698">
        <v>0</v>
      </c>
      <c r="J1698" s="1">
        <f t="shared" si="78"/>
        <v>44495</v>
      </c>
      <c r="K1698">
        <f>IFERROR(VLOOKUP(J1698,realized!F:I,3,0),"")</f>
        <v>54518.96</v>
      </c>
      <c r="M1698" t="s">
        <v>2527</v>
      </c>
      <c r="N1698">
        <v>1.3764799999999999</v>
      </c>
      <c r="O1698">
        <v>1.3829400000000001</v>
      </c>
      <c r="P1698">
        <v>1.37565</v>
      </c>
      <c r="Q1698">
        <v>1.3762300000000001</v>
      </c>
      <c r="R1698">
        <v>7.29000000000001E-3</v>
      </c>
      <c r="S1698">
        <v>7.9014285714285506E-3</v>
      </c>
      <c r="T1698">
        <v>60.189778304702102</v>
      </c>
      <c r="U1698">
        <v>0</v>
      </c>
      <c r="V1698" s="1">
        <f t="shared" si="79"/>
        <v>44495</v>
      </c>
      <c r="W1698">
        <f>IFERROR(VLOOKUP(V1698,realized!K:N,3,0),"")</f>
        <v>48698.7</v>
      </c>
      <c r="Y1698" t="s">
        <v>2519</v>
      </c>
      <c r="Z1698">
        <v>1792.72</v>
      </c>
      <c r="AA1698">
        <v>1800.5</v>
      </c>
      <c r="AB1698">
        <v>1786.67</v>
      </c>
      <c r="AC1698">
        <v>1795.86</v>
      </c>
      <c r="AD1698">
        <v>13.829999999999901</v>
      </c>
      <c r="AE1698">
        <v>22.1364285714285</v>
      </c>
      <c r="AF1698">
        <v>54.891647721561696</v>
      </c>
      <c r="AG1698">
        <v>0</v>
      </c>
      <c r="AH1698" s="1">
        <f t="shared" si="80"/>
        <v>44483</v>
      </c>
      <c r="AI1698">
        <f>IFERROR(VLOOKUP(AH1698,realized!U:X,3,0),"")</f>
        <v>-956473.35</v>
      </c>
    </row>
    <row r="1699" spans="1:35" x14ac:dyDescent="0.3">
      <c r="A1699" t="s">
        <v>2528</v>
      </c>
      <c r="B1699">
        <v>1.15876</v>
      </c>
      <c r="C1699">
        <v>1.1625700000000001</v>
      </c>
      <c r="D1699">
        <v>1.15846</v>
      </c>
      <c r="E1699">
        <v>1.1598599999999999</v>
      </c>
      <c r="F1699">
        <v>4.1100000000000502E-3</v>
      </c>
      <c r="G1699">
        <v>4.7650000000000496E-3</v>
      </c>
      <c r="H1699">
        <v>58.770337496979998</v>
      </c>
      <c r="I1699">
        <v>0</v>
      </c>
      <c r="J1699" s="1">
        <f t="shared" si="78"/>
        <v>44496</v>
      </c>
      <c r="K1699">
        <f>IFERROR(VLOOKUP(J1699,realized!F:I,3,0),"")</f>
        <v>165866.87</v>
      </c>
      <c r="M1699" t="s">
        <v>2528</v>
      </c>
      <c r="N1699">
        <v>1.37635</v>
      </c>
      <c r="O1699">
        <v>1.3780300000000001</v>
      </c>
      <c r="P1699">
        <v>1.3709</v>
      </c>
      <c r="Q1699">
        <v>1.37381</v>
      </c>
      <c r="R1699">
        <v>7.1300000000000799E-3</v>
      </c>
      <c r="S1699">
        <v>7.9228571428571308E-3</v>
      </c>
      <c r="T1699">
        <v>59.492236288455601</v>
      </c>
      <c r="U1699">
        <v>0</v>
      </c>
      <c r="V1699" s="1">
        <f t="shared" si="79"/>
        <v>44496</v>
      </c>
      <c r="W1699">
        <f>IFERROR(VLOOKUP(V1699,realized!K:N,3,0),"")</f>
        <v>196682.36</v>
      </c>
      <c r="Y1699" t="s">
        <v>2520</v>
      </c>
      <c r="Z1699">
        <v>1795.56</v>
      </c>
      <c r="AA1699">
        <v>1796.39</v>
      </c>
      <c r="AB1699">
        <v>1764.82</v>
      </c>
      <c r="AC1699">
        <v>1767.44</v>
      </c>
      <c r="AD1699">
        <v>31.5700000000001</v>
      </c>
      <c r="AE1699">
        <v>23.247142857142801</v>
      </c>
      <c r="AF1699">
        <v>54.875131869768602</v>
      </c>
      <c r="AG1699">
        <v>0</v>
      </c>
      <c r="AH1699" s="1">
        <f t="shared" si="80"/>
        <v>44484</v>
      </c>
      <c r="AI1699">
        <f>IFERROR(VLOOKUP(AH1699,realized!U:X,3,0),"")</f>
        <v>-1540047.39</v>
      </c>
    </row>
    <row r="1700" spans="1:35" x14ac:dyDescent="0.3">
      <c r="A1700" t="s">
        <v>2529</v>
      </c>
      <c r="B1700">
        <v>1.16018</v>
      </c>
      <c r="C1700">
        <v>1.16919</v>
      </c>
      <c r="D1700">
        <v>1.15818</v>
      </c>
      <c r="E1700">
        <v>1.1677900000000001</v>
      </c>
      <c r="F1700">
        <v>1.10099999999999E-2</v>
      </c>
      <c r="G1700">
        <v>5.2307142857143203E-3</v>
      </c>
      <c r="H1700">
        <v>53.292167701028099</v>
      </c>
      <c r="I1700">
        <v>0</v>
      </c>
      <c r="J1700" s="1">
        <f t="shared" si="78"/>
        <v>44497</v>
      </c>
      <c r="K1700">
        <f>IFERROR(VLOOKUP(J1700,realized!F:I,3,0),"")</f>
        <v>40349.379999999997</v>
      </c>
      <c r="M1700" t="s">
        <v>2529</v>
      </c>
      <c r="N1700">
        <v>1.3738300000000001</v>
      </c>
      <c r="O1700">
        <v>1.3814299999999999</v>
      </c>
      <c r="P1700">
        <v>1.3722000000000001</v>
      </c>
      <c r="Q1700">
        <v>1.3789100000000001</v>
      </c>
      <c r="R1700">
        <v>9.2299999999998494E-3</v>
      </c>
      <c r="S1700">
        <v>8.0478571428571101E-3</v>
      </c>
      <c r="T1700">
        <v>58.8909834363497</v>
      </c>
      <c r="U1700">
        <v>0</v>
      </c>
      <c r="V1700" s="1">
        <f t="shared" si="79"/>
        <v>44497</v>
      </c>
      <c r="W1700">
        <f>IFERROR(VLOOKUP(V1700,realized!K:N,3,0),"")</f>
        <v>53710.32</v>
      </c>
      <c r="Y1700" t="s">
        <v>2521</v>
      </c>
      <c r="Z1700">
        <v>1766.56</v>
      </c>
      <c r="AA1700">
        <v>1771.98</v>
      </c>
      <c r="AB1700">
        <v>1760.23</v>
      </c>
      <c r="AC1700">
        <v>1764.66</v>
      </c>
      <c r="AD1700">
        <v>11.75</v>
      </c>
      <c r="AE1700">
        <v>22.205714285714201</v>
      </c>
      <c r="AF1700">
        <v>54.687636333589197</v>
      </c>
      <c r="AG1700">
        <v>0</v>
      </c>
      <c r="AH1700" s="1">
        <f t="shared" si="80"/>
        <v>44487</v>
      </c>
      <c r="AI1700">
        <f>IFERROR(VLOOKUP(AH1700,realized!U:X,3,0),"")</f>
        <v>232244.38</v>
      </c>
    </row>
    <row r="1701" spans="1:35" x14ac:dyDescent="0.3">
      <c r="A1701" t="s">
        <v>2530</v>
      </c>
      <c r="B1701">
        <v>1.1677900000000001</v>
      </c>
      <c r="C1701">
        <v>1.1689799999999999</v>
      </c>
      <c r="D1701">
        <v>1.1534899999999999</v>
      </c>
      <c r="E1701">
        <v>1.15588</v>
      </c>
      <c r="F1701">
        <v>1.549E-2</v>
      </c>
      <c r="G1701">
        <v>6.0578571428571704E-3</v>
      </c>
      <c r="H1701">
        <v>53.766653123086002</v>
      </c>
      <c r="I1701">
        <v>0</v>
      </c>
      <c r="J1701" s="1">
        <f t="shared" si="78"/>
        <v>44498</v>
      </c>
      <c r="K1701">
        <f>IFERROR(VLOOKUP(J1701,realized!F:I,3,0),"")</f>
        <v>-545451.56000000006</v>
      </c>
      <c r="M1701" t="s">
        <v>2530</v>
      </c>
      <c r="N1701">
        <v>1.3792</v>
      </c>
      <c r="O1701">
        <v>1.38035</v>
      </c>
      <c r="P1701">
        <v>1.3667800000000001</v>
      </c>
      <c r="Q1701">
        <v>1.3681399999999999</v>
      </c>
      <c r="R1701">
        <v>1.3569999999999799E-2</v>
      </c>
      <c r="S1701">
        <v>8.3757142857142398E-3</v>
      </c>
      <c r="T1701">
        <v>58.297510709809302</v>
      </c>
      <c r="U1701">
        <v>0</v>
      </c>
      <c r="V1701" s="1">
        <f t="shared" si="79"/>
        <v>44498</v>
      </c>
      <c r="W1701">
        <f>IFERROR(VLOOKUP(V1701,realized!K:N,3,0),"")</f>
        <v>26450.51</v>
      </c>
      <c r="Y1701" t="s">
        <v>2522</v>
      </c>
      <c r="Z1701">
        <v>1764.91</v>
      </c>
      <c r="AA1701">
        <v>1785.08</v>
      </c>
      <c r="AB1701">
        <v>1762.88</v>
      </c>
      <c r="AC1701">
        <v>1769.38</v>
      </c>
      <c r="AD1701">
        <v>22.1999999999998</v>
      </c>
      <c r="AE1701">
        <v>22.086428571428499</v>
      </c>
      <c r="AF1701">
        <v>54.710090851214403</v>
      </c>
      <c r="AG1701">
        <v>0</v>
      </c>
      <c r="AH1701" s="1">
        <f t="shared" si="80"/>
        <v>44488</v>
      </c>
      <c r="AI1701">
        <f>IFERROR(VLOOKUP(AH1701,realized!U:X,3,0),"")</f>
        <v>-108047.88</v>
      </c>
    </row>
    <row r="1702" spans="1:35" x14ac:dyDescent="0.3">
      <c r="A1702" t="s">
        <v>2531</v>
      </c>
      <c r="B1702">
        <v>1.15588</v>
      </c>
      <c r="C1702">
        <v>1.15632</v>
      </c>
      <c r="D1702">
        <v>1.15588</v>
      </c>
      <c r="E1702">
        <v>1.1560600000000001</v>
      </c>
      <c r="F1702">
        <v>4.3999999999999497E-4</v>
      </c>
      <c r="G1702">
        <v>5.75785714285716E-3</v>
      </c>
      <c r="H1702">
        <v>54.394247320585897</v>
      </c>
      <c r="I1702">
        <v>0</v>
      </c>
      <c r="J1702" s="1">
        <f t="shared" si="78"/>
        <v>44500</v>
      </c>
      <c r="K1702">
        <f>IFERROR(VLOOKUP(J1702,realized!F:I,3,0),"")</f>
        <v>-7982.33</v>
      </c>
      <c r="M1702" t="s">
        <v>2531</v>
      </c>
      <c r="N1702">
        <v>1.36816</v>
      </c>
      <c r="O1702">
        <v>1.3688100000000001</v>
      </c>
      <c r="P1702">
        <v>1.3678999999999999</v>
      </c>
      <c r="Q1702">
        <v>1.36836</v>
      </c>
      <c r="R1702">
        <v>9.10000000000188E-4</v>
      </c>
      <c r="S1702">
        <v>7.9485714285714108E-3</v>
      </c>
      <c r="T1702">
        <v>58.670826425932802</v>
      </c>
      <c r="U1702">
        <v>0</v>
      </c>
      <c r="V1702" s="1">
        <f t="shared" si="79"/>
        <v>44500</v>
      </c>
      <c r="W1702">
        <f>IFERROR(VLOOKUP(V1702,realized!K:N,3,0),"")</f>
        <v>-3896.32</v>
      </c>
      <c r="Y1702" t="s">
        <v>2523</v>
      </c>
      <c r="Z1702">
        <v>1769.15</v>
      </c>
      <c r="AA1702">
        <v>1788.37</v>
      </c>
      <c r="AB1702">
        <v>1766.81</v>
      </c>
      <c r="AC1702">
        <v>1781.89</v>
      </c>
      <c r="AD1702">
        <v>21.559999999999899</v>
      </c>
      <c r="AE1702">
        <v>20.632142857142799</v>
      </c>
      <c r="AF1702">
        <v>67.745548396500197</v>
      </c>
      <c r="AG1702">
        <v>0</v>
      </c>
      <c r="AH1702" s="1">
        <f t="shared" si="80"/>
        <v>44489</v>
      </c>
      <c r="AI1702">
        <f>IFERROR(VLOOKUP(AH1702,realized!U:X,3,0),"")</f>
        <v>235718.55</v>
      </c>
    </row>
    <row r="1703" spans="1:35" x14ac:dyDescent="0.3">
      <c r="A1703" t="s">
        <v>2532</v>
      </c>
      <c r="B1703">
        <v>1.15602</v>
      </c>
      <c r="C1703">
        <v>1.1608799999999999</v>
      </c>
      <c r="D1703">
        <v>1.1545799999999999</v>
      </c>
      <c r="E1703">
        <v>1.1603399999999999</v>
      </c>
      <c r="F1703">
        <v>6.2999999999999697E-3</v>
      </c>
      <c r="G1703">
        <v>5.6900000000000197E-3</v>
      </c>
      <c r="H1703">
        <v>57.118427840321502</v>
      </c>
      <c r="I1703">
        <v>0</v>
      </c>
      <c r="J1703" s="1">
        <f t="shared" si="78"/>
        <v>44501</v>
      </c>
      <c r="K1703">
        <f>IFERROR(VLOOKUP(J1703,realized!F:I,3,0),"")</f>
        <v>79314.429999999993</v>
      </c>
      <c r="M1703" t="s">
        <v>2532</v>
      </c>
      <c r="N1703">
        <v>1.3680300000000001</v>
      </c>
      <c r="O1703">
        <v>1.3692800000000001</v>
      </c>
      <c r="P1703">
        <v>1.36416</v>
      </c>
      <c r="Q1703">
        <v>1.3661399999999999</v>
      </c>
      <c r="R1703">
        <v>5.12000000000001E-3</v>
      </c>
      <c r="S1703">
        <v>7.6778571428571304E-3</v>
      </c>
      <c r="T1703">
        <v>69.140527279566598</v>
      </c>
      <c r="U1703">
        <v>0</v>
      </c>
      <c r="V1703" s="1">
        <f t="shared" si="79"/>
        <v>44501</v>
      </c>
      <c r="W1703">
        <f>IFERROR(VLOOKUP(V1703,realized!K:N,3,0),"")</f>
        <v>14295.61</v>
      </c>
      <c r="Y1703" t="s">
        <v>2524</v>
      </c>
      <c r="Z1703">
        <v>1782.23</v>
      </c>
      <c r="AA1703">
        <v>1789.34</v>
      </c>
      <c r="AB1703">
        <v>1776.41</v>
      </c>
      <c r="AC1703">
        <v>1782.8</v>
      </c>
      <c r="AD1703">
        <v>12.929999999999801</v>
      </c>
      <c r="AE1703">
        <v>20.514285714285599</v>
      </c>
      <c r="AF1703">
        <v>67.087004783504398</v>
      </c>
      <c r="AG1703">
        <v>0</v>
      </c>
      <c r="AH1703" s="1">
        <f t="shared" si="80"/>
        <v>44490</v>
      </c>
      <c r="AI1703">
        <f>IFERROR(VLOOKUP(AH1703,realized!U:X,3,0),"")</f>
        <v>706030.32</v>
      </c>
    </row>
    <row r="1704" spans="1:35" x14ac:dyDescent="0.3">
      <c r="A1704" t="s">
        <v>2533</v>
      </c>
      <c r="B1704">
        <v>1.1603399999999999</v>
      </c>
      <c r="C1704">
        <v>1.1613199999999999</v>
      </c>
      <c r="D1704">
        <v>1.1574899999999999</v>
      </c>
      <c r="E1704">
        <v>1.15774</v>
      </c>
      <c r="F1704">
        <v>3.8300000000000001E-3</v>
      </c>
      <c r="G1704">
        <v>5.67571428571429E-3</v>
      </c>
      <c r="H1704">
        <v>57.472635271221101</v>
      </c>
      <c r="I1704">
        <v>0</v>
      </c>
      <c r="J1704" s="1">
        <f t="shared" si="78"/>
        <v>44502</v>
      </c>
      <c r="K1704">
        <f>IFERROR(VLOOKUP(J1704,realized!F:I,3,0),"")</f>
        <v>110112.55</v>
      </c>
      <c r="M1704" t="s">
        <v>2533</v>
      </c>
      <c r="N1704">
        <v>1.3662000000000001</v>
      </c>
      <c r="O1704">
        <v>1.3667</v>
      </c>
      <c r="P1704">
        <v>1.3605100000000001</v>
      </c>
      <c r="Q1704">
        <v>1.3612899999999999</v>
      </c>
      <c r="R1704">
        <v>6.18999999999991E-3</v>
      </c>
      <c r="S1704">
        <v>7.5207142857142703E-3</v>
      </c>
      <c r="T1704">
        <v>61.7923195963917</v>
      </c>
      <c r="U1704">
        <v>1</v>
      </c>
      <c r="V1704" s="1">
        <f t="shared" si="79"/>
        <v>44502</v>
      </c>
      <c r="W1704">
        <f>IFERROR(VLOOKUP(V1704,realized!K:N,3,0),"")</f>
        <v>6241.11</v>
      </c>
      <c r="Y1704" t="s">
        <v>2525</v>
      </c>
      <c r="Z1704">
        <v>1783.24</v>
      </c>
      <c r="AA1704">
        <v>1813.53</v>
      </c>
      <c r="AB1704">
        <v>1782.84</v>
      </c>
      <c r="AC1704">
        <v>1792.84</v>
      </c>
      <c r="AD1704">
        <v>30.73</v>
      </c>
      <c r="AE1704">
        <v>21.0835714285714</v>
      </c>
      <c r="AF1704">
        <v>58.431684087928502</v>
      </c>
      <c r="AG1704">
        <v>0</v>
      </c>
      <c r="AH1704" s="1">
        <f t="shared" si="80"/>
        <v>44491</v>
      </c>
      <c r="AI1704">
        <f>IFERROR(VLOOKUP(AH1704,realized!U:X,3,0),"")</f>
        <v>-3330873.61</v>
      </c>
    </row>
    <row r="1705" spans="1:35" x14ac:dyDescent="0.3">
      <c r="A1705" t="s">
        <v>2534</v>
      </c>
      <c r="B1705">
        <v>1.1577299999999999</v>
      </c>
      <c r="C1705">
        <v>1.1616</v>
      </c>
      <c r="D1705">
        <v>1.15621</v>
      </c>
      <c r="E1705">
        <v>1.16124</v>
      </c>
      <c r="F1705">
        <v>5.3899999999999998E-3</v>
      </c>
      <c r="G1705">
        <v>5.8421428571428496E-3</v>
      </c>
      <c r="H1705">
        <v>57.948536835396197</v>
      </c>
      <c r="I1705">
        <v>0</v>
      </c>
      <c r="J1705" s="1">
        <f t="shared" si="78"/>
        <v>44503</v>
      </c>
      <c r="K1705">
        <f>IFERROR(VLOOKUP(J1705,realized!F:I,3,0),"")</f>
        <v>114874.44</v>
      </c>
      <c r="M1705" t="s">
        <v>2534</v>
      </c>
      <c r="N1705">
        <v>1.3613599999999999</v>
      </c>
      <c r="O1705">
        <v>1.36914</v>
      </c>
      <c r="P1705">
        <v>1.36067</v>
      </c>
      <c r="Q1705">
        <v>1.3682399999999999</v>
      </c>
      <c r="R1705">
        <v>8.4699999999999706E-3</v>
      </c>
      <c r="S1705">
        <v>7.3714285714285496E-3</v>
      </c>
      <c r="T1705">
        <v>60.8760142776256</v>
      </c>
      <c r="U1705">
        <v>1</v>
      </c>
      <c r="V1705" s="1">
        <f t="shared" si="79"/>
        <v>44503</v>
      </c>
      <c r="W1705">
        <f>IFERROR(VLOOKUP(V1705,realized!K:N,3,0),"")</f>
        <v>173577.44</v>
      </c>
      <c r="Y1705" t="s">
        <v>2526</v>
      </c>
      <c r="Z1705">
        <v>1792.52</v>
      </c>
      <c r="AA1705">
        <v>1809.95</v>
      </c>
      <c r="AB1705">
        <v>1792.18</v>
      </c>
      <c r="AC1705">
        <v>1807.59</v>
      </c>
      <c r="AD1705">
        <v>17.7699999999999</v>
      </c>
      <c r="AE1705">
        <v>20.853571428571399</v>
      </c>
      <c r="AF1705">
        <v>57.805627278642802</v>
      </c>
      <c r="AG1705">
        <v>0</v>
      </c>
      <c r="AH1705" s="1">
        <f t="shared" si="80"/>
        <v>44494</v>
      </c>
      <c r="AI1705">
        <f>IFERROR(VLOOKUP(AH1705,realized!U:X,3,0),"")</f>
        <v>471865.31</v>
      </c>
    </row>
    <row r="1706" spans="1:35" x14ac:dyDescent="0.3">
      <c r="A1706" t="s">
        <v>2535</v>
      </c>
      <c r="B1706">
        <v>1.1612</v>
      </c>
      <c r="C1706">
        <v>1.16161</v>
      </c>
      <c r="D1706">
        <v>1.1528</v>
      </c>
      <c r="E1706">
        <v>1.1553899999999999</v>
      </c>
      <c r="F1706">
        <v>8.8099999999999793E-3</v>
      </c>
      <c r="G1706">
        <v>6.1092857142856999E-3</v>
      </c>
      <c r="H1706">
        <v>56.869107813410203</v>
      </c>
      <c r="I1706">
        <v>0</v>
      </c>
      <c r="J1706" s="1">
        <f t="shared" si="78"/>
        <v>44504</v>
      </c>
      <c r="K1706">
        <f>IFERROR(VLOOKUP(J1706,realized!F:I,3,0),"")</f>
        <v>-188116.4</v>
      </c>
      <c r="M1706" t="s">
        <v>2535</v>
      </c>
      <c r="N1706">
        <v>1.3682799999999999</v>
      </c>
      <c r="O1706">
        <v>1.3697699999999999</v>
      </c>
      <c r="P1706">
        <v>1.3470500000000001</v>
      </c>
      <c r="Q1706">
        <v>1.3499099999999999</v>
      </c>
      <c r="R1706">
        <v>2.2719999999999799E-2</v>
      </c>
      <c r="S1706">
        <v>8.5942857142856897E-3</v>
      </c>
      <c r="T1706">
        <v>43.173484468634697</v>
      </c>
      <c r="U1706">
        <v>1</v>
      </c>
      <c r="V1706" s="1">
        <f t="shared" si="79"/>
        <v>44504</v>
      </c>
      <c r="W1706">
        <f>IFERROR(VLOOKUP(V1706,realized!K:N,3,0),"")</f>
        <v>-847906.61</v>
      </c>
      <c r="Y1706" t="s">
        <v>2527</v>
      </c>
      <c r="Z1706">
        <v>1807.36</v>
      </c>
      <c r="AA1706">
        <v>1808.31</v>
      </c>
      <c r="AB1706">
        <v>1782.33</v>
      </c>
      <c r="AC1706">
        <v>1792.73</v>
      </c>
      <c r="AD1706">
        <v>25.98</v>
      </c>
      <c r="AE1706">
        <v>21.344285714285601</v>
      </c>
      <c r="AF1706">
        <v>59.944505997740599</v>
      </c>
      <c r="AG1706">
        <v>0</v>
      </c>
      <c r="AH1706" s="1">
        <f t="shared" si="80"/>
        <v>44495</v>
      </c>
      <c r="AI1706">
        <f>IFERROR(VLOOKUP(AH1706,realized!U:X,3,0),"")</f>
        <v>-215185.13</v>
      </c>
    </row>
    <row r="1707" spans="1:35" x14ac:dyDescent="0.3">
      <c r="A1707" t="s">
        <v>2536</v>
      </c>
      <c r="B1707">
        <v>1.1553</v>
      </c>
      <c r="C1707">
        <v>1.1573</v>
      </c>
      <c r="D1707">
        <v>1.1513100000000001</v>
      </c>
      <c r="E1707">
        <v>1.1563399999999999</v>
      </c>
      <c r="F1707">
        <v>5.9899999999999398E-3</v>
      </c>
      <c r="G1707">
        <v>6.1014285714285502E-3</v>
      </c>
      <c r="H1707">
        <v>54.254709357860101</v>
      </c>
      <c r="I1707">
        <v>0</v>
      </c>
      <c r="J1707" s="1">
        <f t="shared" si="78"/>
        <v>44505</v>
      </c>
      <c r="K1707">
        <f>IFERROR(VLOOKUP(J1707,realized!F:I,3,0),"")</f>
        <v>33887.480000000003</v>
      </c>
      <c r="M1707" t="s">
        <v>2536</v>
      </c>
      <c r="N1707">
        <v>1.3497600000000001</v>
      </c>
      <c r="O1707">
        <v>1.35084</v>
      </c>
      <c r="P1707">
        <v>1.3423799999999999</v>
      </c>
      <c r="Q1707">
        <v>1.34917</v>
      </c>
      <c r="R1707">
        <v>8.4600000000001306E-3</v>
      </c>
      <c r="S1707">
        <v>8.3642857142857095E-3</v>
      </c>
      <c r="T1707">
        <v>38.390613687538398</v>
      </c>
      <c r="U1707">
        <v>1</v>
      </c>
      <c r="V1707" s="1">
        <f t="shared" si="79"/>
        <v>44505</v>
      </c>
      <c r="W1707">
        <f>IFERROR(VLOOKUP(V1707,realized!K:N,3,0),"")</f>
        <v>-1020235.96</v>
      </c>
      <c r="Y1707" t="s">
        <v>2528</v>
      </c>
      <c r="Z1707">
        <v>1792.98</v>
      </c>
      <c r="AA1707">
        <v>1799.01</v>
      </c>
      <c r="AB1707">
        <v>1783.42</v>
      </c>
      <c r="AC1707">
        <v>1796.86</v>
      </c>
      <c r="AD1707">
        <v>15.5899999999999</v>
      </c>
      <c r="AE1707">
        <v>21.387857142857101</v>
      </c>
      <c r="AF1707">
        <v>59.696635003755397</v>
      </c>
      <c r="AG1707">
        <v>0</v>
      </c>
      <c r="AH1707" s="1">
        <f t="shared" si="80"/>
        <v>44496</v>
      </c>
      <c r="AI1707">
        <f>IFERROR(VLOOKUP(AH1707,realized!U:X,3,0),"")</f>
        <v>439317.78</v>
      </c>
    </row>
    <row r="1708" spans="1:35" x14ac:dyDescent="0.3">
      <c r="A1708" t="s">
        <v>2537</v>
      </c>
      <c r="B1708">
        <v>1.1555500000000001</v>
      </c>
      <c r="C1708">
        <v>1.15947</v>
      </c>
      <c r="D1708">
        <v>1.15503</v>
      </c>
      <c r="E1708">
        <v>1.1583600000000001</v>
      </c>
      <c r="F1708">
        <v>4.43999999999999E-3</v>
      </c>
      <c r="G1708">
        <v>6.1207142857142701E-3</v>
      </c>
      <c r="H1708">
        <v>54.954057024333302</v>
      </c>
      <c r="I1708">
        <v>0</v>
      </c>
      <c r="J1708" s="1">
        <f t="shared" si="78"/>
        <v>44508</v>
      </c>
      <c r="K1708">
        <f>IFERROR(VLOOKUP(J1708,realized!F:I,3,0),"")</f>
        <v>136077.29</v>
      </c>
      <c r="M1708" t="s">
        <v>2537</v>
      </c>
      <c r="N1708">
        <v>1.34751</v>
      </c>
      <c r="O1708">
        <v>1.35792</v>
      </c>
      <c r="P1708">
        <v>1.3449800000000001</v>
      </c>
      <c r="Q1708">
        <v>1.3557300000000001</v>
      </c>
      <c r="R1708">
        <v>1.2939999999999899E-2</v>
      </c>
      <c r="S1708">
        <v>8.6292857142857005E-3</v>
      </c>
      <c r="T1708">
        <v>38.434902787575098</v>
      </c>
      <c r="U1708">
        <v>1</v>
      </c>
      <c r="V1708" s="1">
        <f t="shared" si="79"/>
        <v>44508</v>
      </c>
      <c r="W1708">
        <f>IFERROR(VLOOKUP(V1708,realized!K:N,3,0),"")</f>
        <v>170083.94</v>
      </c>
      <c r="Y1708" t="s">
        <v>2529</v>
      </c>
      <c r="Z1708">
        <v>1796.48</v>
      </c>
      <c r="AA1708">
        <v>1810.33</v>
      </c>
      <c r="AB1708">
        <v>1792.2</v>
      </c>
      <c r="AC1708">
        <v>1798.73</v>
      </c>
      <c r="AD1708">
        <v>18.1299999999998</v>
      </c>
      <c r="AE1708">
        <v>20.689999999999898</v>
      </c>
      <c r="AF1708">
        <v>59.332770863333899</v>
      </c>
      <c r="AG1708">
        <v>0</v>
      </c>
      <c r="AH1708" s="1">
        <f t="shared" si="80"/>
        <v>44497</v>
      </c>
      <c r="AI1708">
        <f>IFERROR(VLOOKUP(AH1708,realized!U:X,3,0),"")</f>
        <v>1016677.95</v>
      </c>
    </row>
    <row r="1709" spans="1:35" x14ac:dyDescent="0.3">
      <c r="A1709" t="s">
        <v>2538</v>
      </c>
      <c r="B1709">
        <v>1.15832</v>
      </c>
      <c r="C1709">
        <v>1.1608700000000001</v>
      </c>
      <c r="D1709">
        <v>1.15693</v>
      </c>
      <c r="E1709">
        <v>1.15899</v>
      </c>
      <c r="F1709">
        <v>3.9400000000000502E-3</v>
      </c>
      <c r="G1709">
        <v>6.06071428571427E-3</v>
      </c>
      <c r="H1709">
        <v>55.599921452125201</v>
      </c>
      <c r="I1709">
        <v>0</v>
      </c>
      <c r="J1709" s="1">
        <f t="shared" si="78"/>
        <v>44509</v>
      </c>
      <c r="K1709">
        <f>IFERROR(VLOOKUP(J1709,realized!F:I,3,0),"")</f>
        <v>154598.85999999999</v>
      </c>
      <c r="M1709" t="s">
        <v>2538</v>
      </c>
      <c r="N1709">
        <v>1.35608</v>
      </c>
      <c r="O1709">
        <v>1.36073</v>
      </c>
      <c r="P1709">
        <v>1.35239</v>
      </c>
      <c r="Q1709">
        <v>1.3552200000000001</v>
      </c>
      <c r="R1709">
        <v>8.3400000000000106E-3</v>
      </c>
      <c r="S1709">
        <v>8.8164285714285601E-3</v>
      </c>
      <c r="T1709">
        <v>38.914629335086303</v>
      </c>
      <c r="U1709">
        <v>1</v>
      </c>
      <c r="V1709" s="1">
        <f t="shared" si="79"/>
        <v>44509</v>
      </c>
      <c r="W1709">
        <f>IFERROR(VLOOKUP(V1709,realized!K:N,3,0),"")</f>
        <v>70416.53</v>
      </c>
      <c r="Y1709" t="s">
        <v>2530</v>
      </c>
      <c r="Z1709">
        <v>1799.56</v>
      </c>
      <c r="AA1709">
        <v>1801.14</v>
      </c>
      <c r="AB1709">
        <v>1771.86</v>
      </c>
      <c r="AC1709">
        <v>1783.21</v>
      </c>
      <c r="AD1709">
        <v>29.2800000000002</v>
      </c>
      <c r="AE1709">
        <v>22.010714285714201</v>
      </c>
      <c r="AF1709">
        <v>59.625551995617002</v>
      </c>
      <c r="AG1709">
        <v>0</v>
      </c>
      <c r="AH1709" s="1">
        <f t="shared" si="80"/>
        <v>44498</v>
      </c>
      <c r="AI1709">
        <f>IFERROR(VLOOKUP(AH1709,realized!U:X,3,0),"")</f>
        <v>-594511.23</v>
      </c>
    </row>
    <row r="1710" spans="1:35" x14ac:dyDescent="0.3">
      <c r="A1710" t="s">
        <v>2539</v>
      </c>
      <c r="B1710">
        <v>1.15917</v>
      </c>
      <c r="C1710">
        <v>1.15951</v>
      </c>
      <c r="D1710">
        <v>1.14754</v>
      </c>
      <c r="E1710">
        <v>1.14754</v>
      </c>
      <c r="F1710">
        <v>1.197E-2</v>
      </c>
      <c r="G1710">
        <v>6.6614285714285603E-3</v>
      </c>
      <c r="H1710">
        <v>49.329664570865603</v>
      </c>
      <c r="I1710">
        <v>0</v>
      </c>
      <c r="J1710" s="1">
        <f t="shared" si="78"/>
        <v>44510</v>
      </c>
      <c r="K1710">
        <f>IFERROR(VLOOKUP(J1710,realized!F:I,3,0),"")</f>
        <v>-489671.46</v>
      </c>
      <c r="M1710" t="s">
        <v>2539</v>
      </c>
      <c r="N1710">
        <v>1.3555299999999999</v>
      </c>
      <c r="O1710">
        <v>1.3564499999999999</v>
      </c>
      <c r="P1710">
        <v>1.3399700000000001</v>
      </c>
      <c r="Q1710">
        <v>1.3400099999999999</v>
      </c>
      <c r="R1710">
        <v>1.64799999999998E-2</v>
      </c>
      <c r="S1710">
        <v>9.4257142857142595E-3</v>
      </c>
      <c r="T1710">
        <v>37.170775379795202</v>
      </c>
      <c r="U1710">
        <v>1</v>
      </c>
      <c r="V1710" s="1">
        <f t="shared" si="79"/>
        <v>44510</v>
      </c>
      <c r="W1710">
        <f>IFERROR(VLOOKUP(V1710,realized!K:N,3,0),"")</f>
        <v>-417957.29</v>
      </c>
      <c r="Y1710" t="s">
        <v>2532</v>
      </c>
      <c r="Z1710">
        <v>1783.19</v>
      </c>
      <c r="AA1710">
        <v>1795.75</v>
      </c>
      <c r="AB1710">
        <v>1779.07</v>
      </c>
      <c r="AC1710">
        <v>1793.11</v>
      </c>
      <c r="AD1710">
        <v>16.68</v>
      </c>
      <c r="AE1710">
        <v>21.8771428571428</v>
      </c>
      <c r="AF1710">
        <v>64.070038154649794</v>
      </c>
      <c r="AG1710">
        <v>0</v>
      </c>
      <c r="AH1710" s="1">
        <f t="shared" si="80"/>
        <v>44501</v>
      </c>
      <c r="AI1710">
        <f>IFERROR(VLOOKUP(AH1710,realized!U:X,3,0),"")</f>
        <v>632901.38</v>
      </c>
    </row>
    <row r="1711" spans="1:35" x14ac:dyDescent="0.3">
      <c r="A1711" t="s">
        <v>2540</v>
      </c>
      <c r="B1711">
        <v>1.14768</v>
      </c>
      <c r="C1711">
        <v>1.1487499999999999</v>
      </c>
      <c r="D1711">
        <v>1.14428</v>
      </c>
      <c r="E1711">
        <v>1.14462</v>
      </c>
      <c r="F1711">
        <v>4.4699999999999697E-3</v>
      </c>
      <c r="G1711">
        <v>6.4485714285714198E-3</v>
      </c>
      <c r="H1711">
        <v>44.760967423136997</v>
      </c>
      <c r="I1711">
        <v>0</v>
      </c>
      <c r="J1711" s="1">
        <f t="shared" si="78"/>
        <v>44511</v>
      </c>
      <c r="K1711">
        <f>IFERROR(VLOOKUP(J1711,realized!F:I,3,0),"")</f>
        <v>-648943.14</v>
      </c>
      <c r="M1711" t="s">
        <v>2540</v>
      </c>
      <c r="N1711">
        <v>1.34032</v>
      </c>
      <c r="O1711">
        <v>1.3432599999999999</v>
      </c>
      <c r="P1711">
        <v>1.3358000000000001</v>
      </c>
      <c r="Q1711">
        <v>1.3364499999999999</v>
      </c>
      <c r="R1711">
        <v>7.4599999999998001E-3</v>
      </c>
      <c r="S1711">
        <v>9.5935714285713906E-3</v>
      </c>
      <c r="T1711">
        <v>34.1828453123562</v>
      </c>
      <c r="U1711">
        <v>1</v>
      </c>
      <c r="V1711" s="1">
        <f t="shared" si="79"/>
        <v>44511</v>
      </c>
      <c r="W1711">
        <f>IFERROR(VLOOKUP(V1711,realized!K:N,3,0),"")</f>
        <v>-348656.75</v>
      </c>
      <c r="Y1711" t="s">
        <v>2533</v>
      </c>
      <c r="Z1711">
        <v>1792.99</v>
      </c>
      <c r="AA1711">
        <v>1796.31</v>
      </c>
      <c r="AB1711">
        <v>1786.29</v>
      </c>
      <c r="AC1711">
        <v>1787.86</v>
      </c>
      <c r="AD1711">
        <v>10.0199999999999</v>
      </c>
      <c r="AE1711">
        <v>19.858571428571398</v>
      </c>
      <c r="AF1711">
        <v>65.462982519851195</v>
      </c>
      <c r="AG1711">
        <v>0</v>
      </c>
      <c r="AH1711" s="1">
        <f t="shared" si="80"/>
        <v>44502</v>
      </c>
      <c r="AI1711">
        <f>IFERROR(VLOOKUP(AH1711,realized!U:X,3,0),"")</f>
        <v>1243886.03</v>
      </c>
    </row>
    <row r="1712" spans="1:35" x14ac:dyDescent="0.3">
      <c r="A1712" t="s">
        <v>2541</v>
      </c>
      <c r="B1712">
        <v>1.14483</v>
      </c>
      <c r="C1712">
        <v>1.1462000000000001</v>
      </c>
      <c r="D1712">
        <v>1.1432500000000001</v>
      </c>
      <c r="E1712">
        <v>1.1440600000000001</v>
      </c>
      <c r="F1712">
        <v>2.9499999999999999E-3</v>
      </c>
      <c r="G1712">
        <v>6.3671428571428499E-3</v>
      </c>
      <c r="H1712">
        <v>44.019923363736403</v>
      </c>
      <c r="I1712">
        <v>0</v>
      </c>
      <c r="J1712" s="1">
        <f t="shared" si="78"/>
        <v>44512</v>
      </c>
      <c r="K1712">
        <f>IFERROR(VLOOKUP(J1712,realized!F:I,3,0),"")</f>
        <v>-31497.99</v>
      </c>
      <c r="M1712" t="s">
        <v>2541</v>
      </c>
      <c r="N1712">
        <v>1.3368500000000001</v>
      </c>
      <c r="O1712">
        <v>1.34257</v>
      </c>
      <c r="P1712">
        <v>1.33531</v>
      </c>
      <c r="Q1712">
        <v>1.3406899999999999</v>
      </c>
      <c r="R1712">
        <v>7.2600000000000399E-3</v>
      </c>
      <c r="S1712">
        <v>9.5914285714285303E-3</v>
      </c>
      <c r="T1712">
        <v>35.558926740156998</v>
      </c>
      <c r="U1712">
        <v>1</v>
      </c>
      <c r="V1712" s="1">
        <f t="shared" si="79"/>
        <v>44512</v>
      </c>
      <c r="W1712">
        <f>IFERROR(VLOOKUP(V1712,realized!K:N,3,0),"")</f>
        <v>116701.39</v>
      </c>
      <c r="Y1712" t="s">
        <v>2534</v>
      </c>
      <c r="Z1712">
        <v>1787.74</v>
      </c>
      <c r="AA1712">
        <v>1788.14</v>
      </c>
      <c r="AB1712">
        <v>1757.95</v>
      </c>
      <c r="AC1712">
        <v>1769.45</v>
      </c>
      <c r="AD1712">
        <v>30.19</v>
      </c>
      <c r="AE1712">
        <v>21.027142857142799</v>
      </c>
      <c r="AF1712">
        <v>63.735378595715702</v>
      </c>
      <c r="AG1712">
        <v>0</v>
      </c>
      <c r="AH1712" s="1">
        <f t="shared" si="80"/>
        <v>44503</v>
      </c>
      <c r="AI1712">
        <f>IFERROR(VLOOKUP(AH1712,realized!U:X,3,0),"")</f>
        <v>-1638383.71</v>
      </c>
    </row>
    <row r="1713" spans="1:35" x14ac:dyDescent="0.3">
      <c r="A1713" t="s">
        <v>2542</v>
      </c>
      <c r="B1713">
        <v>1.14449</v>
      </c>
      <c r="C1713">
        <v>1.14638</v>
      </c>
      <c r="D1713">
        <v>1.1355900000000001</v>
      </c>
      <c r="E1713">
        <v>1.13653</v>
      </c>
      <c r="F1713">
        <v>1.07899999999998E-2</v>
      </c>
      <c r="G1713">
        <v>6.8442857142856899E-3</v>
      </c>
      <c r="H1713">
        <v>35.154483244162499</v>
      </c>
      <c r="I1713">
        <v>0</v>
      </c>
      <c r="J1713" s="1">
        <f t="shared" si="78"/>
        <v>44515</v>
      </c>
      <c r="K1713">
        <f>IFERROR(VLOOKUP(J1713,realized!F:I,3,0),"")</f>
        <v>-2219042.2799999998</v>
      </c>
      <c r="M1713" t="s">
        <v>2542</v>
      </c>
      <c r="N1713">
        <v>1.3410599999999999</v>
      </c>
      <c r="O1713">
        <v>1.3449</v>
      </c>
      <c r="P1713">
        <v>1.3402700000000001</v>
      </c>
      <c r="Q1713">
        <v>1.3408899999999999</v>
      </c>
      <c r="R1713">
        <v>4.6299999999999102E-3</v>
      </c>
      <c r="S1713">
        <v>9.4128571428570892E-3</v>
      </c>
      <c r="T1713">
        <v>36.034882874057402</v>
      </c>
      <c r="U1713">
        <v>1</v>
      </c>
      <c r="V1713" s="1">
        <f t="shared" si="79"/>
        <v>44515</v>
      </c>
      <c r="W1713">
        <f>IFERROR(VLOOKUP(V1713,realized!K:N,3,0),"")</f>
        <v>74951.600000000006</v>
      </c>
      <c r="Y1713" t="s">
        <v>2535</v>
      </c>
      <c r="Z1713">
        <v>1770.44</v>
      </c>
      <c r="AA1713">
        <v>1798.86</v>
      </c>
      <c r="AB1713">
        <v>1770.38</v>
      </c>
      <c r="AC1713">
        <v>1791.46</v>
      </c>
      <c r="AD1713">
        <v>29.409999999999801</v>
      </c>
      <c r="AE1713">
        <v>20.8728571428571</v>
      </c>
      <c r="AF1713">
        <v>63.433099810009999</v>
      </c>
      <c r="AG1713">
        <v>0</v>
      </c>
      <c r="AH1713" s="1">
        <f t="shared" si="80"/>
        <v>44504</v>
      </c>
      <c r="AI1713">
        <f>IFERROR(VLOOKUP(AH1713,realized!U:X,3,0),"")</f>
        <v>-1514627.94</v>
      </c>
    </row>
    <row r="1714" spans="1:35" x14ac:dyDescent="0.3">
      <c r="A1714" t="s">
        <v>2543</v>
      </c>
      <c r="B1714">
        <v>1.13673</v>
      </c>
      <c r="C1714">
        <v>1.13853</v>
      </c>
      <c r="D1714">
        <v>1.1308499999999999</v>
      </c>
      <c r="E1714">
        <v>1.13158</v>
      </c>
      <c r="F1714">
        <v>7.6800000000001303E-3</v>
      </c>
      <c r="G1714">
        <v>6.60642857142856E-3</v>
      </c>
      <c r="H1714">
        <v>30.9706413322156</v>
      </c>
      <c r="I1714">
        <v>0</v>
      </c>
      <c r="J1714" s="1">
        <f t="shared" si="78"/>
        <v>44516</v>
      </c>
      <c r="K1714">
        <f>IFERROR(VLOOKUP(J1714,realized!F:I,3,0),"")</f>
        <v>-928110.06</v>
      </c>
      <c r="M1714" t="s">
        <v>2543</v>
      </c>
      <c r="N1714">
        <v>1.3409899999999999</v>
      </c>
      <c r="O1714">
        <v>1.3472299999999999</v>
      </c>
      <c r="P1714">
        <v>1.3405</v>
      </c>
      <c r="Q1714">
        <v>1.3422099999999999</v>
      </c>
      <c r="R1714">
        <v>6.7299999999999001E-3</v>
      </c>
      <c r="S1714">
        <v>9.2342857142856706E-3</v>
      </c>
      <c r="T1714">
        <v>37.307523991172197</v>
      </c>
      <c r="U1714">
        <v>1</v>
      </c>
      <c r="V1714" s="1">
        <f t="shared" si="79"/>
        <v>44516</v>
      </c>
      <c r="W1714">
        <f>IFERROR(VLOOKUP(V1714,realized!K:N,3,0),"")</f>
        <v>116668.43</v>
      </c>
      <c r="Y1714" t="s">
        <v>2536</v>
      </c>
      <c r="Z1714">
        <v>1790.85</v>
      </c>
      <c r="AA1714">
        <v>1818.19</v>
      </c>
      <c r="AB1714">
        <v>1784.81</v>
      </c>
      <c r="AC1714">
        <v>1817.97</v>
      </c>
      <c r="AD1714">
        <v>33.380000000000102</v>
      </c>
      <c r="AE1714">
        <v>22.417857142857098</v>
      </c>
      <c r="AF1714">
        <v>60.409376546964602</v>
      </c>
      <c r="AG1714">
        <v>1</v>
      </c>
      <c r="AH1714" s="1">
        <f t="shared" si="80"/>
        <v>44505</v>
      </c>
      <c r="AI1714">
        <f>IFERROR(VLOOKUP(AH1714,realized!U:X,3,0),"")</f>
        <v>-3814131.1</v>
      </c>
    </row>
    <row r="1715" spans="1:35" x14ac:dyDescent="0.3">
      <c r="A1715" t="s">
        <v>2544</v>
      </c>
      <c r="B1715">
        <v>1.1320699999999999</v>
      </c>
      <c r="C1715">
        <v>1.1331899999999999</v>
      </c>
      <c r="D1715">
        <v>1.1263300000000001</v>
      </c>
      <c r="E1715">
        <v>1.1315900000000001</v>
      </c>
      <c r="F1715">
        <v>6.8599999999998601E-3</v>
      </c>
      <c r="G1715">
        <v>5.9899999999999797E-3</v>
      </c>
      <c r="H1715">
        <v>33.884520315263899</v>
      </c>
      <c r="I1715">
        <v>0</v>
      </c>
      <c r="J1715" s="1">
        <f t="shared" si="78"/>
        <v>44517</v>
      </c>
      <c r="K1715">
        <f>IFERROR(VLOOKUP(J1715,realized!F:I,3,0),"")</f>
        <v>-1476216.28</v>
      </c>
      <c r="M1715" t="s">
        <v>2544</v>
      </c>
      <c r="N1715">
        <v>1.34246</v>
      </c>
      <c r="O1715">
        <v>1.34958</v>
      </c>
      <c r="P1715">
        <v>1.3395900000000001</v>
      </c>
      <c r="Q1715">
        <v>1.3484499999999999</v>
      </c>
      <c r="R1715">
        <v>9.9899999999999399E-3</v>
      </c>
      <c r="S1715">
        <v>8.9785714285713896E-3</v>
      </c>
      <c r="T1715">
        <v>47.642271561907002</v>
      </c>
      <c r="U1715">
        <v>1</v>
      </c>
      <c r="V1715" s="1">
        <f t="shared" si="79"/>
        <v>44517</v>
      </c>
      <c r="W1715">
        <f>IFERROR(VLOOKUP(V1715,realized!K:N,3,0),"")</f>
        <v>35902.06</v>
      </c>
      <c r="Y1715" t="s">
        <v>2537</v>
      </c>
      <c r="Z1715">
        <v>1817.57</v>
      </c>
      <c r="AA1715">
        <v>1826.4</v>
      </c>
      <c r="AB1715">
        <v>1812.36</v>
      </c>
      <c r="AC1715">
        <v>1824.19</v>
      </c>
      <c r="AD1715">
        <v>14.0400000000001</v>
      </c>
      <c r="AE1715">
        <v>21.835000000000001</v>
      </c>
      <c r="AF1715">
        <v>55.535861013473102</v>
      </c>
      <c r="AG1715">
        <v>1</v>
      </c>
      <c r="AH1715" s="1">
        <f t="shared" si="80"/>
        <v>44508</v>
      </c>
      <c r="AI1715">
        <f>IFERROR(VLOOKUP(AH1715,realized!U:X,3,0),"")</f>
        <v>-633693.91</v>
      </c>
    </row>
    <row r="1716" spans="1:35" x14ac:dyDescent="0.3">
      <c r="A1716" t="s">
        <v>2545</v>
      </c>
      <c r="B1716">
        <v>1.13191</v>
      </c>
      <c r="C1716">
        <v>1.1373800000000001</v>
      </c>
      <c r="D1716">
        <v>1.1313500000000001</v>
      </c>
      <c r="E1716">
        <v>1.1370800000000001</v>
      </c>
      <c r="F1716">
        <v>6.0299999999999798E-3</v>
      </c>
      <c r="G1716">
        <v>6.3892857142856998E-3</v>
      </c>
      <c r="H1716">
        <v>34.16083401913</v>
      </c>
      <c r="I1716">
        <v>0</v>
      </c>
      <c r="J1716" s="1">
        <f t="shared" si="78"/>
        <v>44518</v>
      </c>
      <c r="K1716">
        <f>IFERROR(VLOOKUP(J1716,realized!F:I,3,0),"")</f>
        <v>-36160.71</v>
      </c>
      <c r="M1716" t="s">
        <v>2545</v>
      </c>
      <c r="N1716">
        <v>1.3480300000000001</v>
      </c>
      <c r="O1716">
        <v>1.3512900000000001</v>
      </c>
      <c r="P1716">
        <v>1.3463499999999999</v>
      </c>
      <c r="Q1716">
        <v>1.3492299999999999</v>
      </c>
      <c r="R1716">
        <v>4.9400000000001604E-3</v>
      </c>
      <c r="S1716">
        <v>9.2664285714285297E-3</v>
      </c>
      <c r="T1716">
        <v>48.052203274368097</v>
      </c>
      <c r="U1716">
        <v>1</v>
      </c>
      <c r="V1716" s="1">
        <f t="shared" si="79"/>
        <v>44518</v>
      </c>
      <c r="W1716">
        <f>IFERROR(VLOOKUP(V1716,realized!K:N,3,0),"")</f>
        <v>59324.87</v>
      </c>
      <c r="Y1716" t="s">
        <v>2538</v>
      </c>
      <c r="Z1716">
        <v>1824.74</v>
      </c>
      <c r="AA1716">
        <v>1832.66</v>
      </c>
      <c r="AB1716">
        <v>1819.11</v>
      </c>
      <c r="AC1716">
        <v>1831.77</v>
      </c>
      <c r="AD1716">
        <v>13.5500000000001</v>
      </c>
      <c r="AE1716">
        <v>21.262857142857101</v>
      </c>
      <c r="AF1716">
        <v>52.300433727485299</v>
      </c>
      <c r="AG1716">
        <v>1</v>
      </c>
      <c r="AH1716" s="1">
        <f t="shared" si="80"/>
        <v>44509</v>
      </c>
      <c r="AI1716">
        <f>IFERROR(VLOOKUP(AH1716,realized!U:X,3,0),"")</f>
        <v>136248.04</v>
      </c>
    </row>
    <row r="1717" spans="1:35" x14ac:dyDescent="0.3">
      <c r="A1717" t="s">
        <v>2546</v>
      </c>
      <c r="B1717">
        <v>1.1367100000000001</v>
      </c>
      <c r="C1717">
        <v>1.13724</v>
      </c>
      <c r="D1717">
        <v>1.12496</v>
      </c>
      <c r="E1717">
        <v>1.12835</v>
      </c>
      <c r="F1717">
        <v>1.2279999999999999E-2</v>
      </c>
      <c r="G1717">
        <v>6.8164285714285601E-3</v>
      </c>
      <c r="H1717">
        <v>33.205220556146202</v>
      </c>
      <c r="I1717">
        <v>0</v>
      </c>
      <c r="J1717" s="1">
        <f t="shared" si="78"/>
        <v>44519</v>
      </c>
      <c r="K1717">
        <f>IFERROR(VLOOKUP(J1717,realized!F:I,3,0),"")</f>
        <v>-439256.66</v>
      </c>
      <c r="M1717" t="s">
        <v>2546</v>
      </c>
      <c r="N1717">
        <v>1.3486100000000001</v>
      </c>
      <c r="O1717">
        <v>1.35093</v>
      </c>
      <c r="P1717">
        <v>1.3406899999999999</v>
      </c>
      <c r="Q1717">
        <v>1.3438300000000001</v>
      </c>
      <c r="R1717">
        <v>1.0240000000000001E-2</v>
      </c>
      <c r="S1717">
        <v>9.63214285714282E-3</v>
      </c>
      <c r="T1717">
        <v>48.652052539285997</v>
      </c>
      <c r="U1717">
        <v>0</v>
      </c>
      <c r="V1717" s="1">
        <f t="shared" si="79"/>
        <v>44519</v>
      </c>
      <c r="W1717">
        <f>IFERROR(VLOOKUP(V1717,realized!K:N,3,0),"")</f>
        <v>69831.509999999995</v>
      </c>
      <c r="Y1717" t="s">
        <v>2539</v>
      </c>
      <c r="Z1717">
        <v>1831.91</v>
      </c>
      <c r="AA1717">
        <v>1868.33</v>
      </c>
      <c r="AB1717">
        <v>1822.06</v>
      </c>
      <c r="AC1717">
        <v>1849.17</v>
      </c>
      <c r="AD1717">
        <v>46.269999999999897</v>
      </c>
      <c r="AE1717">
        <v>23.644285714285701</v>
      </c>
      <c r="AF1717">
        <v>37.907692791079803</v>
      </c>
      <c r="AG1717">
        <v>1</v>
      </c>
      <c r="AH1717" s="1">
        <f t="shared" si="80"/>
        <v>44510</v>
      </c>
      <c r="AI1717">
        <f>IFERROR(VLOOKUP(AH1717,realized!U:X,3,0),"")</f>
        <v>-9967049.3000000007</v>
      </c>
    </row>
    <row r="1718" spans="1:35" x14ac:dyDescent="0.3">
      <c r="A1718" t="s">
        <v>2547</v>
      </c>
      <c r="B1718">
        <v>1.1286400000000001</v>
      </c>
      <c r="C1718">
        <v>1.12903</v>
      </c>
      <c r="D1718">
        <v>1.12304</v>
      </c>
      <c r="E1718">
        <v>1.1233</v>
      </c>
      <c r="F1718">
        <v>5.9899999999999398E-3</v>
      </c>
      <c r="G1718">
        <v>6.9707142857142702E-3</v>
      </c>
      <c r="H1718">
        <v>31.823735084233299</v>
      </c>
      <c r="I1718">
        <v>0</v>
      </c>
      <c r="J1718" s="1">
        <f t="shared" si="78"/>
        <v>44522</v>
      </c>
      <c r="K1718">
        <f>IFERROR(VLOOKUP(J1718,realized!F:I,3,0),"")</f>
        <v>-241069.57</v>
      </c>
      <c r="M1718" t="s">
        <v>2547</v>
      </c>
      <c r="N1718">
        <v>1.3456699999999999</v>
      </c>
      <c r="O1718">
        <v>1.34575</v>
      </c>
      <c r="P1718">
        <v>1.3384</v>
      </c>
      <c r="Q1718">
        <v>1.3391999999999999</v>
      </c>
      <c r="R1718">
        <v>7.3499999999999599E-3</v>
      </c>
      <c r="S1718">
        <v>9.7149999999999598E-3</v>
      </c>
      <c r="T1718">
        <v>49.314441099928899</v>
      </c>
      <c r="U1718">
        <v>0</v>
      </c>
      <c r="V1718" s="1">
        <f t="shared" si="79"/>
        <v>44522</v>
      </c>
      <c r="W1718">
        <f>IFERROR(VLOOKUP(V1718,realized!K:N,3,0),"")</f>
        <v>93392.72</v>
      </c>
      <c r="Y1718" t="s">
        <v>2540</v>
      </c>
      <c r="Z1718">
        <v>1849.38</v>
      </c>
      <c r="AA1718">
        <v>1865.89</v>
      </c>
      <c r="AB1718">
        <v>1842.81</v>
      </c>
      <c r="AC1718">
        <v>1861.9</v>
      </c>
      <c r="AD1718">
        <v>23.080000000000101</v>
      </c>
      <c r="AE1718">
        <v>23.097857142857102</v>
      </c>
      <c r="AF1718">
        <v>38.161122799373203</v>
      </c>
      <c r="AG1718">
        <v>1</v>
      </c>
      <c r="AH1718" s="1">
        <f t="shared" si="80"/>
        <v>44511</v>
      </c>
      <c r="AI1718">
        <f>IFERROR(VLOOKUP(AH1718,realized!U:X,3,0),"")</f>
        <v>-300974.06</v>
      </c>
    </row>
    <row r="1719" spans="1:35" x14ac:dyDescent="0.3">
      <c r="A1719" t="s">
        <v>2548</v>
      </c>
      <c r="B1719">
        <v>1.1232899999999999</v>
      </c>
      <c r="C1719">
        <v>1.12748</v>
      </c>
      <c r="D1719">
        <v>1.1225799999999999</v>
      </c>
      <c r="E1719">
        <v>1.1245499999999999</v>
      </c>
      <c r="F1719">
        <v>4.9000000000001204E-3</v>
      </c>
      <c r="G1719">
        <v>6.9357142857142803E-3</v>
      </c>
      <c r="H1719">
        <v>31.8355569579236</v>
      </c>
      <c r="I1719">
        <v>0</v>
      </c>
      <c r="J1719" s="1">
        <f t="shared" si="78"/>
        <v>44523</v>
      </c>
      <c r="K1719">
        <f>IFERROR(VLOOKUP(J1719,realized!F:I,3,0),"")</f>
        <v>-139756.78</v>
      </c>
      <c r="M1719" t="s">
        <v>2548</v>
      </c>
      <c r="N1719">
        <v>1.3393699999999999</v>
      </c>
      <c r="O1719">
        <v>1.3409</v>
      </c>
      <c r="P1719">
        <v>1.3341700000000001</v>
      </c>
      <c r="Q1719">
        <v>1.33734</v>
      </c>
      <c r="R1719">
        <v>6.7299999999999001E-3</v>
      </c>
      <c r="S1719">
        <v>9.5907142857142406E-3</v>
      </c>
      <c r="T1719">
        <v>48.7395434438397</v>
      </c>
      <c r="U1719">
        <v>0</v>
      </c>
      <c r="V1719" s="1">
        <f t="shared" si="79"/>
        <v>44523</v>
      </c>
      <c r="W1719">
        <f>IFERROR(VLOOKUP(V1719,realized!K:N,3,0),"")</f>
        <v>-15988.02</v>
      </c>
      <c r="Y1719" t="s">
        <v>2541</v>
      </c>
      <c r="Z1719">
        <v>1861.74</v>
      </c>
      <c r="AA1719">
        <v>1868.54</v>
      </c>
      <c r="AB1719">
        <v>1845.14</v>
      </c>
      <c r="AC1719">
        <v>1864.38</v>
      </c>
      <c r="AD1719">
        <v>23.3999999999998</v>
      </c>
      <c r="AE1719">
        <v>23.5</v>
      </c>
      <c r="AF1719">
        <v>38.419508644233801</v>
      </c>
      <c r="AG1719">
        <v>1</v>
      </c>
      <c r="AH1719" s="1">
        <f t="shared" si="80"/>
        <v>44512</v>
      </c>
      <c r="AI1719">
        <f>IFERROR(VLOOKUP(AH1719,realized!U:X,3,0),"")</f>
        <v>-599053.24</v>
      </c>
    </row>
    <row r="1720" spans="1:35" x14ac:dyDescent="0.3">
      <c r="A1720" t="s">
        <v>2549</v>
      </c>
      <c r="B1720">
        <v>1.12462</v>
      </c>
      <c r="C1720">
        <v>1.12551</v>
      </c>
      <c r="D1720">
        <v>1.1185799999999999</v>
      </c>
      <c r="E1720">
        <v>1.11975</v>
      </c>
      <c r="F1720">
        <v>6.9300000000001001E-3</v>
      </c>
      <c r="G1720">
        <v>6.8014285714285702E-3</v>
      </c>
      <c r="H1720">
        <v>29.084777561393199</v>
      </c>
      <c r="I1720">
        <v>0</v>
      </c>
      <c r="J1720" s="1">
        <f t="shared" si="78"/>
        <v>44524</v>
      </c>
      <c r="K1720">
        <f>IFERROR(VLOOKUP(J1720,realized!F:I,3,0),"")</f>
        <v>-486420.99</v>
      </c>
      <c r="M1720" t="s">
        <v>2549</v>
      </c>
      <c r="N1720">
        <v>1.33738</v>
      </c>
      <c r="O1720">
        <v>1.33894</v>
      </c>
      <c r="P1720">
        <v>1.3315300000000001</v>
      </c>
      <c r="Q1720">
        <v>1.3325400000000001</v>
      </c>
      <c r="R1720">
        <v>7.4099999999999097E-3</v>
      </c>
      <c r="S1720">
        <v>8.4971428571428195E-3</v>
      </c>
      <c r="T1720">
        <v>56.220346937168799</v>
      </c>
      <c r="U1720">
        <v>0</v>
      </c>
      <c r="V1720" s="1">
        <f t="shared" si="79"/>
        <v>44524</v>
      </c>
      <c r="W1720">
        <f>IFERROR(VLOOKUP(V1720,realized!K:N,3,0),"")</f>
        <v>-152064.06</v>
      </c>
      <c r="Y1720" t="s">
        <v>2542</v>
      </c>
      <c r="Z1720">
        <v>1866.53</v>
      </c>
      <c r="AA1720">
        <v>1870.3</v>
      </c>
      <c r="AB1720">
        <v>1856.26</v>
      </c>
      <c r="AC1720">
        <v>1862.6</v>
      </c>
      <c r="AD1720">
        <v>14.0399999999999</v>
      </c>
      <c r="AE1720">
        <v>22.6471428571428</v>
      </c>
      <c r="AF1720">
        <v>37.9828245933735</v>
      </c>
      <c r="AG1720">
        <v>1</v>
      </c>
      <c r="AH1720" s="1">
        <f t="shared" si="80"/>
        <v>44515</v>
      </c>
      <c r="AI1720">
        <f>IFERROR(VLOOKUP(AH1720,realized!U:X,3,0),"")</f>
        <v>260159.29</v>
      </c>
    </row>
    <row r="1721" spans="1:35" x14ac:dyDescent="0.3">
      <c r="A1721" t="s">
        <v>2550</v>
      </c>
      <c r="B1721">
        <v>1.1198399999999999</v>
      </c>
      <c r="C1721">
        <v>1.12293</v>
      </c>
      <c r="D1721">
        <v>1.1197699999999999</v>
      </c>
      <c r="E1721">
        <v>1.1205000000000001</v>
      </c>
      <c r="F1721">
        <v>3.1799999999999602E-3</v>
      </c>
      <c r="G1721">
        <v>6.6007142857142896E-3</v>
      </c>
      <c r="H1721">
        <v>29.2918520657668</v>
      </c>
      <c r="I1721">
        <v>0</v>
      </c>
      <c r="J1721" s="1">
        <f t="shared" si="78"/>
        <v>44525</v>
      </c>
      <c r="K1721">
        <f>IFERROR(VLOOKUP(J1721,realized!F:I,3,0),"")</f>
        <v>81467.75</v>
      </c>
      <c r="M1721" t="s">
        <v>2550</v>
      </c>
      <c r="N1721">
        <v>1.33249</v>
      </c>
      <c r="O1721">
        <v>1.33531</v>
      </c>
      <c r="P1721">
        <v>1.3304800000000001</v>
      </c>
      <c r="Q1721">
        <v>1.33168</v>
      </c>
      <c r="R1721">
        <v>4.8299999999998899E-3</v>
      </c>
      <c r="S1721">
        <v>8.2378571428570902E-3</v>
      </c>
      <c r="T1721">
        <v>54.844479005477297</v>
      </c>
      <c r="U1721">
        <v>0</v>
      </c>
      <c r="V1721" s="1">
        <f t="shared" si="79"/>
        <v>44525</v>
      </c>
      <c r="W1721">
        <f>IFERROR(VLOOKUP(V1721,realized!K:N,3,0),"")</f>
        <v>-31622.27</v>
      </c>
      <c r="Y1721" t="s">
        <v>2543</v>
      </c>
      <c r="Z1721">
        <v>1862.74</v>
      </c>
      <c r="AA1721">
        <v>1877.15</v>
      </c>
      <c r="AB1721">
        <v>1849.61</v>
      </c>
      <c r="AC1721">
        <v>1850.32</v>
      </c>
      <c r="AD1721">
        <v>27.540000000000099</v>
      </c>
      <c r="AE1721">
        <v>23.500714285714299</v>
      </c>
      <c r="AF1721">
        <v>36.000843441787197</v>
      </c>
      <c r="AG1721">
        <v>0</v>
      </c>
      <c r="AH1721" s="1">
        <f t="shared" si="80"/>
        <v>44516</v>
      </c>
      <c r="AI1721">
        <f>IFERROR(VLOOKUP(AH1721,realized!U:X,3,0),"")</f>
        <v>-1114167.1299999999</v>
      </c>
    </row>
    <row r="1722" spans="1:35" x14ac:dyDescent="0.3">
      <c r="A1722" t="s">
        <v>2551</v>
      </c>
      <c r="B1722">
        <v>1.12049</v>
      </c>
      <c r="C1722">
        <v>1.13287</v>
      </c>
      <c r="D1722">
        <v>1.1204700000000001</v>
      </c>
      <c r="E1722">
        <v>1.13131</v>
      </c>
      <c r="F1722">
        <v>1.2399999999999901E-2</v>
      </c>
      <c r="G1722">
        <v>7.1692857142857096E-3</v>
      </c>
      <c r="H1722">
        <v>29.723088826283799</v>
      </c>
      <c r="I1722">
        <v>0</v>
      </c>
      <c r="J1722" s="1">
        <f t="shared" si="78"/>
        <v>44526</v>
      </c>
      <c r="K1722">
        <f>IFERROR(VLOOKUP(J1722,realized!F:I,3,0),"")</f>
        <v>-252996.85</v>
      </c>
      <c r="M1722" t="s">
        <v>2551</v>
      </c>
      <c r="N1722">
        <v>1.3316399999999999</v>
      </c>
      <c r="O1722">
        <v>1.3360000000000001</v>
      </c>
      <c r="P1722">
        <v>1.3277600000000001</v>
      </c>
      <c r="Q1722">
        <v>1.3329500000000001</v>
      </c>
      <c r="R1722">
        <v>8.2400000000000199E-3</v>
      </c>
      <c r="S1722">
        <v>7.9021428571428107E-3</v>
      </c>
      <c r="T1722">
        <v>51.3670528309083</v>
      </c>
      <c r="U1722">
        <v>0</v>
      </c>
      <c r="V1722" s="1">
        <f t="shared" si="79"/>
        <v>44526</v>
      </c>
      <c r="W1722">
        <f>IFERROR(VLOOKUP(V1722,realized!K:N,3,0),"")</f>
        <v>-237507.26</v>
      </c>
      <c r="Y1722" t="s">
        <v>2544</v>
      </c>
      <c r="Z1722">
        <v>1850.24</v>
      </c>
      <c r="AA1722">
        <v>1867.98</v>
      </c>
      <c r="AB1722">
        <v>1849.47</v>
      </c>
      <c r="AC1722">
        <v>1867.24</v>
      </c>
      <c r="AD1722">
        <v>18.509999999999899</v>
      </c>
      <c r="AE1722">
        <v>23.527857142857101</v>
      </c>
      <c r="AF1722">
        <v>36.348106137403903</v>
      </c>
      <c r="AG1722">
        <v>0</v>
      </c>
      <c r="AH1722" s="1">
        <f t="shared" si="80"/>
        <v>44517</v>
      </c>
      <c r="AI1722">
        <f>IFERROR(VLOOKUP(AH1722,realized!U:X,3,0),"")</f>
        <v>-26724.58</v>
      </c>
    </row>
    <row r="1723" spans="1:35" x14ac:dyDescent="0.3">
      <c r="A1723" t="s">
        <v>2552</v>
      </c>
      <c r="B1723">
        <v>1.1297900000000001</v>
      </c>
      <c r="C1723">
        <v>1.1311500000000001</v>
      </c>
      <c r="D1723">
        <v>1.12582</v>
      </c>
      <c r="E1723">
        <v>1.12866</v>
      </c>
      <c r="F1723">
        <v>5.4899999999999897E-3</v>
      </c>
      <c r="G1723">
        <v>7.28E-3</v>
      </c>
      <c r="H1723">
        <v>31.4570391495851</v>
      </c>
      <c r="I1723">
        <v>0</v>
      </c>
      <c r="J1723" s="1">
        <f t="shared" si="78"/>
        <v>44529</v>
      </c>
      <c r="K1723">
        <f>IFERROR(VLOOKUP(J1723,realized!F:I,3,0),"")</f>
        <v>25375.11</v>
      </c>
      <c r="M1723" t="s">
        <v>2552</v>
      </c>
      <c r="N1723">
        <v>1.33325</v>
      </c>
      <c r="O1723">
        <v>1.3362499999999999</v>
      </c>
      <c r="P1723">
        <v>1.3287</v>
      </c>
      <c r="Q1723">
        <v>1.33108</v>
      </c>
      <c r="R1723">
        <v>7.5499999999999396E-3</v>
      </c>
      <c r="S1723">
        <v>7.8457142857142302E-3</v>
      </c>
      <c r="T1723">
        <v>56.347259259915802</v>
      </c>
      <c r="U1723">
        <v>0</v>
      </c>
      <c r="V1723" s="1">
        <f t="shared" si="79"/>
        <v>44529</v>
      </c>
      <c r="W1723">
        <f>IFERROR(VLOOKUP(V1723,realized!K:N,3,0),"")</f>
        <v>72506.52</v>
      </c>
      <c r="Y1723" t="s">
        <v>2545</v>
      </c>
      <c r="Z1723">
        <v>1866.76</v>
      </c>
      <c r="AA1723">
        <v>1870.86</v>
      </c>
      <c r="AB1723">
        <v>1854.95</v>
      </c>
      <c r="AC1723">
        <v>1858.83</v>
      </c>
      <c r="AD1723">
        <v>15.909999999999799</v>
      </c>
      <c r="AE1723">
        <v>22.572857142857099</v>
      </c>
      <c r="AF1723">
        <v>36.416518356335501</v>
      </c>
      <c r="AG1723">
        <v>0</v>
      </c>
      <c r="AH1723" s="1">
        <f t="shared" si="80"/>
        <v>44518</v>
      </c>
      <c r="AI1723">
        <f>IFERROR(VLOOKUP(AH1723,realized!U:X,3,0),"")</f>
        <v>816357.27</v>
      </c>
    </row>
    <row r="1724" spans="1:35" x14ac:dyDescent="0.3">
      <c r="A1724" t="s">
        <v>2553</v>
      </c>
      <c r="B1724">
        <v>1.12866</v>
      </c>
      <c r="C1724">
        <v>1.13826</v>
      </c>
      <c r="D1724">
        <v>1.12341</v>
      </c>
      <c r="E1724">
        <v>1.1334500000000001</v>
      </c>
      <c r="F1724">
        <v>1.485E-2</v>
      </c>
      <c r="G1724">
        <v>7.4857142857142796E-3</v>
      </c>
      <c r="H1724">
        <v>43.3460187957957</v>
      </c>
      <c r="I1724">
        <v>0</v>
      </c>
      <c r="J1724" s="1">
        <f t="shared" si="78"/>
        <v>44530</v>
      </c>
      <c r="K1724">
        <f>IFERROR(VLOOKUP(J1724,realized!F:I,3,0),"")</f>
        <v>-168570.51</v>
      </c>
      <c r="M1724" t="s">
        <v>2553</v>
      </c>
      <c r="N1724">
        <v>1.3309</v>
      </c>
      <c r="O1724">
        <v>1.33704</v>
      </c>
      <c r="P1724">
        <v>1.3193699999999999</v>
      </c>
      <c r="Q1724">
        <v>1.3296600000000001</v>
      </c>
      <c r="R1724">
        <v>1.7670000000000002E-2</v>
      </c>
      <c r="S1724">
        <v>7.9307142857142493E-3</v>
      </c>
      <c r="T1724">
        <v>51.855776554793302</v>
      </c>
      <c r="U1724">
        <v>0</v>
      </c>
      <c r="V1724" s="1">
        <f t="shared" si="79"/>
        <v>44530</v>
      </c>
      <c r="W1724">
        <f>IFERROR(VLOOKUP(V1724,realized!K:N,3,0),"")</f>
        <v>-591263.07999999996</v>
      </c>
      <c r="Y1724" t="s">
        <v>2546</v>
      </c>
      <c r="Z1724">
        <v>1858.99</v>
      </c>
      <c r="AA1724">
        <v>1865.66</v>
      </c>
      <c r="AB1724">
        <v>1842.88</v>
      </c>
      <c r="AC1724">
        <v>1845.98</v>
      </c>
      <c r="AD1724">
        <v>22.779999999999902</v>
      </c>
      <c r="AE1724">
        <v>23.0085714285714</v>
      </c>
      <c r="AF1724">
        <v>36.553838725935101</v>
      </c>
      <c r="AG1724">
        <v>0</v>
      </c>
      <c r="AH1724" s="1">
        <f t="shared" si="80"/>
        <v>44519</v>
      </c>
      <c r="AI1724">
        <f>IFERROR(VLOOKUP(AH1724,realized!U:X,3,0),"")</f>
        <v>917294.06</v>
      </c>
    </row>
    <row r="1725" spans="1:35" x14ac:dyDescent="0.3">
      <c r="A1725" t="s">
        <v>2554</v>
      </c>
      <c r="B1725">
        <v>1.1339300000000001</v>
      </c>
      <c r="C1725">
        <v>1.1359399999999999</v>
      </c>
      <c r="D1725">
        <v>1.13022</v>
      </c>
      <c r="E1725">
        <v>1.13157</v>
      </c>
      <c r="F1725">
        <v>5.7199999999999404E-3</v>
      </c>
      <c r="G1725">
        <v>7.5749999999999897E-3</v>
      </c>
      <c r="H1725">
        <v>46.894097924569003</v>
      </c>
      <c r="I1725">
        <v>0</v>
      </c>
      <c r="J1725" s="1">
        <f t="shared" si="78"/>
        <v>44531</v>
      </c>
      <c r="K1725">
        <f>IFERROR(VLOOKUP(J1725,realized!F:I,3,0),"")</f>
        <v>79910.2</v>
      </c>
      <c r="M1725" t="s">
        <v>2554</v>
      </c>
      <c r="N1725">
        <v>1.33016</v>
      </c>
      <c r="O1725">
        <v>1.33518</v>
      </c>
      <c r="P1725">
        <v>1.32613</v>
      </c>
      <c r="Q1725">
        <v>1.3271599999999999</v>
      </c>
      <c r="R1725">
        <v>9.0500000000000008E-3</v>
      </c>
      <c r="S1725">
        <v>8.0442857142856896E-3</v>
      </c>
      <c r="T1725">
        <v>51.384818409982998</v>
      </c>
      <c r="U1725">
        <v>0</v>
      </c>
      <c r="V1725" s="1">
        <f t="shared" si="79"/>
        <v>44531</v>
      </c>
      <c r="W1725">
        <f>IFERROR(VLOOKUP(V1725,realized!K:N,3,0),"")</f>
        <v>188673.33</v>
      </c>
      <c r="Y1725" t="s">
        <v>2547</v>
      </c>
      <c r="Z1725">
        <v>1844.76</v>
      </c>
      <c r="AA1725">
        <v>1849.02</v>
      </c>
      <c r="AB1725">
        <v>1802.15</v>
      </c>
      <c r="AC1725">
        <v>1804.57</v>
      </c>
      <c r="AD1725">
        <v>46.869999999999798</v>
      </c>
      <c r="AE1725">
        <v>25.640714285714299</v>
      </c>
      <c r="AF1725">
        <v>37.247945361611997</v>
      </c>
      <c r="AG1725">
        <v>0</v>
      </c>
      <c r="AH1725" s="1">
        <f t="shared" si="80"/>
        <v>44522</v>
      </c>
      <c r="AI1725">
        <f>IFERROR(VLOOKUP(AH1725,realized!U:X,3,0),"")</f>
        <v>-3310702.24</v>
      </c>
    </row>
    <row r="1726" spans="1:35" x14ac:dyDescent="0.3">
      <c r="A1726" t="s">
        <v>2555</v>
      </c>
      <c r="B1726">
        <v>1.13185</v>
      </c>
      <c r="C1726">
        <v>1.1347400000000001</v>
      </c>
      <c r="D1726">
        <v>1.1294999999999999</v>
      </c>
      <c r="E1726">
        <v>1.1296900000000001</v>
      </c>
      <c r="F1726">
        <v>5.24000000000013E-3</v>
      </c>
      <c r="G1726">
        <v>7.7385714285714297E-3</v>
      </c>
      <c r="H1726">
        <v>47.432521421184099</v>
      </c>
      <c r="I1726">
        <v>0</v>
      </c>
      <c r="J1726" s="1">
        <f t="shared" si="78"/>
        <v>44532</v>
      </c>
      <c r="K1726">
        <f>IFERROR(VLOOKUP(J1726,realized!F:I,3,0),"")</f>
        <v>88374.86</v>
      </c>
      <c r="M1726" t="s">
        <v>2555</v>
      </c>
      <c r="N1726">
        <v>1.32778</v>
      </c>
      <c r="O1726">
        <v>1.3333200000000001</v>
      </c>
      <c r="P1726">
        <v>1.3269</v>
      </c>
      <c r="Q1726">
        <v>1.32965</v>
      </c>
      <c r="R1726">
        <v>6.4200000000000897E-3</v>
      </c>
      <c r="S1726">
        <v>7.9842857142856903E-3</v>
      </c>
      <c r="T1726">
        <v>50.890007275185397</v>
      </c>
      <c r="U1726">
        <v>0</v>
      </c>
      <c r="V1726" s="1">
        <f t="shared" si="79"/>
        <v>44532</v>
      </c>
      <c r="W1726">
        <f>IFERROR(VLOOKUP(V1726,realized!K:N,3,0),"")</f>
        <v>180996.04</v>
      </c>
      <c r="Y1726" t="s">
        <v>2548</v>
      </c>
      <c r="Z1726">
        <v>1806.65</v>
      </c>
      <c r="AA1726">
        <v>1812.33</v>
      </c>
      <c r="AB1726">
        <v>1781.91</v>
      </c>
      <c r="AC1726">
        <v>1788.9</v>
      </c>
      <c r="AD1726">
        <v>30.419999999999799</v>
      </c>
      <c r="AE1726">
        <v>25.657142857142802</v>
      </c>
      <c r="AF1726">
        <v>41.967642165342902</v>
      </c>
      <c r="AG1726">
        <v>0</v>
      </c>
      <c r="AH1726" s="1">
        <f t="shared" si="80"/>
        <v>44523</v>
      </c>
      <c r="AI1726">
        <f>IFERROR(VLOOKUP(AH1726,realized!U:X,3,0),"")</f>
        <v>-2306289.37</v>
      </c>
    </row>
    <row r="1727" spans="1:35" x14ac:dyDescent="0.3">
      <c r="A1727" t="s">
        <v>2556</v>
      </c>
      <c r="B1727">
        <v>1.1299399999999999</v>
      </c>
      <c r="C1727">
        <v>1.1333</v>
      </c>
      <c r="D1727">
        <v>1.12663</v>
      </c>
      <c r="E1727">
        <v>1.1312</v>
      </c>
      <c r="F1727">
        <v>6.6699999999999503E-3</v>
      </c>
      <c r="G1727">
        <v>7.4442857142857201E-3</v>
      </c>
      <c r="H1727">
        <v>60.238628879822599</v>
      </c>
      <c r="I1727">
        <v>0</v>
      </c>
      <c r="J1727" s="1">
        <f t="shared" si="78"/>
        <v>44533</v>
      </c>
      <c r="K1727">
        <f>IFERROR(VLOOKUP(J1727,realized!F:I,3,0),"")</f>
        <v>168295.11</v>
      </c>
      <c r="M1727" t="s">
        <v>2556</v>
      </c>
      <c r="N1727">
        <v>1.3297699999999999</v>
      </c>
      <c r="O1727">
        <v>1.33097</v>
      </c>
      <c r="P1727">
        <v>1.3208</v>
      </c>
      <c r="Q1727">
        <v>1.3227800000000001</v>
      </c>
      <c r="R1727">
        <v>1.017E-2</v>
      </c>
      <c r="S1727">
        <v>8.3799999999999899E-3</v>
      </c>
      <c r="T1727">
        <v>50.568563748597697</v>
      </c>
      <c r="U1727">
        <v>0</v>
      </c>
      <c r="V1727" s="1">
        <f t="shared" si="79"/>
        <v>44533</v>
      </c>
      <c r="W1727">
        <f>IFERROR(VLOOKUP(V1727,realized!K:N,3,0),"")</f>
        <v>8680.65</v>
      </c>
      <c r="Y1727" t="s">
        <v>2549</v>
      </c>
      <c r="Z1727">
        <v>1789.08</v>
      </c>
      <c r="AA1727">
        <v>1796.29</v>
      </c>
      <c r="AB1727">
        <v>1778.45</v>
      </c>
      <c r="AC1727">
        <v>1788.4</v>
      </c>
      <c r="AD1727">
        <v>17.8399999999999</v>
      </c>
      <c r="AE1727">
        <v>24.830714285714201</v>
      </c>
      <c r="AF1727">
        <v>45.406902343874599</v>
      </c>
      <c r="AG1727">
        <v>0</v>
      </c>
      <c r="AH1727" s="1">
        <f t="shared" si="80"/>
        <v>44524</v>
      </c>
      <c r="AI1727">
        <f>IFERROR(VLOOKUP(AH1727,realized!U:X,3,0),"")</f>
        <v>-52901.79</v>
      </c>
    </row>
    <row r="1728" spans="1:35" x14ac:dyDescent="0.3">
      <c r="A1728" t="s">
        <v>2557</v>
      </c>
      <c r="B1728">
        <v>1.1302399999999999</v>
      </c>
      <c r="C1728">
        <v>1.1310199999999999</v>
      </c>
      <c r="D1728">
        <v>1.1266099999999999</v>
      </c>
      <c r="E1728">
        <v>1.1281000000000001</v>
      </c>
      <c r="F1728">
        <v>4.5900000000000897E-3</v>
      </c>
      <c r="G1728">
        <v>7.2235714285714403E-3</v>
      </c>
      <c r="H1728">
        <v>60.993309362783002</v>
      </c>
      <c r="I1728">
        <v>0</v>
      </c>
      <c r="J1728" s="1">
        <f t="shared" si="78"/>
        <v>44536</v>
      </c>
      <c r="K1728">
        <f>IFERROR(VLOOKUP(J1728,realized!F:I,3,0),"")</f>
        <v>167272.01</v>
      </c>
      <c r="M1728" t="s">
        <v>2557</v>
      </c>
      <c r="N1728">
        <v>1.3242100000000001</v>
      </c>
      <c r="O1728">
        <v>1.3285800000000001</v>
      </c>
      <c r="P1728">
        <v>1.3222</v>
      </c>
      <c r="Q1728">
        <v>1.3260099999999999</v>
      </c>
      <c r="R1728">
        <v>6.3800000000000497E-3</v>
      </c>
      <c r="S1728">
        <v>8.3549999999999996E-3</v>
      </c>
      <c r="T1728">
        <v>50.292749016320997</v>
      </c>
      <c r="U1728">
        <v>0</v>
      </c>
      <c r="V1728" s="1">
        <f t="shared" si="79"/>
        <v>44536</v>
      </c>
      <c r="W1728">
        <f>IFERROR(VLOOKUP(V1728,realized!K:N,3,0),"")</f>
        <v>250254.12</v>
      </c>
      <c r="Y1728" t="s">
        <v>2550</v>
      </c>
      <c r="Z1728">
        <v>1788.96</v>
      </c>
      <c r="AA1728">
        <v>1794.99</v>
      </c>
      <c r="AB1728">
        <v>1785.94</v>
      </c>
      <c r="AC1728">
        <v>1788.33</v>
      </c>
      <c r="AD1728">
        <v>9.0499999999999492</v>
      </c>
      <c r="AE1728">
        <v>23.092857142857099</v>
      </c>
      <c r="AF1728">
        <v>45.485005556704401</v>
      </c>
      <c r="AG1728">
        <v>0</v>
      </c>
      <c r="AH1728" s="1">
        <f t="shared" si="80"/>
        <v>44525</v>
      </c>
      <c r="AI1728">
        <f>IFERROR(VLOOKUP(AH1728,realized!U:X,3,0),"")</f>
        <v>332690.88</v>
      </c>
    </row>
    <row r="1729" spans="1:35" x14ac:dyDescent="0.3">
      <c r="A1729" t="s">
        <v>2558</v>
      </c>
      <c r="B1729">
        <v>1.12815</v>
      </c>
      <c r="C1729">
        <v>1.12981</v>
      </c>
      <c r="D1729">
        <v>1.12273</v>
      </c>
      <c r="E1729">
        <v>1.1267499999999999</v>
      </c>
      <c r="F1729">
        <v>7.07999999999997E-3</v>
      </c>
      <c r="G1729">
        <v>7.2392857142857302E-3</v>
      </c>
      <c r="H1729">
        <v>61.471261694483701</v>
      </c>
      <c r="I1729">
        <v>0</v>
      </c>
      <c r="J1729" s="1">
        <f t="shared" si="78"/>
        <v>44537</v>
      </c>
      <c r="K1729">
        <f>IFERROR(VLOOKUP(J1729,realized!F:I,3,0),"")</f>
        <v>-158094.32999999999</v>
      </c>
      <c r="M1729" t="s">
        <v>2558</v>
      </c>
      <c r="N1729">
        <v>1.32619</v>
      </c>
      <c r="O1729">
        <v>1.32891</v>
      </c>
      <c r="P1729">
        <v>1.3208500000000001</v>
      </c>
      <c r="Q1729">
        <v>1.3241400000000001</v>
      </c>
      <c r="R1729">
        <v>8.0599999999999491E-3</v>
      </c>
      <c r="S1729">
        <v>8.2171428571428499E-3</v>
      </c>
      <c r="T1729">
        <v>50.052270917471397</v>
      </c>
      <c r="U1729">
        <v>0</v>
      </c>
      <c r="V1729" s="1">
        <f t="shared" si="79"/>
        <v>44537</v>
      </c>
      <c r="W1729">
        <f>IFERROR(VLOOKUP(V1729,realized!K:N,3,0),"")</f>
        <v>368256.15</v>
      </c>
      <c r="Y1729" t="s">
        <v>2551</v>
      </c>
      <c r="Z1729">
        <v>1789.73</v>
      </c>
      <c r="AA1729">
        <v>1815.45</v>
      </c>
      <c r="AB1729">
        <v>1780.32</v>
      </c>
      <c r="AC1729">
        <v>1790.44</v>
      </c>
      <c r="AD1729">
        <v>35.130000000000102</v>
      </c>
      <c r="AE1729">
        <v>24.599285714285699</v>
      </c>
      <c r="AF1729">
        <v>45.803187762006502</v>
      </c>
      <c r="AG1729">
        <v>0</v>
      </c>
      <c r="AH1729" s="1">
        <f t="shared" si="80"/>
        <v>44526</v>
      </c>
      <c r="AI1729">
        <f>IFERROR(VLOOKUP(AH1729,realized!U:X,3,0),"")</f>
        <v>-1846973.6</v>
      </c>
    </row>
    <row r="1730" spans="1:35" x14ac:dyDescent="0.3">
      <c r="A1730" t="s">
        <v>2559</v>
      </c>
      <c r="B1730">
        <v>1.12643</v>
      </c>
      <c r="C1730">
        <v>1.1354500000000001</v>
      </c>
      <c r="D1730">
        <v>1.1263300000000001</v>
      </c>
      <c r="E1730">
        <v>1.13415</v>
      </c>
      <c r="F1730">
        <v>9.12000000000001E-3</v>
      </c>
      <c r="G1730">
        <v>7.4600000000000204E-3</v>
      </c>
      <c r="H1730">
        <v>61.876152546280103</v>
      </c>
      <c r="I1730">
        <v>0</v>
      </c>
      <c r="J1730" s="1">
        <f t="shared" si="78"/>
        <v>44538</v>
      </c>
      <c r="K1730">
        <f>IFERROR(VLOOKUP(J1730,realized!F:I,3,0),"")</f>
        <v>-111068.1</v>
      </c>
      <c r="M1730" t="s">
        <v>2559</v>
      </c>
      <c r="N1730">
        <v>1.32351</v>
      </c>
      <c r="O1730">
        <v>1.32609</v>
      </c>
      <c r="P1730">
        <v>1.31602</v>
      </c>
      <c r="Q1730">
        <v>1.32002</v>
      </c>
      <c r="R1730">
        <v>1.0070000000000001E-2</v>
      </c>
      <c r="S1730">
        <v>8.5835714285714196E-3</v>
      </c>
      <c r="T1730">
        <v>46.442402898038203</v>
      </c>
      <c r="U1730">
        <v>0</v>
      </c>
      <c r="V1730" s="1">
        <f t="shared" si="79"/>
        <v>44538</v>
      </c>
      <c r="W1730">
        <f>IFERROR(VLOOKUP(V1730,realized!K:N,3,0),"")</f>
        <v>11999.15</v>
      </c>
      <c r="Y1730" t="s">
        <v>2552</v>
      </c>
      <c r="Z1730">
        <v>1784.11</v>
      </c>
      <c r="AA1730">
        <v>1799.3</v>
      </c>
      <c r="AB1730">
        <v>1777.04</v>
      </c>
      <c r="AC1730">
        <v>1784.51</v>
      </c>
      <c r="AD1730">
        <v>22.259999999999899</v>
      </c>
      <c r="AE1730">
        <v>25.2214285714285</v>
      </c>
      <c r="AF1730">
        <v>45.716746247236799</v>
      </c>
      <c r="AG1730">
        <v>0</v>
      </c>
      <c r="AH1730" s="1">
        <f t="shared" si="80"/>
        <v>44529</v>
      </c>
      <c r="AI1730">
        <f>IFERROR(VLOOKUP(AH1730,realized!U:X,3,0),"")</f>
        <v>-22452.45</v>
      </c>
    </row>
    <row r="1731" spans="1:35" x14ac:dyDescent="0.3">
      <c r="A1731" t="s">
        <v>2560</v>
      </c>
      <c r="B1731">
        <v>1.13418</v>
      </c>
      <c r="C1731">
        <v>1.1345000000000001</v>
      </c>
      <c r="D1731">
        <v>1.12782</v>
      </c>
      <c r="E1731">
        <v>1.1289499999999999</v>
      </c>
      <c r="F1731">
        <v>6.6800000000000097E-3</v>
      </c>
      <c r="G1731">
        <v>7.0600000000000098E-3</v>
      </c>
      <c r="H1731">
        <v>61.967658215419597</v>
      </c>
      <c r="I1731">
        <v>0</v>
      </c>
      <c r="J1731" s="1">
        <f t="shared" si="78"/>
        <v>44539</v>
      </c>
      <c r="K1731">
        <f>IFERROR(VLOOKUP(J1731,realized!F:I,3,0),"")</f>
        <v>151235.32999999999</v>
      </c>
      <c r="M1731" t="s">
        <v>2560</v>
      </c>
      <c r="N1731">
        <v>1.32016</v>
      </c>
      <c r="O1731">
        <v>1.32222</v>
      </c>
      <c r="P1731">
        <v>1.31708</v>
      </c>
      <c r="Q1731">
        <v>1.3218099999999999</v>
      </c>
      <c r="R1731">
        <v>5.1399999999999198E-3</v>
      </c>
      <c r="S1731">
        <v>8.2192857142856894E-3</v>
      </c>
      <c r="T1731">
        <v>52.075640682968803</v>
      </c>
      <c r="U1731">
        <v>0</v>
      </c>
      <c r="V1731" s="1">
        <f t="shared" si="79"/>
        <v>44539</v>
      </c>
      <c r="W1731">
        <f>IFERROR(VLOOKUP(V1731,realized!K:N,3,0),"")</f>
        <v>174094.79</v>
      </c>
      <c r="Y1731" t="s">
        <v>2553</v>
      </c>
      <c r="Z1731">
        <v>1784.83</v>
      </c>
      <c r="AA1731">
        <v>1808.61</v>
      </c>
      <c r="AB1731">
        <v>1769.78</v>
      </c>
      <c r="AC1731">
        <v>1774.68</v>
      </c>
      <c r="AD1731">
        <v>38.829999999999899</v>
      </c>
      <c r="AE1731">
        <v>24.689999999999898</v>
      </c>
      <c r="AF1731">
        <v>43.182117974864497</v>
      </c>
      <c r="AG1731">
        <v>0</v>
      </c>
      <c r="AH1731" s="1">
        <f t="shared" si="80"/>
        <v>44530</v>
      </c>
      <c r="AI1731">
        <f>IFERROR(VLOOKUP(AH1731,realized!U:X,3,0),"")</f>
        <v>-44910.44</v>
      </c>
    </row>
    <row r="1732" spans="1:35" x14ac:dyDescent="0.3">
      <c r="A1732" t="s">
        <v>2561</v>
      </c>
      <c r="B1732">
        <v>1.12914</v>
      </c>
      <c r="C1732">
        <v>1.1323799999999999</v>
      </c>
      <c r="D1732">
        <v>1.12649</v>
      </c>
      <c r="E1732">
        <v>1.1313</v>
      </c>
      <c r="F1732">
        <v>5.88999999999995E-3</v>
      </c>
      <c r="G1732">
        <v>7.0528571428571602E-3</v>
      </c>
      <c r="H1732">
        <v>61.998468138172498</v>
      </c>
      <c r="I1732">
        <v>0</v>
      </c>
      <c r="J1732" s="1">
        <f t="shared" ref="J1732:J1795" si="81">DATEVALUE(SUBSTITUTE(A1732,".","/"))</f>
        <v>44540</v>
      </c>
      <c r="K1732">
        <f>IFERROR(VLOOKUP(J1732,realized!F:I,3,0),"")</f>
        <v>531437.79</v>
      </c>
      <c r="M1732" t="s">
        <v>2561</v>
      </c>
      <c r="N1732">
        <v>1.3221000000000001</v>
      </c>
      <c r="O1732">
        <v>1.3275300000000001</v>
      </c>
      <c r="P1732">
        <v>1.3186599999999999</v>
      </c>
      <c r="Q1732">
        <v>1.3265800000000001</v>
      </c>
      <c r="R1732">
        <v>8.8700000000001503E-3</v>
      </c>
      <c r="S1732">
        <v>8.3278571428571403E-3</v>
      </c>
      <c r="T1732">
        <v>58.373986259572199</v>
      </c>
      <c r="U1732">
        <v>0</v>
      </c>
      <c r="V1732" s="1">
        <f t="shared" ref="V1732:V1795" si="82">DATEVALUE(SUBSTITUTE(M1732,".","/"))</f>
        <v>44540</v>
      </c>
      <c r="W1732">
        <f>IFERROR(VLOOKUP(V1732,realized!K:N,3,0),"")</f>
        <v>78863.850000000006</v>
      </c>
      <c r="Y1732" t="s">
        <v>2554</v>
      </c>
      <c r="Z1732">
        <v>1774.52</v>
      </c>
      <c r="AA1732">
        <v>1794.29</v>
      </c>
      <c r="AB1732">
        <v>1772.1</v>
      </c>
      <c r="AC1732">
        <v>1781.67</v>
      </c>
      <c r="AD1732">
        <v>22.19</v>
      </c>
      <c r="AE1732">
        <v>24.626428571428502</v>
      </c>
      <c r="AF1732">
        <v>43.354322430333099</v>
      </c>
      <c r="AG1732">
        <v>0</v>
      </c>
      <c r="AH1732" s="1">
        <f t="shared" ref="AH1732:AH1795" si="83">DATEVALUE(SUBSTITUTE(Y1732,".","/"))</f>
        <v>44531</v>
      </c>
      <c r="AI1732">
        <f>IFERROR(VLOOKUP(AH1732,realized!U:X,3,0),"")</f>
        <v>547700.63</v>
      </c>
    </row>
    <row r="1733" spans="1:35" x14ac:dyDescent="0.3">
      <c r="A1733" t="s">
        <v>2562</v>
      </c>
      <c r="B1733">
        <v>1.13117</v>
      </c>
      <c r="C1733">
        <v>1.1318999999999999</v>
      </c>
      <c r="D1733">
        <v>1.12599</v>
      </c>
      <c r="E1733">
        <v>1.1280399999999999</v>
      </c>
      <c r="F1733">
        <v>5.9099999999998598E-3</v>
      </c>
      <c r="G1733">
        <v>7.1250000000000003E-3</v>
      </c>
      <c r="H1733">
        <v>62.069369686583599</v>
      </c>
      <c r="I1733">
        <v>0</v>
      </c>
      <c r="J1733" s="1">
        <f t="shared" si="81"/>
        <v>44543</v>
      </c>
      <c r="K1733">
        <f>IFERROR(VLOOKUP(J1733,realized!F:I,3,0),"")</f>
        <v>173233.08</v>
      </c>
      <c r="M1733" t="s">
        <v>2562</v>
      </c>
      <c r="N1733">
        <v>1.3242400000000001</v>
      </c>
      <c r="O1733">
        <v>1.3268500000000001</v>
      </c>
      <c r="P1733">
        <v>1.3206599999999999</v>
      </c>
      <c r="Q1733">
        <v>1.3208200000000001</v>
      </c>
      <c r="R1733">
        <v>6.1900000000001398E-3</v>
      </c>
      <c r="S1733">
        <v>8.2892857142857299E-3</v>
      </c>
      <c r="T1733">
        <v>61.056120541031298</v>
      </c>
      <c r="U1733">
        <v>0</v>
      </c>
      <c r="V1733" s="1">
        <f t="shared" si="82"/>
        <v>44543</v>
      </c>
      <c r="W1733">
        <f>IFERROR(VLOOKUP(V1733,realized!K:N,3,0),"")</f>
        <v>208485.75</v>
      </c>
      <c r="Y1733" t="s">
        <v>2555</v>
      </c>
      <c r="Z1733">
        <v>1781.23</v>
      </c>
      <c r="AA1733">
        <v>1783.31</v>
      </c>
      <c r="AB1733">
        <v>1761.87</v>
      </c>
      <c r="AC1733">
        <v>1767.97</v>
      </c>
      <c r="AD1733">
        <v>21.44</v>
      </c>
      <c r="AE1733">
        <v>24.486428571428501</v>
      </c>
      <c r="AF1733">
        <v>40.771531708189698</v>
      </c>
      <c r="AG1733">
        <v>0</v>
      </c>
      <c r="AH1733" s="1">
        <f t="shared" si="83"/>
        <v>44532</v>
      </c>
      <c r="AI1733">
        <f>IFERROR(VLOOKUP(AH1733,realized!U:X,3,0),"")</f>
        <v>-173589.84</v>
      </c>
    </row>
    <row r="1734" spans="1:35" x14ac:dyDescent="0.3">
      <c r="A1734" t="s">
        <v>2563</v>
      </c>
      <c r="B1734">
        <v>1.12809</v>
      </c>
      <c r="C1734">
        <v>1.1323700000000001</v>
      </c>
      <c r="D1734">
        <v>1.12534</v>
      </c>
      <c r="E1734">
        <v>1.12554</v>
      </c>
      <c r="F1734">
        <v>7.03000000000009E-3</v>
      </c>
      <c r="G1734">
        <v>7.1321428571428499E-3</v>
      </c>
      <c r="H1734">
        <v>64.556380971785899</v>
      </c>
      <c r="I1734">
        <v>0</v>
      </c>
      <c r="J1734" s="1">
        <f t="shared" si="81"/>
        <v>44544</v>
      </c>
      <c r="K1734">
        <f>IFERROR(VLOOKUP(J1734,realized!F:I,3,0),"")</f>
        <v>212850.13</v>
      </c>
      <c r="M1734" t="s">
        <v>2563</v>
      </c>
      <c r="N1734">
        <v>1.3212900000000001</v>
      </c>
      <c r="O1734">
        <v>1.3256399999999999</v>
      </c>
      <c r="P1734">
        <v>1.3190500000000001</v>
      </c>
      <c r="Q1734">
        <v>1.3225</v>
      </c>
      <c r="R1734">
        <v>6.5899999999998703E-3</v>
      </c>
      <c r="S1734">
        <v>8.2307142857142909E-3</v>
      </c>
      <c r="T1734">
        <v>64.247120269351797</v>
      </c>
      <c r="U1734">
        <v>0</v>
      </c>
      <c r="V1734" s="1">
        <f t="shared" si="82"/>
        <v>44544</v>
      </c>
      <c r="W1734">
        <f>IFERROR(VLOOKUP(V1734,realized!K:N,3,0),"")</f>
        <v>316418.26</v>
      </c>
      <c r="Y1734" t="s">
        <v>2556</v>
      </c>
      <c r="Z1734">
        <v>1769.58</v>
      </c>
      <c r="AA1734">
        <v>1786.02</v>
      </c>
      <c r="AB1734">
        <v>1766.03</v>
      </c>
      <c r="AC1734">
        <v>1783.24</v>
      </c>
      <c r="AD1734">
        <v>19.989999999999998</v>
      </c>
      <c r="AE1734">
        <v>24.911428571428502</v>
      </c>
      <c r="AF1734">
        <v>41.024452349960299</v>
      </c>
      <c r="AG1734">
        <v>0</v>
      </c>
      <c r="AH1734" s="1">
        <f t="shared" si="83"/>
        <v>44533</v>
      </c>
      <c r="AI1734">
        <f>IFERROR(VLOOKUP(AH1734,realized!U:X,3,0),"")</f>
        <v>-384726.49</v>
      </c>
    </row>
    <row r="1735" spans="1:35" x14ac:dyDescent="0.3">
      <c r="A1735" t="s">
        <v>2564</v>
      </c>
      <c r="B1735">
        <v>1.1254900000000001</v>
      </c>
      <c r="C1735">
        <v>1.1298999999999999</v>
      </c>
      <c r="D1735">
        <v>1.12205</v>
      </c>
      <c r="E1735">
        <v>1.1289499999999999</v>
      </c>
      <c r="F1735">
        <v>7.8499999999999091E-3</v>
      </c>
      <c r="G1735">
        <v>7.4657142857142804E-3</v>
      </c>
      <c r="H1735">
        <v>66.340063830648504</v>
      </c>
      <c r="I1735">
        <v>0</v>
      </c>
      <c r="J1735" s="1">
        <f t="shared" si="81"/>
        <v>44545</v>
      </c>
      <c r="K1735">
        <f>IFERROR(VLOOKUP(J1735,realized!F:I,3,0),"")</f>
        <v>238109.44</v>
      </c>
      <c r="M1735" t="s">
        <v>2564</v>
      </c>
      <c r="N1735">
        <v>1.3224199999999999</v>
      </c>
      <c r="O1735">
        <v>1.3282499999999999</v>
      </c>
      <c r="P1735">
        <v>1.3170999999999999</v>
      </c>
      <c r="Q1735">
        <v>1.32565</v>
      </c>
      <c r="R1735">
        <v>1.11499999999999E-2</v>
      </c>
      <c r="S1735">
        <v>8.6821428571428692E-3</v>
      </c>
      <c r="T1735">
        <v>64.393805262529199</v>
      </c>
      <c r="U1735">
        <v>0</v>
      </c>
      <c r="V1735" s="1">
        <f t="shared" si="82"/>
        <v>44545</v>
      </c>
      <c r="W1735">
        <f>IFERROR(VLOOKUP(V1735,realized!K:N,3,0),"")</f>
        <v>144941.5</v>
      </c>
      <c r="Y1735" t="s">
        <v>2557</v>
      </c>
      <c r="Z1735">
        <v>1785.13</v>
      </c>
      <c r="AA1735">
        <v>1787.61</v>
      </c>
      <c r="AB1735">
        <v>1775.64</v>
      </c>
      <c r="AC1735">
        <v>1778.28</v>
      </c>
      <c r="AD1735">
        <v>11.9699999999998</v>
      </c>
      <c r="AE1735">
        <v>23.799285714285599</v>
      </c>
      <c r="AF1735">
        <v>43.183732389041701</v>
      </c>
      <c r="AG1735">
        <v>0</v>
      </c>
      <c r="AH1735" s="1">
        <f t="shared" si="83"/>
        <v>44536</v>
      </c>
      <c r="AI1735">
        <f>IFERROR(VLOOKUP(AH1735,realized!U:X,3,0),"")</f>
        <v>1056304.49</v>
      </c>
    </row>
    <row r="1736" spans="1:35" x14ac:dyDescent="0.3">
      <c r="A1736" t="s">
        <v>2565</v>
      </c>
      <c r="B1736">
        <v>1.1287400000000001</v>
      </c>
      <c r="C1736">
        <v>1.13601</v>
      </c>
      <c r="D1736">
        <v>1.1281099999999999</v>
      </c>
      <c r="E1736">
        <v>1.1326799999999999</v>
      </c>
      <c r="F1736">
        <v>7.9000000000000094E-3</v>
      </c>
      <c r="G1736">
        <v>7.1442857142857098E-3</v>
      </c>
      <c r="H1736">
        <v>69.855111307663506</v>
      </c>
      <c r="I1736">
        <v>0</v>
      </c>
      <c r="J1736" s="1">
        <f t="shared" si="81"/>
        <v>44546</v>
      </c>
      <c r="K1736">
        <f>IFERROR(VLOOKUP(J1736,realized!F:I,3,0),"")</f>
        <v>209993.01</v>
      </c>
      <c r="M1736" t="s">
        <v>2565</v>
      </c>
      <c r="N1736">
        <v>1.32582</v>
      </c>
      <c r="O1736">
        <v>1.3373900000000001</v>
      </c>
      <c r="P1736">
        <v>1.32409</v>
      </c>
      <c r="Q1736">
        <v>1.33168</v>
      </c>
      <c r="R1736">
        <v>1.3299999999999999E-2</v>
      </c>
      <c r="S1736">
        <v>9.0435714285714494E-3</v>
      </c>
      <c r="T1736">
        <v>64.142332876583396</v>
      </c>
      <c r="U1736">
        <v>0</v>
      </c>
      <c r="V1736" s="1">
        <f t="shared" si="82"/>
        <v>44546</v>
      </c>
      <c r="W1736">
        <f>IFERROR(VLOOKUP(V1736,realized!K:N,3,0),"")</f>
        <v>360122.29</v>
      </c>
      <c r="Y1736" t="s">
        <v>2558</v>
      </c>
      <c r="Z1736">
        <v>1778.72</v>
      </c>
      <c r="AA1736">
        <v>1787.63</v>
      </c>
      <c r="AB1736">
        <v>1772.21</v>
      </c>
      <c r="AC1736">
        <v>1783.99</v>
      </c>
      <c r="AD1736">
        <v>15.42</v>
      </c>
      <c r="AE1736">
        <v>23.578571428571301</v>
      </c>
      <c r="AF1736">
        <v>43.189372941564699</v>
      </c>
      <c r="AG1736">
        <v>0</v>
      </c>
      <c r="AH1736" s="1">
        <f t="shared" si="83"/>
        <v>44537</v>
      </c>
      <c r="AI1736">
        <f>IFERROR(VLOOKUP(AH1736,realized!U:X,3,0),"")</f>
        <v>1454461.25</v>
      </c>
    </row>
    <row r="1737" spans="1:35" x14ac:dyDescent="0.3">
      <c r="A1737" t="s">
        <v>2566</v>
      </c>
      <c r="B1737">
        <v>1.13293</v>
      </c>
      <c r="C1737">
        <v>1.13487</v>
      </c>
      <c r="D1737">
        <v>1.1234299999999999</v>
      </c>
      <c r="E1737">
        <v>1.12357</v>
      </c>
      <c r="F1737">
        <v>1.1440000000000099E-2</v>
      </c>
      <c r="G1737">
        <v>7.5692857142857202E-3</v>
      </c>
      <c r="H1737">
        <v>69.961980753803502</v>
      </c>
      <c r="I1737">
        <v>0</v>
      </c>
      <c r="J1737" s="1">
        <f t="shared" si="81"/>
        <v>44547</v>
      </c>
      <c r="K1737">
        <f>IFERROR(VLOOKUP(J1737,realized!F:I,3,0),"")</f>
        <v>30180.6</v>
      </c>
      <c r="M1737" t="s">
        <v>2566</v>
      </c>
      <c r="N1737">
        <v>1.3319300000000001</v>
      </c>
      <c r="O1737">
        <v>1.3339000000000001</v>
      </c>
      <c r="P1737">
        <v>1.3230200000000001</v>
      </c>
      <c r="Q1737">
        <v>1.32318</v>
      </c>
      <c r="R1737">
        <v>1.0880000000000001E-2</v>
      </c>
      <c r="S1737">
        <v>9.2814285714285898E-3</v>
      </c>
      <c r="T1737">
        <v>64.607908929767007</v>
      </c>
      <c r="U1737">
        <v>0</v>
      </c>
      <c r="V1737" s="1">
        <f t="shared" si="82"/>
        <v>44547</v>
      </c>
      <c r="W1737">
        <f>IFERROR(VLOOKUP(V1737,realized!K:N,3,0),"")</f>
        <v>60314.55</v>
      </c>
      <c r="Y1737" t="s">
        <v>2559</v>
      </c>
      <c r="Z1737">
        <v>1784.32</v>
      </c>
      <c r="AA1737">
        <v>1793.04</v>
      </c>
      <c r="AB1737">
        <v>1779.52</v>
      </c>
      <c r="AC1737">
        <v>1782.89</v>
      </c>
      <c r="AD1737">
        <v>13.5199999999999</v>
      </c>
      <c r="AE1737">
        <v>23.4078571428571</v>
      </c>
      <c r="AF1737">
        <v>45.1345460418081</v>
      </c>
      <c r="AG1737">
        <v>0</v>
      </c>
      <c r="AH1737" s="1">
        <f t="shared" si="83"/>
        <v>44538</v>
      </c>
      <c r="AI1737">
        <f>IFERROR(VLOOKUP(AH1737,realized!U:X,3,0),"")</f>
        <v>1010011.08</v>
      </c>
    </row>
    <row r="1738" spans="1:35" x14ac:dyDescent="0.3">
      <c r="A1738" t="s">
        <v>2567</v>
      </c>
      <c r="B1738">
        <v>1.1238300000000001</v>
      </c>
      <c r="C1738">
        <v>1.13035</v>
      </c>
      <c r="D1738">
        <v>1.1234299999999999</v>
      </c>
      <c r="E1738">
        <v>1.12734</v>
      </c>
      <c r="F1738">
        <v>6.9200000000000303E-3</v>
      </c>
      <c r="G1738">
        <v>7.0028571428571501E-3</v>
      </c>
      <c r="H1738">
        <v>75.445766368345403</v>
      </c>
      <c r="I1738">
        <v>0</v>
      </c>
      <c r="J1738" s="1">
        <f t="shared" si="81"/>
        <v>44550</v>
      </c>
      <c r="K1738">
        <f>IFERROR(VLOOKUP(J1738,realized!F:I,3,0),"")</f>
        <v>437697.73</v>
      </c>
      <c r="M1738" t="s">
        <v>2567</v>
      </c>
      <c r="N1738">
        <v>1.3236699999999999</v>
      </c>
      <c r="O1738">
        <v>1.3244</v>
      </c>
      <c r="P1738">
        <v>1.31728</v>
      </c>
      <c r="Q1738">
        <v>1.32054</v>
      </c>
      <c r="R1738">
        <v>7.12000000000001E-3</v>
      </c>
      <c r="S1738">
        <v>8.5278571428571599E-3</v>
      </c>
      <c r="T1738">
        <v>64.799879633912894</v>
      </c>
      <c r="U1738">
        <v>0</v>
      </c>
      <c r="V1738" s="1">
        <f t="shared" si="82"/>
        <v>44550</v>
      </c>
      <c r="W1738">
        <f>IFERROR(VLOOKUP(V1738,realized!K:N,3,0),"")</f>
        <v>-8966.9500000000007</v>
      </c>
      <c r="Y1738" t="s">
        <v>2560</v>
      </c>
      <c r="Z1738">
        <v>1782.92</v>
      </c>
      <c r="AA1738">
        <v>1787.6</v>
      </c>
      <c r="AB1738">
        <v>1773.16</v>
      </c>
      <c r="AC1738">
        <v>1774.98</v>
      </c>
      <c r="AD1738">
        <v>14.439999999999801</v>
      </c>
      <c r="AE1738">
        <v>22.812142857142799</v>
      </c>
      <c r="AF1738">
        <v>51.734007885649397</v>
      </c>
      <c r="AG1738">
        <v>0</v>
      </c>
      <c r="AH1738" s="1">
        <f t="shared" si="83"/>
        <v>44539</v>
      </c>
      <c r="AI1738">
        <f>IFERROR(VLOOKUP(AH1738,realized!U:X,3,0),"")</f>
        <v>1418771.06</v>
      </c>
    </row>
    <row r="1739" spans="1:35" x14ac:dyDescent="0.3">
      <c r="A1739" t="s">
        <v>2568</v>
      </c>
      <c r="B1739">
        <v>1.12815</v>
      </c>
      <c r="C1739">
        <v>1.13025</v>
      </c>
      <c r="D1739">
        <v>1.12605</v>
      </c>
      <c r="E1739">
        <v>1.1278300000000001</v>
      </c>
      <c r="F1739">
        <v>4.1999999999999798E-3</v>
      </c>
      <c r="G1739">
        <v>6.89428571428572E-3</v>
      </c>
      <c r="H1739">
        <v>75.192617822252402</v>
      </c>
      <c r="I1739">
        <v>0</v>
      </c>
      <c r="J1739" s="1">
        <f t="shared" si="81"/>
        <v>44551</v>
      </c>
      <c r="K1739">
        <f>IFERROR(VLOOKUP(J1739,realized!F:I,3,0),"")</f>
        <v>242742.22</v>
      </c>
      <c r="M1739" t="s">
        <v>2568</v>
      </c>
      <c r="N1739">
        <v>1.32064</v>
      </c>
      <c r="O1739">
        <v>1.3270299999999999</v>
      </c>
      <c r="P1739">
        <v>1.3197000000000001</v>
      </c>
      <c r="Q1739">
        <v>1.3266100000000001</v>
      </c>
      <c r="R1739">
        <v>7.3299999999998297E-3</v>
      </c>
      <c r="S1739">
        <v>8.4050000000000097E-3</v>
      </c>
      <c r="T1739">
        <v>64.915373358405702</v>
      </c>
      <c r="U1739">
        <v>0</v>
      </c>
      <c r="V1739" s="1">
        <f t="shared" si="82"/>
        <v>44551</v>
      </c>
      <c r="W1739">
        <f>IFERROR(VLOOKUP(V1739,realized!K:N,3,0),"")</f>
        <v>250060.79999999999</v>
      </c>
      <c r="Y1739" t="s">
        <v>2561</v>
      </c>
      <c r="Z1739">
        <v>1775.77</v>
      </c>
      <c r="AA1739">
        <v>1789.35</v>
      </c>
      <c r="AB1739">
        <v>1770.01</v>
      </c>
      <c r="AC1739">
        <v>1782.7</v>
      </c>
      <c r="AD1739">
        <v>19.3399999999999</v>
      </c>
      <c r="AE1739">
        <v>20.845714285714202</v>
      </c>
      <c r="AF1739">
        <v>69.630865242260299</v>
      </c>
      <c r="AG1739">
        <v>0</v>
      </c>
      <c r="AH1739" s="1">
        <f t="shared" si="83"/>
        <v>44540</v>
      </c>
      <c r="AI1739">
        <f>IFERROR(VLOOKUP(AH1739,realized!U:X,3,0),"")</f>
        <v>816637.99</v>
      </c>
    </row>
    <row r="1740" spans="1:35" x14ac:dyDescent="0.3">
      <c r="A1740" t="s">
        <v>2569</v>
      </c>
      <c r="B1740">
        <v>1.12826</v>
      </c>
      <c r="C1740">
        <v>1.13419</v>
      </c>
      <c r="D1740">
        <v>1.1264000000000001</v>
      </c>
      <c r="E1740">
        <v>1.13249</v>
      </c>
      <c r="F1740">
        <v>7.7899999999999602E-3</v>
      </c>
      <c r="G1740">
        <v>7.0764285714285703E-3</v>
      </c>
      <c r="H1740">
        <v>74.944742385509599</v>
      </c>
      <c r="I1740">
        <v>0</v>
      </c>
      <c r="J1740" s="1">
        <f t="shared" si="81"/>
        <v>44552</v>
      </c>
      <c r="K1740">
        <f>IFERROR(VLOOKUP(J1740,realized!F:I,3,0),"")</f>
        <v>-129469.27</v>
      </c>
      <c r="M1740" t="s">
        <v>2569</v>
      </c>
      <c r="N1740">
        <v>1.3255600000000001</v>
      </c>
      <c r="O1740">
        <v>1.3362700000000001</v>
      </c>
      <c r="P1740">
        <v>1.32395</v>
      </c>
      <c r="Q1740">
        <v>1.33484</v>
      </c>
      <c r="R1740">
        <v>1.23200000000001E-2</v>
      </c>
      <c r="S1740">
        <v>8.8264285714285805E-3</v>
      </c>
      <c r="T1740">
        <v>65.1836487467626</v>
      </c>
      <c r="U1740">
        <v>0</v>
      </c>
      <c r="V1740" s="1">
        <f t="shared" si="82"/>
        <v>44552</v>
      </c>
      <c r="W1740">
        <f>IFERROR(VLOOKUP(V1740,realized!K:N,3,0),"")</f>
        <v>-550266.80000000005</v>
      </c>
      <c r="Y1740" t="s">
        <v>2562</v>
      </c>
      <c r="Z1740">
        <v>1781.76</v>
      </c>
      <c r="AA1740">
        <v>1791.48</v>
      </c>
      <c r="AB1740">
        <v>1781.66</v>
      </c>
      <c r="AC1740">
        <v>1786.52</v>
      </c>
      <c r="AD1740">
        <v>9.8199999999999292</v>
      </c>
      <c r="AE1740">
        <v>19.374285714285602</v>
      </c>
      <c r="AF1740">
        <v>68.916809105604997</v>
      </c>
      <c r="AG1740">
        <v>0</v>
      </c>
      <c r="AH1740" s="1">
        <f t="shared" si="83"/>
        <v>44543</v>
      </c>
      <c r="AI1740">
        <f>IFERROR(VLOOKUP(AH1740,realized!U:X,3,0),"")</f>
        <v>1825885.24</v>
      </c>
    </row>
    <row r="1741" spans="1:35" x14ac:dyDescent="0.3">
      <c r="A1741" t="s">
        <v>2570</v>
      </c>
      <c r="B1741">
        <v>1.1323000000000001</v>
      </c>
      <c r="C1741">
        <v>1.13418</v>
      </c>
      <c r="D1741">
        <v>1.1289899999999999</v>
      </c>
      <c r="E1741">
        <v>1.1327199999999999</v>
      </c>
      <c r="F1741">
        <v>5.1900000000000201E-3</v>
      </c>
      <c r="G1741">
        <v>6.9707142857142902E-3</v>
      </c>
      <c r="H1741">
        <v>74.766459431727</v>
      </c>
      <c r="I1741">
        <v>0</v>
      </c>
      <c r="J1741" s="1">
        <f t="shared" si="81"/>
        <v>44553</v>
      </c>
      <c r="K1741">
        <f>IFERROR(VLOOKUP(J1741,realized!F:I,3,0),"")</f>
        <v>122470.98</v>
      </c>
      <c r="M1741" t="s">
        <v>2570</v>
      </c>
      <c r="N1741">
        <v>1.3348899999999999</v>
      </c>
      <c r="O1741">
        <v>1.34375</v>
      </c>
      <c r="P1741">
        <v>1.3342099999999999</v>
      </c>
      <c r="Q1741">
        <v>1.3408</v>
      </c>
      <c r="R1741">
        <v>9.5400000000001005E-3</v>
      </c>
      <c r="S1741">
        <v>8.7814285714285893E-3</v>
      </c>
      <c r="T1741">
        <v>55.438899515640003</v>
      </c>
      <c r="U1741">
        <v>0</v>
      </c>
      <c r="V1741" s="1">
        <f t="shared" si="82"/>
        <v>44553</v>
      </c>
      <c r="W1741">
        <f>IFERROR(VLOOKUP(V1741,realized!K:N,3,0),"")</f>
        <v>-897047.2</v>
      </c>
      <c r="Y1741" t="s">
        <v>2563</v>
      </c>
      <c r="Z1741">
        <v>1785.79</v>
      </c>
      <c r="AA1741">
        <v>1789.5</v>
      </c>
      <c r="AB1741">
        <v>1766.31</v>
      </c>
      <c r="AC1741">
        <v>1770.73</v>
      </c>
      <c r="AD1741">
        <v>23.19</v>
      </c>
      <c r="AE1741">
        <v>19.756428571428501</v>
      </c>
      <c r="AF1741">
        <v>68.330122375552193</v>
      </c>
      <c r="AG1741">
        <v>0</v>
      </c>
      <c r="AH1741" s="1">
        <f t="shared" si="83"/>
        <v>44544</v>
      </c>
      <c r="AI1741">
        <f>IFERROR(VLOOKUP(AH1741,realized!U:X,3,0),"")</f>
        <v>-408266.08</v>
      </c>
    </row>
    <row r="1742" spans="1:35" x14ac:dyDescent="0.3">
      <c r="A1742" t="s">
        <v>2571</v>
      </c>
      <c r="B1742">
        <v>1.13209</v>
      </c>
      <c r="C1742">
        <v>1.1343300000000001</v>
      </c>
      <c r="D1742">
        <v>1.1303399999999999</v>
      </c>
      <c r="E1742">
        <v>1.1314</v>
      </c>
      <c r="F1742">
        <v>3.9900000000001601E-3</v>
      </c>
      <c r="G1742">
        <v>6.9278571428571497E-3</v>
      </c>
      <c r="H1742">
        <v>74.654706488968799</v>
      </c>
      <c r="I1742">
        <v>0</v>
      </c>
      <c r="J1742" s="1">
        <f t="shared" si="81"/>
        <v>44554</v>
      </c>
      <c r="K1742">
        <f>IFERROR(VLOOKUP(J1742,realized!F:I,3,0),"")</f>
        <v>20706.5</v>
      </c>
      <c r="M1742" t="s">
        <v>2571</v>
      </c>
      <c r="N1742">
        <v>1.34036</v>
      </c>
      <c r="O1742">
        <v>1.34158</v>
      </c>
      <c r="P1742">
        <v>1.3382799999999999</v>
      </c>
      <c r="Q1742">
        <v>1.33914</v>
      </c>
      <c r="R1742">
        <v>3.3000000000000802E-3</v>
      </c>
      <c r="S1742">
        <v>8.5614285714285896E-3</v>
      </c>
      <c r="T1742">
        <v>55.5041518948183</v>
      </c>
      <c r="U1742">
        <v>0</v>
      </c>
      <c r="V1742" s="1">
        <f t="shared" si="82"/>
        <v>44554</v>
      </c>
      <c r="W1742">
        <f>IFERROR(VLOOKUP(V1742,realized!K:N,3,0),"")</f>
        <v>-36213.360000000001</v>
      </c>
      <c r="Y1742" t="s">
        <v>2564</v>
      </c>
      <c r="Z1742">
        <v>1770.87</v>
      </c>
      <c r="AA1742">
        <v>1780.86</v>
      </c>
      <c r="AB1742">
        <v>1752.84</v>
      </c>
      <c r="AC1742">
        <v>1776.46</v>
      </c>
      <c r="AD1742">
        <v>28.0199999999999</v>
      </c>
      <c r="AE1742">
        <v>21.111428571428501</v>
      </c>
      <c r="AF1742">
        <v>62.196845352571799</v>
      </c>
      <c r="AG1742">
        <v>0</v>
      </c>
      <c r="AH1742" s="1">
        <f t="shared" si="83"/>
        <v>44545</v>
      </c>
      <c r="AI1742">
        <f>IFERROR(VLOOKUP(AH1742,realized!U:X,3,0),"")</f>
        <v>-3462491.58</v>
      </c>
    </row>
    <row r="1743" spans="1:35" x14ac:dyDescent="0.3">
      <c r="A1743" t="s">
        <v>2572</v>
      </c>
      <c r="B1743">
        <v>1.1314599999999999</v>
      </c>
      <c r="C1743">
        <v>1.13344</v>
      </c>
      <c r="D1743">
        <v>1.1302700000000001</v>
      </c>
      <c r="E1743">
        <v>1.13242</v>
      </c>
      <c r="F1743">
        <v>3.1699999999998899E-3</v>
      </c>
      <c r="G1743">
        <v>6.6485714285714299E-3</v>
      </c>
      <c r="H1743">
        <v>74.430478901726403</v>
      </c>
      <c r="I1743">
        <v>0</v>
      </c>
      <c r="J1743" s="1">
        <f t="shared" si="81"/>
        <v>44557</v>
      </c>
      <c r="K1743">
        <f>IFERROR(VLOOKUP(J1743,realized!F:I,3,0),"")</f>
        <v>176614.51</v>
      </c>
      <c r="M1743" t="s">
        <v>2572</v>
      </c>
      <c r="N1743">
        <v>1.3395300000000001</v>
      </c>
      <c r="O1743">
        <v>1.3444799999999999</v>
      </c>
      <c r="P1743">
        <v>1.33866</v>
      </c>
      <c r="Q1743">
        <v>1.3437300000000001</v>
      </c>
      <c r="R1743">
        <v>5.8199999999999303E-3</v>
      </c>
      <c r="S1743">
        <v>8.4014285714285892E-3</v>
      </c>
      <c r="T1743">
        <v>54.577688329470902</v>
      </c>
      <c r="U1743">
        <v>0</v>
      </c>
      <c r="V1743" s="1">
        <f t="shared" si="82"/>
        <v>44557</v>
      </c>
      <c r="W1743">
        <f>IFERROR(VLOOKUP(V1743,realized!K:N,3,0),"")</f>
        <v>-137713.69</v>
      </c>
      <c r="Y1743" t="s">
        <v>2565</v>
      </c>
      <c r="Z1743">
        <v>1775.96</v>
      </c>
      <c r="AA1743">
        <v>1799.56</v>
      </c>
      <c r="AB1743">
        <v>1775.51</v>
      </c>
      <c r="AC1743">
        <v>1799.06</v>
      </c>
      <c r="AD1743">
        <v>24.049999999999901</v>
      </c>
      <c r="AE1743">
        <v>20.319999999999901</v>
      </c>
      <c r="AF1743">
        <v>66.0755401734815</v>
      </c>
      <c r="AG1743">
        <v>0</v>
      </c>
      <c r="AH1743" s="1">
        <f t="shared" si="83"/>
        <v>44546</v>
      </c>
      <c r="AI1743">
        <f>IFERROR(VLOOKUP(AH1743,realized!U:X,3,0),"")</f>
        <v>-1079149.51</v>
      </c>
    </row>
    <row r="1744" spans="1:35" x14ac:dyDescent="0.3">
      <c r="A1744" t="s">
        <v>2573</v>
      </c>
      <c r="B1744">
        <v>1.13245</v>
      </c>
      <c r="C1744">
        <v>1.1333</v>
      </c>
      <c r="D1744">
        <v>1.12893</v>
      </c>
      <c r="E1744">
        <v>1.1307400000000001</v>
      </c>
      <c r="F1744">
        <v>4.3699999999999798E-3</v>
      </c>
      <c r="G1744">
        <v>6.30928571428571E-3</v>
      </c>
      <c r="H1744">
        <v>73.989835371041906</v>
      </c>
      <c r="I1744">
        <v>0</v>
      </c>
      <c r="J1744" s="1">
        <f t="shared" si="81"/>
        <v>44558</v>
      </c>
      <c r="K1744">
        <f>IFERROR(VLOOKUP(J1744,realized!F:I,3,0),"")</f>
        <v>298207.90999999997</v>
      </c>
      <c r="M1744" t="s">
        <v>2573</v>
      </c>
      <c r="N1744">
        <v>1.34354</v>
      </c>
      <c r="O1744">
        <v>1.34613</v>
      </c>
      <c r="P1744">
        <v>1.34145</v>
      </c>
      <c r="Q1744">
        <v>1.34239</v>
      </c>
      <c r="R1744">
        <v>4.6800000000000097E-3</v>
      </c>
      <c r="S1744">
        <v>8.0164285714285893E-3</v>
      </c>
      <c r="T1744">
        <v>53.620910879372403</v>
      </c>
      <c r="U1744">
        <v>0</v>
      </c>
      <c r="V1744" s="1">
        <f t="shared" si="82"/>
        <v>44558</v>
      </c>
      <c r="W1744">
        <f>IFERROR(VLOOKUP(V1744,realized!K:N,3,0),"")</f>
        <v>-305561.06</v>
      </c>
      <c r="Y1744" t="s">
        <v>2566</v>
      </c>
      <c r="Z1744">
        <v>1799.76</v>
      </c>
      <c r="AA1744">
        <v>1814.22</v>
      </c>
      <c r="AB1744">
        <v>1795.74</v>
      </c>
      <c r="AC1744">
        <v>1797.35</v>
      </c>
      <c r="AD1744">
        <v>18.48</v>
      </c>
      <c r="AE1744">
        <v>20.049999999999901</v>
      </c>
      <c r="AF1744">
        <v>61.824203890279101</v>
      </c>
      <c r="AG1744">
        <v>0</v>
      </c>
      <c r="AH1744" s="1">
        <f t="shared" si="83"/>
        <v>44547</v>
      </c>
      <c r="AI1744">
        <f>IFERROR(VLOOKUP(AH1744,realized!U:X,3,0),"")</f>
        <v>-2299544.15</v>
      </c>
    </row>
    <row r="1745" spans="1:35" x14ac:dyDescent="0.3">
      <c r="A1745" t="s">
        <v>2574</v>
      </c>
      <c r="B1745">
        <v>1.13089</v>
      </c>
      <c r="C1745">
        <v>1.13683</v>
      </c>
      <c r="D1745">
        <v>1.12734</v>
      </c>
      <c r="E1745">
        <v>1.13459</v>
      </c>
      <c r="F1745">
        <v>9.4899999999999898E-3</v>
      </c>
      <c r="G1745">
        <v>6.5100000000000002E-3</v>
      </c>
      <c r="H1745">
        <v>71.614551166378305</v>
      </c>
      <c r="I1745">
        <v>0</v>
      </c>
      <c r="J1745" s="1">
        <f t="shared" si="81"/>
        <v>44559</v>
      </c>
      <c r="K1745">
        <f>IFERROR(VLOOKUP(J1745,realized!F:I,3,0),"")</f>
        <v>-153347.07999999999</v>
      </c>
      <c r="M1745" t="s">
        <v>2574</v>
      </c>
      <c r="N1745">
        <v>1.3432200000000001</v>
      </c>
      <c r="O1745">
        <v>1.3499399999999999</v>
      </c>
      <c r="P1745">
        <v>1.3408100000000001</v>
      </c>
      <c r="Q1745">
        <v>1.3484799999999999</v>
      </c>
      <c r="R1745">
        <v>9.1299999999998604E-3</v>
      </c>
      <c r="S1745">
        <v>8.3014285714285794E-3</v>
      </c>
      <c r="T1745">
        <v>49.0002385777331</v>
      </c>
      <c r="U1745">
        <v>0</v>
      </c>
      <c r="V1745" s="1">
        <f t="shared" si="82"/>
        <v>44559</v>
      </c>
      <c r="W1745">
        <f>IFERROR(VLOOKUP(V1745,realized!K:N,3,0),"")</f>
        <v>-296058.65000000002</v>
      </c>
      <c r="Y1745" t="s">
        <v>2567</v>
      </c>
      <c r="Z1745">
        <v>1799.65</v>
      </c>
      <c r="AA1745">
        <v>1804.09</v>
      </c>
      <c r="AB1745">
        <v>1788.25</v>
      </c>
      <c r="AC1745">
        <v>1790.38</v>
      </c>
      <c r="AD1745">
        <v>15.8399999999999</v>
      </c>
      <c r="AE1745">
        <v>18.4078571428571</v>
      </c>
      <c r="AF1745">
        <v>61.057845550625601</v>
      </c>
      <c r="AG1745">
        <v>0</v>
      </c>
      <c r="AH1745" s="1">
        <f t="shared" si="83"/>
        <v>44550</v>
      </c>
      <c r="AI1745">
        <f>IFERROR(VLOOKUP(AH1745,realized!U:X,3,0),"")</f>
        <v>1028019.66</v>
      </c>
    </row>
    <row r="1746" spans="1:35" x14ac:dyDescent="0.3">
      <c r="A1746" t="s">
        <v>2575</v>
      </c>
      <c r="B1746">
        <v>1.1344700000000001</v>
      </c>
      <c r="C1746">
        <v>1.1359699999999999</v>
      </c>
      <c r="D1746">
        <v>1.12982</v>
      </c>
      <c r="E1746">
        <v>1.1323700000000001</v>
      </c>
      <c r="F1746">
        <v>6.14999999999987E-3</v>
      </c>
      <c r="G1746">
        <v>6.52857142857142E-3</v>
      </c>
      <c r="H1746">
        <v>71.410932936717202</v>
      </c>
      <c r="I1746">
        <v>0</v>
      </c>
      <c r="J1746" s="1">
        <f t="shared" si="81"/>
        <v>44560</v>
      </c>
      <c r="K1746">
        <f>IFERROR(VLOOKUP(J1746,realized!F:I,3,0),"")</f>
        <v>657032.87</v>
      </c>
      <c r="M1746" t="s">
        <v>2575</v>
      </c>
      <c r="N1746">
        <v>1.3487</v>
      </c>
      <c r="O1746">
        <v>1.3521300000000001</v>
      </c>
      <c r="P1746">
        <v>1.34537</v>
      </c>
      <c r="Q1746">
        <v>1.3497300000000001</v>
      </c>
      <c r="R1746">
        <v>6.7600000000000897E-3</v>
      </c>
      <c r="S1746">
        <v>8.1507142857142906E-3</v>
      </c>
      <c r="T1746">
        <v>46.497874187404904</v>
      </c>
      <c r="U1746">
        <v>0</v>
      </c>
      <c r="V1746" s="1">
        <f t="shared" si="82"/>
        <v>44560</v>
      </c>
      <c r="W1746">
        <f>IFERROR(VLOOKUP(V1746,realized!K:N,3,0),"")</f>
        <v>-48163.1</v>
      </c>
      <c r="Y1746" t="s">
        <v>2568</v>
      </c>
      <c r="Z1746">
        <v>1789.88</v>
      </c>
      <c r="AA1746">
        <v>1800.38</v>
      </c>
      <c r="AB1746">
        <v>1784.78</v>
      </c>
      <c r="AC1746">
        <v>1789.03</v>
      </c>
      <c r="AD1746">
        <v>15.600000000000099</v>
      </c>
      <c r="AE1746">
        <v>17.937142857142799</v>
      </c>
      <c r="AF1746">
        <v>60.224413308383802</v>
      </c>
      <c r="AG1746">
        <v>0</v>
      </c>
      <c r="AH1746" s="1">
        <f t="shared" si="83"/>
        <v>44551</v>
      </c>
      <c r="AI1746">
        <f>IFERROR(VLOOKUP(AH1746,realized!U:X,3,0),"")</f>
        <v>34537.11</v>
      </c>
    </row>
    <row r="1747" spans="1:35" x14ac:dyDescent="0.3">
      <c r="A1747" t="s">
        <v>2576</v>
      </c>
      <c r="B1747">
        <v>1.13202</v>
      </c>
      <c r="C1747">
        <v>1.13862</v>
      </c>
      <c r="D1747">
        <v>1.1303000000000001</v>
      </c>
      <c r="E1747">
        <v>1.13676</v>
      </c>
      <c r="F1747">
        <v>8.3199999999998796E-3</v>
      </c>
      <c r="G1747">
        <v>6.7007142857142803E-3</v>
      </c>
      <c r="H1747">
        <v>66.913538438665995</v>
      </c>
      <c r="I1747">
        <v>0</v>
      </c>
      <c r="J1747" s="1">
        <f t="shared" si="81"/>
        <v>44561</v>
      </c>
      <c r="K1747">
        <f>IFERROR(VLOOKUP(J1747,realized!F:I,3,0),"")</f>
        <v>-123412.34</v>
      </c>
      <c r="M1747" t="s">
        <v>2576</v>
      </c>
      <c r="N1747">
        <v>1.3494299999999999</v>
      </c>
      <c r="O1747">
        <v>1.35497</v>
      </c>
      <c r="P1747">
        <v>1.3465100000000001</v>
      </c>
      <c r="Q1747">
        <v>1.3524799999999999</v>
      </c>
      <c r="R1747">
        <v>8.4599999999999103E-3</v>
      </c>
      <c r="S1747">
        <v>8.3128571428571305E-3</v>
      </c>
      <c r="T1747">
        <v>43.551474666032597</v>
      </c>
      <c r="U1747">
        <v>0</v>
      </c>
      <c r="V1747" s="1">
        <f t="shared" si="82"/>
        <v>44561</v>
      </c>
      <c r="W1747">
        <f>IFERROR(VLOOKUP(V1747,realized!K:N,3,0),"")</f>
        <v>-159135.64000000001</v>
      </c>
      <c r="Y1747" t="s">
        <v>2569</v>
      </c>
      <c r="Z1747">
        <v>1788.57</v>
      </c>
      <c r="AA1747">
        <v>1804.94</v>
      </c>
      <c r="AB1747">
        <v>1785.79</v>
      </c>
      <c r="AC1747">
        <v>1803.17</v>
      </c>
      <c r="AD1747">
        <v>19.149999999999999</v>
      </c>
      <c r="AE1747">
        <v>17.773571428571401</v>
      </c>
      <c r="AF1747">
        <v>59.369199875395203</v>
      </c>
      <c r="AG1747">
        <v>0</v>
      </c>
      <c r="AH1747" s="1">
        <f t="shared" si="83"/>
        <v>44552</v>
      </c>
      <c r="AI1747">
        <f>IFERROR(VLOOKUP(AH1747,realized!U:X,3,0),"")</f>
        <v>-84869.53</v>
      </c>
    </row>
    <row r="1748" spans="1:35" x14ac:dyDescent="0.3">
      <c r="A1748" t="s">
        <v>2577</v>
      </c>
      <c r="B1748">
        <v>1.13724</v>
      </c>
      <c r="C1748">
        <v>1.13781</v>
      </c>
      <c r="D1748">
        <v>1.1279399999999999</v>
      </c>
      <c r="E1748">
        <v>1.1293</v>
      </c>
      <c r="F1748">
        <v>9.8700000000000402E-3</v>
      </c>
      <c r="G1748">
        <v>6.9035714285714204E-3</v>
      </c>
      <c r="H1748">
        <v>66.824033168597893</v>
      </c>
      <c r="I1748">
        <v>0</v>
      </c>
      <c r="J1748" s="1">
        <f t="shared" si="81"/>
        <v>44564</v>
      </c>
      <c r="K1748">
        <f>IFERROR(VLOOKUP(J1748,realized!F:I,3,0),"")</f>
        <v>308564.27</v>
      </c>
      <c r="M1748" t="s">
        <v>2577</v>
      </c>
      <c r="N1748">
        <v>1.3526100000000001</v>
      </c>
      <c r="O1748">
        <v>1.3532999999999999</v>
      </c>
      <c r="P1748">
        <v>1.34304</v>
      </c>
      <c r="Q1748">
        <v>1.34748</v>
      </c>
      <c r="R1748">
        <v>1.0259999999999899E-2</v>
      </c>
      <c r="S1748">
        <v>8.5749999999999993E-3</v>
      </c>
      <c r="T1748">
        <v>43.660466627444698</v>
      </c>
      <c r="U1748">
        <v>0</v>
      </c>
      <c r="V1748" s="1">
        <f t="shared" si="82"/>
        <v>44564</v>
      </c>
      <c r="W1748">
        <f>IFERROR(VLOOKUP(V1748,realized!K:N,3,0),"")</f>
        <v>-128029.56</v>
      </c>
      <c r="Y1748" t="s">
        <v>2570</v>
      </c>
      <c r="Z1748">
        <v>1803.87</v>
      </c>
      <c r="AA1748">
        <v>1810.66</v>
      </c>
      <c r="AB1748">
        <v>1798.74</v>
      </c>
      <c r="AC1748">
        <v>1808.07</v>
      </c>
      <c r="AD1748">
        <v>11.92</v>
      </c>
      <c r="AE1748">
        <v>17.197142857142801</v>
      </c>
      <c r="AF1748">
        <v>58.361961411743998</v>
      </c>
      <c r="AG1748">
        <v>0</v>
      </c>
      <c r="AH1748" s="1">
        <f t="shared" si="83"/>
        <v>44553</v>
      </c>
      <c r="AI1748">
        <f>IFERROR(VLOOKUP(AH1748,realized!U:X,3,0),"")</f>
        <v>-192223.9</v>
      </c>
    </row>
    <row r="1749" spans="1:35" x14ac:dyDescent="0.3">
      <c r="A1749" t="s">
        <v>2578</v>
      </c>
      <c r="B1749">
        <v>1.1293299999999999</v>
      </c>
      <c r="C1749">
        <v>1.1322399999999999</v>
      </c>
      <c r="D1749">
        <v>1.1272</v>
      </c>
      <c r="E1749">
        <v>1.1283300000000001</v>
      </c>
      <c r="F1749">
        <v>5.03999999999993E-3</v>
      </c>
      <c r="G1749">
        <v>6.7028571428571302E-3</v>
      </c>
      <c r="H1749">
        <v>69.818753645161095</v>
      </c>
      <c r="I1749">
        <v>0</v>
      </c>
      <c r="J1749" s="1">
        <f t="shared" si="81"/>
        <v>44565</v>
      </c>
      <c r="K1749">
        <f>IFERROR(VLOOKUP(J1749,realized!F:I,3,0),"")</f>
        <v>-107535.29</v>
      </c>
      <c r="M1749" t="s">
        <v>2578</v>
      </c>
      <c r="N1749">
        <v>1.34755</v>
      </c>
      <c r="O1749">
        <v>1.3556900000000001</v>
      </c>
      <c r="P1749">
        <v>1.34588</v>
      </c>
      <c r="Q1749">
        <v>1.3526100000000001</v>
      </c>
      <c r="R1749">
        <v>9.8100000000000895E-3</v>
      </c>
      <c r="S1749">
        <v>8.4792857142857204E-3</v>
      </c>
      <c r="T1749">
        <v>43.059783051097398</v>
      </c>
      <c r="U1749">
        <v>0</v>
      </c>
      <c r="V1749" s="1">
        <f t="shared" si="82"/>
        <v>44565</v>
      </c>
      <c r="W1749">
        <f>IFERROR(VLOOKUP(V1749,realized!K:N,3,0),"")</f>
        <v>-38616.050000000003</v>
      </c>
      <c r="Y1749" t="s">
        <v>2572</v>
      </c>
      <c r="Z1749">
        <v>1808.47</v>
      </c>
      <c r="AA1749">
        <v>1813.39</v>
      </c>
      <c r="AB1749">
        <v>1802.9</v>
      </c>
      <c r="AC1749">
        <v>1811.67</v>
      </c>
      <c r="AD1749">
        <v>10.49</v>
      </c>
      <c r="AE1749">
        <v>17.091428571428501</v>
      </c>
      <c r="AF1749">
        <v>57.463825583882397</v>
      </c>
      <c r="AG1749">
        <v>0</v>
      </c>
      <c r="AH1749" s="1">
        <f t="shared" si="83"/>
        <v>44557</v>
      </c>
      <c r="AI1749">
        <f>IFERROR(VLOOKUP(AH1749,realized!U:X,3,0),"")</f>
        <v>224043.28</v>
      </c>
    </row>
    <row r="1750" spans="1:35" x14ac:dyDescent="0.3">
      <c r="A1750" t="s">
        <v>2579</v>
      </c>
      <c r="B1750">
        <v>1.1283000000000001</v>
      </c>
      <c r="C1750">
        <v>1.13462</v>
      </c>
      <c r="D1750">
        <v>1.1276900000000001</v>
      </c>
      <c r="E1750">
        <v>1.13121</v>
      </c>
      <c r="F1750">
        <v>6.9299999999998798E-3</v>
      </c>
      <c r="G1750">
        <v>6.6335714285714097E-3</v>
      </c>
      <c r="H1750">
        <v>69.616396652315899</v>
      </c>
      <c r="I1750">
        <v>0</v>
      </c>
      <c r="J1750" s="1">
        <f t="shared" si="81"/>
        <v>44566</v>
      </c>
      <c r="K1750">
        <f>IFERROR(VLOOKUP(J1750,realized!F:I,3,0),"")</f>
        <v>-171551.33</v>
      </c>
      <c r="M1750" t="s">
        <v>2579</v>
      </c>
      <c r="N1750">
        <v>1.3527499999999999</v>
      </c>
      <c r="O1750">
        <v>1.3597999999999999</v>
      </c>
      <c r="P1750">
        <v>1.3520000000000001</v>
      </c>
      <c r="Q1750">
        <v>1.35507</v>
      </c>
      <c r="R1750">
        <v>7.7999999999998001E-3</v>
      </c>
      <c r="S1750">
        <v>8.08642857142855E-3</v>
      </c>
      <c r="T1750">
        <v>38.903471725419202</v>
      </c>
      <c r="U1750">
        <v>0</v>
      </c>
      <c r="V1750" s="1">
        <f t="shared" si="82"/>
        <v>44566</v>
      </c>
      <c r="W1750">
        <f>IFERROR(VLOOKUP(V1750,realized!K:N,3,0),"")</f>
        <v>-382212.48</v>
      </c>
      <c r="Y1750" t="s">
        <v>2573</v>
      </c>
      <c r="Z1750">
        <v>1811.17</v>
      </c>
      <c r="AA1750">
        <v>1820.16</v>
      </c>
      <c r="AB1750">
        <v>1804.93</v>
      </c>
      <c r="AC1750">
        <v>1805.93</v>
      </c>
      <c r="AD1750">
        <v>15.23</v>
      </c>
      <c r="AE1750">
        <v>17.077857142857098</v>
      </c>
      <c r="AF1750">
        <v>53.072389848929703</v>
      </c>
      <c r="AG1750">
        <v>0</v>
      </c>
      <c r="AH1750" s="1">
        <f t="shared" si="83"/>
        <v>44558</v>
      </c>
      <c r="AI1750">
        <f>IFERROR(VLOOKUP(AH1750,realized!U:X,3,0),"")</f>
        <v>-801814.39</v>
      </c>
    </row>
    <row r="1751" spans="1:35" x14ac:dyDescent="0.3">
      <c r="A1751" t="s">
        <v>2580</v>
      </c>
      <c r="B1751">
        <v>1.13106</v>
      </c>
      <c r="C1751">
        <v>1.1331500000000001</v>
      </c>
      <c r="D1751">
        <v>1.12843</v>
      </c>
      <c r="E1751">
        <v>1.12914</v>
      </c>
      <c r="F1751">
        <v>4.7200000000000497E-3</v>
      </c>
      <c r="G1751">
        <v>6.1535714285713998E-3</v>
      </c>
      <c r="H1751">
        <v>69.049740994552707</v>
      </c>
      <c r="I1751">
        <v>0</v>
      </c>
      <c r="J1751" s="1">
        <f t="shared" si="81"/>
        <v>44567</v>
      </c>
      <c r="K1751">
        <f>IFERROR(VLOOKUP(J1751,realized!F:I,3,0),"")</f>
        <v>424588.88</v>
      </c>
      <c r="M1751" t="s">
        <v>2580</v>
      </c>
      <c r="N1751">
        <v>1.35524</v>
      </c>
      <c r="O1751">
        <v>1.3558600000000001</v>
      </c>
      <c r="P1751">
        <v>1.3489599999999999</v>
      </c>
      <c r="Q1751">
        <v>1.3530599999999999</v>
      </c>
      <c r="R1751">
        <v>6.9000000000001196E-3</v>
      </c>
      <c r="S1751">
        <v>7.8021428571428504E-3</v>
      </c>
      <c r="T1751">
        <v>38.428304416778502</v>
      </c>
      <c r="U1751">
        <v>0</v>
      </c>
      <c r="V1751" s="1">
        <f t="shared" si="82"/>
        <v>44567</v>
      </c>
      <c r="W1751">
        <f>IFERROR(VLOOKUP(V1751,realized!K:N,3,0),"")</f>
        <v>-120771.9</v>
      </c>
      <c r="Y1751" t="s">
        <v>2574</v>
      </c>
      <c r="Z1751">
        <v>1805.13</v>
      </c>
      <c r="AA1751">
        <v>1807.54</v>
      </c>
      <c r="AB1751">
        <v>1789.34</v>
      </c>
      <c r="AC1751">
        <v>1804.49</v>
      </c>
      <c r="AD1751">
        <v>18.2</v>
      </c>
      <c r="AE1751">
        <v>17.412142857142801</v>
      </c>
      <c r="AF1751">
        <v>52.231419187494197</v>
      </c>
      <c r="AG1751">
        <v>0</v>
      </c>
      <c r="AH1751" s="1">
        <f t="shared" si="83"/>
        <v>44559</v>
      </c>
      <c r="AI1751">
        <f>IFERROR(VLOOKUP(AH1751,realized!U:X,3,0),"")</f>
        <v>-1910857.1</v>
      </c>
    </row>
    <row r="1752" spans="1:35" x14ac:dyDescent="0.3">
      <c r="A1752" t="s">
        <v>2581</v>
      </c>
      <c r="B1752">
        <v>1.12944</v>
      </c>
      <c r="C1752">
        <v>1.13646</v>
      </c>
      <c r="D1752">
        <v>1.1289899999999999</v>
      </c>
      <c r="E1752">
        <v>1.1357200000000001</v>
      </c>
      <c r="F1752">
        <v>7.4700000000000799E-3</v>
      </c>
      <c r="G1752">
        <v>6.1928571428571198E-3</v>
      </c>
      <c r="H1752">
        <v>75.895613331048494</v>
      </c>
      <c r="I1752">
        <v>0</v>
      </c>
      <c r="J1752" s="1">
        <f t="shared" si="81"/>
        <v>44568</v>
      </c>
      <c r="K1752">
        <f>IFERROR(VLOOKUP(J1752,realized!F:I,3,0),"")</f>
        <v>-2654.74</v>
      </c>
      <c r="M1752" t="s">
        <v>2581</v>
      </c>
      <c r="N1752">
        <v>1.3527400000000001</v>
      </c>
      <c r="O1752">
        <v>1.35972</v>
      </c>
      <c r="P1752">
        <v>1.3520399999999999</v>
      </c>
      <c r="Q1752">
        <v>1.3585</v>
      </c>
      <c r="R1752">
        <v>7.6800000000001303E-3</v>
      </c>
      <c r="S1752">
        <v>7.84214285714286E-3</v>
      </c>
      <c r="T1752">
        <v>40.426428125349098</v>
      </c>
      <c r="U1752">
        <v>0</v>
      </c>
      <c r="V1752" s="1">
        <f t="shared" si="82"/>
        <v>44568</v>
      </c>
      <c r="W1752">
        <f>IFERROR(VLOOKUP(V1752,realized!K:N,3,0),"")</f>
        <v>-82915.100000000006</v>
      </c>
      <c r="Y1752" t="s">
        <v>2575</v>
      </c>
      <c r="Z1752">
        <v>1803.97</v>
      </c>
      <c r="AA1752">
        <v>1817.09</v>
      </c>
      <c r="AB1752">
        <v>1796.09</v>
      </c>
      <c r="AC1752">
        <v>1814.17</v>
      </c>
      <c r="AD1752">
        <v>21</v>
      </c>
      <c r="AE1752">
        <v>17.880714285714198</v>
      </c>
      <c r="AF1752">
        <v>51.525459017592503</v>
      </c>
      <c r="AG1752">
        <v>0</v>
      </c>
      <c r="AH1752" s="1">
        <f t="shared" si="83"/>
        <v>44560</v>
      </c>
      <c r="AI1752">
        <f>IFERROR(VLOOKUP(AH1752,realized!U:X,3,0),"")</f>
        <v>-220829.16</v>
      </c>
    </row>
    <row r="1753" spans="1:35" x14ac:dyDescent="0.3">
      <c r="A1753" t="s">
        <v>2582</v>
      </c>
      <c r="B1753">
        <v>1.1350899999999999</v>
      </c>
      <c r="C1753">
        <v>1.1360300000000001</v>
      </c>
      <c r="D1753">
        <v>1.1284799999999999</v>
      </c>
      <c r="E1753">
        <v>1.13218</v>
      </c>
      <c r="F1753">
        <v>7.5500000000001599E-3</v>
      </c>
      <c r="G1753">
        <v>6.4321428571428498E-3</v>
      </c>
      <c r="H1753">
        <v>76.777200766184706</v>
      </c>
      <c r="I1753">
        <v>0</v>
      </c>
      <c r="J1753" s="1">
        <f t="shared" si="81"/>
        <v>44571</v>
      </c>
      <c r="K1753">
        <f>IFERROR(VLOOKUP(J1753,realized!F:I,3,0),"")</f>
        <v>695613.26</v>
      </c>
      <c r="M1753" t="s">
        <v>2582</v>
      </c>
      <c r="N1753">
        <v>1.35686</v>
      </c>
      <c r="O1753">
        <v>1.36029</v>
      </c>
      <c r="P1753">
        <v>1.3531599999999999</v>
      </c>
      <c r="Q1753">
        <v>1.35744</v>
      </c>
      <c r="R1753">
        <v>7.1300000000000799E-3</v>
      </c>
      <c r="S1753">
        <v>7.8278571428571607E-3</v>
      </c>
      <c r="T1753">
        <v>43.969084924793499</v>
      </c>
      <c r="U1753">
        <v>0</v>
      </c>
      <c r="V1753" s="1">
        <f t="shared" si="82"/>
        <v>44571</v>
      </c>
      <c r="W1753">
        <f>IFERROR(VLOOKUP(V1753,realized!K:N,3,0),"")</f>
        <v>167892.71</v>
      </c>
      <c r="Y1753" t="s">
        <v>2576</v>
      </c>
      <c r="Z1753">
        <v>1815.09</v>
      </c>
      <c r="AA1753">
        <v>1830.25</v>
      </c>
      <c r="AB1753">
        <v>1814.11</v>
      </c>
      <c r="AC1753">
        <v>1829.06</v>
      </c>
      <c r="AD1753">
        <v>16.1400000000001</v>
      </c>
      <c r="AE1753">
        <v>17.652142857142799</v>
      </c>
      <c r="AF1753">
        <v>45.769175888145803</v>
      </c>
      <c r="AG1753">
        <v>0</v>
      </c>
      <c r="AH1753" s="1">
        <f t="shared" si="83"/>
        <v>44561</v>
      </c>
      <c r="AI1753">
        <f>IFERROR(VLOOKUP(AH1753,realized!U:X,3,0),"")</f>
        <v>-2815537.51</v>
      </c>
    </row>
    <row r="1754" spans="1:35" x14ac:dyDescent="0.3">
      <c r="A1754" t="s">
        <v>2583</v>
      </c>
      <c r="B1754">
        <v>1.1323099999999999</v>
      </c>
      <c r="C1754">
        <v>1.1375</v>
      </c>
      <c r="D1754">
        <v>1.13127</v>
      </c>
      <c r="E1754">
        <v>1.1362099999999999</v>
      </c>
      <c r="F1754">
        <v>6.22999999999995E-3</v>
      </c>
      <c r="G1754">
        <v>6.3207142857142802E-3</v>
      </c>
      <c r="H1754">
        <v>79.032599177449896</v>
      </c>
      <c r="I1754">
        <v>0</v>
      </c>
      <c r="J1754" s="1">
        <f t="shared" si="81"/>
        <v>44572</v>
      </c>
      <c r="K1754">
        <f>IFERROR(VLOOKUP(J1754,realized!F:I,3,0),"")</f>
        <v>319280.46000000002</v>
      </c>
      <c r="M1754" t="s">
        <v>2583</v>
      </c>
      <c r="N1754">
        <v>1.35663</v>
      </c>
      <c r="O1754">
        <v>1.36361</v>
      </c>
      <c r="P1754">
        <v>1.35608</v>
      </c>
      <c r="Q1754">
        <v>1.3629199999999999</v>
      </c>
      <c r="R1754">
        <v>7.5300000000000297E-3</v>
      </c>
      <c r="S1754">
        <v>7.4857142857143004E-3</v>
      </c>
      <c r="T1754">
        <v>51.558752037823602</v>
      </c>
      <c r="U1754">
        <v>0</v>
      </c>
      <c r="V1754" s="1">
        <f t="shared" si="82"/>
        <v>44572</v>
      </c>
      <c r="W1754">
        <f>IFERROR(VLOOKUP(V1754,realized!K:N,3,0),"")</f>
        <v>-13668.81</v>
      </c>
      <c r="Y1754" t="s">
        <v>2577</v>
      </c>
      <c r="Z1754">
        <v>1828.3</v>
      </c>
      <c r="AA1754">
        <v>1831.68</v>
      </c>
      <c r="AB1754">
        <v>1798.27</v>
      </c>
      <c r="AC1754">
        <v>1800.89</v>
      </c>
      <c r="AD1754">
        <v>33.409999999999997</v>
      </c>
      <c r="AE1754">
        <v>19.337142857142801</v>
      </c>
      <c r="AF1754">
        <v>45.070141936680997</v>
      </c>
      <c r="AG1754">
        <v>0</v>
      </c>
      <c r="AH1754" s="1">
        <f t="shared" si="83"/>
        <v>44564</v>
      </c>
      <c r="AI1754">
        <f>IFERROR(VLOOKUP(AH1754,realized!U:X,3,0),"")</f>
        <v>-1109867.26</v>
      </c>
    </row>
    <row r="1755" spans="1:35" x14ac:dyDescent="0.3">
      <c r="A1755" t="s">
        <v>2584</v>
      </c>
      <c r="B1755">
        <v>1.13652</v>
      </c>
      <c r="C1755">
        <v>1.1452599999999999</v>
      </c>
      <c r="D1755">
        <v>1.13544</v>
      </c>
      <c r="E1755">
        <v>1.1438699999999999</v>
      </c>
      <c r="F1755">
        <v>9.8199999999999399E-3</v>
      </c>
      <c r="G1755">
        <v>6.6514285714285599E-3</v>
      </c>
      <c r="H1755">
        <v>61.533459091314697</v>
      </c>
      <c r="I1755">
        <v>1</v>
      </c>
      <c r="J1755" s="1">
        <f t="shared" si="81"/>
        <v>44573</v>
      </c>
      <c r="K1755">
        <f>IFERROR(VLOOKUP(J1755,realized!F:I,3,0),"")</f>
        <v>-1882662.79</v>
      </c>
      <c r="M1755" t="s">
        <v>2584</v>
      </c>
      <c r="N1755">
        <v>1.3630199999999999</v>
      </c>
      <c r="O1755">
        <v>1.37138</v>
      </c>
      <c r="P1755">
        <v>1.3620000000000001</v>
      </c>
      <c r="Q1755">
        <v>1.3697299999999999</v>
      </c>
      <c r="R1755">
        <v>9.3799999999999405E-3</v>
      </c>
      <c r="S1755">
        <v>7.4742857142857102E-3</v>
      </c>
      <c r="T1755">
        <v>46.6324533916275</v>
      </c>
      <c r="U1755">
        <v>0</v>
      </c>
      <c r="V1755" s="1">
        <f t="shared" si="82"/>
        <v>44573</v>
      </c>
      <c r="W1755">
        <f>IFERROR(VLOOKUP(V1755,realized!K:N,3,0),"")</f>
        <v>-801016.22</v>
      </c>
      <c r="Y1755" t="s">
        <v>2578</v>
      </c>
      <c r="Z1755">
        <v>1800.46</v>
      </c>
      <c r="AA1755">
        <v>1816.65</v>
      </c>
      <c r="AB1755">
        <v>1798.41</v>
      </c>
      <c r="AC1755">
        <v>1814.16</v>
      </c>
      <c r="AD1755">
        <v>18.239999999999998</v>
      </c>
      <c r="AE1755">
        <v>18.983571428571398</v>
      </c>
      <c r="AF1755">
        <v>44.956904243080203</v>
      </c>
      <c r="AG1755">
        <v>0</v>
      </c>
      <c r="AH1755" s="1">
        <f t="shared" si="83"/>
        <v>44565</v>
      </c>
      <c r="AI1755">
        <f>IFERROR(VLOOKUP(AH1755,realized!U:X,3,0),"")</f>
        <v>771901.29</v>
      </c>
    </row>
    <row r="1756" spans="1:35" x14ac:dyDescent="0.3">
      <c r="A1756" t="s">
        <v>2585</v>
      </c>
      <c r="B1756">
        <v>1.1439900000000001</v>
      </c>
      <c r="C1756">
        <v>1.1481600000000001</v>
      </c>
      <c r="D1756">
        <v>1.14354</v>
      </c>
      <c r="E1756">
        <v>1.1450499999999999</v>
      </c>
      <c r="F1756">
        <v>4.6200000000000598E-3</v>
      </c>
      <c r="G1756">
        <v>6.6964285714285502E-3</v>
      </c>
      <c r="H1756">
        <v>55.794834730352598</v>
      </c>
      <c r="I1756">
        <v>1</v>
      </c>
      <c r="J1756" s="1">
        <f t="shared" si="81"/>
        <v>44574</v>
      </c>
      <c r="K1756">
        <f>IFERROR(VLOOKUP(J1756,realized!F:I,3,0),"")</f>
        <v>-1101425.6000000001</v>
      </c>
      <c r="M1756" t="s">
        <v>2585</v>
      </c>
      <c r="N1756">
        <v>1.3701099999999999</v>
      </c>
      <c r="O1756">
        <v>1.37486</v>
      </c>
      <c r="P1756">
        <v>1.36972</v>
      </c>
      <c r="Q1756">
        <v>1.3701399999999999</v>
      </c>
      <c r="R1756">
        <v>5.1399999999999198E-3</v>
      </c>
      <c r="S1756">
        <v>7.6057142857142703E-3</v>
      </c>
      <c r="T1756">
        <v>42.9191736324833</v>
      </c>
      <c r="U1756">
        <v>0</v>
      </c>
      <c r="V1756" s="1">
        <f t="shared" si="82"/>
        <v>44574</v>
      </c>
      <c r="W1756">
        <f>IFERROR(VLOOKUP(V1756,realized!K:N,3,0),"")</f>
        <v>-478602.41</v>
      </c>
      <c r="Y1756" t="s">
        <v>2579</v>
      </c>
      <c r="Z1756">
        <v>1814.46</v>
      </c>
      <c r="AA1756">
        <v>1829.59</v>
      </c>
      <c r="AB1756">
        <v>1808.19</v>
      </c>
      <c r="AC1756">
        <v>1809.96</v>
      </c>
      <c r="AD1756">
        <v>21.3999999999998</v>
      </c>
      <c r="AE1756">
        <v>18.5107142857143</v>
      </c>
      <c r="AF1756">
        <v>57.420270919355602</v>
      </c>
      <c r="AG1756">
        <v>0</v>
      </c>
      <c r="AH1756" s="1">
        <f t="shared" si="83"/>
        <v>44566</v>
      </c>
      <c r="AI1756">
        <f>IFERROR(VLOOKUP(AH1756,realized!U:X,3,0),"")</f>
        <v>951454.69</v>
      </c>
    </row>
    <row r="1757" spans="1:35" x14ac:dyDescent="0.3">
      <c r="A1757" t="s">
        <v>2586</v>
      </c>
      <c r="B1757">
        <v>1.14534</v>
      </c>
      <c r="C1757">
        <v>1.1482600000000001</v>
      </c>
      <c r="D1757">
        <v>1.13984</v>
      </c>
      <c r="E1757">
        <v>1.1414800000000001</v>
      </c>
      <c r="F1757">
        <v>8.4200000000000906E-3</v>
      </c>
      <c r="G1757">
        <v>7.0714285714285697E-3</v>
      </c>
      <c r="H1757">
        <v>55.789413146611601</v>
      </c>
      <c r="I1757">
        <v>1</v>
      </c>
      <c r="J1757" s="1">
        <f t="shared" si="81"/>
        <v>44575</v>
      </c>
      <c r="K1757">
        <f>IFERROR(VLOOKUP(J1757,realized!F:I,3,0),"")</f>
        <v>-183531.55</v>
      </c>
      <c r="M1757" t="s">
        <v>2586</v>
      </c>
      <c r="N1757">
        <v>1.371</v>
      </c>
      <c r="O1757">
        <v>1.3742799999999999</v>
      </c>
      <c r="P1757">
        <v>1.36527</v>
      </c>
      <c r="Q1757">
        <v>1.3670100000000001</v>
      </c>
      <c r="R1757">
        <v>9.0099999999999607E-3</v>
      </c>
      <c r="S1757">
        <v>7.8335714285714207E-3</v>
      </c>
      <c r="T1757">
        <v>45.047298233823298</v>
      </c>
      <c r="U1757">
        <v>0</v>
      </c>
      <c r="V1757" s="1">
        <f t="shared" si="82"/>
        <v>44575</v>
      </c>
      <c r="W1757">
        <f>IFERROR(VLOOKUP(V1757,realized!K:N,3,0),"")</f>
        <v>121595.26</v>
      </c>
      <c r="Y1757" t="s">
        <v>2580</v>
      </c>
      <c r="Z1757">
        <v>1809.76</v>
      </c>
      <c r="AA1757">
        <v>1812.11</v>
      </c>
      <c r="AB1757">
        <v>1786.3</v>
      </c>
      <c r="AC1757">
        <v>1790.76</v>
      </c>
      <c r="AD1757">
        <v>25.809999999999899</v>
      </c>
      <c r="AE1757">
        <v>18.6364285714285</v>
      </c>
      <c r="AF1757">
        <v>64.004342183016504</v>
      </c>
      <c r="AG1757">
        <v>0</v>
      </c>
      <c r="AH1757" s="1">
        <f t="shared" si="83"/>
        <v>44567</v>
      </c>
      <c r="AI1757">
        <f>IFERROR(VLOOKUP(AH1757,realized!U:X,3,0),"")</f>
        <v>-1473544.59</v>
      </c>
    </row>
    <row r="1758" spans="1:35" x14ac:dyDescent="0.3">
      <c r="A1758" t="s">
        <v>2587</v>
      </c>
      <c r="B1758">
        <v>1.14124</v>
      </c>
      <c r="C1758">
        <v>1.1434299999999999</v>
      </c>
      <c r="D1758">
        <v>1.1391500000000001</v>
      </c>
      <c r="E1758">
        <v>1.1403799999999999</v>
      </c>
      <c r="F1758">
        <v>4.2799999999998299E-3</v>
      </c>
      <c r="G1758">
        <v>7.0649999999999802E-3</v>
      </c>
      <c r="H1758">
        <v>56.100048570275497</v>
      </c>
      <c r="I1758">
        <v>1</v>
      </c>
      <c r="J1758" s="1">
        <f t="shared" si="81"/>
        <v>44578</v>
      </c>
      <c r="K1758">
        <f>IFERROR(VLOOKUP(J1758,realized!F:I,3,0),"")</f>
        <v>120680.46</v>
      </c>
      <c r="M1758" t="s">
        <v>2587</v>
      </c>
      <c r="N1758">
        <v>1.36696</v>
      </c>
      <c r="O1758">
        <v>1.36893</v>
      </c>
      <c r="P1758">
        <v>1.3636699999999999</v>
      </c>
      <c r="Q1758">
        <v>1.3641300000000001</v>
      </c>
      <c r="R1758">
        <v>5.2600000000000398E-3</v>
      </c>
      <c r="S1758">
        <v>7.8749999999999896E-3</v>
      </c>
      <c r="T1758">
        <v>44.999330814447802</v>
      </c>
      <c r="U1758">
        <v>0</v>
      </c>
      <c r="V1758" s="1">
        <f t="shared" si="82"/>
        <v>44578</v>
      </c>
      <c r="W1758">
        <f>IFERROR(VLOOKUP(V1758,realized!K:N,3,0),"")</f>
        <v>67038.789999999994</v>
      </c>
      <c r="Y1758" t="s">
        <v>2581</v>
      </c>
      <c r="Z1758">
        <v>1790.94</v>
      </c>
      <c r="AA1758">
        <v>1798.56</v>
      </c>
      <c r="AB1758">
        <v>1782.44</v>
      </c>
      <c r="AC1758">
        <v>1795.87</v>
      </c>
      <c r="AD1758">
        <v>16.119999999999798</v>
      </c>
      <c r="AE1758">
        <v>18.467857142857099</v>
      </c>
      <c r="AF1758">
        <v>61.922602551324701</v>
      </c>
      <c r="AG1758">
        <v>0</v>
      </c>
      <c r="AH1758" s="1">
        <f t="shared" si="83"/>
        <v>44568</v>
      </c>
      <c r="AI1758">
        <f>IFERROR(VLOOKUP(AH1758,realized!U:X,3,0),"")</f>
        <v>-8458.2099999999991</v>
      </c>
    </row>
    <row r="1759" spans="1:35" x14ac:dyDescent="0.3">
      <c r="A1759" t="s">
        <v>2588</v>
      </c>
      <c r="B1759">
        <v>1.1406400000000001</v>
      </c>
      <c r="C1759">
        <v>1.14212</v>
      </c>
      <c r="D1759">
        <v>1.1314500000000001</v>
      </c>
      <c r="E1759">
        <v>1.13252</v>
      </c>
      <c r="F1759">
        <v>1.06699999999999E-2</v>
      </c>
      <c r="G1759">
        <v>7.1492857142856896E-3</v>
      </c>
      <c r="H1759">
        <v>56.360852417240601</v>
      </c>
      <c r="I1759">
        <v>1</v>
      </c>
      <c r="J1759" s="1">
        <f t="shared" si="81"/>
        <v>44579</v>
      </c>
      <c r="K1759">
        <f>IFERROR(VLOOKUP(J1759,realized!F:I,3,0),"")</f>
        <v>-602843.98</v>
      </c>
      <c r="M1759" t="s">
        <v>2588</v>
      </c>
      <c r="N1759">
        <v>1.3642300000000001</v>
      </c>
      <c r="O1759">
        <v>1.3660699999999999</v>
      </c>
      <c r="P1759">
        <v>1.3572200000000001</v>
      </c>
      <c r="Q1759">
        <v>1.3591299999999999</v>
      </c>
      <c r="R1759">
        <v>8.8499999999998007E-3</v>
      </c>
      <c r="S1759">
        <v>7.8549999999999905E-3</v>
      </c>
      <c r="T1759">
        <v>47.414155464005503</v>
      </c>
      <c r="U1759">
        <v>0</v>
      </c>
      <c r="V1759" s="1">
        <f t="shared" si="82"/>
        <v>44579</v>
      </c>
      <c r="W1759">
        <f>IFERROR(VLOOKUP(V1759,realized!K:N,3,0),"")</f>
        <v>-30108.080000000002</v>
      </c>
      <c r="Y1759" t="s">
        <v>2582</v>
      </c>
      <c r="Z1759">
        <v>1794.34</v>
      </c>
      <c r="AA1759">
        <v>1802.23</v>
      </c>
      <c r="AB1759">
        <v>1790.27</v>
      </c>
      <c r="AC1759">
        <v>1801.35</v>
      </c>
      <c r="AD1759">
        <v>11.96</v>
      </c>
      <c r="AE1759">
        <v>18.1907142857143</v>
      </c>
      <c r="AF1759">
        <v>61.889984855564499</v>
      </c>
      <c r="AG1759">
        <v>0</v>
      </c>
      <c r="AH1759" s="1">
        <f t="shared" si="83"/>
        <v>44571</v>
      </c>
      <c r="AI1759">
        <f>IFERROR(VLOOKUP(AH1759,realized!U:X,3,0),"")</f>
        <v>1183502.3</v>
      </c>
    </row>
    <row r="1760" spans="1:35" x14ac:dyDescent="0.3">
      <c r="A1760" t="s">
        <v>2589</v>
      </c>
      <c r="B1760">
        <v>1.13205</v>
      </c>
      <c r="C1760">
        <v>1.1356900000000001</v>
      </c>
      <c r="D1760">
        <v>1.1318699999999999</v>
      </c>
      <c r="E1760">
        <v>1.1339399999999999</v>
      </c>
      <c r="F1760">
        <v>3.8200000000001501E-3</v>
      </c>
      <c r="G1760">
        <v>6.9828571428571396E-3</v>
      </c>
      <c r="H1760">
        <v>56.545098423284699</v>
      </c>
      <c r="I1760">
        <v>1</v>
      </c>
      <c r="J1760" s="1">
        <f t="shared" si="81"/>
        <v>44580</v>
      </c>
      <c r="K1760">
        <f>IFERROR(VLOOKUP(J1760,realized!F:I,3,0),"")</f>
        <v>-35799.47</v>
      </c>
      <c r="M1760" t="s">
        <v>2589</v>
      </c>
      <c r="N1760">
        <v>1.3588899999999999</v>
      </c>
      <c r="O1760">
        <v>1.36487</v>
      </c>
      <c r="P1760">
        <v>1.3587199999999999</v>
      </c>
      <c r="Q1760">
        <v>1.361</v>
      </c>
      <c r="R1760">
        <v>6.1500000000000998E-3</v>
      </c>
      <c r="S1760">
        <v>7.8114285714285603E-3</v>
      </c>
      <c r="T1760">
        <v>47.298370277500702</v>
      </c>
      <c r="U1760">
        <v>0</v>
      </c>
      <c r="V1760" s="1">
        <f t="shared" si="82"/>
        <v>44580</v>
      </c>
      <c r="W1760">
        <f>IFERROR(VLOOKUP(V1760,realized!K:N,3,0),"")</f>
        <v>86692</v>
      </c>
      <c r="Y1760" t="s">
        <v>2583</v>
      </c>
      <c r="Z1760">
        <v>1800.34</v>
      </c>
      <c r="AA1760">
        <v>1823.15</v>
      </c>
      <c r="AB1760">
        <v>1799.86</v>
      </c>
      <c r="AC1760">
        <v>1821.05</v>
      </c>
      <c r="AD1760">
        <v>23.290000000000099</v>
      </c>
      <c r="AE1760">
        <v>18.739999999999998</v>
      </c>
      <c r="AF1760">
        <v>62.010444740427197</v>
      </c>
      <c r="AG1760">
        <v>0</v>
      </c>
      <c r="AH1760" s="1">
        <f t="shared" si="83"/>
        <v>44572</v>
      </c>
      <c r="AI1760">
        <f>IFERROR(VLOOKUP(AH1760,realized!U:X,3,0),"")</f>
        <v>-517592.9</v>
      </c>
    </row>
    <row r="1761" spans="1:35" x14ac:dyDescent="0.3">
      <c r="A1761" t="s">
        <v>2590</v>
      </c>
      <c r="B1761">
        <v>1.13412</v>
      </c>
      <c r="C1761">
        <v>1.13686</v>
      </c>
      <c r="D1761">
        <v>1.13028</v>
      </c>
      <c r="E1761">
        <v>1.1307</v>
      </c>
      <c r="F1761">
        <v>6.5800000000000303E-3</v>
      </c>
      <c r="G1761">
        <v>6.8585714285714404E-3</v>
      </c>
      <c r="H1761">
        <v>56.608911851626097</v>
      </c>
      <c r="I1761">
        <v>1</v>
      </c>
      <c r="J1761" s="1">
        <f t="shared" si="81"/>
        <v>44581</v>
      </c>
      <c r="K1761">
        <f>IFERROR(VLOOKUP(J1761,realized!F:I,3,0),"")</f>
        <v>-591643.04</v>
      </c>
      <c r="M1761" t="s">
        <v>2590</v>
      </c>
      <c r="N1761">
        <v>1.3610899999999999</v>
      </c>
      <c r="O1761">
        <v>1.3661300000000001</v>
      </c>
      <c r="P1761">
        <v>1.3586</v>
      </c>
      <c r="Q1761">
        <v>1.35954</v>
      </c>
      <c r="R1761">
        <v>7.5300000000000297E-3</v>
      </c>
      <c r="S1761">
        <v>7.7450000000000001E-3</v>
      </c>
      <c r="T1761">
        <v>47.1037873116979</v>
      </c>
      <c r="U1761">
        <v>0</v>
      </c>
      <c r="V1761" s="1">
        <f t="shared" si="82"/>
        <v>44581</v>
      </c>
      <c r="W1761">
        <f>IFERROR(VLOOKUP(V1761,realized!K:N,3,0),"")</f>
        <v>41954.080000000002</v>
      </c>
      <c r="Y1761" t="s">
        <v>2584</v>
      </c>
      <c r="Z1761">
        <v>1820.45</v>
      </c>
      <c r="AA1761">
        <v>1827.99</v>
      </c>
      <c r="AB1761">
        <v>1814.56</v>
      </c>
      <c r="AC1761">
        <v>1825.71</v>
      </c>
      <c r="AD1761">
        <v>13.43</v>
      </c>
      <c r="AE1761">
        <v>18.3314285714285</v>
      </c>
      <c r="AF1761">
        <v>62.093920154423202</v>
      </c>
      <c r="AG1761">
        <v>0</v>
      </c>
      <c r="AH1761" s="1">
        <f t="shared" si="83"/>
        <v>44573</v>
      </c>
      <c r="AI1761">
        <f>IFERROR(VLOOKUP(AH1761,realized!U:X,3,0),"")</f>
        <v>-157343.45000000001</v>
      </c>
    </row>
    <row r="1762" spans="1:35" x14ac:dyDescent="0.3">
      <c r="A1762" t="s">
        <v>2591</v>
      </c>
      <c r="B1762">
        <v>1.1308499999999999</v>
      </c>
      <c r="C1762">
        <v>1.1359600000000001</v>
      </c>
      <c r="D1762">
        <v>1.1300699999999999</v>
      </c>
      <c r="E1762">
        <v>1.13405</v>
      </c>
      <c r="F1762">
        <v>5.8900000000001703E-3</v>
      </c>
      <c r="G1762">
        <v>6.5742857142857304E-3</v>
      </c>
      <c r="H1762">
        <v>56.475676833011001</v>
      </c>
      <c r="I1762">
        <v>1</v>
      </c>
      <c r="J1762" s="1">
        <f t="shared" si="81"/>
        <v>44582</v>
      </c>
      <c r="K1762">
        <f>IFERROR(VLOOKUP(J1762,realized!F:I,3,0),"")</f>
        <v>108937.48</v>
      </c>
      <c r="M1762" t="s">
        <v>2591</v>
      </c>
      <c r="N1762">
        <v>1.35951</v>
      </c>
      <c r="O1762">
        <v>1.36019</v>
      </c>
      <c r="P1762">
        <v>1.35449</v>
      </c>
      <c r="Q1762">
        <v>1.3551599999999999</v>
      </c>
      <c r="R1762">
        <v>5.7000000000000297E-3</v>
      </c>
      <c r="S1762">
        <v>7.4192857142857203E-3</v>
      </c>
      <c r="T1762">
        <v>50.247173046899697</v>
      </c>
      <c r="U1762">
        <v>0</v>
      </c>
      <c r="V1762" s="1">
        <f t="shared" si="82"/>
        <v>44582</v>
      </c>
      <c r="W1762">
        <f>IFERROR(VLOOKUP(V1762,realized!K:N,3,0),"")</f>
        <v>-74365.119999999995</v>
      </c>
      <c r="Y1762" t="s">
        <v>2585</v>
      </c>
      <c r="Z1762">
        <v>1825.7</v>
      </c>
      <c r="AA1762">
        <v>1828.02</v>
      </c>
      <c r="AB1762">
        <v>1812.25</v>
      </c>
      <c r="AC1762">
        <v>1821.85</v>
      </c>
      <c r="AD1762">
        <v>15.7699999999999</v>
      </c>
      <c r="AE1762">
        <v>18.606428571428498</v>
      </c>
      <c r="AF1762">
        <v>62.303984330451499</v>
      </c>
      <c r="AG1762">
        <v>0</v>
      </c>
      <c r="AH1762" s="1">
        <f t="shared" si="83"/>
        <v>44574</v>
      </c>
      <c r="AI1762">
        <f>IFERROR(VLOOKUP(AH1762,realized!U:X,3,0),"")</f>
        <v>552791</v>
      </c>
    </row>
    <row r="1763" spans="1:35" x14ac:dyDescent="0.3">
      <c r="A1763" t="s">
        <v>2592</v>
      </c>
      <c r="B1763">
        <v>1.1339399999999999</v>
      </c>
      <c r="C1763">
        <v>1.13445</v>
      </c>
      <c r="D1763">
        <v>1.12903</v>
      </c>
      <c r="E1763">
        <v>1.1323000000000001</v>
      </c>
      <c r="F1763">
        <v>5.4199999999999804E-3</v>
      </c>
      <c r="G1763">
        <v>6.6014285714285897E-3</v>
      </c>
      <c r="H1763">
        <v>57.326595915600997</v>
      </c>
      <c r="I1763">
        <v>1</v>
      </c>
      <c r="J1763" s="1">
        <f t="shared" si="81"/>
        <v>44585</v>
      </c>
      <c r="K1763">
        <f>IFERROR(VLOOKUP(J1763,realized!F:I,3,0),"")</f>
        <v>272157.44</v>
      </c>
      <c r="M1763" t="s">
        <v>2592</v>
      </c>
      <c r="N1763">
        <v>1.3547400000000001</v>
      </c>
      <c r="O1763">
        <v>1.3564700000000001</v>
      </c>
      <c r="P1763">
        <v>1.34398</v>
      </c>
      <c r="Q1763">
        <v>1.34843</v>
      </c>
      <c r="R1763">
        <v>1.24900000000001E-2</v>
      </c>
      <c r="S1763">
        <v>7.6107142857142901E-3</v>
      </c>
      <c r="T1763">
        <v>47.538147462164098</v>
      </c>
      <c r="U1763">
        <v>0</v>
      </c>
      <c r="V1763" s="1">
        <f t="shared" si="82"/>
        <v>44585</v>
      </c>
      <c r="W1763">
        <f>IFERROR(VLOOKUP(V1763,realized!K:N,3,0),"")</f>
        <v>-616835.35</v>
      </c>
      <c r="Y1763" t="s">
        <v>2586</v>
      </c>
      <c r="Z1763">
        <v>1821.47</v>
      </c>
      <c r="AA1763">
        <v>1829.02</v>
      </c>
      <c r="AB1763">
        <v>1814.56</v>
      </c>
      <c r="AC1763">
        <v>1817.45</v>
      </c>
      <c r="AD1763">
        <v>14.46</v>
      </c>
      <c r="AE1763">
        <v>18.89</v>
      </c>
      <c r="AF1763">
        <v>62.570393885734099</v>
      </c>
      <c r="AG1763">
        <v>0</v>
      </c>
      <c r="AH1763" s="1">
        <f t="shared" si="83"/>
        <v>44575</v>
      </c>
      <c r="AI1763">
        <f>IFERROR(VLOOKUP(AH1763,realized!U:X,3,0),"")</f>
        <v>886705.78</v>
      </c>
    </row>
    <row r="1764" spans="1:35" x14ac:dyDescent="0.3">
      <c r="A1764" t="s">
        <v>2593</v>
      </c>
      <c r="B1764">
        <v>1.1323799999999999</v>
      </c>
      <c r="C1764">
        <v>1.13273</v>
      </c>
      <c r="D1764">
        <v>1.12629</v>
      </c>
      <c r="E1764">
        <v>1.12988</v>
      </c>
      <c r="F1764">
        <v>6.4400000000000004E-3</v>
      </c>
      <c r="G1764">
        <v>6.5664285714285998E-3</v>
      </c>
      <c r="H1764">
        <v>54.804352789935102</v>
      </c>
      <c r="I1764">
        <v>1</v>
      </c>
      <c r="J1764" s="1">
        <f t="shared" si="81"/>
        <v>44586</v>
      </c>
      <c r="K1764">
        <f>IFERROR(VLOOKUP(J1764,realized!F:I,3,0),"")</f>
        <v>70539.06</v>
      </c>
      <c r="M1764" t="s">
        <v>2593</v>
      </c>
      <c r="N1764">
        <v>1.3484499999999999</v>
      </c>
      <c r="O1764">
        <v>1.35185</v>
      </c>
      <c r="P1764">
        <v>1.3435699999999999</v>
      </c>
      <c r="Q1764">
        <v>1.34995</v>
      </c>
      <c r="R1764">
        <v>8.2800000000000599E-3</v>
      </c>
      <c r="S1764">
        <v>7.6450000000000198E-3</v>
      </c>
      <c r="T1764">
        <v>46.8835533700518</v>
      </c>
      <c r="U1764">
        <v>0</v>
      </c>
      <c r="V1764" s="1">
        <f t="shared" si="82"/>
        <v>44586</v>
      </c>
      <c r="W1764">
        <f>IFERROR(VLOOKUP(V1764,realized!K:N,3,0),"")</f>
        <v>-3692.78</v>
      </c>
      <c r="Y1764" t="s">
        <v>2587</v>
      </c>
      <c r="Z1764">
        <v>1817.46</v>
      </c>
      <c r="AA1764">
        <v>1823.09</v>
      </c>
      <c r="AB1764">
        <v>1812.95</v>
      </c>
      <c r="AC1764">
        <v>1818.97</v>
      </c>
      <c r="AD1764">
        <v>10.1399999999998</v>
      </c>
      <c r="AE1764">
        <v>18.5264285714285</v>
      </c>
      <c r="AF1764">
        <v>62.783606943899002</v>
      </c>
      <c r="AG1764">
        <v>0</v>
      </c>
      <c r="AH1764" s="1">
        <f t="shared" si="83"/>
        <v>44578</v>
      </c>
      <c r="AI1764">
        <f>IFERROR(VLOOKUP(AH1764,realized!U:X,3,0),"")</f>
        <v>574755.28</v>
      </c>
    </row>
    <row r="1765" spans="1:35" x14ac:dyDescent="0.3">
      <c r="A1765" t="s">
        <v>2594</v>
      </c>
      <c r="B1765">
        <v>1.1297699999999999</v>
      </c>
      <c r="C1765">
        <v>1.13104</v>
      </c>
      <c r="D1765">
        <v>1.1234900000000001</v>
      </c>
      <c r="E1765">
        <v>1.12401</v>
      </c>
      <c r="F1765">
        <v>7.5499999999999396E-3</v>
      </c>
      <c r="G1765">
        <v>6.7685714285714502E-3</v>
      </c>
      <c r="H1765">
        <v>50.507875457104603</v>
      </c>
      <c r="I1765">
        <v>1</v>
      </c>
      <c r="J1765" s="1">
        <f t="shared" si="81"/>
        <v>44587</v>
      </c>
      <c r="K1765">
        <f>IFERROR(VLOOKUP(J1765,realized!F:I,3,0),"")</f>
        <v>27024.92</v>
      </c>
      <c r="M1765" t="s">
        <v>2594</v>
      </c>
      <c r="N1765">
        <v>1.3501399999999999</v>
      </c>
      <c r="O1765">
        <v>1.3524099999999999</v>
      </c>
      <c r="P1765">
        <v>1.34436</v>
      </c>
      <c r="Q1765">
        <v>1.3458000000000001</v>
      </c>
      <c r="R1765">
        <v>8.0499999999998906E-3</v>
      </c>
      <c r="S1765">
        <v>7.7271428571428604E-3</v>
      </c>
      <c r="T1765">
        <v>46.857189303429202</v>
      </c>
      <c r="U1765">
        <v>0</v>
      </c>
      <c r="V1765" s="1">
        <f t="shared" si="82"/>
        <v>44587</v>
      </c>
      <c r="W1765">
        <f>IFERROR(VLOOKUP(V1765,realized!K:N,3,0),"")</f>
        <v>55476.12</v>
      </c>
      <c r="Y1765" t="s">
        <v>2588</v>
      </c>
      <c r="Z1765">
        <v>1818.25</v>
      </c>
      <c r="AA1765">
        <v>1822.64</v>
      </c>
      <c r="AB1765">
        <v>1805.63</v>
      </c>
      <c r="AC1765">
        <v>1813.13</v>
      </c>
      <c r="AD1765">
        <v>17.009999999999899</v>
      </c>
      <c r="AE1765">
        <v>18.441428571428499</v>
      </c>
      <c r="AF1765">
        <v>62.934380174851597</v>
      </c>
      <c r="AG1765">
        <v>0</v>
      </c>
      <c r="AH1765" s="1">
        <f t="shared" si="83"/>
        <v>44579</v>
      </c>
      <c r="AI1765">
        <f>IFERROR(VLOOKUP(AH1765,realized!U:X,3,0),"")</f>
        <v>3456366.86</v>
      </c>
    </row>
    <row r="1766" spans="1:35" x14ac:dyDescent="0.3">
      <c r="A1766" t="s">
        <v>2595</v>
      </c>
      <c r="B1766">
        <v>1.12399</v>
      </c>
      <c r="C1766">
        <v>1.12432</v>
      </c>
      <c r="D1766">
        <v>1.11313</v>
      </c>
      <c r="E1766">
        <v>1.1142000000000001</v>
      </c>
      <c r="F1766">
        <v>1.119E-2</v>
      </c>
      <c r="G1766">
        <v>7.0342857142857299E-3</v>
      </c>
      <c r="H1766">
        <v>37.605381807787303</v>
      </c>
      <c r="I1766">
        <v>1</v>
      </c>
      <c r="J1766" s="1">
        <f t="shared" si="81"/>
        <v>44588</v>
      </c>
      <c r="K1766">
        <f>IFERROR(VLOOKUP(J1766,realized!F:I,3,0),"")</f>
        <v>-3185264.92</v>
      </c>
      <c r="M1766" t="s">
        <v>2595</v>
      </c>
      <c r="N1766">
        <v>1.3461000000000001</v>
      </c>
      <c r="O1766">
        <v>1.34673</v>
      </c>
      <c r="P1766">
        <v>1.3357300000000001</v>
      </c>
      <c r="Q1766">
        <v>1.3379099999999999</v>
      </c>
      <c r="R1766">
        <v>1.09999999999998E-2</v>
      </c>
      <c r="S1766">
        <v>7.9642857142857102E-3</v>
      </c>
      <c r="T1766">
        <v>38.427738975911403</v>
      </c>
      <c r="U1766">
        <v>0</v>
      </c>
      <c r="V1766" s="1">
        <f t="shared" si="82"/>
        <v>44588</v>
      </c>
      <c r="W1766">
        <f>IFERROR(VLOOKUP(V1766,realized!K:N,3,0),"")</f>
        <v>-501417.07</v>
      </c>
      <c r="Y1766" t="s">
        <v>2589</v>
      </c>
      <c r="Z1766">
        <v>1813.54</v>
      </c>
      <c r="AA1766">
        <v>1843.28</v>
      </c>
      <c r="AB1766">
        <v>1810.13</v>
      </c>
      <c r="AC1766">
        <v>1839.93</v>
      </c>
      <c r="AD1766">
        <v>33.1499999999998</v>
      </c>
      <c r="AE1766">
        <v>19.3092857142857</v>
      </c>
      <c r="AF1766">
        <v>55.126867745227301</v>
      </c>
      <c r="AG1766">
        <v>1</v>
      </c>
      <c r="AH1766" s="1">
        <f t="shared" si="83"/>
        <v>44580</v>
      </c>
      <c r="AI1766">
        <f>IFERROR(VLOOKUP(AH1766,realized!U:X,3,0),"")</f>
        <v>-9628531.2599999998</v>
      </c>
    </row>
    <row r="1767" spans="1:35" x14ac:dyDescent="0.3">
      <c r="A1767" t="s">
        <v>2596</v>
      </c>
      <c r="B1767">
        <v>1.1142700000000001</v>
      </c>
      <c r="C1767">
        <v>1.1173500000000001</v>
      </c>
      <c r="D1767">
        <v>1.1121000000000001</v>
      </c>
      <c r="E1767">
        <v>1.1145700000000001</v>
      </c>
      <c r="F1767">
        <v>5.24999999999997E-3</v>
      </c>
      <c r="G1767">
        <v>6.8700000000000098E-3</v>
      </c>
      <c r="H1767">
        <v>36.685028934167903</v>
      </c>
      <c r="I1767">
        <v>1</v>
      </c>
      <c r="J1767" s="1">
        <f t="shared" si="81"/>
        <v>44589</v>
      </c>
      <c r="K1767">
        <f>IFERROR(VLOOKUP(J1767,realized!F:I,3,0),"")</f>
        <v>-306360.82</v>
      </c>
      <c r="M1767" t="s">
        <v>2596</v>
      </c>
      <c r="N1767">
        <v>1.3379000000000001</v>
      </c>
      <c r="O1767">
        <v>1.34321</v>
      </c>
      <c r="P1767">
        <v>1.33646</v>
      </c>
      <c r="Q1767">
        <v>1.33935</v>
      </c>
      <c r="R1767">
        <v>6.7500000000000303E-3</v>
      </c>
      <c r="S1767">
        <v>7.9371428571428492E-3</v>
      </c>
      <c r="T1767">
        <v>38.466105614288203</v>
      </c>
      <c r="U1767">
        <v>0</v>
      </c>
      <c r="V1767" s="1">
        <f t="shared" si="82"/>
        <v>44589</v>
      </c>
      <c r="W1767">
        <f>IFERROR(VLOOKUP(V1767,realized!K:N,3,0),"")</f>
        <v>-15889.95</v>
      </c>
      <c r="Y1767" t="s">
        <v>2590</v>
      </c>
      <c r="Z1767">
        <v>1839.56</v>
      </c>
      <c r="AA1767">
        <v>1847.85</v>
      </c>
      <c r="AB1767">
        <v>1835.8</v>
      </c>
      <c r="AC1767">
        <v>1838.93</v>
      </c>
      <c r="AD1767">
        <v>12.049999999999899</v>
      </c>
      <c r="AE1767">
        <v>19.017142857142801</v>
      </c>
      <c r="AF1767">
        <v>52.580355673335802</v>
      </c>
      <c r="AG1767">
        <v>1</v>
      </c>
      <c r="AH1767" s="1">
        <f t="shared" si="83"/>
        <v>44581</v>
      </c>
      <c r="AI1767">
        <f>IFERROR(VLOOKUP(AH1767,realized!U:X,3,0),"")</f>
        <v>-1235074.27</v>
      </c>
    </row>
    <row r="1768" spans="1:35" x14ac:dyDescent="0.3">
      <c r="A1768" t="s">
        <v>2597</v>
      </c>
      <c r="B1768">
        <v>1.11408</v>
      </c>
      <c r="C1768">
        <v>1.1247400000000001</v>
      </c>
      <c r="D1768">
        <v>1.1137600000000001</v>
      </c>
      <c r="E1768">
        <v>1.12317</v>
      </c>
      <c r="F1768">
        <v>1.09799999999999E-2</v>
      </c>
      <c r="G1768">
        <v>7.2092857142857202E-3</v>
      </c>
      <c r="H1768">
        <v>37.037025938098402</v>
      </c>
      <c r="I1768">
        <v>1</v>
      </c>
      <c r="J1768" s="1">
        <f t="shared" si="81"/>
        <v>44592</v>
      </c>
      <c r="K1768">
        <f>IFERROR(VLOOKUP(J1768,realized!F:I,3,0),"")</f>
        <v>-7268.32</v>
      </c>
      <c r="M1768" t="s">
        <v>2597</v>
      </c>
      <c r="N1768">
        <v>1.3392900000000001</v>
      </c>
      <c r="O1768">
        <v>1.34599</v>
      </c>
      <c r="P1768">
        <v>1.3384400000000001</v>
      </c>
      <c r="Q1768">
        <v>1.34399</v>
      </c>
      <c r="R1768">
        <v>7.5499999999999396E-3</v>
      </c>
      <c r="S1768">
        <v>7.9385714285714094E-3</v>
      </c>
      <c r="T1768">
        <v>38.624676225754399</v>
      </c>
      <c r="U1768">
        <v>0</v>
      </c>
      <c r="V1768" s="1">
        <f t="shared" si="82"/>
        <v>44592</v>
      </c>
      <c r="W1768">
        <f>IFERROR(VLOOKUP(V1768,realized!K:N,3,0),"")</f>
        <v>130960.78</v>
      </c>
      <c r="Y1768" t="s">
        <v>2591</v>
      </c>
      <c r="Z1768">
        <v>1838.82</v>
      </c>
      <c r="AA1768">
        <v>1843.1</v>
      </c>
      <c r="AB1768">
        <v>1828.39</v>
      </c>
      <c r="AC1768">
        <v>1834.45</v>
      </c>
      <c r="AD1768">
        <v>14.7099999999998</v>
      </c>
      <c r="AE1768">
        <v>17.681428571428501</v>
      </c>
      <c r="AF1768">
        <v>52.340124048817003</v>
      </c>
      <c r="AG1768">
        <v>1</v>
      </c>
      <c r="AH1768" s="1">
        <f t="shared" si="83"/>
        <v>44582</v>
      </c>
      <c r="AI1768">
        <f>IFERROR(VLOOKUP(AH1768,realized!U:X,3,0),"")</f>
        <v>57503.38</v>
      </c>
    </row>
    <row r="1769" spans="1:35" x14ac:dyDescent="0.3">
      <c r="A1769" t="s">
        <v>2598</v>
      </c>
      <c r="B1769">
        <v>1.12324</v>
      </c>
      <c r="C1769">
        <v>1.12784</v>
      </c>
      <c r="D1769">
        <v>1.1220600000000001</v>
      </c>
      <c r="E1769">
        <v>1.12714</v>
      </c>
      <c r="F1769">
        <v>5.7799999999998903E-3</v>
      </c>
      <c r="G1769">
        <v>6.9207142857142896E-3</v>
      </c>
      <c r="H1769">
        <v>37.143057841541498</v>
      </c>
      <c r="I1769">
        <v>1</v>
      </c>
      <c r="J1769" s="1">
        <f t="shared" si="81"/>
        <v>44593</v>
      </c>
      <c r="K1769">
        <f>IFERROR(VLOOKUP(J1769,realized!F:I,3,0),"")</f>
        <v>107320.17</v>
      </c>
      <c r="M1769" t="s">
        <v>2598</v>
      </c>
      <c r="N1769">
        <v>1.3442799999999999</v>
      </c>
      <c r="O1769">
        <v>1.35276</v>
      </c>
      <c r="P1769">
        <v>1.3433600000000001</v>
      </c>
      <c r="Q1769">
        <v>1.35216</v>
      </c>
      <c r="R1769">
        <v>9.3999999999998494E-3</v>
      </c>
      <c r="S1769">
        <v>7.9399999999999697E-3</v>
      </c>
      <c r="T1769">
        <v>38.7870596708592</v>
      </c>
      <c r="U1769">
        <v>0</v>
      </c>
      <c r="V1769" s="1">
        <f t="shared" si="82"/>
        <v>44593</v>
      </c>
      <c r="W1769">
        <f>IFERROR(VLOOKUP(V1769,realized!K:N,3,0),"")</f>
        <v>48993.67</v>
      </c>
      <c r="Y1769" t="s">
        <v>2592</v>
      </c>
      <c r="Z1769">
        <v>1832.96</v>
      </c>
      <c r="AA1769">
        <v>1844.26</v>
      </c>
      <c r="AB1769">
        <v>1829.53</v>
      </c>
      <c r="AC1769">
        <v>1842.66</v>
      </c>
      <c r="AD1769">
        <v>14.73</v>
      </c>
      <c r="AE1769">
        <v>17.430714285714199</v>
      </c>
      <c r="AF1769">
        <v>52.113423701757497</v>
      </c>
      <c r="AG1769">
        <v>1</v>
      </c>
      <c r="AH1769" s="1">
        <f t="shared" si="83"/>
        <v>44585</v>
      </c>
      <c r="AI1769">
        <f>IFERROR(VLOOKUP(AH1769,realized!U:X,3,0),"")</f>
        <v>1414791.26</v>
      </c>
    </row>
    <row r="1770" spans="1:35" x14ac:dyDescent="0.3">
      <c r="A1770" t="s">
        <v>2599</v>
      </c>
      <c r="B1770">
        <v>1.1272</v>
      </c>
      <c r="C1770">
        <v>1.13297</v>
      </c>
      <c r="D1770">
        <v>1.12663</v>
      </c>
      <c r="E1770">
        <v>1.1301099999999999</v>
      </c>
      <c r="F1770">
        <v>6.3400000000000097E-3</v>
      </c>
      <c r="G1770">
        <v>7.0435714285714303E-3</v>
      </c>
      <c r="H1770">
        <v>37.279309859330297</v>
      </c>
      <c r="I1770">
        <v>1</v>
      </c>
      <c r="J1770" s="1">
        <f t="shared" si="81"/>
        <v>44594</v>
      </c>
      <c r="K1770">
        <f>IFERROR(VLOOKUP(J1770,realized!F:I,3,0),"")</f>
        <v>132865.39000000001</v>
      </c>
      <c r="M1770" t="s">
        <v>2599</v>
      </c>
      <c r="N1770">
        <v>1.3521799999999999</v>
      </c>
      <c r="O1770">
        <v>1.3586199999999999</v>
      </c>
      <c r="P1770">
        <v>1.3514999999999999</v>
      </c>
      <c r="Q1770">
        <v>1.35745</v>
      </c>
      <c r="R1770">
        <v>7.12000000000001E-3</v>
      </c>
      <c r="S1770">
        <v>8.0814285714285502E-3</v>
      </c>
      <c r="T1770">
        <v>39.518073262048603</v>
      </c>
      <c r="U1770">
        <v>0</v>
      </c>
      <c r="V1770" s="1">
        <f t="shared" si="82"/>
        <v>44594</v>
      </c>
      <c r="W1770">
        <f>IFERROR(VLOOKUP(V1770,realized!K:N,3,0),"")</f>
        <v>-354820.64</v>
      </c>
      <c r="Y1770" t="s">
        <v>2593</v>
      </c>
      <c r="Z1770">
        <v>1842.68</v>
      </c>
      <c r="AA1770">
        <v>1853.74</v>
      </c>
      <c r="AB1770">
        <v>1834.79</v>
      </c>
      <c r="AC1770">
        <v>1847.46</v>
      </c>
      <c r="AD1770">
        <v>18.95</v>
      </c>
      <c r="AE1770">
        <v>17.255714285714198</v>
      </c>
      <c r="AF1770">
        <v>48.6620908510817</v>
      </c>
      <c r="AG1770">
        <v>1</v>
      </c>
      <c r="AH1770" s="1">
        <f t="shared" si="83"/>
        <v>44586</v>
      </c>
      <c r="AI1770">
        <f>IFERROR(VLOOKUP(AH1770,realized!U:X,3,0),"")</f>
        <v>-20619.27</v>
      </c>
    </row>
    <row r="1771" spans="1:35" x14ac:dyDescent="0.3">
      <c r="A1771" t="s">
        <v>2600</v>
      </c>
      <c r="B1771">
        <v>1.1302700000000001</v>
      </c>
      <c r="C1771">
        <v>1.1451100000000001</v>
      </c>
      <c r="D1771">
        <v>1.1266400000000001</v>
      </c>
      <c r="E1771">
        <v>1.14361</v>
      </c>
      <c r="F1771">
        <v>1.84699999999999E-2</v>
      </c>
      <c r="G1771">
        <v>7.7614285714285702E-3</v>
      </c>
      <c r="H1771">
        <v>41.0023048438808</v>
      </c>
      <c r="I1771">
        <v>1</v>
      </c>
      <c r="J1771" s="1">
        <f t="shared" si="81"/>
        <v>44595</v>
      </c>
      <c r="K1771">
        <f>IFERROR(VLOOKUP(J1771,realized!F:I,3,0),"")</f>
        <v>-1815967.83</v>
      </c>
      <c r="M1771" t="s">
        <v>2600</v>
      </c>
      <c r="N1771">
        <v>1.35744</v>
      </c>
      <c r="O1771">
        <v>1.3627199999999999</v>
      </c>
      <c r="P1771">
        <v>1.3537600000000001</v>
      </c>
      <c r="Q1771">
        <v>1.3596699999999999</v>
      </c>
      <c r="R1771">
        <v>8.95999999999985E-3</v>
      </c>
      <c r="S1771">
        <v>8.0778571428571193E-3</v>
      </c>
      <c r="T1771">
        <v>45.263951786947899</v>
      </c>
      <c r="U1771">
        <v>0</v>
      </c>
      <c r="V1771" s="1">
        <f t="shared" si="82"/>
        <v>44595</v>
      </c>
      <c r="W1771">
        <f>IFERROR(VLOOKUP(V1771,realized!K:N,3,0),"")</f>
        <v>-108091.18</v>
      </c>
      <c r="Y1771" t="s">
        <v>2594</v>
      </c>
      <c r="Z1771">
        <v>1847.54</v>
      </c>
      <c r="AA1771">
        <v>1849.93</v>
      </c>
      <c r="AB1771">
        <v>1814.69</v>
      </c>
      <c r="AC1771">
        <v>1819.41</v>
      </c>
      <c r="AD1771">
        <v>35.24</v>
      </c>
      <c r="AE1771">
        <v>17.929285714285601</v>
      </c>
      <c r="AF1771">
        <v>48.557898487390602</v>
      </c>
      <c r="AG1771">
        <v>1</v>
      </c>
      <c r="AH1771" s="1">
        <f t="shared" si="83"/>
        <v>44587</v>
      </c>
      <c r="AI1771">
        <f>IFERROR(VLOOKUP(AH1771,realized!U:X,3,0),"")</f>
        <v>-1999495.06</v>
      </c>
    </row>
    <row r="1772" spans="1:35" x14ac:dyDescent="0.3">
      <c r="A1772" t="s">
        <v>2601</v>
      </c>
      <c r="B1772">
        <v>1.1439299999999999</v>
      </c>
      <c r="C1772">
        <v>1.1483399999999999</v>
      </c>
      <c r="D1772">
        <v>1.14113</v>
      </c>
      <c r="E1772">
        <v>1.14493</v>
      </c>
      <c r="F1772">
        <v>7.20999999999993E-3</v>
      </c>
      <c r="G1772">
        <v>7.9707142857142893E-3</v>
      </c>
      <c r="H1772">
        <v>37.815654483607403</v>
      </c>
      <c r="I1772">
        <v>1</v>
      </c>
      <c r="J1772" s="1">
        <f t="shared" si="81"/>
        <v>44596</v>
      </c>
      <c r="K1772">
        <f>IFERROR(VLOOKUP(J1772,realized!F:I,3,0),"")</f>
        <v>-460250.65</v>
      </c>
      <c r="M1772" t="s">
        <v>2601</v>
      </c>
      <c r="N1772">
        <v>1.35975</v>
      </c>
      <c r="O1772">
        <v>1.36144</v>
      </c>
      <c r="P1772">
        <v>1.35042</v>
      </c>
      <c r="Q1772">
        <v>1.3529500000000001</v>
      </c>
      <c r="R1772">
        <v>1.102E-2</v>
      </c>
      <c r="S1772">
        <v>8.4892857142856906E-3</v>
      </c>
      <c r="T1772">
        <v>48.8142725175706</v>
      </c>
      <c r="U1772">
        <v>0</v>
      </c>
      <c r="V1772" s="1">
        <f t="shared" si="82"/>
        <v>44596</v>
      </c>
      <c r="W1772">
        <f>IFERROR(VLOOKUP(V1772,realized!K:N,3,0),"")</f>
        <v>24479.54</v>
      </c>
      <c r="Y1772" t="s">
        <v>2595</v>
      </c>
      <c r="Z1772">
        <v>1819.7</v>
      </c>
      <c r="AA1772">
        <v>1822</v>
      </c>
      <c r="AB1772">
        <v>1791.66</v>
      </c>
      <c r="AC1772">
        <v>1796.96</v>
      </c>
      <c r="AD1772">
        <v>30.3399999999999</v>
      </c>
      <c r="AE1772">
        <v>18.944999999999901</v>
      </c>
      <c r="AF1772">
        <v>53.036207948372599</v>
      </c>
      <c r="AG1772">
        <v>1</v>
      </c>
      <c r="AH1772" s="1">
        <f t="shared" si="83"/>
        <v>44588</v>
      </c>
      <c r="AI1772">
        <f>IFERROR(VLOOKUP(AH1772,realized!U:X,3,0),"")</f>
        <v>-1537777.89</v>
      </c>
    </row>
    <row r="1773" spans="1:35" x14ac:dyDescent="0.3">
      <c r="A1773" t="s">
        <v>2602</v>
      </c>
      <c r="B1773">
        <v>1.1460999999999999</v>
      </c>
      <c r="C1773">
        <v>1.14611</v>
      </c>
      <c r="D1773">
        <v>1.1414800000000001</v>
      </c>
      <c r="E1773">
        <v>1.1439699999999999</v>
      </c>
      <c r="F1773">
        <v>4.6299999999999102E-3</v>
      </c>
      <c r="G1773">
        <v>7.5392857142857102E-3</v>
      </c>
      <c r="H1773">
        <v>37.965675386849</v>
      </c>
      <c r="I1773">
        <v>0</v>
      </c>
      <c r="J1773" s="1">
        <f t="shared" si="81"/>
        <v>44599</v>
      </c>
      <c r="K1773">
        <f>IFERROR(VLOOKUP(J1773,realized!F:I,3,0),"")</f>
        <v>251460.8</v>
      </c>
      <c r="M1773" t="s">
        <v>2602</v>
      </c>
      <c r="N1773">
        <v>1.3548100000000001</v>
      </c>
      <c r="O1773">
        <v>1.3550500000000001</v>
      </c>
      <c r="P1773">
        <v>1.349</v>
      </c>
      <c r="Q1773">
        <v>1.35338</v>
      </c>
      <c r="R1773">
        <v>6.05000000000011E-3</v>
      </c>
      <c r="S1773">
        <v>8.2892857142857108E-3</v>
      </c>
      <c r="T1773">
        <v>48.963251515157502</v>
      </c>
      <c r="U1773">
        <v>0</v>
      </c>
      <c r="V1773" s="1">
        <f t="shared" si="82"/>
        <v>44599</v>
      </c>
      <c r="W1773">
        <f>IFERROR(VLOOKUP(V1773,realized!K:N,3,0),"")</f>
        <v>68001.45</v>
      </c>
      <c r="Y1773" t="s">
        <v>2596</v>
      </c>
      <c r="Z1773">
        <v>1797.64</v>
      </c>
      <c r="AA1773">
        <v>1799.31</v>
      </c>
      <c r="AB1773">
        <v>1780.16</v>
      </c>
      <c r="AC1773">
        <v>1791.16</v>
      </c>
      <c r="AD1773">
        <v>19.1499999999998</v>
      </c>
      <c r="AE1773">
        <v>19.4585714285714</v>
      </c>
      <c r="AF1773">
        <v>47.621761062327302</v>
      </c>
      <c r="AG1773">
        <v>1</v>
      </c>
      <c r="AH1773" s="1">
        <f t="shared" si="83"/>
        <v>44589</v>
      </c>
      <c r="AI1773">
        <f>IFERROR(VLOOKUP(AH1773,realized!U:X,3,0),"")</f>
        <v>-2421583.84</v>
      </c>
    </row>
    <row r="1774" spans="1:35" x14ac:dyDescent="0.3">
      <c r="A1774" t="s">
        <v>2603</v>
      </c>
      <c r="B1774">
        <v>1.14412</v>
      </c>
      <c r="C1774">
        <v>1.1448400000000001</v>
      </c>
      <c r="D1774">
        <v>1.1395900000000001</v>
      </c>
      <c r="E1774">
        <v>1.14137</v>
      </c>
      <c r="F1774">
        <v>5.24999999999997E-3</v>
      </c>
      <c r="G1774">
        <v>7.6414285714285603E-3</v>
      </c>
      <c r="H1774">
        <v>38.217666804435602</v>
      </c>
      <c r="I1774">
        <v>0</v>
      </c>
      <c r="J1774" s="1">
        <f t="shared" si="81"/>
        <v>44600</v>
      </c>
      <c r="K1774">
        <f>IFERROR(VLOOKUP(J1774,realized!F:I,3,0),"")</f>
        <v>214976.61</v>
      </c>
      <c r="M1774" t="s">
        <v>2603</v>
      </c>
      <c r="N1774">
        <v>1.3534999999999999</v>
      </c>
      <c r="O1774">
        <v>1.3563700000000001</v>
      </c>
      <c r="P1774">
        <v>1.35073</v>
      </c>
      <c r="Q1774">
        <v>1.3544799999999999</v>
      </c>
      <c r="R1774">
        <v>5.6400000000000798E-3</v>
      </c>
      <c r="S1774">
        <v>8.2528571428571399E-3</v>
      </c>
      <c r="T1774">
        <v>49.114082939053802</v>
      </c>
      <c r="U1774">
        <v>0</v>
      </c>
      <c r="V1774" s="1">
        <f t="shared" si="82"/>
        <v>44600</v>
      </c>
      <c r="W1774">
        <f>IFERROR(VLOOKUP(V1774,realized!K:N,3,0),"")</f>
        <v>86905.52</v>
      </c>
      <c r="Y1774" t="s">
        <v>2597</v>
      </c>
      <c r="Z1774">
        <v>1790.21</v>
      </c>
      <c r="AA1774">
        <v>1799.83</v>
      </c>
      <c r="AB1774">
        <v>1785.45</v>
      </c>
      <c r="AC1774">
        <v>1796.56</v>
      </c>
      <c r="AD1774">
        <v>14.3799999999998</v>
      </c>
      <c r="AE1774">
        <v>18.822142857142801</v>
      </c>
      <c r="AF1774">
        <v>47.633797164491398</v>
      </c>
      <c r="AG1774">
        <v>1</v>
      </c>
      <c r="AH1774" s="1">
        <f t="shared" si="83"/>
        <v>44592</v>
      </c>
      <c r="AI1774">
        <f>IFERROR(VLOOKUP(AH1774,realized!U:X,3,0),"")</f>
        <v>1120669.31</v>
      </c>
    </row>
    <row r="1775" spans="1:35" x14ac:dyDescent="0.3">
      <c r="A1775" t="s">
        <v>2604</v>
      </c>
      <c r="B1775">
        <v>1.14151</v>
      </c>
      <c r="C1775">
        <v>1.1447700000000001</v>
      </c>
      <c r="D1775">
        <v>1.14022</v>
      </c>
      <c r="E1775">
        <v>1.1420699999999999</v>
      </c>
      <c r="F1775">
        <v>4.5500000000000497E-3</v>
      </c>
      <c r="G1775">
        <v>7.4964285714285601E-3</v>
      </c>
      <c r="H1775">
        <v>38.460145015503201</v>
      </c>
      <c r="I1775">
        <v>0</v>
      </c>
      <c r="J1775" s="1">
        <f t="shared" si="81"/>
        <v>44601</v>
      </c>
      <c r="K1775">
        <f>IFERROR(VLOOKUP(J1775,realized!F:I,3,0),"")</f>
        <v>82485.91</v>
      </c>
      <c r="M1775" t="s">
        <v>2604</v>
      </c>
      <c r="N1775">
        <v>1.3544400000000001</v>
      </c>
      <c r="O1775">
        <v>1.3589</v>
      </c>
      <c r="P1775">
        <v>1.3526100000000001</v>
      </c>
      <c r="Q1775">
        <v>1.3531899999999999</v>
      </c>
      <c r="R1775">
        <v>6.2899999999998998E-3</v>
      </c>
      <c r="S1775">
        <v>8.1642857142857003E-3</v>
      </c>
      <c r="T1775">
        <v>53.765077865892501</v>
      </c>
      <c r="U1775">
        <v>0</v>
      </c>
      <c r="V1775" s="1">
        <f t="shared" si="82"/>
        <v>44601</v>
      </c>
      <c r="W1775">
        <f>IFERROR(VLOOKUP(V1775,realized!K:N,3,0),"")</f>
        <v>87971.1</v>
      </c>
      <c r="Y1775" t="s">
        <v>2598</v>
      </c>
      <c r="Z1775">
        <v>1797.66</v>
      </c>
      <c r="AA1775">
        <v>1808.68</v>
      </c>
      <c r="AB1775">
        <v>1795.67</v>
      </c>
      <c r="AC1775">
        <v>1800.76</v>
      </c>
      <c r="AD1775">
        <v>13.0099999999999</v>
      </c>
      <c r="AE1775">
        <v>18.7921428571428</v>
      </c>
      <c r="AF1775">
        <v>47.701233235269498</v>
      </c>
      <c r="AG1775">
        <v>1</v>
      </c>
      <c r="AH1775" s="1">
        <f t="shared" si="83"/>
        <v>44593</v>
      </c>
      <c r="AI1775">
        <f>IFERROR(VLOOKUP(AH1775,realized!U:X,3,0),"")</f>
        <v>-395783.01</v>
      </c>
    </row>
    <row r="1776" spans="1:35" x14ac:dyDescent="0.3">
      <c r="A1776" t="s">
        <v>2605</v>
      </c>
      <c r="B1776">
        <v>1.1421300000000001</v>
      </c>
      <c r="C1776">
        <v>1.1494899999999999</v>
      </c>
      <c r="D1776">
        <v>1.13747</v>
      </c>
      <c r="E1776">
        <v>1.1425700000000001</v>
      </c>
      <c r="F1776">
        <v>1.2019999999999901E-2</v>
      </c>
      <c r="G1776">
        <v>7.9342857142856802E-3</v>
      </c>
      <c r="H1776">
        <v>37.788269870312803</v>
      </c>
      <c r="I1776">
        <v>0</v>
      </c>
      <c r="J1776" s="1">
        <f t="shared" si="81"/>
        <v>44602</v>
      </c>
      <c r="K1776">
        <f>IFERROR(VLOOKUP(J1776,realized!F:I,3,0),"")</f>
        <v>261221.18</v>
      </c>
      <c r="M1776" t="s">
        <v>2605</v>
      </c>
      <c r="N1776">
        <v>1.35338</v>
      </c>
      <c r="O1776">
        <v>1.3643099999999999</v>
      </c>
      <c r="P1776">
        <v>1.3522799999999999</v>
      </c>
      <c r="Q1776">
        <v>1.3558300000000001</v>
      </c>
      <c r="R1776">
        <v>1.20299999999999E-2</v>
      </c>
      <c r="S1776">
        <v>8.6164285714285492E-3</v>
      </c>
      <c r="T1776">
        <v>52.000629465125897</v>
      </c>
      <c r="U1776">
        <v>0</v>
      </c>
      <c r="V1776" s="1">
        <f t="shared" si="82"/>
        <v>44602</v>
      </c>
      <c r="W1776">
        <f>IFERROR(VLOOKUP(V1776,realized!K:N,3,0),"")</f>
        <v>221015.42</v>
      </c>
      <c r="Y1776" t="s">
        <v>2599</v>
      </c>
      <c r="Z1776">
        <v>1800.2</v>
      </c>
      <c r="AA1776">
        <v>1810.7</v>
      </c>
      <c r="AB1776">
        <v>1794.31</v>
      </c>
      <c r="AC1776">
        <v>1806.26</v>
      </c>
      <c r="AD1776">
        <v>16.3900000000001</v>
      </c>
      <c r="AE1776">
        <v>18.836428571428499</v>
      </c>
      <c r="AF1776">
        <v>47.734854135414899</v>
      </c>
      <c r="AG1776">
        <v>1</v>
      </c>
      <c r="AH1776" s="1">
        <f t="shared" si="83"/>
        <v>44594</v>
      </c>
      <c r="AI1776">
        <f>IFERROR(VLOOKUP(AH1776,realized!U:X,3,0),"")</f>
        <v>458273.31</v>
      </c>
    </row>
    <row r="1777" spans="1:35" x14ac:dyDescent="0.3">
      <c r="A1777" t="s">
        <v>2606</v>
      </c>
      <c r="B1777">
        <v>1.14272</v>
      </c>
      <c r="C1777">
        <v>1.1428499999999999</v>
      </c>
      <c r="D1777">
        <v>1.13293</v>
      </c>
      <c r="E1777">
        <v>1.13456</v>
      </c>
      <c r="F1777">
        <v>9.9199999999999202E-3</v>
      </c>
      <c r="G1777">
        <v>8.2557142857142499E-3</v>
      </c>
      <c r="H1777">
        <v>38.4017267353791</v>
      </c>
      <c r="I1777">
        <v>0</v>
      </c>
      <c r="J1777" s="1">
        <f t="shared" si="81"/>
        <v>44603</v>
      </c>
      <c r="K1777">
        <f>IFERROR(VLOOKUP(J1777,realized!F:I,3,0),"")</f>
        <v>86886.04</v>
      </c>
      <c r="M1777" t="s">
        <v>2606</v>
      </c>
      <c r="N1777">
        <v>1.35592</v>
      </c>
      <c r="O1777">
        <v>1.3609199999999999</v>
      </c>
      <c r="P1777">
        <v>1.3513599999999999</v>
      </c>
      <c r="Q1777">
        <v>1.3557900000000001</v>
      </c>
      <c r="R1777">
        <v>9.5600000000000095E-3</v>
      </c>
      <c r="S1777">
        <v>8.4071428571428301E-3</v>
      </c>
      <c r="T1777">
        <v>52.267384371648099</v>
      </c>
      <c r="U1777">
        <v>0</v>
      </c>
      <c r="V1777" s="1">
        <f t="shared" si="82"/>
        <v>44603</v>
      </c>
      <c r="W1777">
        <f>IFERROR(VLOOKUP(V1777,realized!K:N,3,0),"")</f>
        <v>122148.16</v>
      </c>
      <c r="Y1777" t="s">
        <v>2600</v>
      </c>
      <c r="Z1777">
        <v>1806.66</v>
      </c>
      <c r="AA1777">
        <v>1808.88</v>
      </c>
      <c r="AB1777">
        <v>1788.42</v>
      </c>
      <c r="AC1777">
        <v>1804.36</v>
      </c>
      <c r="AD1777">
        <v>20.46</v>
      </c>
      <c r="AE1777">
        <v>19.264999999999901</v>
      </c>
      <c r="AF1777">
        <v>47.789606932095701</v>
      </c>
      <c r="AG1777">
        <v>1</v>
      </c>
      <c r="AH1777" s="1">
        <f t="shared" si="83"/>
        <v>44595</v>
      </c>
      <c r="AI1777">
        <f>IFERROR(VLOOKUP(AH1777,realized!U:X,3,0),"")</f>
        <v>-21402</v>
      </c>
    </row>
    <row r="1778" spans="1:35" x14ac:dyDescent="0.3">
      <c r="A1778" t="s">
        <v>2607</v>
      </c>
      <c r="B1778">
        <v>1.1334500000000001</v>
      </c>
      <c r="C1778">
        <v>1.1369</v>
      </c>
      <c r="D1778">
        <v>1.1279699999999999</v>
      </c>
      <c r="E1778">
        <v>1.1304099999999999</v>
      </c>
      <c r="F1778">
        <v>8.9300000000000993E-3</v>
      </c>
      <c r="G1778">
        <v>8.4335714285713997E-3</v>
      </c>
      <c r="H1778">
        <v>39.082392351403698</v>
      </c>
      <c r="I1778">
        <v>0</v>
      </c>
      <c r="J1778" s="1">
        <f t="shared" si="81"/>
        <v>44606</v>
      </c>
      <c r="K1778">
        <f>IFERROR(VLOOKUP(J1778,realized!F:I,3,0),"")</f>
        <v>271357.74</v>
      </c>
      <c r="M1778" t="s">
        <v>2607</v>
      </c>
      <c r="N1778">
        <v>1.35486</v>
      </c>
      <c r="O1778">
        <v>1.3571599999999999</v>
      </c>
      <c r="P1778">
        <v>1.34945</v>
      </c>
      <c r="Q1778">
        <v>1.35286</v>
      </c>
      <c r="R1778">
        <v>7.7099999999998801E-3</v>
      </c>
      <c r="S1778">
        <v>8.3664285714285299E-3</v>
      </c>
      <c r="T1778">
        <v>52.507408513172798</v>
      </c>
      <c r="U1778">
        <v>0</v>
      </c>
      <c r="V1778" s="1">
        <f t="shared" si="82"/>
        <v>44606</v>
      </c>
      <c r="W1778">
        <f>IFERROR(VLOOKUP(V1778,realized!K:N,3,0),"")</f>
        <v>267171.23</v>
      </c>
      <c r="Y1778" t="s">
        <v>2601</v>
      </c>
      <c r="Z1778">
        <v>1805.06</v>
      </c>
      <c r="AA1778">
        <v>1814.84</v>
      </c>
      <c r="AB1778">
        <v>1791.97</v>
      </c>
      <c r="AC1778">
        <v>1807.36</v>
      </c>
      <c r="AD1778">
        <v>22.869999999999798</v>
      </c>
      <c r="AE1778">
        <v>20.174285714285599</v>
      </c>
      <c r="AF1778">
        <v>48.029273084093198</v>
      </c>
      <c r="AG1778">
        <v>1</v>
      </c>
      <c r="AH1778" s="1">
        <f t="shared" si="83"/>
        <v>44596</v>
      </c>
      <c r="AI1778">
        <f>IFERROR(VLOOKUP(AH1778,realized!U:X,3,0),"")</f>
        <v>886845.67</v>
      </c>
    </row>
    <row r="1779" spans="1:35" x14ac:dyDescent="0.3">
      <c r="A1779" t="s">
        <v>2608</v>
      </c>
      <c r="B1779">
        <v>1.13059</v>
      </c>
      <c r="C1779">
        <v>1.13679</v>
      </c>
      <c r="D1779">
        <v>1.1301600000000001</v>
      </c>
      <c r="E1779">
        <v>1.1355500000000001</v>
      </c>
      <c r="F1779">
        <v>6.6299999999999103E-3</v>
      </c>
      <c r="G1779">
        <v>8.3678571428571092E-3</v>
      </c>
      <c r="H1779">
        <v>39.655844415652702</v>
      </c>
      <c r="I1779">
        <v>0</v>
      </c>
      <c r="J1779" s="1">
        <f t="shared" si="81"/>
        <v>44607</v>
      </c>
      <c r="K1779">
        <f>IFERROR(VLOOKUP(J1779,realized!F:I,3,0),"")</f>
        <v>17183.05</v>
      </c>
      <c r="M1779" t="s">
        <v>2608</v>
      </c>
      <c r="N1779">
        <v>1.35284</v>
      </c>
      <c r="O1779">
        <v>1.35667</v>
      </c>
      <c r="P1779">
        <v>1.3486100000000001</v>
      </c>
      <c r="Q1779">
        <v>1.3535699999999999</v>
      </c>
      <c r="R1779">
        <v>8.0599999999999491E-3</v>
      </c>
      <c r="S1779">
        <v>8.3671428571428196E-3</v>
      </c>
      <c r="T1779">
        <v>52.719075556167503</v>
      </c>
      <c r="U1779">
        <v>0</v>
      </c>
      <c r="V1779" s="1">
        <f t="shared" si="82"/>
        <v>44607</v>
      </c>
      <c r="W1779">
        <f>IFERROR(VLOOKUP(V1779,realized!K:N,3,0),"")</f>
        <v>457164.95</v>
      </c>
      <c r="Y1779" t="s">
        <v>2602</v>
      </c>
      <c r="Z1779">
        <v>1807.59</v>
      </c>
      <c r="AA1779">
        <v>1823.49</v>
      </c>
      <c r="AB1779">
        <v>1807.41</v>
      </c>
      <c r="AC1779">
        <v>1819.96</v>
      </c>
      <c r="AD1779">
        <v>16.130000000000098</v>
      </c>
      <c r="AE1779">
        <v>20.111428571428501</v>
      </c>
      <c r="AF1779">
        <v>48.270622957511101</v>
      </c>
      <c r="AG1779">
        <v>1</v>
      </c>
      <c r="AH1779" s="1">
        <f t="shared" si="83"/>
        <v>44599</v>
      </c>
      <c r="AI1779">
        <f>IFERROR(VLOOKUP(AH1779,realized!U:X,3,0),"")</f>
        <v>265240.40000000002</v>
      </c>
    </row>
    <row r="1780" spans="1:35" x14ac:dyDescent="0.3">
      <c r="A1780" t="s">
        <v>2609</v>
      </c>
      <c r="B1780">
        <v>1.13571</v>
      </c>
      <c r="C1780">
        <v>1.13954</v>
      </c>
      <c r="D1780">
        <v>1.1344700000000001</v>
      </c>
      <c r="E1780">
        <v>1.13706</v>
      </c>
      <c r="F1780">
        <v>5.0699999999999001E-3</v>
      </c>
      <c r="G1780">
        <v>7.9307142857142493E-3</v>
      </c>
      <c r="H1780">
        <v>39.973519312261203</v>
      </c>
      <c r="I1780">
        <v>0</v>
      </c>
      <c r="J1780" s="1">
        <f t="shared" si="81"/>
        <v>44608</v>
      </c>
      <c r="K1780">
        <f>IFERROR(VLOOKUP(J1780,realized!F:I,3,0),"")</f>
        <v>-72653.97</v>
      </c>
      <c r="M1780" t="s">
        <v>2609</v>
      </c>
      <c r="N1780">
        <v>1.35354</v>
      </c>
      <c r="O1780">
        <v>1.3600699999999999</v>
      </c>
      <c r="P1780">
        <v>1.3528</v>
      </c>
      <c r="Q1780">
        <v>1.3578399999999999</v>
      </c>
      <c r="R1780">
        <v>7.2699999999998799E-3</v>
      </c>
      <c r="S1780">
        <v>8.1007142857142493E-3</v>
      </c>
      <c r="T1780">
        <v>53.744477712570401</v>
      </c>
      <c r="U1780">
        <v>0</v>
      </c>
      <c r="V1780" s="1">
        <f t="shared" si="82"/>
        <v>44608</v>
      </c>
      <c r="W1780">
        <f>IFERROR(VLOOKUP(V1780,realized!K:N,3,0),"")</f>
        <v>241626.15</v>
      </c>
      <c r="Y1780" t="s">
        <v>2603</v>
      </c>
      <c r="Z1780">
        <v>1820.64</v>
      </c>
      <c r="AA1780">
        <v>1828.74</v>
      </c>
      <c r="AB1780">
        <v>1815.27</v>
      </c>
      <c r="AC1780">
        <v>1825.46</v>
      </c>
      <c r="AD1780">
        <v>13.47</v>
      </c>
      <c r="AE1780">
        <v>18.705714285714201</v>
      </c>
      <c r="AF1780">
        <v>48.183571572149702</v>
      </c>
      <c r="AG1780">
        <v>1</v>
      </c>
      <c r="AH1780" s="1">
        <f t="shared" si="83"/>
        <v>44600</v>
      </c>
      <c r="AI1780">
        <f>IFERROR(VLOOKUP(AH1780,realized!U:X,3,0),"")</f>
        <v>387719.75</v>
      </c>
    </row>
    <row r="1781" spans="1:35" x14ac:dyDescent="0.3">
      <c r="A1781" t="s">
        <v>2610</v>
      </c>
      <c r="B1781">
        <v>1.1371899999999999</v>
      </c>
      <c r="C1781">
        <v>1.1385799999999999</v>
      </c>
      <c r="D1781">
        <v>1.13229</v>
      </c>
      <c r="E1781">
        <v>1.1358999999999999</v>
      </c>
      <c r="F1781">
        <v>6.2899999999998998E-3</v>
      </c>
      <c r="G1781">
        <v>8.0049999999999601E-3</v>
      </c>
      <c r="H1781">
        <v>42.092744637675203</v>
      </c>
      <c r="I1781">
        <v>0</v>
      </c>
      <c r="J1781" s="1">
        <f t="shared" si="81"/>
        <v>44609</v>
      </c>
      <c r="K1781">
        <f>IFERROR(VLOOKUP(J1781,realized!F:I,3,0),"")</f>
        <v>534773.80000000005</v>
      </c>
      <c r="M1781" t="s">
        <v>2610</v>
      </c>
      <c r="N1781">
        <v>1.35762</v>
      </c>
      <c r="O1781">
        <v>1.3637600000000001</v>
      </c>
      <c r="P1781">
        <v>1.3555299999999999</v>
      </c>
      <c r="Q1781">
        <v>1.3610800000000001</v>
      </c>
      <c r="R1781">
        <v>8.2300000000001799E-3</v>
      </c>
      <c r="S1781">
        <v>8.2064285714285503E-3</v>
      </c>
      <c r="T1781">
        <v>56.627600661658597</v>
      </c>
      <c r="U1781">
        <v>0</v>
      </c>
      <c r="V1781" s="1">
        <f t="shared" si="82"/>
        <v>44609</v>
      </c>
      <c r="W1781">
        <f>IFERROR(VLOOKUP(V1781,realized!K:N,3,0),"")</f>
        <v>504799.52</v>
      </c>
      <c r="Y1781" t="s">
        <v>2604</v>
      </c>
      <c r="Z1781">
        <v>1825.86</v>
      </c>
      <c r="AA1781">
        <v>1835.76</v>
      </c>
      <c r="AB1781">
        <v>1824.56</v>
      </c>
      <c r="AC1781">
        <v>1832.66</v>
      </c>
      <c r="AD1781">
        <v>11.2</v>
      </c>
      <c r="AE1781">
        <v>18.6449999999999</v>
      </c>
      <c r="AF1781">
        <v>48.129798633133802</v>
      </c>
      <c r="AG1781">
        <v>1</v>
      </c>
      <c r="AH1781" s="1">
        <f t="shared" si="83"/>
        <v>44601</v>
      </c>
      <c r="AI1781">
        <f>IFERROR(VLOOKUP(AH1781,realized!U:X,3,0),"")</f>
        <v>-433438.65</v>
      </c>
    </row>
    <row r="1782" spans="1:35" x14ac:dyDescent="0.3">
      <c r="A1782" t="s">
        <v>2611</v>
      </c>
      <c r="B1782">
        <v>1.1360699999999999</v>
      </c>
      <c r="C1782">
        <v>1.13767</v>
      </c>
      <c r="D1782">
        <v>1.1313800000000001</v>
      </c>
      <c r="E1782">
        <v>1.1319399999999999</v>
      </c>
      <c r="F1782">
        <v>6.2899999999998998E-3</v>
      </c>
      <c r="G1782">
        <v>7.6699999999999503E-3</v>
      </c>
      <c r="H1782">
        <v>52.270250040492698</v>
      </c>
      <c r="I1782">
        <v>0</v>
      </c>
      <c r="J1782" s="1">
        <f t="shared" si="81"/>
        <v>44610</v>
      </c>
      <c r="K1782">
        <f>IFERROR(VLOOKUP(J1782,realized!F:I,3,0),"")</f>
        <v>64600.68</v>
      </c>
      <c r="M1782" t="s">
        <v>2611</v>
      </c>
      <c r="N1782">
        <v>1.36131</v>
      </c>
      <c r="O1782">
        <v>1.36422</v>
      </c>
      <c r="P1782">
        <v>1.35727</v>
      </c>
      <c r="Q1782">
        <v>1.3582099999999999</v>
      </c>
      <c r="R1782">
        <v>6.95000000000001E-3</v>
      </c>
      <c r="S1782">
        <v>8.1635714285714107E-3</v>
      </c>
      <c r="T1782">
        <v>64.694682536672005</v>
      </c>
      <c r="U1782">
        <v>0</v>
      </c>
      <c r="V1782" s="1">
        <f t="shared" si="82"/>
        <v>44610</v>
      </c>
      <c r="W1782">
        <f>IFERROR(VLOOKUP(V1782,realized!K:N,3,0),"")</f>
        <v>188307.99</v>
      </c>
      <c r="Y1782" t="s">
        <v>2605</v>
      </c>
      <c r="Z1782">
        <v>1832.9</v>
      </c>
      <c r="AA1782">
        <v>1841.88</v>
      </c>
      <c r="AB1782">
        <v>1821.24</v>
      </c>
      <c r="AC1782">
        <v>1826.36</v>
      </c>
      <c r="AD1782">
        <v>20.6400000000001</v>
      </c>
      <c r="AE1782">
        <v>19.068571428571399</v>
      </c>
      <c r="AF1782">
        <v>48.329847710334697</v>
      </c>
      <c r="AG1782">
        <v>1</v>
      </c>
      <c r="AH1782" s="1">
        <f t="shared" si="83"/>
        <v>44602</v>
      </c>
      <c r="AI1782">
        <f>IFERROR(VLOOKUP(AH1782,realized!U:X,3,0),"")</f>
        <v>667464.47</v>
      </c>
    </row>
    <row r="1783" spans="1:35" x14ac:dyDescent="0.3">
      <c r="A1783" t="s">
        <v>2612</v>
      </c>
      <c r="B1783">
        <v>1.1316999999999999</v>
      </c>
      <c r="C1783">
        <v>1.1390499999999999</v>
      </c>
      <c r="D1783">
        <v>1.13059</v>
      </c>
      <c r="E1783">
        <v>1.1306700000000001</v>
      </c>
      <c r="F1783">
        <v>8.4599999999999103E-3</v>
      </c>
      <c r="G1783">
        <v>7.8614285714285193E-3</v>
      </c>
      <c r="H1783">
        <v>59.501783862574598</v>
      </c>
      <c r="I1783">
        <v>0</v>
      </c>
      <c r="J1783" s="1">
        <f t="shared" si="81"/>
        <v>44613</v>
      </c>
      <c r="K1783">
        <f>IFERROR(VLOOKUP(J1783,realized!F:I,3,0),"")</f>
        <v>332704.28999999998</v>
      </c>
      <c r="M1783" t="s">
        <v>2612</v>
      </c>
      <c r="N1783">
        <v>1.35859</v>
      </c>
      <c r="O1783">
        <v>1.3638300000000001</v>
      </c>
      <c r="P1783">
        <v>1.35842</v>
      </c>
      <c r="Q1783">
        <v>1.3594299999999999</v>
      </c>
      <c r="R1783">
        <v>5.6200000000001804E-3</v>
      </c>
      <c r="S1783">
        <v>7.8935714285714303E-3</v>
      </c>
      <c r="T1783">
        <v>75.610548234598397</v>
      </c>
      <c r="U1783">
        <v>0</v>
      </c>
      <c r="V1783" s="1">
        <f t="shared" si="82"/>
        <v>44613</v>
      </c>
      <c r="W1783">
        <f>IFERROR(VLOOKUP(V1783,realized!K:N,3,0),"")</f>
        <v>334063.90999999997</v>
      </c>
      <c r="Y1783" t="s">
        <v>2606</v>
      </c>
      <c r="Z1783">
        <v>1826.32</v>
      </c>
      <c r="AA1783">
        <v>1865.22</v>
      </c>
      <c r="AB1783">
        <v>1820.72</v>
      </c>
      <c r="AC1783">
        <v>1857.76</v>
      </c>
      <c r="AD1783">
        <v>44.5</v>
      </c>
      <c r="AE1783">
        <v>21.195</v>
      </c>
      <c r="AF1783">
        <v>43.373691742616302</v>
      </c>
      <c r="AG1783">
        <v>1</v>
      </c>
      <c r="AH1783" s="1">
        <f t="shared" si="83"/>
        <v>44603</v>
      </c>
      <c r="AI1783">
        <f>IFERROR(VLOOKUP(AH1783,realized!U:X,3,0),"")</f>
        <v>-7579586.5999999996</v>
      </c>
    </row>
    <row r="1784" spans="1:35" x14ac:dyDescent="0.3">
      <c r="A1784" t="s">
        <v>2613</v>
      </c>
      <c r="B1784">
        <v>1.13087</v>
      </c>
      <c r="C1784">
        <v>1.13666</v>
      </c>
      <c r="D1784">
        <v>1.12876</v>
      </c>
      <c r="E1784">
        <v>1.1323099999999999</v>
      </c>
      <c r="F1784">
        <v>7.9000000000000094E-3</v>
      </c>
      <c r="G1784">
        <v>7.9728571428570993E-3</v>
      </c>
      <c r="H1784">
        <v>59.8373907686019</v>
      </c>
      <c r="I1784">
        <v>0</v>
      </c>
      <c r="J1784" s="1">
        <f t="shared" si="81"/>
        <v>44614</v>
      </c>
      <c r="K1784">
        <f>IFERROR(VLOOKUP(J1784,realized!F:I,3,0),"")</f>
        <v>539665.93000000005</v>
      </c>
      <c r="M1784" t="s">
        <v>2613</v>
      </c>
      <c r="N1784">
        <v>1.35964</v>
      </c>
      <c r="O1784">
        <v>1.3604400000000001</v>
      </c>
      <c r="P1784">
        <v>1.35378</v>
      </c>
      <c r="Q1784">
        <v>1.3583700000000001</v>
      </c>
      <c r="R1784">
        <v>6.6600000000001103E-3</v>
      </c>
      <c r="S1784">
        <v>7.8607142857143007E-3</v>
      </c>
      <c r="T1784">
        <v>75.538053970157193</v>
      </c>
      <c r="U1784">
        <v>0</v>
      </c>
      <c r="V1784" s="1">
        <f t="shared" si="82"/>
        <v>44614</v>
      </c>
      <c r="W1784">
        <f>IFERROR(VLOOKUP(V1784,realized!K:N,3,0),"")</f>
        <v>646991.38</v>
      </c>
      <c r="Y1784" t="s">
        <v>2607</v>
      </c>
      <c r="Z1784">
        <v>1859.95</v>
      </c>
      <c r="AA1784">
        <v>1874.1</v>
      </c>
      <c r="AB1784">
        <v>1850.67</v>
      </c>
      <c r="AC1784">
        <v>1870.66</v>
      </c>
      <c r="AD1784">
        <v>23.429999999999801</v>
      </c>
      <c r="AE1784">
        <v>21.514999999999901</v>
      </c>
      <c r="AF1784">
        <v>40.210254724193398</v>
      </c>
      <c r="AG1784">
        <v>1</v>
      </c>
      <c r="AH1784" s="1">
        <f t="shared" si="83"/>
        <v>44606</v>
      </c>
      <c r="AI1784">
        <f>IFERROR(VLOOKUP(AH1784,realized!U:X,3,0),"")</f>
        <v>-803703.58</v>
      </c>
    </row>
    <row r="1785" spans="1:35" x14ac:dyDescent="0.3">
      <c r="A1785" t="s">
        <v>2614</v>
      </c>
      <c r="B1785">
        <v>1.13236</v>
      </c>
      <c r="C1785">
        <v>1.1358600000000001</v>
      </c>
      <c r="D1785">
        <v>1.1300699999999999</v>
      </c>
      <c r="E1785">
        <v>1.13029</v>
      </c>
      <c r="F1785">
        <v>5.7900000000001804E-3</v>
      </c>
      <c r="G1785">
        <v>7.0671428571428196E-3</v>
      </c>
      <c r="H1785">
        <v>61.871634836682901</v>
      </c>
      <c r="I1785">
        <v>0</v>
      </c>
      <c r="J1785" s="1">
        <f t="shared" si="81"/>
        <v>44615</v>
      </c>
      <c r="K1785">
        <f>IFERROR(VLOOKUP(J1785,realized!F:I,3,0),"")</f>
        <v>388490.93</v>
      </c>
      <c r="M1785" t="s">
        <v>2614</v>
      </c>
      <c r="N1785">
        <v>1.3581000000000001</v>
      </c>
      <c r="O1785">
        <v>1.3620399999999999</v>
      </c>
      <c r="P1785">
        <v>1.35354</v>
      </c>
      <c r="Q1785">
        <v>1.3544700000000001</v>
      </c>
      <c r="R1785">
        <v>8.4999999999999503E-3</v>
      </c>
      <c r="S1785">
        <v>7.8278571428571607E-3</v>
      </c>
      <c r="T1785">
        <v>75.455772857568803</v>
      </c>
      <c r="U1785">
        <v>0</v>
      </c>
      <c r="V1785" s="1">
        <f t="shared" si="82"/>
        <v>44615</v>
      </c>
      <c r="W1785">
        <f>IFERROR(VLOOKUP(V1785,realized!K:N,3,0),"")</f>
        <v>222809.44</v>
      </c>
      <c r="Y1785" t="s">
        <v>2608</v>
      </c>
      <c r="Z1785">
        <v>1871.24</v>
      </c>
      <c r="AA1785">
        <v>1879.41</v>
      </c>
      <c r="AB1785">
        <v>1844.4</v>
      </c>
      <c r="AC1785">
        <v>1853.04</v>
      </c>
      <c r="AD1785">
        <v>35.009999999999899</v>
      </c>
      <c r="AE1785">
        <v>21.498571428571399</v>
      </c>
      <c r="AF1785">
        <v>38.621694195257</v>
      </c>
      <c r="AG1785">
        <v>1</v>
      </c>
      <c r="AH1785" s="1">
        <f t="shared" si="83"/>
        <v>44607</v>
      </c>
      <c r="AI1785">
        <f>IFERROR(VLOOKUP(AH1785,realized!U:X,3,0),"")</f>
        <v>-1839906.14</v>
      </c>
    </row>
    <row r="1786" spans="1:35" x14ac:dyDescent="0.3">
      <c r="A1786" t="s">
        <v>2615</v>
      </c>
      <c r="B1786">
        <v>1.13032</v>
      </c>
      <c r="C1786">
        <v>1.1308100000000001</v>
      </c>
      <c r="D1786">
        <v>1.11059</v>
      </c>
      <c r="E1786">
        <v>1.1191</v>
      </c>
      <c r="F1786">
        <v>2.0220000000000099E-2</v>
      </c>
      <c r="G1786">
        <v>7.9964285714285502E-3</v>
      </c>
      <c r="H1786">
        <v>39.447791274388997</v>
      </c>
      <c r="I1786">
        <v>1</v>
      </c>
      <c r="J1786" s="1">
        <f t="shared" si="81"/>
        <v>44616</v>
      </c>
      <c r="K1786">
        <f>IFERROR(VLOOKUP(J1786,realized!F:I,3,0),"")</f>
        <v>-3639909.67</v>
      </c>
      <c r="M1786" t="s">
        <v>2615</v>
      </c>
      <c r="N1786">
        <v>1.35446</v>
      </c>
      <c r="O1786">
        <v>1.3549</v>
      </c>
      <c r="P1786">
        <v>1.3272299999999999</v>
      </c>
      <c r="Q1786">
        <v>1.3375699999999999</v>
      </c>
      <c r="R1786">
        <v>2.767E-2</v>
      </c>
      <c r="S1786">
        <v>9.0171428571428798E-3</v>
      </c>
      <c r="T1786">
        <v>43.063990918119799</v>
      </c>
      <c r="U1786">
        <v>1</v>
      </c>
      <c r="V1786" s="1">
        <f t="shared" si="82"/>
        <v>44616</v>
      </c>
      <c r="W1786">
        <f>IFERROR(VLOOKUP(V1786,realized!K:N,3,0),"")</f>
        <v>-6272381.4299999997</v>
      </c>
      <c r="Y1786" t="s">
        <v>2609</v>
      </c>
      <c r="Z1786">
        <v>1853.49</v>
      </c>
      <c r="AA1786">
        <v>1872.45</v>
      </c>
      <c r="AB1786">
        <v>1850.18</v>
      </c>
      <c r="AC1786">
        <v>1869.14</v>
      </c>
      <c r="AD1786">
        <v>22.2699999999999</v>
      </c>
      <c r="AE1786">
        <v>20.922142857142799</v>
      </c>
      <c r="AF1786">
        <v>38.893118218128201</v>
      </c>
      <c r="AG1786">
        <v>1</v>
      </c>
      <c r="AH1786" s="1">
        <f t="shared" si="83"/>
        <v>44608</v>
      </c>
      <c r="AI1786">
        <f>IFERROR(VLOOKUP(AH1786,realized!U:X,3,0),"")</f>
        <v>-706181.32</v>
      </c>
    </row>
    <row r="1787" spans="1:35" x14ac:dyDescent="0.3">
      <c r="A1787" t="s">
        <v>2616</v>
      </c>
      <c r="B1787">
        <v>1.1191800000000001</v>
      </c>
      <c r="C1787">
        <v>1.12737</v>
      </c>
      <c r="D1787">
        <v>1.1165799999999999</v>
      </c>
      <c r="E1787">
        <v>1.1267</v>
      </c>
      <c r="F1787">
        <v>1.0789999999999999E-2</v>
      </c>
      <c r="G1787">
        <v>8.43642857142856E-3</v>
      </c>
      <c r="H1787">
        <v>39.755102695553099</v>
      </c>
      <c r="I1787">
        <v>1</v>
      </c>
      <c r="J1787" s="1">
        <f t="shared" si="81"/>
        <v>44617</v>
      </c>
      <c r="K1787">
        <f>IFERROR(VLOOKUP(J1787,realized!F:I,3,0),"")</f>
        <v>-35607.75</v>
      </c>
      <c r="M1787" t="s">
        <v>2616</v>
      </c>
      <c r="N1787">
        <v>1.3373999999999999</v>
      </c>
      <c r="O1787">
        <v>1.3438000000000001</v>
      </c>
      <c r="P1787">
        <v>1.3366</v>
      </c>
      <c r="Q1787">
        <v>1.34104</v>
      </c>
      <c r="R1787">
        <v>7.20000000000009E-3</v>
      </c>
      <c r="S1787">
        <v>9.0992857142857299E-3</v>
      </c>
      <c r="T1787">
        <v>43.328725097470297</v>
      </c>
      <c r="U1787">
        <v>1</v>
      </c>
      <c r="V1787" s="1">
        <f t="shared" si="82"/>
        <v>44617</v>
      </c>
      <c r="W1787">
        <f>IFERROR(VLOOKUP(V1787,realized!K:N,3,0),"")</f>
        <v>-16450.66</v>
      </c>
      <c r="Y1787" t="s">
        <v>2610</v>
      </c>
      <c r="Z1787">
        <v>1869.58</v>
      </c>
      <c r="AA1787">
        <v>1901.06</v>
      </c>
      <c r="AB1787">
        <v>1867.66</v>
      </c>
      <c r="AC1787">
        <v>1898.09</v>
      </c>
      <c r="AD1787">
        <v>33.3999999999998</v>
      </c>
      <c r="AE1787">
        <v>21.939999999999898</v>
      </c>
      <c r="AF1787">
        <v>33.449412315683297</v>
      </c>
      <c r="AG1787">
        <v>1</v>
      </c>
      <c r="AH1787" s="1">
        <f t="shared" si="83"/>
        <v>44609</v>
      </c>
      <c r="AI1787">
        <f>IFERROR(VLOOKUP(AH1787,realized!U:X,3,0),"")</f>
        <v>-8217774.7199999997</v>
      </c>
    </row>
    <row r="1788" spans="1:35" x14ac:dyDescent="0.3">
      <c r="A1788" t="s">
        <v>2617</v>
      </c>
      <c r="B1788">
        <v>1.1122399999999999</v>
      </c>
      <c r="C1788">
        <v>1.12459</v>
      </c>
      <c r="D1788">
        <v>1.1121399999999999</v>
      </c>
      <c r="E1788">
        <v>1.12171</v>
      </c>
      <c r="F1788">
        <v>1.4560000000000101E-2</v>
      </c>
      <c r="G1788">
        <v>9.1014285714285693E-3</v>
      </c>
      <c r="H1788">
        <v>40.249949960675401</v>
      </c>
      <c r="I1788">
        <v>1</v>
      </c>
      <c r="J1788" s="1">
        <f t="shared" si="81"/>
        <v>44620</v>
      </c>
      <c r="K1788">
        <f>IFERROR(VLOOKUP(J1788,realized!F:I,3,0),"")</f>
        <v>444225.99</v>
      </c>
      <c r="M1788" t="s">
        <v>2617</v>
      </c>
      <c r="N1788">
        <v>1.33124</v>
      </c>
      <c r="O1788">
        <v>1.3431299999999999</v>
      </c>
      <c r="P1788">
        <v>1.33124</v>
      </c>
      <c r="Q1788">
        <v>1.3416999999999999</v>
      </c>
      <c r="R1788">
        <v>1.1889999999999901E-2</v>
      </c>
      <c r="S1788">
        <v>9.5457142857142997E-3</v>
      </c>
      <c r="T1788">
        <v>43.747477578716101</v>
      </c>
      <c r="U1788">
        <v>1</v>
      </c>
      <c r="V1788" s="1">
        <f t="shared" si="82"/>
        <v>44620</v>
      </c>
      <c r="W1788">
        <f>IFERROR(VLOOKUP(V1788,realized!K:N,3,0),"")</f>
        <v>160640.43</v>
      </c>
      <c r="Y1788" t="s">
        <v>2611</v>
      </c>
      <c r="Z1788">
        <v>1898.11</v>
      </c>
      <c r="AA1788">
        <v>1902.31</v>
      </c>
      <c r="AB1788">
        <v>1886.42</v>
      </c>
      <c r="AC1788">
        <v>1897.84</v>
      </c>
      <c r="AD1788">
        <v>15.8899999999998</v>
      </c>
      <c r="AE1788">
        <v>22.047857142857101</v>
      </c>
      <c r="AF1788">
        <v>34.452219818077097</v>
      </c>
      <c r="AG1788">
        <v>1</v>
      </c>
      <c r="AH1788" s="1">
        <f t="shared" si="83"/>
        <v>44610</v>
      </c>
      <c r="AI1788">
        <f>IFERROR(VLOOKUP(AH1788,realized!U:X,3,0),"")</f>
        <v>-540689.51</v>
      </c>
    </row>
    <row r="1789" spans="1:35" x14ac:dyDescent="0.3">
      <c r="A1789" t="s">
        <v>2618</v>
      </c>
      <c r="B1789">
        <v>1.12182</v>
      </c>
      <c r="C1789">
        <v>1.1232800000000001</v>
      </c>
      <c r="D1789">
        <v>1.1089199999999999</v>
      </c>
      <c r="E1789">
        <v>1.1122700000000001</v>
      </c>
      <c r="F1789">
        <v>1.43600000000001E-2</v>
      </c>
      <c r="G1789">
        <v>9.8021428571428704E-3</v>
      </c>
      <c r="H1789">
        <v>39.425723214648997</v>
      </c>
      <c r="I1789">
        <v>1</v>
      </c>
      <c r="J1789" s="1">
        <f t="shared" si="81"/>
        <v>44621</v>
      </c>
      <c r="K1789">
        <f>IFERROR(VLOOKUP(J1789,realized!F:I,3,0),"")</f>
        <v>-645079.19999999995</v>
      </c>
      <c r="M1789" t="s">
        <v>2618</v>
      </c>
      <c r="N1789">
        <v>1.3420399999999999</v>
      </c>
      <c r="O1789">
        <v>1.3436900000000001</v>
      </c>
      <c r="P1789">
        <v>1.3301499999999999</v>
      </c>
      <c r="Q1789">
        <v>1.3323400000000001</v>
      </c>
      <c r="R1789">
        <v>1.3540000000000101E-2</v>
      </c>
      <c r="S1789">
        <v>1.0063571428571399E-2</v>
      </c>
      <c r="T1789">
        <v>44.354377496949503</v>
      </c>
      <c r="U1789">
        <v>1</v>
      </c>
      <c r="V1789" s="1">
        <f t="shared" si="82"/>
        <v>44621</v>
      </c>
      <c r="W1789">
        <f>IFERROR(VLOOKUP(V1789,realized!K:N,3,0),"")</f>
        <v>-83625.070000000007</v>
      </c>
      <c r="Y1789" t="s">
        <v>2612</v>
      </c>
      <c r="Z1789">
        <v>1900.19</v>
      </c>
      <c r="AA1789">
        <v>1908.12</v>
      </c>
      <c r="AB1789">
        <v>1887.36</v>
      </c>
      <c r="AC1789">
        <v>1903.2</v>
      </c>
      <c r="AD1789">
        <v>20.759999999999899</v>
      </c>
      <c r="AE1789">
        <v>22.601428571428499</v>
      </c>
      <c r="AF1789">
        <v>33.0740130524674</v>
      </c>
      <c r="AG1789">
        <v>1</v>
      </c>
      <c r="AH1789" s="1">
        <f t="shared" si="83"/>
        <v>44613</v>
      </c>
      <c r="AI1789">
        <f>IFERROR(VLOOKUP(AH1789,realized!U:X,3,0),"")</f>
        <v>-2539498.79</v>
      </c>
    </row>
    <row r="1790" spans="1:35" x14ac:dyDescent="0.3">
      <c r="A1790" t="s">
        <v>2619</v>
      </c>
      <c r="B1790">
        <v>1.1120699999999999</v>
      </c>
      <c r="C1790">
        <v>1.11433</v>
      </c>
      <c r="D1790">
        <v>1.10571</v>
      </c>
      <c r="E1790">
        <v>1.11206</v>
      </c>
      <c r="F1790">
        <v>8.6200000000000703E-3</v>
      </c>
      <c r="G1790">
        <v>9.5592857142857302E-3</v>
      </c>
      <c r="H1790">
        <v>43.305361261364702</v>
      </c>
      <c r="I1790">
        <v>1</v>
      </c>
      <c r="J1790" s="1">
        <f t="shared" si="81"/>
        <v>44622</v>
      </c>
      <c r="K1790">
        <f>IFERROR(VLOOKUP(J1790,realized!F:I,3,0),"")</f>
        <v>-418468.41</v>
      </c>
      <c r="M1790" t="s">
        <v>2619</v>
      </c>
      <c r="N1790">
        <v>1.3322400000000001</v>
      </c>
      <c r="O1790">
        <v>1.34063</v>
      </c>
      <c r="P1790">
        <v>1.3271200000000001</v>
      </c>
      <c r="Q1790">
        <v>1.34049</v>
      </c>
      <c r="R1790">
        <v>1.3509999999999901E-2</v>
      </c>
      <c r="S1790">
        <v>1.01692857142857E-2</v>
      </c>
      <c r="T1790">
        <v>44.8230241233668</v>
      </c>
      <c r="U1790">
        <v>1</v>
      </c>
      <c r="V1790" s="1">
        <f t="shared" si="82"/>
        <v>44622</v>
      </c>
      <c r="W1790">
        <f>IFERROR(VLOOKUP(V1790,realized!K:N,3,0),"")</f>
        <v>-210426.43</v>
      </c>
      <c r="Y1790" t="s">
        <v>2613</v>
      </c>
      <c r="Z1790">
        <v>1903.29</v>
      </c>
      <c r="AA1790">
        <v>1913.83</v>
      </c>
      <c r="AB1790">
        <v>1891.24</v>
      </c>
      <c r="AC1790">
        <v>1897.86</v>
      </c>
      <c r="AD1790">
        <v>22.5899999999999</v>
      </c>
      <c r="AE1790">
        <v>23.0442857142856</v>
      </c>
      <c r="AF1790">
        <v>31.860670977180298</v>
      </c>
      <c r="AG1790">
        <v>1</v>
      </c>
      <c r="AH1790" s="1">
        <f t="shared" si="83"/>
        <v>44614</v>
      </c>
      <c r="AI1790">
        <f>IFERROR(VLOOKUP(AH1790,realized!U:X,3,0),"")</f>
        <v>-457941.29</v>
      </c>
    </row>
    <row r="1791" spans="1:35" x14ac:dyDescent="0.3">
      <c r="A1791" t="s">
        <v>2620</v>
      </c>
      <c r="B1791">
        <v>1.11189</v>
      </c>
      <c r="C1791">
        <v>1.1120099999999999</v>
      </c>
      <c r="D1791">
        <v>1.1033200000000001</v>
      </c>
      <c r="E1791">
        <v>1.10642</v>
      </c>
      <c r="F1791">
        <v>8.73999999999997E-3</v>
      </c>
      <c r="G1791">
        <v>9.4750000000000199E-3</v>
      </c>
      <c r="H1791">
        <v>44.650472002524999</v>
      </c>
      <c r="I1791">
        <v>1</v>
      </c>
      <c r="J1791" s="1">
        <f t="shared" si="81"/>
        <v>44623</v>
      </c>
      <c r="K1791">
        <f>IFERROR(VLOOKUP(J1791,realized!F:I,3,0),"")</f>
        <v>-203836.23</v>
      </c>
      <c r="M1791" t="s">
        <v>2620</v>
      </c>
      <c r="N1791">
        <v>1.3404</v>
      </c>
      <c r="O1791">
        <v>1.3417600000000001</v>
      </c>
      <c r="P1791">
        <v>1.3317000000000001</v>
      </c>
      <c r="Q1791">
        <v>1.3343</v>
      </c>
      <c r="R1791">
        <v>1.0059999999999901E-2</v>
      </c>
      <c r="S1791">
        <v>1.0205000000000001E-2</v>
      </c>
      <c r="T1791">
        <v>45.381492884823501</v>
      </c>
      <c r="U1791">
        <v>1</v>
      </c>
      <c r="V1791" s="1">
        <f t="shared" si="82"/>
        <v>44623</v>
      </c>
      <c r="W1791">
        <f>IFERROR(VLOOKUP(V1791,realized!K:N,3,0),"")</f>
        <v>-29659.95</v>
      </c>
      <c r="Y1791" t="s">
        <v>2614</v>
      </c>
      <c r="Z1791">
        <v>1898.9</v>
      </c>
      <c r="AA1791">
        <v>1910.42</v>
      </c>
      <c r="AB1791">
        <v>1889.41</v>
      </c>
      <c r="AC1791">
        <v>1908.79</v>
      </c>
      <c r="AD1791">
        <v>21.009999999999899</v>
      </c>
      <c r="AE1791">
        <v>23.0835714285714</v>
      </c>
      <c r="AF1791">
        <v>33.443215242908202</v>
      </c>
      <c r="AG1791">
        <v>1</v>
      </c>
      <c r="AH1791" s="1">
        <f t="shared" si="83"/>
        <v>44615</v>
      </c>
      <c r="AI1791">
        <f>IFERROR(VLOOKUP(AH1791,realized!U:X,3,0),"")</f>
        <v>-411799.07</v>
      </c>
    </row>
    <row r="1792" spans="1:35" x14ac:dyDescent="0.3">
      <c r="A1792" t="s">
        <v>2621</v>
      </c>
      <c r="B1792">
        <v>1.1065100000000001</v>
      </c>
      <c r="C1792">
        <v>1.1067199999999999</v>
      </c>
      <c r="D1792">
        <v>1.08853</v>
      </c>
      <c r="E1792">
        <v>1.0931</v>
      </c>
      <c r="F1792">
        <v>1.8189999999999901E-2</v>
      </c>
      <c r="G1792">
        <v>1.0136428571428499E-2</v>
      </c>
      <c r="H1792">
        <v>32.220139024128599</v>
      </c>
      <c r="I1792">
        <v>1</v>
      </c>
      <c r="J1792" s="1">
        <f t="shared" si="81"/>
        <v>44624</v>
      </c>
      <c r="K1792">
        <f>IFERROR(VLOOKUP(J1792,realized!F:I,3,0),"")</f>
        <v>-3446254.41</v>
      </c>
      <c r="M1792" t="s">
        <v>2621</v>
      </c>
      <c r="N1792">
        <v>1.3346899999999999</v>
      </c>
      <c r="O1792">
        <v>1.33518</v>
      </c>
      <c r="P1792">
        <v>1.3201799999999999</v>
      </c>
      <c r="Q1792">
        <v>1.3232200000000001</v>
      </c>
      <c r="R1792">
        <v>1.50000000000001E-2</v>
      </c>
      <c r="S1792">
        <v>1.07257142857143E-2</v>
      </c>
      <c r="T1792">
        <v>39.604263178235598</v>
      </c>
      <c r="U1792">
        <v>1</v>
      </c>
      <c r="V1792" s="1">
        <f t="shared" si="82"/>
        <v>44624</v>
      </c>
      <c r="W1792">
        <f>IFERROR(VLOOKUP(V1792,realized!K:N,3,0),"")</f>
        <v>-1761809.53</v>
      </c>
      <c r="Y1792" t="s">
        <v>2615</v>
      </c>
      <c r="Z1792">
        <v>1909.23</v>
      </c>
      <c r="AA1792">
        <v>1974.25</v>
      </c>
      <c r="AB1792">
        <v>1877.63</v>
      </c>
      <c r="AC1792">
        <v>1903.05</v>
      </c>
      <c r="AD1792">
        <v>96.619999999999806</v>
      </c>
      <c r="AE1792">
        <v>28.351428571428499</v>
      </c>
      <c r="AF1792">
        <v>22.576472406632501</v>
      </c>
      <c r="AG1792">
        <v>1</v>
      </c>
      <c r="AH1792" s="1">
        <f t="shared" si="83"/>
        <v>44616</v>
      </c>
      <c r="AI1792">
        <f>IFERROR(VLOOKUP(AH1792,realized!U:X,3,0),"")</f>
        <v>-24227597.289999999</v>
      </c>
    </row>
    <row r="1793" spans="1:35" x14ac:dyDescent="0.3">
      <c r="A1793" t="s">
        <v>2622</v>
      </c>
      <c r="B1793">
        <v>1.0921099999999999</v>
      </c>
      <c r="C1793">
        <v>1.09318</v>
      </c>
      <c r="D1793">
        <v>1.0805400000000001</v>
      </c>
      <c r="E1793">
        <v>1.08521</v>
      </c>
      <c r="F1793">
        <v>1.26399999999999E-2</v>
      </c>
      <c r="G1793">
        <v>1.05657142857143E-2</v>
      </c>
      <c r="H1793">
        <v>27.3974737229473</v>
      </c>
      <c r="I1793">
        <v>1</v>
      </c>
      <c r="J1793" s="1">
        <f t="shared" si="81"/>
        <v>44627</v>
      </c>
      <c r="K1793">
        <f>IFERROR(VLOOKUP(J1793,realized!F:I,3,0),"")</f>
        <v>-1292319.6399999999</v>
      </c>
      <c r="M1793" t="s">
        <v>2622</v>
      </c>
      <c r="N1793">
        <v>1.3230900000000001</v>
      </c>
      <c r="O1793">
        <v>1.3231999999999999</v>
      </c>
      <c r="P1793">
        <v>1.3101499999999999</v>
      </c>
      <c r="Q1793">
        <v>1.3102199999999999</v>
      </c>
      <c r="R1793">
        <v>1.3070000000000101E-2</v>
      </c>
      <c r="S1793">
        <v>1.1083571428571399E-2</v>
      </c>
      <c r="T1793">
        <v>32.642525351179998</v>
      </c>
      <c r="U1793">
        <v>1</v>
      </c>
      <c r="V1793" s="1">
        <f t="shared" si="82"/>
        <v>44627</v>
      </c>
      <c r="W1793">
        <f>IFERROR(VLOOKUP(V1793,realized!K:N,3,0),"")</f>
        <v>-2771551.79</v>
      </c>
      <c r="Y1793" t="s">
        <v>2616</v>
      </c>
      <c r="Z1793">
        <v>1904.5</v>
      </c>
      <c r="AA1793">
        <v>1921.86</v>
      </c>
      <c r="AB1793">
        <v>1882.69</v>
      </c>
      <c r="AC1793">
        <v>1888.49</v>
      </c>
      <c r="AD1793">
        <v>39.169999999999803</v>
      </c>
      <c r="AE1793">
        <v>29.997142857142801</v>
      </c>
      <c r="AF1793">
        <v>25.622644518507599</v>
      </c>
      <c r="AG1793">
        <v>1</v>
      </c>
      <c r="AH1793" s="1">
        <f t="shared" si="83"/>
        <v>44617</v>
      </c>
      <c r="AI1793">
        <f>IFERROR(VLOOKUP(AH1793,realized!U:X,3,0),"")</f>
        <v>-928302.09</v>
      </c>
    </row>
    <row r="1794" spans="1:35" x14ac:dyDescent="0.3">
      <c r="A1794" t="s">
        <v>2623</v>
      </c>
      <c r="B1794">
        <v>1.0851999999999999</v>
      </c>
      <c r="C1794">
        <v>1.09579</v>
      </c>
      <c r="D1794">
        <v>1.08487</v>
      </c>
      <c r="E1794">
        <v>1.08978</v>
      </c>
      <c r="F1794">
        <v>1.0919999999999999E-2</v>
      </c>
      <c r="G1794">
        <v>1.09835714285714E-2</v>
      </c>
      <c r="H1794">
        <v>28.6532082607871</v>
      </c>
      <c r="I1794">
        <v>1</v>
      </c>
      <c r="J1794" s="1">
        <f t="shared" si="81"/>
        <v>44628</v>
      </c>
      <c r="K1794">
        <f>IFERROR(VLOOKUP(J1794,realized!F:I,3,0),"")</f>
        <v>-576743.43999999994</v>
      </c>
      <c r="M1794" t="s">
        <v>2623</v>
      </c>
      <c r="N1794">
        <v>1.3103499999999999</v>
      </c>
      <c r="O1794">
        <v>1.3143899999999999</v>
      </c>
      <c r="P1794">
        <v>1.3081700000000001</v>
      </c>
      <c r="Q1794">
        <v>1.3098700000000001</v>
      </c>
      <c r="R1794">
        <v>6.2199999999998897E-3</v>
      </c>
      <c r="S1794">
        <v>1.1008571428571401E-2</v>
      </c>
      <c r="T1794">
        <v>32.131182033580302</v>
      </c>
      <c r="U1794">
        <v>1</v>
      </c>
      <c r="V1794" s="1">
        <f t="shared" si="82"/>
        <v>44628</v>
      </c>
      <c r="W1794">
        <f>IFERROR(VLOOKUP(V1794,realized!K:N,3,0),"")</f>
        <v>-435831.44</v>
      </c>
      <c r="Y1794" t="s">
        <v>2617</v>
      </c>
      <c r="Z1794">
        <v>1921.24</v>
      </c>
      <c r="AA1794">
        <v>1928.28</v>
      </c>
      <c r="AB1794">
        <v>1890.68</v>
      </c>
      <c r="AC1794">
        <v>1908.39</v>
      </c>
      <c r="AD1794">
        <v>39.7899999999999</v>
      </c>
      <c r="AE1794">
        <v>31.8771428571428</v>
      </c>
      <c r="AF1794">
        <v>28.5082190514213</v>
      </c>
      <c r="AG1794">
        <v>1</v>
      </c>
      <c r="AH1794" s="1">
        <f t="shared" si="83"/>
        <v>44620</v>
      </c>
      <c r="AI1794">
        <f>IFERROR(VLOOKUP(AH1794,realized!U:X,3,0),"")</f>
        <v>-1448.15</v>
      </c>
    </row>
    <row r="1795" spans="1:35" x14ac:dyDescent="0.3">
      <c r="A1795" t="s">
        <v>2624</v>
      </c>
      <c r="B1795">
        <v>1.0896399999999999</v>
      </c>
      <c r="C1795">
        <v>1.10951</v>
      </c>
      <c r="D1795">
        <v>1.08894</v>
      </c>
      <c r="E1795">
        <v>1.10724</v>
      </c>
      <c r="F1795">
        <v>2.0569999999999901E-2</v>
      </c>
      <c r="G1795">
        <v>1.20035714285714E-2</v>
      </c>
      <c r="H1795">
        <v>29.8498059682296</v>
      </c>
      <c r="I1795">
        <v>1</v>
      </c>
      <c r="J1795" s="1">
        <f t="shared" si="81"/>
        <v>44629</v>
      </c>
      <c r="K1795">
        <f>IFERROR(VLOOKUP(J1795,realized!F:I,3,0),"")</f>
        <v>-558310.44999999995</v>
      </c>
      <c r="M1795" t="s">
        <v>2624</v>
      </c>
      <c r="N1795">
        <v>1.3098700000000001</v>
      </c>
      <c r="O1795">
        <v>1.3189599999999999</v>
      </c>
      <c r="P1795">
        <v>1.30871</v>
      </c>
      <c r="Q1795">
        <v>1.3182</v>
      </c>
      <c r="R1795">
        <v>1.0249999999999799E-2</v>
      </c>
      <c r="S1795">
        <v>1.11528571428571E-2</v>
      </c>
      <c r="T1795">
        <v>32.974834059601498</v>
      </c>
      <c r="U1795">
        <v>1</v>
      </c>
      <c r="V1795" s="1">
        <f t="shared" si="82"/>
        <v>44629</v>
      </c>
      <c r="W1795">
        <f>IFERROR(VLOOKUP(V1795,realized!K:N,3,0),"")</f>
        <v>155308.66</v>
      </c>
      <c r="Y1795" t="s">
        <v>2618</v>
      </c>
      <c r="Z1795">
        <v>1907.03</v>
      </c>
      <c r="AA1795">
        <v>1950.17</v>
      </c>
      <c r="AB1795">
        <v>1901.19</v>
      </c>
      <c r="AC1795">
        <v>1944.71</v>
      </c>
      <c r="AD1795">
        <v>48.98</v>
      </c>
      <c r="AE1795">
        <v>34.575714285714199</v>
      </c>
      <c r="AF1795">
        <v>30.317243237434401</v>
      </c>
      <c r="AG1795">
        <v>1</v>
      </c>
      <c r="AH1795" s="1">
        <f t="shared" si="83"/>
        <v>44621</v>
      </c>
      <c r="AI1795">
        <f>IFERROR(VLOOKUP(AH1795,realized!U:X,3,0),"")</f>
        <v>-1513490.22</v>
      </c>
    </row>
    <row r="1796" spans="1:35" x14ac:dyDescent="0.3">
      <c r="A1796" t="s">
        <v>2625</v>
      </c>
      <c r="B1796">
        <v>1.1073900000000001</v>
      </c>
      <c r="C1796">
        <v>1.1120699999999999</v>
      </c>
      <c r="D1796">
        <v>1.0975699999999999</v>
      </c>
      <c r="E1796">
        <v>1.0984700000000001</v>
      </c>
      <c r="F1796">
        <v>1.44999999999999E-2</v>
      </c>
      <c r="G1796">
        <v>1.259E-2</v>
      </c>
      <c r="H1796">
        <v>31.272111724915799</v>
      </c>
      <c r="I1796">
        <v>1</v>
      </c>
      <c r="J1796" s="1">
        <f t="shared" ref="J1796:J1859" si="84">DATEVALUE(SUBSTITUTE(A1796,".","/"))</f>
        <v>44630</v>
      </c>
      <c r="K1796">
        <f>IFERROR(VLOOKUP(J1796,realized!F:I,3,0),"")</f>
        <v>-120014.58</v>
      </c>
      <c r="M1796" t="s">
        <v>2625</v>
      </c>
      <c r="N1796">
        <v>1.3182499999999999</v>
      </c>
      <c r="O1796">
        <v>1.3194300000000001</v>
      </c>
      <c r="P1796">
        <v>1.3080499999999999</v>
      </c>
      <c r="Q1796">
        <v>1.30809</v>
      </c>
      <c r="R1796">
        <v>1.13800000000001E-2</v>
      </c>
      <c r="S1796">
        <v>1.1469285714285699E-2</v>
      </c>
      <c r="T1796">
        <v>34.082499460659498</v>
      </c>
      <c r="U1796">
        <v>1</v>
      </c>
      <c r="V1796" s="1">
        <f t="shared" ref="V1796:V1859" si="85">DATEVALUE(SUBSTITUTE(M1796,".","/"))</f>
        <v>44630</v>
      </c>
      <c r="W1796">
        <f>IFERROR(VLOOKUP(V1796,realized!K:N,3,0),"")</f>
        <v>-86720.82</v>
      </c>
      <c r="Y1796" t="s">
        <v>2619</v>
      </c>
      <c r="Z1796">
        <v>1943.34</v>
      </c>
      <c r="AA1796">
        <v>1947.86</v>
      </c>
      <c r="AB1796">
        <v>1913.81</v>
      </c>
      <c r="AC1796">
        <v>1928.09</v>
      </c>
      <c r="AD1796">
        <v>34.049999999999898</v>
      </c>
      <c r="AE1796">
        <v>35.5335714285713</v>
      </c>
      <c r="AF1796">
        <v>32.100388004634297</v>
      </c>
      <c r="AG1796">
        <v>1</v>
      </c>
      <c r="AH1796" s="1">
        <f t="shared" ref="AH1796:AH1859" si="86">DATEVALUE(SUBSTITUTE(Y1796,".","/"))</f>
        <v>44622</v>
      </c>
      <c r="AI1796">
        <f>IFERROR(VLOOKUP(AH1796,realized!U:X,3,0),"")</f>
        <v>-257341.11</v>
      </c>
    </row>
    <row r="1797" spans="1:35" x14ac:dyDescent="0.3">
      <c r="A1797" t="s">
        <v>2626</v>
      </c>
      <c r="B1797">
        <v>1.0986100000000001</v>
      </c>
      <c r="C1797">
        <v>1.10433</v>
      </c>
      <c r="D1797">
        <v>1.0901700000000001</v>
      </c>
      <c r="E1797">
        <v>1.0909899999999999</v>
      </c>
      <c r="F1797">
        <v>1.41599999999999E-2</v>
      </c>
      <c r="G1797">
        <v>1.2997142857142799E-2</v>
      </c>
      <c r="H1797">
        <v>34.282255263646697</v>
      </c>
      <c r="I1797">
        <v>1</v>
      </c>
      <c r="J1797" s="1">
        <f t="shared" si="84"/>
        <v>44631</v>
      </c>
      <c r="K1797">
        <f>IFERROR(VLOOKUP(J1797,realized!F:I,3,0),"")</f>
        <v>-184892.53</v>
      </c>
      <c r="M1797" t="s">
        <v>2626</v>
      </c>
      <c r="N1797">
        <v>1.30833</v>
      </c>
      <c r="O1797">
        <v>1.31246</v>
      </c>
      <c r="P1797">
        <v>1.3027</v>
      </c>
      <c r="Q1797">
        <v>1.3033699999999999</v>
      </c>
      <c r="R1797">
        <v>9.7599999999999892E-3</v>
      </c>
      <c r="S1797">
        <v>1.1764999999999999E-2</v>
      </c>
      <c r="T1797">
        <v>32.793174746875202</v>
      </c>
      <c r="U1797">
        <v>1</v>
      </c>
      <c r="V1797" s="1">
        <f t="shared" si="85"/>
        <v>44631</v>
      </c>
      <c r="W1797">
        <f>IFERROR(VLOOKUP(V1797,realized!K:N,3,0),"")</f>
        <v>-523175.55</v>
      </c>
      <c r="Y1797" t="s">
        <v>2620</v>
      </c>
      <c r="Z1797">
        <v>1928.55</v>
      </c>
      <c r="AA1797">
        <v>1941.19</v>
      </c>
      <c r="AB1797">
        <v>1921.83</v>
      </c>
      <c r="AC1797">
        <v>1935.39</v>
      </c>
      <c r="AD1797">
        <v>19.360000000000099</v>
      </c>
      <c r="AE1797">
        <v>33.737857142857003</v>
      </c>
      <c r="AF1797">
        <v>39.752169257726898</v>
      </c>
      <c r="AG1797">
        <v>1</v>
      </c>
      <c r="AH1797" s="1">
        <f t="shared" si="86"/>
        <v>44623</v>
      </c>
      <c r="AI1797">
        <f>IFERROR(VLOOKUP(AH1797,realized!U:X,3,0),"")</f>
        <v>376613.79</v>
      </c>
    </row>
    <row r="1798" spans="1:35" x14ac:dyDescent="0.3">
      <c r="A1798" t="s">
        <v>2627</v>
      </c>
      <c r="B1798">
        <v>1.09182</v>
      </c>
      <c r="C1798">
        <v>1.09233</v>
      </c>
      <c r="D1798">
        <v>1.09144</v>
      </c>
      <c r="E1798">
        <v>1.0915999999999999</v>
      </c>
      <c r="F1798">
        <v>1.34000000000011E-3</v>
      </c>
      <c r="G1798">
        <v>1.2528571428571399E-2</v>
      </c>
      <c r="H1798">
        <v>36.051016171623402</v>
      </c>
      <c r="I1798">
        <v>1</v>
      </c>
      <c r="J1798" s="1">
        <f t="shared" si="84"/>
        <v>44633</v>
      </c>
      <c r="K1798">
        <f>IFERROR(VLOOKUP(J1798,realized!F:I,3,0),"")</f>
        <v>9873.81</v>
      </c>
      <c r="M1798" t="s">
        <v>2627</v>
      </c>
      <c r="N1798">
        <v>1.3036300000000001</v>
      </c>
      <c r="O1798">
        <v>1.30409</v>
      </c>
      <c r="P1798">
        <v>1.30257</v>
      </c>
      <c r="Q1798">
        <v>1.3028999999999999</v>
      </c>
      <c r="R1798">
        <v>1.51999999999996E-3</v>
      </c>
      <c r="S1798">
        <v>1.13978571428571E-2</v>
      </c>
      <c r="T1798">
        <v>33.649138534902001</v>
      </c>
      <c r="U1798">
        <v>1</v>
      </c>
      <c r="V1798" s="1">
        <f t="shared" si="85"/>
        <v>44633</v>
      </c>
      <c r="W1798">
        <f>IFERROR(VLOOKUP(V1798,realized!K:N,3,0),"")</f>
        <v>-51272.82</v>
      </c>
      <c r="Y1798" t="s">
        <v>2621</v>
      </c>
      <c r="Z1798">
        <v>1936.77</v>
      </c>
      <c r="AA1798">
        <v>1970.57</v>
      </c>
      <c r="AB1798">
        <v>1929.62</v>
      </c>
      <c r="AC1798">
        <v>1969.69</v>
      </c>
      <c r="AD1798">
        <v>40.950000000000003</v>
      </c>
      <c r="AE1798">
        <v>34.9892857142856</v>
      </c>
      <c r="AF1798">
        <v>41.104954411272502</v>
      </c>
      <c r="AG1798">
        <v>1</v>
      </c>
      <c r="AH1798" s="1">
        <f t="shared" si="86"/>
        <v>44624</v>
      </c>
      <c r="AI1798">
        <f>IFERROR(VLOOKUP(AH1798,realized!U:X,3,0),"")</f>
        <v>-1760439.58</v>
      </c>
    </row>
    <row r="1799" spans="1:35" x14ac:dyDescent="0.3">
      <c r="A1799" t="s">
        <v>2628</v>
      </c>
      <c r="B1799">
        <v>1.0915699999999999</v>
      </c>
      <c r="C1799">
        <v>1.09935</v>
      </c>
      <c r="D1799">
        <v>1.0900300000000001</v>
      </c>
      <c r="E1799">
        <v>1.09426</v>
      </c>
      <c r="F1799">
        <v>9.3199999999999898E-3</v>
      </c>
      <c r="G1799">
        <v>1.27807142857143E-2</v>
      </c>
      <c r="H1799">
        <v>41.160354782421301</v>
      </c>
      <c r="I1799">
        <v>1</v>
      </c>
      <c r="J1799" s="1">
        <f t="shared" si="84"/>
        <v>44634</v>
      </c>
      <c r="K1799">
        <f>IFERROR(VLOOKUP(J1799,realized!F:I,3,0),"")</f>
        <v>-69082.64</v>
      </c>
      <c r="M1799" t="s">
        <v>2628</v>
      </c>
      <c r="N1799">
        <v>1.3028900000000001</v>
      </c>
      <c r="O1799">
        <v>1.3079099999999999</v>
      </c>
      <c r="P1799">
        <v>1.30002</v>
      </c>
      <c r="Q1799">
        <v>1.30023</v>
      </c>
      <c r="R1799">
        <v>7.8899999999999491E-3</v>
      </c>
      <c r="S1799">
        <v>1.13542857142857E-2</v>
      </c>
      <c r="T1799">
        <v>37.606205256620903</v>
      </c>
      <c r="U1799">
        <v>1</v>
      </c>
      <c r="V1799" s="1">
        <f t="shared" si="85"/>
        <v>44634</v>
      </c>
      <c r="W1799">
        <f>IFERROR(VLOOKUP(V1799,realized!K:N,3,0),"")</f>
        <v>-177945.36</v>
      </c>
      <c r="Y1799" t="s">
        <v>2622</v>
      </c>
      <c r="Z1799">
        <v>1975.94</v>
      </c>
      <c r="AA1799">
        <v>2002.51</v>
      </c>
      <c r="AB1799">
        <v>1960.92</v>
      </c>
      <c r="AC1799">
        <v>1997.49</v>
      </c>
      <c r="AD1799">
        <v>41.589999999999897</v>
      </c>
      <c r="AE1799">
        <v>35.459285714285599</v>
      </c>
      <c r="AF1799">
        <v>36.407185913868801</v>
      </c>
      <c r="AG1799">
        <v>0</v>
      </c>
      <c r="AH1799" s="1">
        <f t="shared" si="86"/>
        <v>44627</v>
      </c>
      <c r="AI1799">
        <f>IFERROR(VLOOKUP(AH1799,realized!U:X,3,0),"")</f>
        <v>-2455093.27</v>
      </c>
    </row>
    <row r="1800" spans="1:35" x14ac:dyDescent="0.3">
      <c r="A1800" t="s">
        <v>2629</v>
      </c>
      <c r="B1800">
        <v>1.0942000000000001</v>
      </c>
      <c r="C1800">
        <v>1.1019600000000001</v>
      </c>
      <c r="D1800">
        <v>1.09256</v>
      </c>
      <c r="E1800">
        <v>1.0948199999999999</v>
      </c>
      <c r="F1800">
        <v>9.4000000000000698E-3</v>
      </c>
      <c r="G1800">
        <v>1.20078571428571E-2</v>
      </c>
      <c r="H1800">
        <v>44.853280707820097</v>
      </c>
      <c r="I1800">
        <v>1</v>
      </c>
      <c r="J1800" s="1">
        <f t="shared" si="84"/>
        <v>44635</v>
      </c>
      <c r="K1800">
        <f>IFERROR(VLOOKUP(J1800,realized!F:I,3,0),"")</f>
        <v>-38714.870000000003</v>
      </c>
      <c r="M1800" t="s">
        <v>2629</v>
      </c>
      <c r="N1800">
        <v>1.3002800000000001</v>
      </c>
      <c r="O1800">
        <v>1.3088299999999999</v>
      </c>
      <c r="P1800">
        <v>1.3</v>
      </c>
      <c r="Q1800">
        <v>1.3035000000000001</v>
      </c>
      <c r="R1800">
        <v>8.82999999999989E-3</v>
      </c>
      <c r="S1800">
        <v>1.00085714285714E-2</v>
      </c>
      <c r="T1800">
        <v>46.404388583815098</v>
      </c>
      <c r="U1800">
        <v>1</v>
      </c>
      <c r="V1800" s="1">
        <f t="shared" si="85"/>
        <v>44635</v>
      </c>
      <c r="W1800">
        <f>IFERROR(VLOOKUP(V1800,realized!K:N,3,0),"")</f>
        <v>23449.56</v>
      </c>
      <c r="Y1800" t="s">
        <v>2623</v>
      </c>
      <c r="Z1800">
        <v>1996.32</v>
      </c>
      <c r="AA1800">
        <v>2070.1999999999998</v>
      </c>
      <c r="AB1800">
        <v>1981.01</v>
      </c>
      <c r="AC1800">
        <v>2049.59</v>
      </c>
      <c r="AD1800">
        <v>89.189999999999799</v>
      </c>
      <c r="AE1800">
        <v>40.2392857142856</v>
      </c>
      <c r="AF1800">
        <v>27.407290477548699</v>
      </c>
      <c r="AG1800">
        <v>0</v>
      </c>
      <c r="AH1800" s="1">
        <f t="shared" si="86"/>
        <v>44628</v>
      </c>
      <c r="AI1800">
        <f>IFERROR(VLOOKUP(AH1800,realized!U:X,3,0),"")</f>
        <v>-6355970.4800000004</v>
      </c>
    </row>
    <row r="1801" spans="1:35" x14ac:dyDescent="0.3">
      <c r="A1801" t="s">
        <v>2630</v>
      </c>
      <c r="B1801">
        <v>1.0948</v>
      </c>
      <c r="C1801">
        <v>1.10463</v>
      </c>
      <c r="D1801">
        <v>1.0948</v>
      </c>
      <c r="E1801">
        <v>1.1031</v>
      </c>
      <c r="F1801">
        <v>9.8300000000000002E-3</v>
      </c>
      <c r="G1801">
        <v>1.1939285714285699E-2</v>
      </c>
      <c r="H1801">
        <v>48.030162008917102</v>
      </c>
      <c r="I1801">
        <v>0</v>
      </c>
      <c r="J1801" s="1">
        <f t="shared" si="84"/>
        <v>44636</v>
      </c>
      <c r="K1801">
        <f>IFERROR(VLOOKUP(J1801,realized!F:I,3,0),"")</f>
        <v>196870.83</v>
      </c>
      <c r="M1801" t="s">
        <v>2630</v>
      </c>
      <c r="N1801">
        <v>1.30359</v>
      </c>
      <c r="O1801">
        <v>1.3155699999999999</v>
      </c>
      <c r="P1801">
        <v>1.3035399999999999</v>
      </c>
      <c r="Q1801">
        <v>1.3142799999999999</v>
      </c>
      <c r="R1801">
        <v>1.20699999999998E-2</v>
      </c>
      <c r="S1801">
        <v>1.0356428571428501E-2</v>
      </c>
      <c r="T1801">
        <v>46.817932236913499</v>
      </c>
      <c r="U1801">
        <v>1</v>
      </c>
      <c r="V1801" s="1">
        <f t="shared" si="85"/>
        <v>44636</v>
      </c>
      <c r="W1801">
        <f>IFERROR(VLOOKUP(V1801,realized!K:N,3,0),"")</f>
        <v>-163528.66</v>
      </c>
      <c r="Y1801" t="s">
        <v>2624</v>
      </c>
      <c r="Z1801">
        <v>2049.14</v>
      </c>
      <c r="AA1801">
        <v>2059.13</v>
      </c>
      <c r="AB1801">
        <v>1975.92</v>
      </c>
      <c r="AC1801">
        <v>1991.48</v>
      </c>
      <c r="AD1801">
        <v>83.21</v>
      </c>
      <c r="AE1801">
        <v>43.797142857142802</v>
      </c>
      <c r="AF1801">
        <v>31.2536786058491</v>
      </c>
      <c r="AG1801">
        <v>0</v>
      </c>
      <c r="AH1801" s="1">
        <f t="shared" si="86"/>
        <v>44629</v>
      </c>
      <c r="AI1801">
        <f>IFERROR(VLOOKUP(AH1801,realized!U:X,3,0),"")</f>
        <v>-1772445.5</v>
      </c>
    </row>
    <row r="1802" spans="1:35" x14ac:dyDescent="0.3">
      <c r="A1802" t="s">
        <v>2631</v>
      </c>
      <c r="B1802">
        <v>1.1030899999999999</v>
      </c>
      <c r="C1802">
        <v>1.1136999999999999</v>
      </c>
      <c r="D1802">
        <v>1.1007199999999999</v>
      </c>
      <c r="E1802">
        <v>1.10893</v>
      </c>
      <c r="F1802">
        <v>1.29799999999999E-2</v>
      </c>
      <c r="G1802">
        <v>1.18264285714285E-2</v>
      </c>
      <c r="H1802">
        <v>49.828364396796502</v>
      </c>
      <c r="I1802">
        <v>0</v>
      </c>
      <c r="J1802" s="1">
        <f t="shared" si="84"/>
        <v>44637</v>
      </c>
      <c r="K1802">
        <f>IFERROR(VLOOKUP(J1802,realized!F:I,3,0),"")</f>
        <v>-222889.08</v>
      </c>
      <c r="M1802" t="s">
        <v>2631</v>
      </c>
      <c r="N1802">
        <v>1.3144499999999999</v>
      </c>
      <c r="O1802">
        <v>1.3210599999999999</v>
      </c>
      <c r="P1802">
        <v>1.3087299999999999</v>
      </c>
      <c r="Q1802">
        <v>1.31484</v>
      </c>
      <c r="R1802">
        <v>1.23299999999999E-2</v>
      </c>
      <c r="S1802">
        <v>1.03878571428571E-2</v>
      </c>
      <c r="T1802">
        <v>47.029645290760001</v>
      </c>
      <c r="U1802">
        <v>0</v>
      </c>
      <c r="V1802" s="1">
        <f t="shared" si="85"/>
        <v>44637</v>
      </c>
      <c r="W1802">
        <f>IFERROR(VLOOKUP(V1802,realized!K:N,3,0),"")</f>
        <v>193739.79</v>
      </c>
      <c r="Y1802" t="s">
        <v>2625</v>
      </c>
      <c r="Z1802">
        <v>1991.44</v>
      </c>
      <c r="AA1802">
        <v>2008.98</v>
      </c>
      <c r="AB1802">
        <v>1970.67</v>
      </c>
      <c r="AC1802">
        <v>1996.58</v>
      </c>
      <c r="AD1802">
        <v>38.309999999999903</v>
      </c>
      <c r="AE1802">
        <v>45.398571428571302</v>
      </c>
      <c r="AF1802">
        <v>33.215962644231197</v>
      </c>
      <c r="AG1802">
        <v>0</v>
      </c>
      <c r="AH1802" s="1">
        <f t="shared" si="86"/>
        <v>44630</v>
      </c>
      <c r="AI1802">
        <f>IFERROR(VLOOKUP(AH1802,realized!U:X,3,0),"")</f>
        <v>-729971.76</v>
      </c>
    </row>
    <row r="1803" spans="1:35" x14ac:dyDescent="0.3">
      <c r="A1803" t="s">
        <v>2632</v>
      </c>
      <c r="B1803">
        <v>1.1089</v>
      </c>
      <c r="C1803">
        <v>1.1118399999999999</v>
      </c>
      <c r="D1803">
        <v>1.1002700000000001</v>
      </c>
      <c r="E1803">
        <v>1.1048800000000001</v>
      </c>
      <c r="F1803">
        <v>1.1569999999999799E-2</v>
      </c>
      <c r="G1803">
        <v>1.1627142857142799E-2</v>
      </c>
      <c r="H1803">
        <v>59.163857435776201</v>
      </c>
      <c r="I1803">
        <v>0</v>
      </c>
      <c r="J1803" s="1">
        <f t="shared" si="84"/>
        <v>44638</v>
      </c>
      <c r="K1803">
        <f>IFERROR(VLOOKUP(J1803,realized!F:I,3,0),"")</f>
        <v>-64880.81</v>
      </c>
      <c r="M1803" t="s">
        <v>2632</v>
      </c>
      <c r="N1803">
        <v>1.3147800000000001</v>
      </c>
      <c r="O1803">
        <v>1.3196399999999999</v>
      </c>
      <c r="P1803">
        <v>1.31104</v>
      </c>
      <c r="Q1803">
        <v>1.3176099999999999</v>
      </c>
      <c r="R1803">
        <v>8.5999999999999393E-3</v>
      </c>
      <c r="S1803">
        <v>1.00349999999999E-2</v>
      </c>
      <c r="T1803">
        <v>48.734468120951398</v>
      </c>
      <c r="U1803">
        <v>0</v>
      </c>
      <c r="V1803" s="1">
        <f t="shared" si="85"/>
        <v>44638</v>
      </c>
      <c r="W1803">
        <f>IFERROR(VLOOKUP(V1803,realized!K:N,3,0),"")</f>
        <v>32617.13</v>
      </c>
      <c r="Y1803" t="s">
        <v>2626</v>
      </c>
      <c r="Z1803">
        <v>1996.42</v>
      </c>
      <c r="AA1803">
        <v>1998.82</v>
      </c>
      <c r="AB1803">
        <v>1958.4</v>
      </c>
      <c r="AC1803">
        <v>1987.84</v>
      </c>
      <c r="AD1803">
        <v>40.419999999999803</v>
      </c>
      <c r="AE1803">
        <v>46.802857142857</v>
      </c>
      <c r="AF1803">
        <v>35.147877323953999</v>
      </c>
      <c r="AG1803">
        <v>0</v>
      </c>
      <c r="AH1803" s="1">
        <f t="shared" si="86"/>
        <v>44631</v>
      </c>
      <c r="AI1803">
        <f>IFERROR(VLOOKUP(AH1803,realized!U:X,3,0),"")</f>
        <v>-769222.84</v>
      </c>
    </row>
    <row r="1804" spans="1:35" x14ac:dyDescent="0.3">
      <c r="A1804" t="s">
        <v>2633</v>
      </c>
      <c r="B1804">
        <v>1.1049</v>
      </c>
      <c r="C1804">
        <v>1.10565</v>
      </c>
      <c r="D1804">
        <v>1.1048899999999999</v>
      </c>
      <c r="E1804">
        <v>1.1051</v>
      </c>
      <c r="F1804">
        <v>7.6999999999993697E-4</v>
      </c>
      <c r="G1804">
        <v>1.10664285714285E-2</v>
      </c>
      <c r="H1804">
        <v>60.230032426527998</v>
      </c>
      <c r="I1804">
        <v>0</v>
      </c>
      <c r="J1804" s="1">
        <f t="shared" si="84"/>
        <v>44640</v>
      </c>
      <c r="K1804">
        <f>IFERROR(VLOOKUP(J1804,realized!F:I,3,0),"")</f>
        <v>-13899.22</v>
      </c>
      <c r="M1804" t="s">
        <v>2633</v>
      </c>
      <c r="N1804">
        <v>1.31742</v>
      </c>
      <c r="O1804">
        <v>1.31742</v>
      </c>
      <c r="P1804">
        <v>1.31653</v>
      </c>
      <c r="Q1804">
        <v>1.31701</v>
      </c>
      <c r="R1804">
        <v>1.0799999999999599E-3</v>
      </c>
      <c r="S1804">
        <v>9.1471428571428294E-3</v>
      </c>
      <c r="T1804">
        <v>48.477300799724702</v>
      </c>
      <c r="U1804">
        <v>0</v>
      </c>
      <c r="V1804" s="1">
        <f t="shared" si="85"/>
        <v>44640</v>
      </c>
      <c r="W1804">
        <f>IFERROR(VLOOKUP(V1804,realized!K:N,3,0),"")</f>
        <v>-58591.35</v>
      </c>
      <c r="Y1804" t="s">
        <v>2628</v>
      </c>
      <c r="Z1804">
        <v>1988.16</v>
      </c>
      <c r="AA1804">
        <v>1989.99</v>
      </c>
      <c r="AB1804">
        <v>1949.56</v>
      </c>
      <c r="AC1804">
        <v>1950.41</v>
      </c>
      <c r="AD1804">
        <v>40.43</v>
      </c>
      <c r="AE1804">
        <v>48.077142857142803</v>
      </c>
      <c r="AF1804">
        <v>37.047646819477997</v>
      </c>
      <c r="AG1804">
        <v>0</v>
      </c>
      <c r="AH1804" s="1">
        <f t="shared" si="86"/>
        <v>44634</v>
      </c>
      <c r="AI1804">
        <f>IFERROR(VLOOKUP(AH1804,realized!U:X,3,0),"")</f>
        <v>-427329.99</v>
      </c>
    </row>
    <row r="1805" spans="1:35" x14ac:dyDescent="0.3">
      <c r="A1805" t="s">
        <v>2634</v>
      </c>
      <c r="B1805">
        <v>1.1050500000000001</v>
      </c>
      <c r="C1805">
        <v>1.10697</v>
      </c>
      <c r="D1805">
        <v>1.1009800000000001</v>
      </c>
      <c r="E1805">
        <v>1.1017699999999999</v>
      </c>
      <c r="F1805">
        <v>5.9899999999999398E-3</v>
      </c>
      <c r="G1805">
        <v>1.0869999999999901E-2</v>
      </c>
      <c r="H1805">
        <v>60.553879814725597</v>
      </c>
      <c r="I1805">
        <v>0</v>
      </c>
      <c r="J1805" s="1">
        <f t="shared" si="84"/>
        <v>44641</v>
      </c>
      <c r="K1805">
        <f>IFERROR(VLOOKUP(J1805,realized!F:I,3,0),"")</f>
        <v>97983.98</v>
      </c>
      <c r="M1805" t="s">
        <v>2634</v>
      </c>
      <c r="N1805">
        <v>1.3170200000000001</v>
      </c>
      <c r="O1805">
        <v>1.3209599999999999</v>
      </c>
      <c r="P1805">
        <v>1.3126599999999999</v>
      </c>
      <c r="Q1805">
        <v>1.31633</v>
      </c>
      <c r="R1805">
        <v>8.2999999999999706E-3</v>
      </c>
      <c r="S1805">
        <v>9.0214285714285396E-3</v>
      </c>
      <c r="T1805">
        <v>54.674384092352497</v>
      </c>
      <c r="U1805">
        <v>0</v>
      </c>
      <c r="V1805" s="1">
        <f t="shared" si="85"/>
        <v>44641</v>
      </c>
      <c r="W1805">
        <f>IFERROR(VLOOKUP(V1805,realized!K:N,3,0),"")</f>
        <v>157139.53</v>
      </c>
      <c r="Y1805" t="s">
        <v>2629</v>
      </c>
      <c r="Z1805">
        <v>1952.12</v>
      </c>
      <c r="AA1805">
        <v>1954.51</v>
      </c>
      <c r="AB1805">
        <v>1906.97</v>
      </c>
      <c r="AC1805">
        <v>1917.73</v>
      </c>
      <c r="AD1805">
        <v>47.5399999999999</v>
      </c>
      <c r="AE1805">
        <v>49.972142857142799</v>
      </c>
      <c r="AF1805">
        <v>38.987429990225998</v>
      </c>
      <c r="AG1805">
        <v>0</v>
      </c>
      <c r="AH1805" s="1">
        <f t="shared" si="86"/>
        <v>44635</v>
      </c>
      <c r="AI1805">
        <f>IFERROR(VLOOKUP(AH1805,realized!U:X,3,0),"")</f>
        <v>-1854908.72</v>
      </c>
    </row>
    <row r="1806" spans="1:35" x14ac:dyDescent="0.3">
      <c r="A1806" t="s">
        <v>2635</v>
      </c>
      <c r="B1806">
        <v>1.1016999999999999</v>
      </c>
      <c r="C1806">
        <v>1.10453</v>
      </c>
      <c r="D1806">
        <v>1.09605</v>
      </c>
      <c r="E1806">
        <v>1.10283</v>
      </c>
      <c r="F1806">
        <v>8.4800000000000396E-3</v>
      </c>
      <c r="G1806">
        <v>1.01764285714285E-2</v>
      </c>
      <c r="H1806">
        <v>60.563125064934702</v>
      </c>
      <c r="I1806">
        <v>0</v>
      </c>
      <c r="J1806" s="1">
        <f t="shared" si="84"/>
        <v>44642</v>
      </c>
      <c r="K1806">
        <f>IFERROR(VLOOKUP(J1806,realized!F:I,3,0),"")</f>
        <v>-226483.21</v>
      </c>
      <c r="M1806" t="s">
        <v>2635</v>
      </c>
      <c r="N1806">
        <v>1.3164899999999999</v>
      </c>
      <c r="O1806">
        <v>1.3273600000000001</v>
      </c>
      <c r="P1806">
        <v>1.3119799999999999</v>
      </c>
      <c r="Q1806">
        <v>1.3257399999999999</v>
      </c>
      <c r="R1806">
        <v>1.53800000000001E-2</v>
      </c>
      <c r="S1806">
        <v>9.0485714285714006E-3</v>
      </c>
      <c r="T1806">
        <v>63.771163314460601</v>
      </c>
      <c r="U1806">
        <v>0</v>
      </c>
      <c r="V1806" s="1">
        <f t="shared" si="85"/>
        <v>44642</v>
      </c>
      <c r="W1806">
        <f>IFERROR(VLOOKUP(V1806,realized!K:N,3,0),"")</f>
        <v>-41912.660000000003</v>
      </c>
      <c r="Y1806" t="s">
        <v>2630</v>
      </c>
      <c r="Z1806">
        <v>1918.87</v>
      </c>
      <c r="AA1806">
        <v>1929.44</v>
      </c>
      <c r="AB1806">
        <v>1894.96</v>
      </c>
      <c r="AC1806">
        <v>1926.06</v>
      </c>
      <c r="AD1806">
        <v>34.479999999999997</v>
      </c>
      <c r="AE1806">
        <v>45.533571428571399</v>
      </c>
      <c r="AF1806">
        <v>41.185896329996602</v>
      </c>
      <c r="AG1806">
        <v>0</v>
      </c>
      <c r="AH1806" s="1">
        <f t="shared" si="86"/>
        <v>44636</v>
      </c>
      <c r="AI1806">
        <f>IFERROR(VLOOKUP(AH1806,realized!U:X,3,0),"")</f>
        <v>-459793.94</v>
      </c>
    </row>
    <row r="1807" spans="1:35" x14ac:dyDescent="0.3">
      <c r="A1807" t="s">
        <v>2636</v>
      </c>
      <c r="B1807">
        <v>1.1027800000000001</v>
      </c>
      <c r="C1807">
        <v>1.1043000000000001</v>
      </c>
      <c r="D1807">
        <v>1.09636</v>
      </c>
      <c r="E1807">
        <v>1.1007400000000001</v>
      </c>
      <c r="F1807">
        <v>7.9400000000000494E-3</v>
      </c>
      <c r="G1807">
        <v>9.8407142857142808E-3</v>
      </c>
      <c r="H1807">
        <v>65.697393243791794</v>
      </c>
      <c r="I1807">
        <v>0</v>
      </c>
      <c r="J1807" s="1">
        <f t="shared" si="84"/>
        <v>44643</v>
      </c>
      <c r="K1807">
        <f>IFERROR(VLOOKUP(J1807,realized!F:I,3,0),"")</f>
        <v>-36957.300000000003</v>
      </c>
      <c r="M1807" t="s">
        <v>2636</v>
      </c>
      <c r="N1807">
        <v>1.3258099999999999</v>
      </c>
      <c r="O1807">
        <v>1.32982</v>
      </c>
      <c r="P1807">
        <v>1.31748</v>
      </c>
      <c r="Q1807">
        <v>1.3201099999999999</v>
      </c>
      <c r="R1807">
        <v>1.234E-2</v>
      </c>
      <c r="S1807">
        <v>8.9964285714285407E-3</v>
      </c>
      <c r="T1807">
        <v>59.967755999260298</v>
      </c>
      <c r="U1807">
        <v>0</v>
      </c>
      <c r="V1807" s="1">
        <f t="shared" si="85"/>
        <v>44643</v>
      </c>
      <c r="W1807">
        <f>IFERROR(VLOOKUP(V1807,realized!K:N,3,0),"")</f>
        <v>-76201.210000000006</v>
      </c>
      <c r="Y1807" t="s">
        <v>2631</v>
      </c>
      <c r="Z1807">
        <v>1927.37</v>
      </c>
      <c r="AA1807">
        <v>1949.67</v>
      </c>
      <c r="AB1807">
        <v>1923.35</v>
      </c>
      <c r="AC1807">
        <v>1942.45</v>
      </c>
      <c r="AD1807">
        <v>26.3200000000001</v>
      </c>
      <c r="AE1807">
        <v>44.615714285714198</v>
      </c>
      <c r="AF1807">
        <v>43.819362199227399</v>
      </c>
      <c r="AG1807">
        <v>0</v>
      </c>
      <c r="AH1807" s="1">
        <f t="shared" si="86"/>
        <v>44637</v>
      </c>
      <c r="AI1807">
        <f>IFERROR(VLOOKUP(AH1807,realized!U:X,3,0),"")</f>
        <v>-153468.71</v>
      </c>
    </row>
    <row r="1808" spans="1:35" x14ac:dyDescent="0.3">
      <c r="A1808" t="s">
        <v>2637</v>
      </c>
      <c r="B1808">
        <v>1.1007199999999999</v>
      </c>
      <c r="C1808">
        <v>1.1013299999999999</v>
      </c>
      <c r="D1808">
        <v>1.0965499999999999</v>
      </c>
      <c r="E1808">
        <v>1.0995699999999999</v>
      </c>
      <c r="F1808">
        <v>4.7800000000000004E-3</v>
      </c>
      <c r="G1808">
        <v>9.4021428571428502E-3</v>
      </c>
      <c r="H1808">
        <v>71.095227942510604</v>
      </c>
      <c r="I1808">
        <v>0</v>
      </c>
      <c r="J1808" s="1">
        <f t="shared" si="84"/>
        <v>44644</v>
      </c>
      <c r="K1808">
        <f>IFERROR(VLOOKUP(J1808,realized!F:I,3,0),"")</f>
        <v>106248.71</v>
      </c>
      <c r="M1808" t="s">
        <v>2637</v>
      </c>
      <c r="N1808">
        <v>1.3201799999999999</v>
      </c>
      <c r="O1808">
        <v>1.3213699999999999</v>
      </c>
      <c r="P1808">
        <v>1.31565</v>
      </c>
      <c r="Q1808">
        <v>1.31816</v>
      </c>
      <c r="R1808">
        <v>5.7199999999999404E-3</v>
      </c>
      <c r="S1808">
        <v>8.9607142857142507E-3</v>
      </c>
      <c r="T1808">
        <v>59.4293402649757</v>
      </c>
      <c r="U1808">
        <v>0</v>
      </c>
      <c r="V1808" s="1">
        <f t="shared" si="85"/>
        <v>44644</v>
      </c>
      <c r="W1808">
        <f>IFERROR(VLOOKUP(V1808,realized!K:N,3,0),"")</f>
        <v>-99094.7</v>
      </c>
      <c r="Y1808" t="s">
        <v>2632</v>
      </c>
      <c r="Z1808">
        <v>1942.51</v>
      </c>
      <c r="AA1808">
        <v>1945.34</v>
      </c>
      <c r="AB1808">
        <v>1917.9</v>
      </c>
      <c r="AC1808">
        <v>1921.02</v>
      </c>
      <c r="AD1808">
        <v>27.439999999999799</v>
      </c>
      <c r="AE1808">
        <v>43.733571428571402</v>
      </c>
      <c r="AF1808">
        <v>45.512988584512101</v>
      </c>
      <c r="AG1808">
        <v>0</v>
      </c>
      <c r="AH1808" s="1">
        <f t="shared" si="86"/>
        <v>44638</v>
      </c>
      <c r="AI1808">
        <f>IFERROR(VLOOKUP(AH1808,realized!U:X,3,0),"")</f>
        <v>475994.09</v>
      </c>
    </row>
    <row r="1809" spans="1:35" x14ac:dyDescent="0.3">
      <c r="A1809" t="s">
        <v>2638</v>
      </c>
      <c r="B1809">
        <v>1.0995600000000001</v>
      </c>
      <c r="C1809">
        <v>1.1037600000000001</v>
      </c>
      <c r="D1809">
        <v>1.09805</v>
      </c>
      <c r="E1809">
        <v>1.0982400000000001</v>
      </c>
      <c r="F1809">
        <v>5.7100000000001004E-3</v>
      </c>
      <c r="G1809">
        <v>8.3407142857142794E-3</v>
      </c>
      <c r="H1809">
        <v>71.932727652761898</v>
      </c>
      <c r="I1809">
        <v>0</v>
      </c>
      <c r="J1809" s="1">
        <f t="shared" si="84"/>
        <v>44645</v>
      </c>
      <c r="K1809">
        <f>IFERROR(VLOOKUP(J1809,realized!F:I,3,0),"")</f>
        <v>73137.72</v>
      </c>
      <c r="M1809" t="s">
        <v>2638</v>
      </c>
      <c r="N1809">
        <v>1.3182100000000001</v>
      </c>
      <c r="O1809">
        <v>1.32247</v>
      </c>
      <c r="P1809">
        <v>1.31589</v>
      </c>
      <c r="Q1809">
        <v>1.31813</v>
      </c>
      <c r="R1809">
        <v>6.5800000000000303E-3</v>
      </c>
      <c r="S1809">
        <v>8.6985714285714097E-3</v>
      </c>
      <c r="T1809">
        <v>58.773824052170397</v>
      </c>
      <c r="U1809">
        <v>0</v>
      </c>
      <c r="V1809" s="1">
        <f t="shared" si="85"/>
        <v>44645</v>
      </c>
      <c r="W1809">
        <f>IFERROR(VLOOKUP(V1809,realized!K:N,3,0),"")</f>
        <v>108370.29</v>
      </c>
      <c r="Y1809" t="s">
        <v>2634</v>
      </c>
      <c r="Z1809">
        <v>1922.38</v>
      </c>
      <c r="AA1809">
        <v>1940.51</v>
      </c>
      <c r="AB1809">
        <v>1917.68</v>
      </c>
      <c r="AC1809">
        <v>1935.91</v>
      </c>
      <c r="AD1809">
        <v>22.829999999999899</v>
      </c>
      <c r="AE1809">
        <v>41.865714285714198</v>
      </c>
      <c r="AF1809">
        <v>45.984296400553802</v>
      </c>
      <c r="AG1809">
        <v>0</v>
      </c>
      <c r="AH1809" s="1">
        <f t="shared" si="86"/>
        <v>44641</v>
      </c>
      <c r="AI1809">
        <f>IFERROR(VLOOKUP(AH1809,realized!U:X,3,0),"")</f>
        <v>413675.46</v>
      </c>
    </row>
    <row r="1810" spans="1:35" x14ac:dyDescent="0.3">
      <c r="A1810" t="s">
        <v>2639</v>
      </c>
      <c r="B1810">
        <v>1.09839</v>
      </c>
      <c r="C1810">
        <v>1.0999099999999999</v>
      </c>
      <c r="D1810">
        <v>1.0944400000000001</v>
      </c>
      <c r="E1810">
        <v>1.09842</v>
      </c>
      <c r="F1810">
        <v>5.4699999999998604E-3</v>
      </c>
      <c r="G1810">
        <v>7.6957142857142797E-3</v>
      </c>
      <c r="H1810">
        <v>70.740343254092593</v>
      </c>
      <c r="I1810">
        <v>0</v>
      </c>
      <c r="J1810" s="1">
        <f t="shared" si="84"/>
        <v>44648</v>
      </c>
      <c r="K1810">
        <f>IFERROR(VLOOKUP(J1810,realized!F:I,3,0),"")</f>
        <v>-148264.57</v>
      </c>
      <c r="M1810" t="s">
        <v>2639</v>
      </c>
      <c r="N1810">
        <v>1.31837</v>
      </c>
      <c r="O1810">
        <v>1.31837</v>
      </c>
      <c r="P1810">
        <v>1.3065899999999999</v>
      </c>
      <c r="Q1810">
        <v>1.30914</v>
      </c>
      <c r="R1810">
        <v>1.1780000000000099E-2</v>
      </c>
      <c r="S1810">
        <v>8.7271428571428292E-3</v>
      </c>
      <c r="T1810">
        <v>58.027755432910297</v>
      </c>
      <c r="U1810">
        <v>0</v>
      </c>
      <c r="V1810" s="1">
        <f t="shared" si="85"/>
        <v>44648</v>
      </c>
      <c r="W1810">
        <f>IFERROR(VLOOKUP(V1810,realized!K:N,3,0),"")</f>
        <v>-1129789.22</v>
      </c>
      <c r="Y1810" t="s">
        <v>2635</v>
      </c>
      <c r="Z1810">
        <v>1935.52</v>
      </c>
      <c r="AA1810">
        <v>1938.27</v>
      </c>
      <c r="AB1810">
        <v>1910.61</v>
      </c>
      <c r="AC1810">
        <v>1921.28</v>
      </c>
      <c r="AD1810">
        <v>27.66</v>
      </c>
      <c r="AE1810">
        <v>41.409285714285701</v>
      </c>
      <c r="AF1810">
        <v>46.359947950333101</v>
      </c>
      <c r="AG1810">
        <v>0</v>
      </c>
      <c r="AH1810" s="1">
        <f t="shared" si="86"/>
        <v>44642</v>
      </c>
      <c r="AI1810">
        <f>IFERROR(VLOOKUP(AH1810,realized!U:X,3,0),"")</f>
        <v>-901274.64</v>
      </c>
    </row>
    <row r="1811" spans="1:35" x14ac:dyDescent="0.3">
      <c r="A1811" t="s">
        <v>2640</v>
      </c>
      <c r="B1811">
        <v>1.0983000000000001</v>
      </c>
      <c r="C1811">
        <v>1.11368</v>
      </c>
      <c r="D1811">
        <v>1.09683</v>
      </c>
      <c r="E1811">
        <v>1.1084700000000001</v>
      </c>
      <c r="F1811">
        <v>1.685E-2</v>
      </c>
      <c r="G1811">
        <v>7.8878571428571392E-3</v>
      </c>
      <c r="H1811">
        <v>69.454204719951605</v>
      </c>
      <c r="I1811">
        <v>0</v>
      </c>
      <c r="J1811" s="1">
        <f t="shared" si="84"/>
        <v>44649</v>
      </c>
      <c r="K1811">
        <f>IFERROR(VLOOKUP(J1811,realized!F:I,3,0),"")</f>
        <v>-28068.52</v>
      </c>
      <c r="M1811" t="s">
        <v>2640</v>
      </c>
      <c r="N1811">
        <v>1.3092900000000001</v>
      </c>
      <c r="O1811">
        <v>1.31592</v>
      </c>
      <c r="P1811">
        <v>1.3050600000000001</v>
      </c>
      <c r="Q1811">
        <v>1.30911</v>
      </c>
      <c r="R1811">
        <v>1.08599999999998E-2</v>
      </c>
      <c r="S1811">
        <v>8.8057142857142501E-3</v>
      </c>
      <c r="T1811">
        <v>57.205777793744701</v>
      </c>
      <c r="U1811">
        <v>0</v>
      </c>
      <c r="V1811" s="1">
        <f t="shared" si="85"/>
        <v>44649</v>
      </c>
      <c r="W1811">
        <f>IFERROR(VLOOKUP(V1811,realized!K:N,3,0),"")</f>
        <v>-62577.61</v>
      </c>
      <c r="Y1811" t="s">
        <v>2636</v>
      </c>
      <c r="Z1811">
        <v>1920.8</v>
      </c>
      <c r="AA1811">
        <v>1948.24</v>
      </c>
      <c r="AB1811">
        <v>1915.47</v>
      </c>
      <c r="AC1811">
        <v>1944.08</v>
      </c>
      <c r="AD1811">
        <v>32.769999999999897</v>
      </c>
      <c r="AE1811">
        <v>42.367142857142802</v>
      </c>
      <c r="AF1811">
        <v>46.904979067111498</v>
      </c>
      <c r="AG1811">
        <v>0</v>
      </c>
      <c r="AH1811" s="1">
        <f t="shared" si="86"/>
        <v>44643</v>
      </c>
      <c r="AI1811">
        <f>IFERROR(VLOOKUP(AH1811,realized!U:X,3,0),"")</f>
        <v>-1236347.45</v>
      </c>
    </row>
    <row r="1812" spans="1:35" x14ac:dyDescent="0.3">
      <c r="A1812" t="s">
        <v>2641</v>
      </c>
      <c r="B1812">
        <v>1.1086100000000001</v>
      </c>
      <c r="C1812">
        <v>1.1170800000000001</v>
      </c>
      <c r="D1812">
        <v>1.1081300000000001</v>
      </c>
      <c r="E1812">
        <v>1.1156699999999999</v>
      </c>
      <c r="F1812">
        <v>8.95000000000001E-3</v>
      </c>
      <c r="G1812">
        <v>8.4314285714285602E-3</v>
      </c>
      <c r="H1812">
        <v>63.332537378690397</v>
      </c>
      <c r="I1812">
        <v>0</v>
      </c>
      <c r="J1812" s="1">
        <f t="shared" si="84"/>
        <v>44650</v>
      </c>
      <c r="K1812">
        <f>IFERROR(VLOOKUP(J1812,realized!F:I,3,0),"")</f>
        <v>-94048</v>
      </c>
      <c r="M1812" t="s">
        <v>2641</v>
      </c>
      <c r="N1812">
        <v>1.3089500000000001</v>
      </c>
      <c r="O1812">
        <v>1.3182100000000001</v>
      </c>
      <c r="P1812">
        <v>1.3083400000000001</v>
      </c>
      <c r="Q1812">
        <v>1.3132600000000001</v>
      </c>
      <c r="R1812">
        <v>9.8700000000000402E-3</v>
      </c>
      <c r="S1812">
        <v>9.4021428571428294E-3</v>
      </c>
      <c r="T1812">
        <v>56.641202583134401</v>
      </c>
      <c r="U1812">
        <v>0</v>
      </c>
      <c r="V1812" s="1">
        <f t="shared" si="85"/>
        <v>44650</v>
      </c>
      <c r="W1812">
        <f>IFERROR(VLOOKUP(V1812,realized!K:N,3,0),"")</f>
        <v>81475.53</v>
      </c>
      <c r="Y1812" t="s">
        <v>2637</v>
      </c>
      <c r="Z1812">
        <v>1943.47</v>
      </c>
      <c r="AA1812">
        <v>1966.15</v>
      </c>
      <c r="AB1812">
        <v>1937.41</v>
      </c>
      <c r="AC1812">
        <v>1957.37</v>
      </c>
      <c r="AD1812">
        <v>28.74</v>
      </c>
      <c r="AE1812">
        <v>41.494999999999898</v>
      </c>
      <c r="AF1812">
        <v>47.310762514740702</v>
      </c>
      <c r="AG1812">
        <v>0</v>
      </c>
      <c r="AH1812" s="1">
        <f t="shared" si="86"/>
        <v>44644</v>
      </c>
      <c r="AI1812">
        <f>IFERROR(VLOOKUP(AH1812,realized!U:X,3,0),"")</f>
        <v>-1103939.96</v>
      </c>
    </row>
    <row r="1813" spans="1:35" x14ac:dyDescent="0.3">
      <c r="A1813" t="s">
        <v>2642</v>
      </c>
      <c r="B1813">
        <v>1.1157600000000001</v>
      </c>
      <c r="C1813">
        <v>1.1184400000000001</v>
      </c>
      <c r="D1813">
        <v>1.10605</v>
      </c>
      <c r="E1813">
        <v>1.1065</v>
      </c>
      <c r="F1813">
        <v>1.2390000000000101E-2</v>
      </c>
      <c r="G1813">
        <v>8.6507142857142894E-3</v>
      </c>
      <c r="H1813">
        <v>63.904509396875</v>
      </c>
      <c r="I1813">
        <v>0</v>
      </c>
      <c r="J1813" s="1">
        <f t="shared" si="84"/>
        <v>44651</v>
      </c>
      <c r="K1813">
        <f>IFERROR(VLOOKUP(J1813,realized!F:I,3,0),"")</f>
        <v>-139187.9</v>
      </c>
      <c r="M1813" t="s">
        <v>2642</v>
      </c>
      <c r="N1813">
        <v>1.3133999999999999</v>
      </c>
      <c r="O1813">
        <v>1.3175399999999999</v>
      </c>
      <c r="P1813">
        <v>1.31057</v>
      </c>
      <c r="Q1813">
        <v>1.3140499999999999</v>
      </c>
      <c r="R1813">
        <v>6.9699999999999198E-3</v>
      </c>
      <c r="S1813">
        <v>9.3364285714285407E-3</v>
      </c>
      <c r="T1813">
        <v>56.061680418983798</v>
      </c>
      <c r="U1813">
        <v>0</v>
      </c>
      <c r="V1813" s="1">
        <f t="shared" si="85"/>
        <v>44651</v>
      </c>
      <c r="W1813">
        <f>IFERROR(VLOOKUP(V1813,realized!K:N,3,0),"")</f>
        <v>173938.95</v>
      </c>
      <c r="Y1813" t="s">
        <v>2638</v>
      </c>
      <c r="Z1813">
        <v>1958.1</v>
      </c>
      <c r="AA1813">
        <v>1964.33</v>
      </c>
      <c r="AB1813">
        <v>1943.09</v>
      </c>
      <c r="AC1813">
        <v>1958.01</v>
      </c>
      <c r="AD1813">
        <v>21.24</v>
      </c>
      <c r="AE1813">
        <v>40.041428571428497</v>
      </c>
      <c r="AF1813">
        <v>47.593980358657397</v>
      </c>
      <c r="AG1813">
        <v>0</v>
      </c>
      <c r="AH1813" s="1">
        <f t="shared" si="86"/>
        <v>44645</v>
      </c>
      <c r="AI1813">
        <f>IFERROR(VLOOKUP(AH1813,realized!U:X,3,0),"")</f>
        <v>342047.55</v>
      </c>
    </row>
    <row r="1814" spans="1:35" x14ac:dyDescent="0.3">
      <c r="A1814" t="s">
        <v>2643</v>
      </c>
      <c r="B1814">
        <v>1.1064400000000001</v>
      </c>
      <c r="C1814">
        <v>1.10754</v>
      </c>
      <c r="D1814">
        <v>1.10277</v>
      </c>
      <c r="E1814">
        <v>1.1043799999999999</v>
      </c>
      <c r="F1814">
        <v>4.7699999999999401E-3</v>
      </c>
      <c r="G1814">
        <v>8.3199999999999906E-3</v>
      </c>
      <c r="H1814">
        <v>65.748945826246199</v>
      </c>
      <c r="I1814">
        <v>0</v>
      </c>
      <c r="J1814" s="1">
        <f t="shared" si="84"/>
        <v>44652</v>
      </c>
      <c r="K1814">
        <f>IFERROR(VLOOKUP(J1814,realized!F:I,3,0),"")</f>
        <v>-15370.12</v>
      </c>
      <c r="M1814" t="s">
        <v>2643</v>
      </c>
      <c r="N1814">
        <v>1.3139799999999999</v>
      </c>
      <c r="O1814">
        <v>1.31511</v>
      </c>
      <c r="P1814">
        <v>1.3086</v>
      </c>
      <c r="Q1814">
        <v>1.3110599999999999</v>
      </c>
      <c r="R1814">
        <v>6.5100000000000097E-3</v>
      </c>
      <c r="S1814">
        <v>9.1707142857142699E-3</v>
      </c>
      <c r="T1814">
        <v>60.606916368618997</v>
      </c>
      <c r="U1814">
        <v>0</v>
      </c>
      <c r="V1814" s="1">
        <f t="shared" si="85"/>
        <v>44652</v>
      </c>
      <c r="W1814">
        <f>IFERROR(VLOOKUP(V1814,realized!K:N,3,0),"")</f>
        <v>49373.86</v>
      </c>
      <c r="Y1814" t="s">
        <v>2639</v>
      </c>
      <c r="Z1814">
        <v>1956.82</v>
      </c>
      <c r="AA1814">
        <v>1958.63</v>
      </c>
      <c r="AB1814">
        <v>1916.94</v>
      </c>
      <c r="AC1814">
        <v>1922.59</v>
      </c>
      <c r="AD1814">
        <v>41.69</v>
      </c>
      <c r="AE1814">
        <v>36.648571428571401</v>
      </c>
      <c r="AF1814">
        <v>49.844846297483898</v>
      </c>
      <c r="AG1814">
        <v>0</v>
      </c>
      <c r="AH1814" s="1">
        <f t="shared" si="86"/>
        <v>44648</v>
      </c>
      <c r="AI1814">
        <f>IFERROR(VLOOKUP(AH1814,realized!U:X,3,0),"")</f>
        <v>-1866693.59</v>
      </c>
    </row>
    <row r="1815" spans="1:35" x14ac:dyDescent="0.3">
      <c r="A1815" t="s">
        <v>2644</v>
      </c>
      <c r="B1815">
        <v>1.10303</v>
      </c>
      <c r="C1815">
        <v>1.10541</v>
      </c>
      <c r="D1815">
        <v>1.09602</v>
      </c>
      <c r="E1815">
        <v>1.0970599999999999</v>
      </c>
      <c r="F1815">
        <v>9.3900000000000095E-3</v>
      </c>
      <c r="G1815">
        <v>8.2885714285714195E-3</v>
      </c>
      <c r="H1815">
        <v>64.718458519746093</v>
      </c>
      <c r="I1815">
        <v>0</v>
      </c>
      <c r="J1815" s="1">
        <f t="shared" si="84"/>
        <v>44655</v>
      </c>
      <c r="K1815">
        <f>IFERROR(VLOOKUP(J1815,realized!F:I,3,0),"")</f>
        <v>-575909.9</v>
      </c>
      <c r="M1815" t="s">
        <v>2644</v>
      </c>
      <c r="N1815">
        <v>1.3089599999999999</v>
      </c>
      <c r="O1815">
        <v>1.31365</v>
      </c>
      <c r="P1815">
        <v>1.3088599999999999</v>
      </c>
      <c r="Q1815">
        <v>1.3111999999999999</v>
      </c>
      <c r="R1815">
        <v>4.7900000000000702E-3</v>
      </c>
      <c r="S1815">
        <v>8.6507142857142894E-3</v>
      </c>
      <c r="T1815">
        <v>62.364387216717098</v>
      </c>
      <c r="U1815">
        <v>0</v>
      </c>
      <c r="V1815" s="1">
        <f t="shared" si="85"/>
        <v>44655</v>
      </c>
      <c r="W1815">
        <f>IFERROR(VLOOKUP(V1815,realized!K:N,3,0),"")</f>
        <v>115945.08</v>
      </c>
      <c r="Y1815" t="s">
        <v>2640</v>
      </c>
      <c r="Z1815">
        <v>1922.33</v>
      </c>
      <c r="AA1815">
        <v>1929.23</v>
      </c>
      <c r="AB1815">
        <v>1889.99</v>
      </c>
      <c r="AC1815">
        <v>1919.46</v>
      </c>
      <c r="AD1815">
        <v>39.24</v>
      </c>
      <c r="AE1815">
        <v>33.507857142857098</v>
      </c>
      <c r="AF1815">
        <v>61.398242833634598</v>
      </c>
      <c r="AG1815">
        <v>0</v>
      </c>
      <c r="AH1815" s="1">
        <f t="shared" si="86"/>
        <v>44649</v>
      </c>
      <c r="AI1815">
        <f>IFERROR(VLOOKUP(AH1815,realized!U:X,3,0),"")</f>
        <v>-2156600.0099999998</v>
      </c>
    </row>
    <row r="1816" spans="1:35" x14ac:dyDescent="0.3">
      <c r="A1816" t="s">
        <v>2645</v>
      </c>
      <c r="B1816">
        <v>1.0971200000000001</v>
      </c>
      <c r="C1816">
        <v>1.0988500000000001</v>
      </c>
      <c r="D1816">
        <v>1.0899799999999999</v>
      </c>
      <c r="E1816">
        <v>1.0903400000000001</v>
      </c>
      <c r="F1816">
        <v>8.8700000000001503E-3</v>
      </c>
      <c r="G1816">
        <v>7.9950000000000004E-3</v>
      </c>
      <c r="H1816">
        <v>57.1473630929599</v>
      </c>
      <c r="I1816">
        <v>1</v>
      </c>
      <c r="J1816" s="1">
        <f t="shared" si="84"/>
        <v>44656</v>
      </c>
      <c r="K1816">
        <f>IFERROR(VLOOKUP(J1816,realized!F:I,3,0),"")</f>
        <v>-977906.08</v>
      </c>
      <c r="M1816" t="s">
        <v>2645</v>
      </c>
      <c r="N1816">
        <v>1.3113900000000001</v>
      </c>
      <c r="O1816">
        <v>1.31667</v>
      </c>
      <c r="P1816">
        <v>1.30667</v>
      </c>
      <c r="Q1816">
        <v>1.30708</v>
      </c>
      <c r="R1816">
        <v>0.01</v>
      </c>
      <c r="S1816">
        <v>8.4842857142857202E-3</v>
      </c>
      <c r="T1816">
        <v>61.7983648154786</v>
      </c>
      <c r="U1816">
        <v>0</v>
      </c>
      <c r="V1816" s="1">
        <f t="shared" si="85"/>
        <v>44656</v>
      </c>
      <c r="W1816">
        <f>IFERROR(VLOOKUP(V1816,realized!K:N,3,0),"")</f>
        <v>11790.89</v>
      </c>
      <c r="Y1816" t="s">
        <v>2641</v>
      </c>
      <c r="Z1816">
        <v>1919.91</v>
      </c>
      <c r="AA1816">
        <v>1938.4</v>
      </c>
      <c r="AB1816">
        <v>1915.79</v>
      </c>
      <c r="AC1816">
        <v>1932.37</v>
      </c>
      <c r="AD1816">
        <v>22.610000000000099</v>
      </c>
      <c r="AE1816">
        <v>32.386428571428503</v>
      </c>
      <c r="AF1816">
        <v>63.951466123929599</v>
      </c>
      <c r="AG1816">
        <v>0</v>
      </c>
      <c r="AH1816" s="1">
        <f t="shared" si="86"/>
        <v>44650</v>
      </c>
      <c r="AI1816">
        <f>IFERROR(VLOOKUP(AH1816,realized!U:X,3,0),"")</f>
        <v>-108496.27</v>
      </c>
    </row>
    <row r="1817" spans="1:35" x14ac:dyDescent="0.3">
      <c r="A1817" t="s">
        <v>2646</v>
      </c>
      <c r="B1817">
        <v>1.09043</v>
      </c>
      <c r="C1817">
        <v>1.09375</v>
      </c>
      <c r="D1817">
        <v>1.08741</v>
      </c>
      <c r="E1817">
        <v>1.0893900000000001</v>
      </c>
      <c r="F1817">
        <v>6.3400000000000097E-3</v>
      </c>
      <c r="G1817">
        <v>7.6214285714285802E-3</v>
      </c>
      <c r="H1817">
        <v>52.6722523087127</v>
      </c>
      <c r="I1817">
        <v>1</v>
      </c>
      <c r="J1817" s="1">
        <f t="shared" si="84"/>
        <v>44657</v>
      </c>
      <c r="K1817">
        <f>IFERROR(VLOOKUP(J1817,realized!F:I,3,0),"")</f>
        <v>-464099.66</v>
      </c>
      <c r="M1817" t="s">
        <v>2646</v>
      </c>
      <c r="N1817">
        <v>1.3072699999999999</v>
      </c>
      <c r="O1817">
        <v>1.3107899999999999</v>
      </c>
      <c r="P1817">
        <v>1.30454</v>
      </c>
      <c r="Q1817">
        <v>1.3065599999999999</v>
      </c>
      <c r="R1817">
        <v>6.2499999999998598E-3</v>
      </c>
      <c r="S1817">
        <v>8.3164285714285701E-3</v>
      </c>
      <c r="T1817">
        <v>60.4924277590599</v>
      </c>
      <c r="U1817">
        <v>0</v>
      </c>
      <c r="V1817" s="1">
        <f t="shared" si="85"/>
        <v>44657</v>
      </c>
      <c r="W1817">
        <f>IFERROR(VLOOKUP(V1817,realized!K:N,3,0),"")</f>
        <v>101572.38</v>
      </c>
      <c r="Y1817" t="s">
        <v>2642</v>
      </c>
      <c r="Z1817">
        <v>1932.94</v>
      </c>
      <c r="AA1817">
        <v>1949.68</v>
      </c>
      <c r="AB1817">
        <v>1918.99</v>
      </c>
      <c r="AC1817">
        <v>1937.04</v>
      </c>
      <c r="AD1817">
        <v>30.69</v>
      </c>
      <c r="AE1817">
        <v>31.691428571428499</v>
      </c>
      <c r="AF1817">
        <v>66.172016203833707</v>
      </c>
      <c r="AG1817">
        <v>0</v>
      </c>
      <c r="AH1817" s="1">
        <f t="shared" si="86"/>
        <v>44651</v>
      </c>
      <c r="AI1817">
        <f>IFERROR(VLOOKUP(AH1817,realized!U:X,3,0),"")</f>
        <v>-457217.03</v>
      </c>
    </row>
    <row r="1818" spans="1:35" x14ac:dyDescent="0.3">
      <c r="A1818" t="s">
        <v>2647</v>
      </c>
      <c r="B1818">
        <v>1.08941</v>
      </c>
      <c r="C1818">
        <v>1.09379</v>
      </c>
      <c r="D1818">
        <v>1.08646</v>
      </c>
      <c r="E1818">
        <v>1.08762</v>
      </c>
      <c r="F1818">
        <v>7.33000000000005E-3</v>
      </c>
      <c r="G1818">
        <v>8.0900000000000208E-3</v>
      </c>
      <c r="H1818">
        <v>50.613313858615697</v>
      </c>
      <c r="I1818">
        <v>1</v>
      </c>
      <c r="J1818" s="1">
        <f t="shared" si="84"/>
        <v>44658</v>
      </c>
      <c r="K1818">
        <f>IFERROR(VLOOKUP(J1818,realized!F:I,3,0),"")</f>
        <v>-318190.07</v>
      </c>
      <c r="M1818" t="s">
        <v>2647</v>
      </c>
      <c r="N1818">
        <v>1.3067200000000001</v>
      </c>
      <c r="O1818">
        <v>1.31064</v>
      </c>
      <c r="P1818">
        <v>1.3051600000000001</v>
      </c>
      <c r="Q1818">
        <v>1.3072299999999999</v>
      </c>
      <c r="R1818">
        <v>5.4799999999999198E-3</v>
      </c>
      <c r="S1818">
        <v>8.6307142857142798E-3</v>
      </c>
      <c r="T1818">
        <v>60.335259784986</v>
      </c>
      <c r="U1818">
        <v>0</v>
      </c>
      <c r="V1818" s="1">
        <f t="shared" si="85"/>
        <v>44658</v>
      </c>
      <c r="W1818">
        <f>IFERROR(VLOOKUP(V1818,realized!K:N,3,0),"")</f>
        <v>223200.51</v>
      </c>
      <c r="Y1818" t="s">
        <v>2643</v>
      </c>
      <c r="Z1818">
        <v>1936.86</v>
      </c>
      <c r="AA1818">
        <v>1939.5</v>
      </c>
      <c r="AB1818">
        <v>1917.95</v>
      </c>
      <c r="AC1818">
        <v>1924.81</v>
      </c>
      <c r="AD1818">
        <v>21.549999999999901</v>
      </c>
      <c r="AE1818">
        <v>30.342857142857099</v>
      </c>
      <c r="AF1818">
        <v>75.300808439519798</v>
      </c>
      <c r="AG1818">
        <v>0</v>
      </c>
      <c r="AH1818" s="1">
        <f t="shared" si="86"/>
        <v>44652</v>
      </c>
      <c r="AI1818">
        <f>IFERROR(VLOOKUP(AH1818,realized!U:X,3,0),"")</f>
        <v>365328.08</v>
      </c>
    </row>
    <row r="1819" spans="1:35" x14ac:dyDescent="0.3">
      <c r="A1819" t="s">
        <v>2648</v>
      </c>
      <c r="B1819">
        <v>1.08785</v>
      </c>
      <c r="C1819">
        <v>1.0891500000000001</v>
      </c>
      <c r="D1819">
        <v>1.08361</v>
      </c>
      <c r="E1819">
        <v>1.0874699999999999</v>
      </c>
      <c r="F1819">
        <v>5.5400000000001004E-3</v>
      </c>
      <c r="G1819">
        <v>8.0578571428571808E-3</v>
      </c>
      <c r="H1819">
        <v>46.491991049136402</v>
      </c>
      <c r="I1819">
        <v>1</v>
      </c>
      <c r="J1819" s="1">
        <f t="shared" si="84"/>
        <v>44659</v>
      </c>
      <c r="K1819">
        <f>IFERROR(VLOOKUP(J1819,realized!F:I,3,0),"")</f>
        <v>-178671.75</v>
      </c>
      <c r="M1819" t="s">
        <v>2648</v>
      </c>
      <c r="N1819">
        <v>1.30741</v>
      </c>
      <c r="O1819">
        <v>1.3077000000000001</v>
      </c>
      <c r="P1819">
        <v>1.2982</v>
      </c>
      <c r="Q1819">
        <v>1.3032999999999999</v>
      </c>
      <c r="R1819">
        <v>9.5000000000000605E-3</v>
      </c>
      <c r="S1819">
        <v>8.7164285714285694E-3</v>
      </c>
      <c r="T1819">
        <v>51.762728748264102</v>
      </c>
      <c r="U1819">
        <v>0</v>
      </c>
      <c r="V1819" s="1">
        <f t="shared" si="85"/>
        <v>44659</v>
      </c>
      <c r="W1819">
        <f>IFERROR(VLOOKUP(V1819,realized!K:N,3,0),"")</f>
        <v>-544734.99</v>
      </c>
      <c r="Y1819" t="s">
        <v>2644</v>
      </c>
      <c r="Z1819">
        <v>1925.24</v>
      </c>
      <c r="AA1819">
        <v>1936.76</v>
      </c>
      <c r="AB1819">
        <v>1915.44</v>
      </c>
      <c r="AC1819">
        <v>1932.66</v>
      </c>
      <c r="AD1819">
        <v>21.319999999999901</v>
      </c>
      <c r="AE1819">
        <v>28.47</v>
      </c>
      <c r="AF1819">
        <v>73.805245654775305</v>
      </c>
      <c r="AG1819">
        <v>0</v>
      </c>
      <c r="AH1819" s="1">
        <f t="shared" si="86"/>
        <v>44655</v>
      </c>
      <c r="AI1819">
        <f>IFERROR(VLOOKUP(AH1819,realized!U:X,3,0),"")</f>
        <v>107072.76</v>
      </c>
    </row>
    <row r="1820" spans="1:35" x14ac:dyDescent="0.3">
      <c r="A1820" t="s">
        <v>2649</v>
      </c>
      <c r="B1820">
        <v>1.09198</v>
      </c>
      <c r="C1820">
        <v>1.0932999999999999</v>
      </c>
      <c r="D1820">
        <v>1.08724</v>
      </c>
      <c r="E1820">
        <v>1.0880399999999999</v>
      </c>
      <c r="F1820">
        <v>6.05999999999995E-3</v>
      </c>
      <c r="G1820">
        <v>7.8850000000000291E-3</v>
      </c>
      <c r="H1820">
        <v>45.7539699981753</v>
      </c>
      <c r="I1820">
        <v>1</v>
      </c>
      <c r="J1820" s="1">
        <f t="shared" si="84"/>
        <v>44662</v>
      </c>
      <c r="K1820">
        <f>IFERROR(VLOOKUP(J1820,realized!F:I,3,0),"")</f>
        <v>71375.11</v>
      </c>
      <c r="M1820" t="s">
        <v>2649</v>
      </c>
      <c r="N1820">
        <v>1.30271</v>
      </c>
      <c r="O1820">
        <v>1.3056300000000001</v>
      </c>
      <c r="P1820">
        <v>1.29887</v>
      </c>
      <c r="Q1820">
        <v>1.3024800000000001</v>
      </c>
      <c r="R1820">
        <v>6.7600000000000897E-3</v>
      </c>
      <c r="S1820">
        <v>8.1007142857142805E-3</v>
      </c>
      <c r="T1820">
        <v>51.471837283489897</v>
      </c>
      <c r="U1820">
        <v>0</v>
      </c>
      <c r="V1820" s="1">
        <f t="shared" si="85"/>
        <v>44662</v>
      </c>
      <c r="W1820">
        <f>IFERROR(VLOOKUP(V1820,realized!K:N,3,0),"")</f>
        <v>47291.39</v>
      </c>
      <c r="Y1820" t="s">
        <v>2645</v>
      </c>
      <c r="Z1820">
        <v>1932.4</v>
      </c>
      <c r="AA1820">
        <v>1944.48</v>
      </c>
      <c r="AB1820">
        <v>1917.87</v>
      </c>
      <c r="AC1820">
        <v>1923.36</v>
      </c>
      <c r="AD1820">
        <v>26.610000000000099</v>
      </c>
      <c r="AE1820">
        <v>27.9078571428571</v>
      </c>
      <c r="AF1820">
        <v>72.533691694175502</v>
      </c>
      <c r="AG1820">
        <v>0</v>
      </c>
      <c r="AH1820" s="1">
        <f t="shared" si="86"/>
        <v>44656</v>
      </c>
      <c r="AI1820">
        <f>IFERROR(VLOOKUP(AH1820,realized!U:X,3,0),"")</f>
        <v>533873.91</v>
      </c>
    </row>
    <row r="1821" spans="1:35" x14ac:dyDescent="0.3">
      <c r="A1821" t="s">
        <v>2650</v>
      </c>
      <c r="B1821">
        <v>1.08829</v>
      </c>
      <c r="C1821">
        <v>1.0903400000000001</v>
      </c>
      <c r="D1821">
        <v>1.08209</v>
      </c>
      <c r="E1821">
        <v>1.0825100000000001</v>
      </c>
      <c r="F1821">
        <v>8.2500000000000906E-3</v>
      </c>
      <c r="G1821">
        <v>7.9071428571428903E-3</v>
      </c>
      <c r="H1821">
        <v>43.501251186007003</v>
      </c>
      <c r="I1821">
        <v>1</v>
      </c>
      <c r="J1821" s="1">
        <f t="shared" si="84"/>
        <v>44663</v>
      </c>
      <c r="K1821">
        <f>IFERROR(VLOOKUP(J1821,realized!F:I,3,0),"")</f>
        <v>-136987.53</v>
      </c>
      <c r="M1821" t="s">
        <v>2650</v>
      </c>
      <c r="N1821">
        <v>1.30281</v>
      </c>
      <c r="O1821">
        <v>1.3053699999999999</v>
      </c>
      <c r="P1821">
        <v>1.2993300000000001</v>
      </c>
      <c r="Q1821">
        <v>1.29996</v>
      </c>
      <c r="R1821">
        <v>6.0399999999998198E-3</v>
      </c>
      <c r="S1821">
        <v>7.6507142857142703E-3</v>
      </c>
      <c r="T1821">
        <v>61.079339756090398</v>
      </c>
      <c r="U1821">
        <v>0</v>
      </c>
      <c r="V1821" s="1">
        <f t="shared" si="85"/>
        <v>44663</v>
      </c>
      <c r="W1821">
        <f>IFERROR(VLOOKUP(V1821,realized!K:N,3,0),"")</f>
        <v>314583.06</v>
      </c>
      <c r="Y1821" t="s">
        <v>2646</v>
      </c>
      <c r="Z1821">
        <v>1923.51</v>
      </c>
      <c r="AA1821">
        <v>1933.35</v>
      </c>
      <c r="AB1821">
        <v>1915.05</v>
      </c>
      <c r="AC1821">
        <v>1925.19</v>
      </c>
      <c r="AD1821">
        <v>18.299999999999901</v>
      </c>
      <c r="AE1821">
        <v>27.335000000000001</v>
      </c>
      <c r="AF1821">
        <v>71.244178671155098</v>
      </c>
      <c r="AG1821">
        <v>0</v>
      </c>
      <c r="AH1821" s="1">
        <f t="shared" si="86"/>
        <v>44657</v>
      </c>
      <c r="AI1821">
        <f>IFERROR(VLOOKUP(AH1821,realized!U:X,3,0),"")</f>
        <v>1301268.57</v>
      </c>
    </row>
    <row r="1822" spans="1:35" x14ac:dyDescent="0.3">
      <c r="A1822" t="s">
        <v>2651</v>
      </c>
      <c r="B1822">
        <v>1.0825499999999999</v>
      </c>
      <c r="C1822">
        <v>1.08938</v>
      </c>
      <c r="D1822">
        <v>1.0808500000000001</v>
      </c>
      <c r="E1822">
        <v>1.0889800000000001</v>
      </c>
      <c r="F1822">
        <v>8.5299999999999196E-3</v>
      </c>
      <c r="G1822">
        <v>8.1750000000000208E-3</v>
      </c>
      <c r="H1822">
        <v>41.822161213544199</v>
      </c>
      <c r="I1822">
        <v>1</v>
      </c>
      <c r="J1822" s="1">
        <f t="shared" si="84"/>
        <v>44664</v>
      </c>
      <c r="K1822">
        <f>IFERROR(VLOOKUP(J1822,realized!F:I,3,0),"")</f>
        <v>-231038.21</v>
      </c>
      <c r="M1822" t="s">
        <v>2651</v>
      </c>
      <c r="N1822">
        <v>1.3000799999999999</v>
      </c>
      <c r="O1822">
        <v>1.3117000000000001</v>
      </c>
      <c r="P1822">
        <v>1.29728</v>
      </c>
      <c r="Q1822">
        <v>1.31134</v>
      </c>
      <c r="R1822">
        <v>1.4420000000000099E-2</v>
      </c>
      <c r="S1822">
        <v>8.2721428571428494E-3</v>
      </c>
      <c r="T1822">
        <v>59.454428092163504</v>
      </c>
      <c r="U1822">
        <v>0</v>
      </c>
      <c r="V1822" s="1">
        <f t="shared" si="85"/>
        <v>44664</v>
      </c>
      <c r="W1822">
        <f>IFERROR(VLOOKUP(V1822,realized!K:N,3,0),"")</f>
        <v>-303468.11</v>
      </c>
      <c r="Y1822" t="s">
        <v>2647</v>
      </c>
      <c r="Z1822">
        <v>1924.52</v>
      </c>
      <c r="AA1822">
        <v>1937.64</v>
      </c>
      <c r="AB1822">
        <v>1920.37</v>
      </c>
      <c r="AC1822">
        <v>1931.4</v>
      </c>
      <c r="AD1822">
        <v>17.270000000000199</v>
      </c>
      <c r="AE1822">
        <v>26.608571428571398</v>
      </c>
      <c r="AF1822">
        <v>69.921473000048096</v>
      </c>
      <c r="AG1822">
        <v>0</v>
      </c>
      <c r="AH1822" s="1">
        <f t="shared" si="86"/>
        <v>44658</v>
      </c>
      <c r="AI1822">
        <f>IFERROR(VLOOKUP(AH1822,realized!U:X,3,0),"")</f>
        <v>851987.59</v>
      </c>
    </row>
    <row r="1823" spans="1:35" x14ac:dyDescent="0.3">
      <c r="A1823" t="s">
        <v>2652</v>
      </c>
      <c r="B1823">
        <v>1.0886100000000001</v>
      </c>
      <c r="C1823">
        <v>1.0923</v>
      </c>
      <c r="D1823">
        <v>1.07569</v>
      </c>
      <c r="E1823">
        <v>1.08283</v>
      </c>
      <c r="F1823">
        <v>1.661E-2</v>
      </c>
      <c r="G1823">
        <v>8.9535714285714496E-3</v>
      </c>
      <c r="H1823">
        <v>37.152358736625999</v>
      </c>
      <c r="I1823">
        <v>1</v>
      </c>
      <c r="J1823" s="1">
        <f t="shared" si="84"/>
        <v>44665</v>
      </c>
      <c r="K1823">
        <f>IFERROR(VLOOKUP(J1823,realized!F:I,3,0),"")</f>
        <v>-1059742.1399999999</v>
      </c>
      <c r="M1823" t="s">
        <v>2652</v>
      </c>
      <c r="N1823">
        <v>1.3109599999999999</v>
      </c>
      <c r="O1823">
        <v>1.31471</v>
      </c>
      <c r="P1823">
        <v>1.3032999999999999</v>
      </c>
      <c r="Q1823">
        <v>1.3077399999999999</v>
      </c>
      <c r="R1823">
        <v>1.1410000000000101E-2</v>
      </c>
      <c r="S1823">
        <v>8.6171428571428597E-3</v>
      </c>
      <c r="T1823">
        <v>66.160409700322006</v>
      </c>
      <c r="U1823">
        <v>0</v>
      </c>
      <c r="V1823" s="1">
        <f t="shared" si="85"/>
        <v>44665</v>
      </c>
      <c r="W1823">
        <f>IFERROR(VLOOKUP(V1823,realized!K:N,3,0),"")</f>
        <v>-17887.11</v>
      </c>
      <c r="Y1823" t="s">
        <v>2648</v>
      </c>
      <c r="Z1823">
        <v>1931.39</v>
      </c>
      <c r="AA1823">
        <v>1948.14</v>
      </c>
      <c r="AB1823">
        <v>1927.57</v>
      </c>
      <c r="AC1823">
        <v>1947.02</v>
      </c>
      <c r="AD1823">
        <v>20.5700000000001</v>
      </c>
      <c r="AE1823">
        <v>26.4471428571429</v>
      </c>
      <c r="AF1823">
        <v>68.689735119440201</v>
      </c>
      <c r="AG1823">
        <v>0</v>
      </c>
      <c r="AH1823" s="1">
        <f t="shared" si="86"/>
        <v>44659</v>
      </c>
      <c r="AI1823">
        <f>IFERROR(VLOOKUP(AH1823,realized!U:X,3,0),"")</f>
        <v>172692.12</v>
      </c>
    </row>
    <row r="1824" spans="1:35" x14ac:dyDescent="0.3">
      <c r="A1824" t="s">
        <v>2653</v>
      </c>
      <c r="B1824">
        <v>1.08277</v>
      </c>
      <c r="C1824">
        <v>1.08291</v>
      </c>
      <c r="D1824">
        <v>1.07951</v>
      </c>
      <c r="E1824">
        <v>1.0807599999999999</v>
      </c>
      <c r="F1824">
        <v>3.4000000000000601E-3</v>
      </c>
      <c r="G1824">
        <v>8.8057142857143195E-3</v>
      </c>
      <c r="H1824">
        <v>37.5196561635885</v>
      </c>
      <c r="I1824">
        <v>1</v>
      </c>
      <c r="J1824" s="1">
        <f t="shared" si="84"/>
        <v>44666</v>
      </c>
      <c r="K1824">
        <f>IFERROR(VLOOKUP(J1824,realized!F:I,3,0),"")</f>
        <v>-103819.48</v>
      </c>
      <c r="M1824" t="s">
        <v>2653</v>
      </c>
      <c r="N1824">
        <v>1.3076700000000001</v>
      </c>
      <c r="O1824">
        <v>1.3076700000000001</v>
      </c>
      <c r="P1824">
        <v>1.3043199999999999</v>
      </c>
      <c r="Q1824">
        <v>1.30562</v>
      </c>
      <c r="R1824">
        <v>3.4199999999999699E-3</v>
      </c>
      <c r="S1824">
        <v>8.0199999999999907E-3</v>
      </c>
      <c r="T1824">
        <v>66.226660329740099</v>
      </c>
      <c r="U1824">
        <v>0</v>
      </c>
      <c r="V1824" s="1">
        <f t="shared" si="85"/>
        <v>44666</v>
      </c>
      <c r="W1824">
        <f>IFERROR(VLOOKUP(V1824,realized!K:N,3,0),"")</f>
        <v>-38068.379999999997</v>
      </c>
      <c r="Y1824" t="s">
        <v>2649</v>
      </c>
      <c r="Z1824">
        <v>1946.26</v>
      </c>
      <c r="AA1824">
        <v>1969.31</v>
      </c>
      <c r="AB1824">
        <v>1939.92</v>
      </c>
      <c r="AC1824">
        <v>1953.61</v>
      </c>
      <c r="AD1824">
        <v>29.389999999999802</v>
      </c>
      <c r="AE1824">
        <v>26.570714285714299</v>
      </c>
      <c r="AF1824">
        <v>65.924811380703204</v>
      </c>
      <c r="AG1824">
        <v>0</v>
      </c>
      <c r="AH1824" s="1">
        <f t="shared" si="86"/>
        <v>44662</v>
      </c>
      <c r="AI1824">
        <f>IFERROR(VLOOKUP(AH1824,realized!U:X,3,0),"")</f>
        <v>-3101305.3</v>
      </c>
    </row>
    <row r="1825" spans="1:35" x14ac:dyDescent="0.3">
      <c r="A1825" t="s">
        <v>2654</v>
      </c>
      <c r="B1825">
        <v>1.08006</v>
      </c>
      <c r="C1825">
        <v>1.0821400000000001</v>
      </c>
      <c r="D1825">
        <v>1.07697</v>
      </c>
      <c r="E1825">
        <v>1.07796</v>
      </c>
      <c r="F1825">
        <v>5.1700000000001103E-3</v>
      </c>
      <c r="G1825">
        <v>7.9714285714286102E-3</v>
      </c>
      <c r="H1825">
        <v>37.5471662480753</v>
      </c>
      <c r="I1825">
        <v>1</v>
      </c>
      <c r="J1825" s="1">
        <f t="shared" si="84"/>
        <v>44669</v>
      </c>
      <c r="K1825">
        <f>IFERROR(VLOOKUP(J1825,realized!F:I,3,0),"")</f>
        <v>-159523.54999999999</v>
      </c>
      <c r="M1825" t="s">
        <v>2654</v>
      </c>
      <c r="N1825">
        <v>1.3045</v>
      </c>
      <c r="O1825">
        <v>1.3064</v>
      </c>
      <c r="P1825">
        <v>1.30044</v>
      </c>
      <c r="Q1825">
        <v>1.30091</v>
      </c>
      <c r="R1825">
        <v>5.9599999999999601E-3</v>
      </c>
      <c r="S1825">
        <v>7.6699999999999997E-3</v>
      </c>
      <c r="T1825">
        <v>65.866853829970594</v>
      </c>
      <c r="U1825">
        <v>0</v>
      </c>
      <c r="V1825" s="1">
        <f t="shared" si="85"/>
        <v>44669</v>
      </c>
      <c r="W1825">
        <f>IFERROR(VLOOKUP(V1825,realized!K:N,3,0),"")</f>
        <v>33733.79</v>
      </c>
      <c r="Y1825" t="s">
        <v>2650</v>
      </c>
      <c r="Z1825">
        <v>1953.85</v>
      </c>
      <c r="AA1825">
        <v>1978.6</v>
      </c>
      <c r="AB1825">
        <v>1949.7</v>
      </c>
      <c r="AC1825">
        <v>1966.46</v>
      </c>
      <c r="AD1825">
        <v>28.8999999999998</v>
      </c>
      <c r="AE1825">
        <v>26.294285714285699</v>
      </c>
      <c r="AF1825">
        <v>60.355544065123901</v>
      </c>
      <c r="AG1825">
        <v>1</v>
      </c>
      <c r="AH1825" s="1">
        <f t="shared" si="86"/>
        <v>44663</v>
      </c>
      <c r="AI1825">
        <f>IFERROR(VLOOKUP(AH1825,realized!U:X,3,0),"")</f>
        <v>88395.35</v>
      </c>
    </row>
    <row r="1826" spans="1:35" x14ac:dyDescent="0.3">
      <c r="A1826" t="s">
        <v>2655</v>
      </c>
      <c r="B1826">
        <v>1.07785</v>
      </c>
      <c r="C1826">
        <v>1.0813999999999999</v>
      </c>
      <c r="D1826">
        <v>1.0760700000000001</v>
      </c>
      <c r="E1826">
        <v>1.0787100000000001</v>
      </c>
      <c r="F1826">
        <v>5.3299999999998297E-3</v>
      </c>
      <c r="G1826">
        <v>7.7128571428571697E-3</v>
      </c>
      <c r="H1826">
        <v>37.309971553555101</v>
      </c>
      <c r="I1826">
        <v>1</v>
      </c>
      <c r="J1826" s="1">
        <f t="shared" si="84"/>
        <v>44670</v>
      </c>
      <c r="K1826">
        <f>IFERROR(VLOOKUP(J1826,realized!F:I,3,0),"")</f>
        <v>-20598.59</v>
      </c>
      <c r="M1826" t="s">
        <v>2655</v>
      </c>
      <c r="N1826">
        <v>1.3009299999999999</v>
      </c>
      <c r="O1826">
        <v>1.3040400000000001</v>
      </c>
      <c r="P1826">
        <v>1.29802</v>
      </c>
      <c r="Q1826">
        <v>1.29962</v>
      </c>
      <c r="R1826">
        <v>6.0200000000001303E-3</v>
      </c>
      <c r="S1826">
        <v>7.3949999999999997E-3</v>
      </c>
      <c r="T1826">
        <v>66.455321015309494</v>
      </c>
      <c r="U1826">
        <v>0</v>
      </c>
      <c r="V1826" s="1">
        <f t="shared" si="85"/>
        <v>44670</v>
      </c>
      <c r="W1826">
        <f>IFERROR(VLOOKUP(V1826,realized!K:N,3,0),"")</f>
        <v>74128.639999999999</v>
      </c>
      <c r="Y1826" t="s">
        <v>2651</v>
      </c>
      <c r="Z1826">
        <v>1966.53</v>
      </c>
      <c r="AA1826">
        <v>1981.47</v>
      </c>
      <c r="AB1826">
        <v>1962.77</v>
      </c>
      <c r="AC1826">
        <v>1978.11</v>
      </c>
      <c r="AD1826">
        <v>18.7</v>
      </c>
      <c r="AE1826">
        <v>25.5771428571428</v>
      </c>
      <c r="AF1826">
        <v>57.737578483436401</v>
      </c>
      <c r="AG1826">
        <v>1</v>
      </c>
      <c r="AH1826" s="1">
        <f t="shared" si="86"/>
        <v>44664</v>
      </c>
      <c r="AI1826">
        <f>IFERROR(VLOOKUP(AH1826,realized!U:X,3,0),"")</f>
        <v>422204.57</v>
      </c>
    </row>
    <row r="1827" spans="1:35" x14ac:dyDescent="0.3">
      <c r="A1827" t="s">
        <v>2656</v>
      </c>
      <c r="B1827">
        <v>1.07881</v>
      </c>
      <c r="C1827">
        <v>1.0866499999999999</v>
      </c>
      <c r="D1827">
        <v>1.0783700000000001</v>
      </c>
      <c r="E1827">
        <v>1.08527</v>
      </c>
      <c r="F1827">
        <v>8.2799999999998396E-3</v>
      </c>
      <c r="G1827">
        <v>7.4192857142857203E-3</v>
      </c>
      <c r="H1827">
        <v>48.052916811593697</v>
      </c>
      <c r="I1827">
        <v>1</v>
      </c>
      <c r="J1827" s="1">
        <f t="shared" si="84"/>
        <v>44671</v>
      </c>
      <c r="K1827">
        <f>IFERROR(VLOOKUP(J1827,realized!F:I,3,0),"")</f>
        <v>75331.009999999995</v>
      </c>
      <c r="M1827" t="s">
        <v>2656</v>
      </c>
      <c r="N1827">
        <v>1.2996799999999999</v>
      </c>
      <c r="O1827">
        <v>1.30704</v>
      </c>
      <c r="P1827">
        <v>1.2990999999999999</v>
      </c>
      <c r="Q1827">
        <v>1.3064100000000001</v>
      </c>
      <c r="R1827">
        <v>7.9400000000000494E-3</v>
      </c>
      <c r="S1827">
        <v>7.4642857142857297E-3</v>
      </c>
      <c r="T1827">
        <v>67.507392655976005</v>
      </c>
      <c r="U1827">
        <v>0</v>
      </c>
      <c r="V1827" s="1">
        <f t="shared" si="85"/>
        <v>44671</v>
      </c>
      <c r="W1827">
        <f>IFERROR(VLOOKUP(V1827,realized!K:N,3,0),"")</f>
        <v>252748.3</v>
      </c>
      <c r="Y1827" t="s">
        <v>2652</v>
      </c>
      <c r="Z1827">
        <v>1977.25</v>
      </c>
      <c r="AA1827">
        <v>1980.31</v>
      </c>
      <c r="AB1827">
        <v>1960.29</v>
      </c>
      <c r="AC1827">
        <v>1973.34</v>
      </c>
      <c r="AD1827">
        <v>20.0199999999999</v>
      </c>
      <c r="AE1827">
        <v>25.49</v>
      </c>
      <c r="AF1827">
        <v>56.400916836162999</v>
      </c>
      <c r="AG1827">
        <v>1</v>
      </c>
      <c r="AH1827" s="1">
        <f t="shared" si="86"/>
        <v>44665</v>
      </c>
      <c r="AI1827">
        <f>IFERROR(VLOOKUP(AH1827,realized!U:X,3,0),"")</f>
        <v>1573400.49</v>
      </c>
    </row>
    <row r="1828" spans="1:35" x14ac:dyDescent="0.3">
      <c r="A1828" t="s">
        <v>2657</v>
      </c>
      <c r="B1828">
        <v>1.08507</v>
      </c>
      <c r="C1828">
        <v>1.09361</v>
      </c>
      <c r="D1828">
        <v>1.08233</v>
      </c>
      <c r="E1828">
        <v>1.0831900000000001</v>
      </c>
      <c r="F1828">
        <v>1.1279999999999899E-2</v>
      </c>
      <c r="G1828">
        <v>7.8842857142857204E-3</v>
      </c>
      <c r="H1828">
        <v>50.529587784632703</v>
      </c>
      <c r="I1828">
        <v>1</v>
      </c>
      <c r="J1828" s="1">
        <f t="shared" si="84"/>
        <v>44672</v>
      </c>
      <c r="K1828">
        <f>IFERROR(VLOOKUP(J1828,realized!F:I,3,0),"")</f>
        <v>-101138.59</v>
      </c>
      <c r="M1828" t="s">
        <v>2657</v>
      </c>
      <c r="N1828">
        <v>1.3059000000000001</v>
      </c>
      <c r="O1828">
        <v>1.3089999999999999</v>
      </c>
      <c r="P1828">
        <v>1.3022</v>
      </c>
      <c r="Q1828">
        <v>1.3024500000000001</v>
      </c>
      <c r="R1828">
        <v>6.7999999999999103E-3</v>
      </c>
      <c r="S1828">
        <v>7.4850000000000099E-3</v>
      </c>
      <c r="T1828">
        <v>66.948621004793196</v>
      </c>
      <c r="U1828">
        <v>0</v>
      </c>
      <c r="V1828" s="1">
        <f t="shared" si="85"/>
        <v>44672</v>
      </c>
      <c r="W1828">
        <f>IFERROR(VLOOKUP(V1828,realized!K:N,3,0),"")</f>
        <v>280607.15000000002</v>
      </c>
      <c r="Y1828" t="s">
        <v>2654</v>
      </c>
      <c r="Z1828">
        <v>1972.71</v>
      </c>
      <c r="AA1828">
        <v>1998.32</v>
      </c>
      <c r="AB1828">
        <v>1971.12</v>
      </c>
      <c r="AC1828">
        <v>1978.51</v>
      </c>
      <c r="AD1828">
        <v>27.2</v>
      </c>
      <c r="AE1828">
        <v>24.454999999999998</v>
      </c>
      <c r="AF1828">
        <v>48.837208571410599</v>
      </c>
      <c r="AG1828">
        <v>1</v>
      </c>
      <c r="AH1828" s="1">
        <f t="shared" si="86"/>
        <v>44669</v>
      </c>
      <c r="AI1828">
        <f>IFERROR(VLOOKUP(AH1828,realized!U:X,3,0),"")</f>
        <v>-1279537.3600000001</v>
      </c>
    </row>
    <row r="1829" spans="1:35" x14ac:dyDescent="0.3">
      <c r="A1829" t="s">
        <v>2658</v>
      </c>
      <c r="B1829">
        <v>1.0831599999999999</v>
      </c>
      <c r="C1829">
        <v>1.0851299999999999</v>
      </c>
      <c r="D1829">
        <v>1.0770299999999999</v>
      </c>
      <c r="E1829">
        <v>1.0796300000000001</v>
      </c>
      <c r="F1829">
        <v>8.0999999999999892E-3</v>
      </c>
      <c r="G1829">
        <v>7.7921428571428603E-3</v>
      </c>
      <c r="H1829">
        <v>59.812508665331599</v>
      </c>
      <c r="I1829">
        <v>0</v>
      </c>
      <c r="J1829" s="1">
        <f t="shared" si="84"/>
        <v>44673</v>
      </c>
      <c r="K1829">
        <f>IFERROR(VLOOKUP(J1829,realized!F:I,3,0),"")</f>
        <v>-367867.41</v>
      </c>
      <c r="M1829" t="s">
        <v>2658</v>
      </c>
      <c r="N1829">
        <v>1.3027</v>
      </c>
      <c r="O1829">
        <v>1.3035000000000001</v>
      </c>
      <c r="P1829">
        <v>1.28226</v>
      </c>
      <c r="Q1829">
        <v>1.2831900000000001</v>
      </c>
      <c r="R1829">
        <v>2.1240000000000099E-2</v>
      </c>
      <c r="S1829">
        <v>8.6600000000000097E-3</v>
      </c>
      <c r="T1829">
        <v>45.217076337241402</v>
      </c>
      <c r="U1829">
        <v>1</v>
      </c>
      <c r="V1829" s="1">
        <f t="shared" si="85"/>
        <v>44673</v>
      </c>
      <c r="W1829">
        <f>IFERROR(VLOOKUP(V1829,realized!K:N,3,0),"")</f>
        <v>-3219012.92</v>
      </c>
      <c r="Y1829" t="s">
        <v>2655</v>
      </c>
      <c r="Z1829">
        <v>1975.89</v>
      </c>
      <c r="AA1829">
        <v>1981.91</v>
      </c>
      <c r="AB1829">
        <v>1943.59</v>
      </c>
      <c r="AC1829">
        <v>1949.96</v>
      </c>
      <c r="AD1829">
        <v>38.3200000000001</v>
      </c>
      <c r="AE1829">
        <v>24.389285714285698</v>
      </c>
      <c r="AF1829">
        <v>57.917079158804697</v>
      </c>
      <c r="AG1829">
        <v>1</v>
      </c>
      <c r="AH1829" s="1">
        <f t="shared" si="86"/>
        <v>44670</v>
      </c>
      <c r="AI1829">
        <f>IFERROR(VLOOKUP(AH1829,realized!U:X,3,0),"")</f>
        <v>-3269396.46</v>
      </c>
    </row>
    <row r="1830" spans="1:35" x14ac:dyDescent="0.3">
      <c r="A1830" t="s">
        <v>2659</v>
      </c>
      <c r="B1830">
        <v>1.0806899999999999</v>
      </c>
      <c r="C1830">
        <v>1.0813900000000001</v>
      </c>
      <c r="D1830">
        <v>1.06965</v>
      </c>
      <c r="E1830">
        <v>1.07094</v>
      </c>
      <c r="F1830">
        <v>1.174E-2</v>
      </c>
      <c r="G1830">
        <v>7.9971428571428606E-3</v>
      </c>
      <c r="H1830">
        <v>58.242839216976598</v>
      </c>
      <c r="I1830">
        <v>0</v>
      </c>
      <c r="J1830" s="1">
        <f t="shared" si="84"/>
        <v>44676</v>
      </c>
      <c r="K1830">
        <f>IFERROR(VLOOKUP(J1830,realized!F:I,3,0),"")</f>
        <v>-1385094.57</v>
      </c>
      <c r="M1830" t="s">
        <v>2659</v>
      </c>
      <c r="N1830">
        <v>1.28302</v>
      </c>
      <c r="O1830">
        <v>1.2840199999999999</v>
      </c>
      <c r="P1830">
        <v>1.2697000000000001</v>
      </c>
      <c r="Q1830">
        <v>1.2737000000000001</v>
      </c>
      <c r="R1830">
        <v>1.43199999999998E-2</v>
      </c>
      <c r="S1830">
        <v>8.9685714285714299E-3</v>
      </c>
      <c r="T1830">
        <v>35.202929795018498</v>
      </c>
      <c r="U1830">
        <v>1</v>
      </c>
      <c r="V1830" s="1">
        <f t="shared" si="85"/>
        <v>44676</v>
      </c>
      <c r="W1830">
        <f>IFERROR(VLOOKUP(V1830,realized!K:N,3,0),"")</f>
        <v>-2604186.7799999998</v>
      </c>
      <c r="Y1830" t="s">
        <v>2656</v>
      </c>
      <c r="Z1830">
        <v>1949.99</v>
      </c>
      <c r="AA1830">
        <v>1958.23</v>
      </c>
      <c r="AB1830">
        <v>1939.23</v>
      </c>
      <c r="AC1830">
        <v>1957.44</v>
      </c>
      <c r="AD1830">
        <v>19</v>
      </c>
      <c r="AE1830">
        <v>24.131428571428501</v>
      </c>
      <c r="AF1830">
        <v>57.093535377643001</v>
      </c>
      <c r="AG1830">
        <v>1</v>
      </c>
      <c r="AH1830" s="1">
        <f t="shared" si="86"/>
        <v>44671</v>
      </c>
      <c r="AI1830">
        <f>IFERROR(VLOOKUP(AH1830,realized!U:X,3,0),"")</f>
        <v>11919.61</v>
      </c>
    </row>
    <row r="1831" spans="1:35" x14ac:dyDescent="0.3">
      <c r="A1831" t="s">
        <v>2660</v>
      </c>
      <c r="B1831">
        <v>1.07104</v>
      </c>
      <c r="C1831">
        <v>1.0738300000000001</v>
      </c>
      <c r="D1831">
        <v>1.06351</v>
      </c>
      <c r="E1831">
        <v>1.06351</v>
      </c>
      <c r="F1831">
        <v>1.03200000000001E-2</v>
      </c>
      <c r="G1831">
        <v>8.2814285714285802E-3</v>
      </c>
      <c r="H1831">
        <v>49.8778868574596</v>
      </c>
      <c r="I1831">
        <v>0</v>
      </c>
      <c r="J1831" s="1">
        <f t="shared" si="84"/>
        <v>44677</v>
      </c>
      <c r="K1831">
        <f>IFERROR(VLOOKUP(J1831,realized!F:I,3,0),"")</f>
        <v>-1524297.92</v>
      </c>
      <c r="M1831" t="s">
        <v>2660</v>
      </c>
      <c r="N1831">
        <v>1.274</v>
      </c>
      <c r="O1831">
        <v>1.27718</v>
      </c>
      <c r="P1831">
        <v>1.2570300000000001</v>
      </c>
      <c r="Q1831">
        <v>1.25705</v>
      </c>
      <c r="R1831">
        <v>2.01499999999998E-2</v>
      </c>
      <c r="S1831">
        <v>9.9614285714285794E-3</v>
      </c>
      <c r="T1831">
        <v>26.347684529582899</v>
      </c>
      <c r="U1831">
        <v>1</v>
      </c>
      <c r="V1831" s="1">
        <f t="shared" si="85"/>
        <v>44677</v>
      </c>
      <c r="W1831">
        <f>IFERROR(VLOOKUP(V1831,realized!K:N,3,0),"")</f>
        <v>-2598974.44</v>
      </c>
      <c r="Y1831" t="s">
        <v>2657</v>
      </c>
      <c r="Z1831">
        <v>1956.78</v>
      </c>
      <c r="AA1831">
        <v>1957.29</v>
      </c>
      <c r="AB1831">
        <v>1936.68</v>
      </c>
      <c r="AC1831">
        <v>1951.13</v>
      </c>
      <c r="AD1831">
        <v>20.759999999999899</v>
      </c>
      <c r="AE1831">
        <v>23.422142857142799</v>
      </c>
      <c r="AF1831">
        <v>56.250221281953898</v>
      </c>
      <c r="AG1831">
        <v>1</v>
      </c>
      <c r="AH1831" s="1">
        <f t="shared" si="86"/>
        <v>44672</v>
      </c>
      <c r="AI1831">
        <f>IFERROR(VLOOKUP(AH1831,realized!U:X,3,0),"")</f>
        <v>-152549.56</v>
      </c>
    </row>
    <row r="1832" spans="1:35" x14ac:dyDescent="0.3">
      <c r="A1832" t="s">
        <v>2661</v>
      </c>
      <c r="B1832">
        <v>1.06362</v>
      </c>
      <c r="C1832">
        <v>1.06545</v>
      </c>
      <c r="D1832">
        <v>1.0513699999999999</v>
      </c>
      <c r="E1832">
        <v>1.0556099999999999</v>
      </c>
      <c r="F1832">
        <v>1.4080000000000001E-2</v>
      </c>
      <c r="G1832">
        <v>8.76357142857144E-3</v>
      </c>
      <c r="H1832">
        <v>37.489615845873999</v>
      </c>
      <c r="I1832">
        <v>0</v>
      </c>
      <c r="J1832" s="1">
        <f t="shared" si="84"/>
        <v>44678</v>
      </c>
      <c r="K1832">
        <f>IFERROR(VLOOKUP(J1832,realized!F:I,3,0),"")</f>
        <v>-2614983.89</v>
      </c>
      <c r="M1832" t="s">
        <v>2661</v>
      </c>
      <c r="N1832">
        <v>1.25726</v>
      </c>
      <c r="O1832">
        <v>1.2601599999999999</v>
      </c>
      <c r="P1832">
        <v>1.2502200000000001</v>
      </c>
      <c r="Q1832">
        <v>1.2541800000000001</v>
      </c>
      <c r="R1832">
        <v>9.9399999999998292E-3</v>
      </c>
      <c r="S1832">
        <v>1.0279999999999999E-2</v>
      </c>
      <c r="T1832">
        <v>22.6556541485118</v>
      </c>
      <c r="U1832">
        <v>1</v>
      </c>
      <c r="V1832" s="1">
        <f t="shared" si="85"/>
        <v>44678</v>
      </c>
      <c r="W1832">
        <f>IFERROR(VLOOKUP(V1832,realized!K:N,3,0),"")</f>
        <v>-1682292.07</v>
      </c>
      <c r="Y1832" t="s">
        <v>2658</v>
      </c>
      <c r="Z1832">
        <v>1950.76</v>
      </c>
      <c r="AA1832">
        <v>1955.56</v>
      </c>
      <c r="AB1832">
        <v>1926.52</v>
      </c>
      <c r="AC1832">
        <v>1931.29</v>
      </c>
      <c r="AD1832">
        <v>29.0399999999999</v>
      </c>
      <c r="AE1832">
        <v>23.957142857142799</v>
      </c>
      <c r="AF1832">
        <v>55.585906487006703</v>
      </c>
      <c r="AG1832">
        <v>1</v>
      </c>
      <c r="AH1832" s="1">
        <f t="shared" si="86"/>
        <v>44673</v>
      </c>
      <c r="AI1832">
        <f>IFERROR(VLOOKUP(AH1832,realized!U:X,3,0),"")</f>
        <v>-882588.26</v>
      </c>
    </row>
    <row r="1833" spans="1:35" x14ac:dyDescent="0.3">
      <c r="A1833" t="s">
        <v>2662</v>
      </c>
      <c r="B1833">
        <v>1.05565</v>
      </c>
      <c r="C1833">
        <v>1.05643</v>
      </c>
      <c r="D1833">
        <v>1.04708</v>
      </c>
      <c r="E1833">
        <v>1.0498400000000001</v>
      </c>
      <c r="F1833">
        <v>9.3499999999999694E-3</v>
      </c>
      <c r="G1833">
        <v>9.0357142857142893E-3</v>
      </c>
      <c r="H1833">
        <v>34.149065122479598</v>
      </c>
      <c r="I1833">
        <v>0</v>
      </c>
      <c r="J1833" s="1">
        <f t="shared" si="84"/>
        <v>44679</v>
      </c>
      <c r="K1833">
        <f>IFERROR(VLOOKUP(J1833,realized!F:I,3,0),"")</f>
        <v>-785030.54</v>
      </c>
      <c r="M1833" t="s">
        <v>2662</v>
      </c>
      <c r="N1833">
        <v>1.25447</v>
      </c>
      <c r="O1833">
        <v>1.25695</v>
      </c>
      <c r="P1833">
        <v>1.24108</v>
      </c>
      <c r="Q1833">
        <v>1.24559</v>
      </c>
      <c r="R1833">
        <v>1.5869999999999999E-2</v>
      </c>
      <c r="S1833">
        <v>1.0735E-2</v>
      </c>
      <c r="T1833">
        <v>18.280054535464998</v>
      </c>
      <c r="U1833">
        <v>1</v>
      </c>
      <c r="V1833" s="1">
        <f t="shared" si="85"/>
        <v>44679</v>
      </c>
      <c r="W1833">
        <f>IFERROR(VLOOKUP(V1833,realized!K:N,3,0),"")</f>
        <v>-2156689.84</v>
      </c>
      <c r="Y1833" t="s">
        <v>2659</v>
      </c>
      <c r="Z1833">
        <v>1930.62</v>
      </c>
      <c r="AA1833">
        <v>1934.2</v>
      </c>
      <c r="AB1833">
        <v>1891.33</v>
      </c>
      <c r="AC1833">
        <v>1897.86</v>
      </c>
      <c r="AD1833">
        <v>42.870000000000097</v>
      </c>
      <c r="AE1833">
        <v>25.496428571428599</v>
      </c>
      <c r="AF1833">
        <v>45.774944852314299</v>
      </c>
      <c r="AG1833">
        <v>1</v>
      </c>
      <c r="AH1833" s="1">
        <f t="shared" si="86"/>
        <v>44676</v>
      </c>
      <c r="AI1833">
        <f>IFERROR(VLOOKUP(AH1833,realized!U:X,3,0),"")</f>
        <v>-4536636.1900000004</v>
      </c>
    </row>
    <row r="1834" spans="1:35" x14ac:dyDescent="0.3">
      <c r="A1834" t="s">
        <v>2663</v>
      </c>
      <c r="B1834">
        <v>1.0497099999999999</v>
      </c>
      <c r="C1834">
        <v>1.05925</v>
      </c>
      <c r="D1834">
        <v>1.0490600000000001</v>
      </c>
      <c r="E1834">
        <v>1.0543199999999999</v>
      </c>
      <c r="F1834">
        <v>1.0189999999999901E-2</v>
      </c>
      <c r="G1834">
        <v>9.3307142857142807E-3</v>
      </c>
      <c r="H1834">
        <v>34.624163039160401</v>
      </c>
      <c r="I1834">
        <v>0</v>
      </c>
      <c r="J1834" s="1">
        <f t="shared" si="84"/>
        <v>44680</v>
      </c>
      <c r="K1834">
        <f>IFERROR(VLOOKUP(J1834,realized!F:I,3,0),"")</f>
        <v>-68127.91</v>
      </c>
      <c r="M1834" t="s">
        <v>2663</v>
      </c>
      <c r="N1834">
        <v>1.2452700000000001</v>
      </c>
      <c r="O1834">
        <v>1.26142</v>
      </c>
      <c r="P1834">
        <v>1.24427</v>
      </c>
      <c r="Q1834">
        <v>1.2572399999999999</v>
      </c>
      <c r="R1834">
        <v>1.7149999999999999E-2</v>
      </c>
      <c r="S1834">
        <v>1.14771428571428E-2</v>
      </c>
      <c r="T1834">
        <v>19.337762244765901</v>
      </c>
      <c r="U1834">
        <v>1</v>
      </c>
      <c r="V1834" s="1">
        <f t="shared" si="85"/>
        <v>44680</v>
      </c>
      <c r="W1834">
        <f>IFERROR(VLOOKUP(V1834,realized!K:N,3,0),"")</f>
        <v>-207724</v>
      </c>
      <c r="Y1834" t="s">
        <v>2660</v>
      </c>
      <c r="Z1834">
        <v>1898.25</v>
      </c>
      <c r="AA1834">
        <v>1911.15</v>
      </c>
      <c r="AB1834">
        <v>1895.66</v>
      </c>
      <c r="AC1834">
        <v>1905.12</v>
      </c>
      <c r="AD1834">
        <v>15.49</v>
      </c>
      <c r="AE1834">
        <v>24.7021428571428</v>
      </c>
      <c r="AF1834">
        <v>45.434187986042801</v>
      </c>
      <c r="AG1834">
        <v>1</v>
      </c>
      <c r="AH1834" s="1">
        <f t="shared" si="86"/>
        <v>44677</v>
      </c>
      <c r="AI1834">
        <f>IFERROR(VLOOKUP(AH1834,realized!U:X,3,0),"")</f>
        <v>451825.74</v>
      </c>
    </row>
    <row r="1835" spans="1:35" x14ac:dyDescent="0.3">
      <c r="A1835" t="s">
        <v>2664</v>
      </c>
      <c r="B1835">
        <v>1.0550600000000001</v>
      </c>
      <c r="C1835">
        <v>1.0568200000000001</v>
      </c>
      <c r="D1835">
        <v>1.0489900000000001</v>
      </c>
      <c r="E1835">
        <v>1.0503499999999999</v>
      </c>
      <c r="F1835">
        <v>7.8300000000000002E-3</v>
      </c>
      <c r="G1835">
        <v>9.3007142857142802E-3</v>
      </c>
      <c r="H1835">
        <v>35.076555168936999</v>
      </c>
      <c r="I1835">
        <v>0</v>
      </c>
      <c r="J1835" s="1">
        <f t="shared" si="84"/>
        <v>44683</v>
      </c>
      <c r="K1835">
        <f>IFERROR(VLOOKUP(J1835,realized!F:I,3,0),"")</f>
        <v>-83879.09</v>
      </c>
      <c r="M1835" t="s">
        <v>2664</v>
      </c>
      <c r="N1835">
        <v>1.2581</v>
      </c>
      <c r="O1835">
        <v>1.2596700000000001</v>
      </c>
      <c r="P1835">
        <v>1.2472399999999999</v>
      </c>
      <c r="Q1835">
        <v>1.24901</v>
      </c>
      <c r="R1835">
        <v>1.2430000000000101E-2</v>
      </c>
      <c r="S1835">
        <v>1.1933571428571399E-2</v>
      </c>
      <c r="T1835">
        <v>20.638291916375401</v>
      </c>
      <c r="U1835">
        <v>1</v>
      </c>
      <c r="V1835" s="1">
        <f t="shared" si="85"/>
        <v>44683</v>
      </c>
      <c r="W1835">
        <f>IFERROR(VLOOKUP(V1835,realized!K:N,3,0),"")</f>
        <v>-112583.61</v>
      </c>
      <c r="Y1835" t="s">
        <v>2661</v>
      </c>
      <c r="Z1835">
        <v>1905.41</v>
      </c>
      <c r="AA1835">
        <v>1906.94</v>
      </c>
      <c r="AB1835">
        <v>1881.3</v>
      </c>
      <c r="AC1835">
        <v>1885.83</v>
      </c>
      <c r="AD1835">
        <v>25.6400000000001</v>
      </c>
      <c r="AE1835">
        <v>25.226428571428599</v>
      </c>
      <c r="AF1835">
        <v>41.812860196982697</v>
      </c>
      <c r="AG1835">
        <v>1</v>
      </c>
      <c r="AH1835" s="1">
        <f t="shared" si="86"/>
        <v>44678</v>
      </c>
      <c r="AI1835">
        <f>IFERROR(VLOOKUP(AH1835,realized!U:X,3,0),"")</f>
        <v>-1470932.74</v>
      </c>
    </row>
    <row r="1836" spans="1:35" x14ac:dyDescent="0.3">
      <c r="A1836" t="s">
        <v>2665</v>
      </c>
      <c r="B1836">
        <v>1.0503899999999999</v>
      </c>
      <c r="C1836">
        <v>1.0577399999999999</v>
      </c>
      <c r="D1836">
        <v>1.0491900000000001</v>
      </c>
      <c r="E1836">
        <v>1.0519799999999999</v>
      </c>
      <c r="F1836">
        <v>8.5499999999998303E-3</v>
      </c>
      <c r="G1836">
        <v>9.3021428571428404E-3</v>
      </c>
      <c r="H1836">
        <v>35.438546988985998</v>
      </c>
      <c r="I1836">
        <v>0</v>
      </c>
      <c r="J1836" s="1">
        <f t="shared" si="84"/>
        <v>44684</v>
      </c>
      <c r="K1836">
        <f>IFERROR(VLOOKUP(J1836,realized!F:I,3,0),"")</f>
        <v>72892.479999999996</v>
      </c>
      <c r="M1836" t="s">
        <v>2665</v>
      </c>
      <c r="N1836">
        <v>1.2490699999999999</v>
      </c>
      <c r="O1836">
        <v>1.25667</v>
      </c>
      <c r="P1836">
        <v>1.2470000000000001</v>
      </c>
      <c r="Q1836">
        <v>1.2492700000000001</v>
      </c>
      <c r="R1836">
        <v>9.6699999999998402E-3</v>
      </c>
      <c r="S1836">
        <v>1.1594285714285699E-2</v>
      </c>
      <c r="T1836">
        <v>21.617221511345299</v>
      </c>
      <c r="U1836">
        <v>1</v>
      </c>
      <c r="V1836" s="1">
        <f t="shared" si="85"/>
        <v>44684</v>
      </c>
      <c r="W1836">
        <f>IFERROR(VLOOKUP(V1836,realized!K:N,3,0),"")</f>
        <v>15820.87</v>
      </c>
      <c r="Y1836" t="s">
        <v>2662</v>
      </c>
      <c r="Z1836">
        <v>1885.77</v>
      </c>
      <c r="AA1836">
        <v>1896.68</v>
      </c>
      <c r="AB1836">
        <v>1871.92</v>
      </c>
      <c r="AC1836">
        <v>1894.52</v>
      </c>
      <c r="AD1836">
        <v>24.759999999999899</v>
      </c>
      <c r="AE1836">
        <v>25.7614285714285</v>
      </c>
      <c r="AF1836">
        <v>38.800006862942901</v>
      </c>
      <c r="AG1836">
        <v>1</v>
      </c>
      <c r="AH1836" s="1">
        <f t="shared" si="86"/>
        <v>44679</v>
      </c>
      <c r="AI1836">
        <f>IFERROR(VLOOKUP(AH1836,realized!U:X,3,0),"")</f>
        <v>-1512625.78</v>
      </c>
    </row>
    <row r="1837" spans="1:35" x14ac:dyDescent="0.3">
      <c r="A1837" t="s">
        <v>2666</v>
      </c>
      <c r="B1837">
        <v>1.0519000000000001</v>
      </c>
      <c r="C1837">
        <v>1.0630599999999999</v>
      </c>
      <c r="D1837">
        <v>1.0505899999999999</v>
      </c>
      <c r="E1837">
        <v>1.0618700000000001</v>
      </c>
      <c r="F1837">
        <v>1.24699999999999E-2</v>
      </c>
      <c r="G1837">
        <v>9.0064285714285507E-3</v>
      </c>
      <c r="H1837">
        <v>35.455437931536501</v>
      </c>
      <c r="I1837">
        <v>0</v>
      </c>
      <c r="J1837" s="1">
        <f t="shared" si="84"/>
        <v>44685</v>
      </c>
      <c r="K1837">
        <f>IFERROR(VLOOKUP(J1837,realized!F:I,3,0),"")</f>
        <v>150471.73000000001</v>
      </c>
      <c r="M1837" t="s">
        <v>2666</v>
      </c>
      <c r="N1837">
        <v>1.2492000000000001</v>
      </c>
      <c r="O1837">
        <v>1.2637700000000001</v>
      </c>
      <c r="P1837">
        <v>1.2451000000000001</v>
      </c>
      <c r="Q1837">
        <v>1.2631699999999999</v>
      </c>
      <c r="R1837">
        <v>1.8669999999999898E-2</v>
      </c>
      <c r="S1837">
        <v>1.2112857142857101E-2</v>
      </c>
      <c r="T1837">
        <v>25.6794439166366</v>
      </c>
      <c r="U1837">
        <v>1</v>
      </c>
      <c r="V1837" s="1">
        <f t="shared" si="85"/>
        <v>44685</v>
      </c>
      <c r="W1837">
        <f>IFERROR(VLOOKUP(V1837,realized!K:N,3,0),"")</f>
        <v>27674.38</v>
      </c>
      <c r="Y1837" t="s">
        <v>2663</v>
      </c>
      <c r="Z1837">
        <v>1894.34</v>
      </c>
      <c r="AA1837">
        <v>1919.8</v>
      </c>
      <c r="AB1837">
        <v>1892.53</v>
      </c>
      <c r="AC1837">
        <v>1897.1</v>
      </c>
      <c r="AD1837">
        <v>27.2699999999999</v>
      </c>
      <c r="AE1837">
        <v>26.24</v>
      </c>
      <c r="AF1837">
        <v>38.777696627539697</v>
      </c>
      <c r="AG1837">
        <v>1</v>
      </c>
      <c r="AH1837" s="1">
        <f t="shared" si="86"/>
        <v>44680</v>
      </c>
      <c r="AI1837">
        <f>IFERROR(VLOOKUP(AH1837,realized!U:X,3,0),"")</f>
        <v>-1572306.78</v>
      </c>
    </row>
    <row r="1838" spans="1:35" x14ac:dyDescent="0.3">
      <c r="A1838" t="s">
        <v>2667</v>
      </c>
      <c r="B1838">
        <v>1.0618700000000001</v>
      </c>
      <c r="C1838">
        <v>1.0641499999999999</v>
      </c>
      <c r="D1838">
        <v>1.0492300000000001</v>
      </c>
      <c r="E1838">
        <v>1.0538799999999999</v>
      </c>
      <c r="F1838">
        <v>1.49199999999998E-2</v>
      </c>
      <c r="G1838">
        <v>9.8292857142856793E-3</v>
      </c>
      <c r="H1838">
        <v>35.781052813094803</v>
      </c>
      <c r="I1838">
        <v>0</v>
      </c>
      <c r="J1838" s="1">
        <f t="shared" si="84"/>
        <v>44686</v>
      </c>
      <c r="K1838">
        <f>IFERROR(VLOOKUP(J1838,realized!F:I,3,0),"")</f>
        <v>-176328.56</v>
      </c>
      <c r="M1838" t="s">
        <v>2667</v>
      </c>
      <c r="N1838">
        <v>1.2630600000000001</v>
      </c>
      <c r="O1838">
        <v>1.26326</v>
      </c>
      <c r="P1838">
        <v>1.23245</v>
      </c>
      <c r="Q1838">
        <v>1.2353499999999999</v>
      </c>
      <c r="R1838">
        <v>3.0810000000000001E-2</v>
      </c>
      <c r="S1838">
        <v>1.4069285714285701E-2</v>
      </c>
      <c r="T1838">
        <v>22.823099897774998</v>
      </c>
      <c r="U1838">
        <v>1</v>
      </c>
      <c r="V1838" s="1">
        <f t="shared" si="85"/>
        <v>44686</v>
      </c>
      <c r="W1838">
        <f>IFERROR(VLOOKUP(V1838,realized!K:N,3,0),"")</f>
        <v>-1555311.24</v>
      </c>
      <c r="Y1838" t="s">
        <v>2664</v>
      </c>
      <c r="Z1838">
        <v>1896.57</v>
      </c>
      <c r="AA1838">
        <v>1899.84</v>
      </c>
      <c r="AB1838">
        <v>1854.46</v>
      </c>
      <c r="AC1838">
        <v>1862.72</v>
      </c>
      <c r="AD1838">
        <v>45.379999999999797</v>
      </c>
      <c r="AE1838">
        <v>27.382142857142799</v>
      </c>
      <c r="AF1838">
        <v>33.962162444373703</v>
      </c>
      <c r="AG1838">
        <v>1</v>
      </c>
      <c r="AH1838" s="1">
        <f t="shared" si="86"/>
        <v>44683</v>
      </c>
      <c r="AI1838">
        <f>IFERROR(VLOOKUP(AH1838,realized!U:X,3,0),"")</f>
        <v>-3362806.2</v>
      </c>
    </row>
    <row r="1839" spans="1:35" x14ac:dyDescent="0.3">
      <c r="A1839" t="s">
        <v>2668</v>
      </c>
      <c r="B1839">
        <v>1.05383</v>
      </c>
      <c r="C1839">
        <v>1.05983</v>
      </c>
      <c r="D1839">
        <v>1.0482499999999999</v>
      </c>
      <c r="E1839">
        <v>1.0543800000000001</v>
      </c>
      <c r="F1839">
        <v>1.1580000000000101E-2</v>
      </c>
      <c r="G1839">
        <v>1.02871428571428E-2</v>
      </c>
      <c r="H1839">
        <v>36.507554203687299</v>
      </c>
      <c r="I1839">
        <v>0</v>
      </c>
      <c r="J1839" s="1">
        <f t="shared" si="84"/>
        <v>44687</v>
      </c>
      <c r="K1839">
        <f>IFERROR(VLOOKUP(J1839,realized!F:I,3,0),"")</f>
        <v>86159.79</v>
      </c>
      <c r="M1839" t="s">
        <v>2668</v>
      </c>
      <c r="N1839">
        <v>1.23556</v>
      </c>
      <c r="O1839">
        <v>1.2379800000000001</v>
      </c>
      <c r="P1839">
        <v>1.22759</v>
      </c>
      <c r="Q1839">
        <v>1.2332099999999999</v>
      </c>
      <c r="R1839">
        <v>1.0390000000000101E-2</v>
      </c>
      <c r="S1839">
        <v>1.43857142857142E-2</v>
      </c>
      <c r="T1839">
        <v>22.268498703591401</v>
      </c>
      <c r="U1839">
        <v>1</v>
      </c>
      <c r="V1839" s="1">
        <f t="shared" si="85"/>
        <v>44687</v>
      </c>
      <c r="W1839">
        <f>IFERROR(VLOOKUP(V1839,realized!K:N,3,0),"")</f>
        <v>-511458.06</v>
      </c>
      <c r="Y1839" t="s">
        <v>2665</v>
      </c>
      <c r="Z1839">
        <v>1863.26</v>
      </c>
      <c r="AA1839">
        <v>1878.04</v>
      </c>
      <c r="AB1839">
        <v>1850.32</v>
      </c>
      <c r="AC1839">
        <v>1868.16</v>
      </c>
      <c r="AD1839">
        <v>27.72</v>
      </c>
      <c r="AE1839">
        <v>27.297857142857101</v>
      </c>
      <c r="AF1839">
        <v>32.994813069949899</v>
      </c>
      <c r="AG1839">
        <v>1</v>
      </c>
      <c r="AH1839" s="1">
        <f t="shared" si="86"/>
        <v>44684</v>
      </c>
      <c r="AI1839">
        <f>IFERROR(VLOOKUP(AH1839,realized!U:X,3,0),"")</f>
        <v>-530804.57999999996</v>
      </c>
    </row>
    <row r="1840" spans="1:35" x14ac:dyDescent="0.3">
      <c r="A1840" t="s">
        <v>2669</v>
      </c>
      <c r="B1840">
        <v>1.0538000000000001</v>
      </c>
      <c r="C1840">
        <v>1.0592200000000001</v>
      </c>
      <c r="D1840">
        <v>1.0495000000000001</v>
      </c>
      <c r="E1840">
        <v>1.05585</v>
      </c>
      <c r="F1840">
        <v>9.7199999999999492E-3</v>
      </c>
      <c r="G1840">
        <v>1.0600714285714199E-2</v>
      </c>
      <c r="H1840">
        <v>37.394461150324098</v>
      </c>
      <c r="I1840">
        <v>0</v>
      </c>
      <c r="J1840" s="1">
        <f t="shared" si="84"/>
        <v>44690</v>
      </c>
      <c r="K1840">
        <f>IFERROR(VLOOKUP(J1840,realized!F:I,3,0),"")</f>
        <v>99671.37</v>
      </c>
      <c r="M1840" t="s">
        <v>2669</v>
      </c>
      <c r="N1840">
        <v>1.23495</v>
      </c>
      <c r="O1840">
        <v>1.24058</v>
      </c>
      <c r="P1840">
        <v>1.22604</v>
      </c>
      <c r="Q1840">
        <v>1.2328399999999999</v>
      </c>
      <c r="R1840">
        <v>1.45399999999999E-2</v>
      </c>
      <c r="S1840">
        <v>1.49942857142857E-2</v>
      </c>
      <c r="T1840">
        <v>23.469828338253901</v>
      </c>
      <c r="U1840">
        <v>1</v>
      </c>
      <c r="V1840" s="1">
        <f t="shared" si="85"/>
        <v>44690</v>
      </c>
      <c r="W1840">
        <f>IFERROR(VLOOKUP(V1840,realized!K:N,3,0),"")</f>
        <v>111558.91</v>
      </c>
      <c r="Y1840" t="s">
        <v>2666</v>
      </c>
      <c r="Z1840">
        <v>1868.13</v>
      </c>
      <c r="AA1840">
        <v>1889.52</v>
      </c>
      <c r="AB1840">
        <v>1861.33</v>
      </c>
      <c r="AC1840">
        <v>1881.16</v>
      </c>
      <c r="AD1840">
        <v>28.19</v>
      </c>
      <c r="AE1840">
        <v>27.9757142857143</v>
      </c>
      <c r="AF1840">
        <v>33.251031396711198</v>
      </c>
      <c r="AG1840">
        <v>1</v>
      </c>
      <c r="AH1840" s="1">
        <f t="shared" si="86"/>
        <v>44685</v>
      </c>
      <c r="AI1840">
        <f>IFERROR(VLOOKUP(AH1840,realized!U:X,3,0),"")</f>
        <v>-134574.01999999999</v>
      </c>
    </row>
    <row r="1841" spans="1:35" x14ac:dyDescent="0.3">
      <c r="A1841" t="s">
        <v>2670</v>
      </c>
      <c r="B1841">
        <v>1.0557099999999999</v>
      </c>
      <c r="C1841">
        <v>1.0585100000000001</v>
      </c>
      <c r="D1841">
        <v>1.0525100000000001</v>
      </c>
      <c r="E1841">
        <v>1.05274</v>
      </c>
      <c r="F1841">
        <v>6.0000000000000001E-3</v>
      </c>
      <c r="G1841">
        <v>1.0437857142857099E-2</v>
      </c>
      <c r="H1841">
        <v>38.299844327674798</v>
      </c>
      <c r="I1841">
        <v>0</v>
      </c>
      <c r="J1841" s="1">
        <f t="shared" si="84"/>
        <v>44691</v>
      </c>
      <c r="K1841">
        <f>IFERROR(VLOOKUP(J1841,realized!F:I,3,0),"")</f>
        <v>48317.55</v>
      </c>
      <c r="M1841" t="s">
        <v>2670</v>
      </c>
      <c r="N1841">
        <v>1.2329300000000001</v>
      </c>
      <c r="O1841">
        <v>1.2375499999999999</v>
      </c>
      <c r="P1841">
        <v>1.22916</v>
      </c>
      <c r="Q1841">
        <v>1.23125</v>
      </c>
      <c r="R1841">
        <v>8.3899999999998906E-3</v>
      </c>
      <c r="S1841">
        <v>1.50264285714285E-2</v>
      </c>
      <c r="T1841">
        <v>25.284884527928899</v>
      </c>
      <c r="U1841">
        <v>1</v>
      </c>
      <c r="V1841" s="1">
        <f t="shared" si="85"/>
        <v>44691</v>
      </c>
      <c r="W1841">
        <f>IFERROR(VLOOKUP(V1841,realized!K:N,3,0),"")</f>
        <v>62302.400000000001</v>
      </c>
      <c r="Y1841" t="s">
        <v>2667</v>
      </c>
      <c r="Z1841">
        <v>1882.79</v>
      </c>
      <c r="AA1841">
        <v>1909.72</v>
      </c>
      <c r="AB1841">
        <v>1872.45</v>
      </c>
      <c r="AC1841">
        <v>1877.04</v>
      </c>
      <c r="AD1841">
        <v>37.269999999999897</v>
      </c>
      <c r="AE1841">
        <v>29.207857142857101</v>
      </c>
      <c r="AF1841">
        <v>33.644784828412199</v>
      </c>
      <c r="AG1841">
        <v>1</v>
      </c>
      <c r="AH1841" s="1">
        <f t="shared" si="86"/>
        <v>44686</v>
      </c>
      <c r="AI1841">
        <f>IFERROR(VLOOKUP(AH1841,realized!U:X,3,0),"")</f>
        <v>-1325523.8799999999</v>
      </c>
    </row>
    <row r="1842" spans="1:35" x14ac:dyDescent="0.3">
      <c r="A1842" t="s">
        <v>2671</v>
      </c>
      <c r="B1842">
        <v>1.0527200000000001</v>
      </c>
      <c r="C1842">
        <v>1.0576700000000001</v>
      </c>
      <c r="D1842">
        <v>1.05013</v>
      </c>
      <c r="E1842">
        <v>1.05115</v>
      </c>
      <c r="F1842">
        <v>7.5400000000000996E-3</v>
      </c>
      <c r="G1842">
        <v>1.01707142857142E-2</v>
      </c>
      <c r="H1842">
        <v>46.5953037036887</v>
      </c>
      <c r="I1842">
        <v>0</v>
      </c>
      <c r="J1842" s="1">
        <f t="shared" si="84"/>
        <v>44692</v>
      </c>
      <c r="K1842">
        <f>IFERROR(VLOOKUP(J1842,realized!F:I,3,0),"")</f>
        <v>168896.26</v>
      </c>
      <c r="M1842" t="s">
        <v>2671</v>
      </c>
      <c r="N1842">
        <v>1.2313099999999999</v>
      </c>
      <c r="O1842">
        <v>1.2399800000000001</v>
      </c>
      <c r="P1842">
        <v>1.2237100000000001</v>
      </c>
      <c r="Q1842">
        <v>1.22451</v>
      </c>
      <c r="R1842">
        <v>1.627E-2</v>
      </c>
      <c r="S1842">
        <v>1.5702857142857098E-2</v>
      </c>
      <c r="T1842">
        <v>28.6397815291092</v>
      </c>
      <c r="U1842">
        <v>1</v>
      </c>
      <c r="V1842" s="1">
        <f t="shared" si="85"/>
        <v>44692</v>
      </c>
      <c r="W1842">
        <f>IFERROR(VLOOKUP(V1842,realized!K:N,3,0),"")</f>
        <v>-63714.29</v>
      </c>
      <c r="Y1842" t="s">
        <v>2668</v>
      </c>
      <c r="Z1842">
        <v>1876.74</v>
      </c>
      <c r="AA1842">
        <v>1892.53</v>
      </c>
      <c r="AB1842">
        <v>1866.1</v>
      </c>
      <c r="AC1842">
        <v>1883.01</v>
      </c>
      <c r="AD1842">
        <v>26.43</v>
      </c>
      <c r="AE1842">
        <v>29.152857142857101</v>
      </c>
      <c r="AF1842">
        <v>38.589700191431703</v>
      </c>
      <c r="AG1842">
        <v>1</v>
      </c>
      <c r="AH1842" s="1">
        <f t="shared" si="86"/>
        <v>44687</v>
      </c>
      <c r="AI1842">
        <f>IFERROR(VLOOKUP(AH1842,realized!U:X,3,0),"")</f>
        <v>-668304.94999999995</v>
      </c>
    </row>
    <row r="1843" spans="1:35" x14ac:dyDescent="0.3">
      <c r="A1843" t="s">
        <v>2672</v>
      </c>
      <c r="B1843">
        <v>1.05125</v>
      </c>
      <c r="C1843">
        <v>1.0528900000000001</v>
      </c>
      <c r="D1843">
        <v>1.0353600000000001</v>
      </c>
      <c r="E1843">
        <v>1.0378499999999999</v>
      </c>
      <c r="F1843">
        <v>1.753E-2</v>
      </c>
      <c r="G1843">
        <v>1.08442857142857E-2</v>
      </c>
      <c r="H1843">
        <v>40.2593464570664</v>
      </c>
      <c r="I1843">
        <v>0</v>
      </c>
      <c r="J1843" s="1">
        <f t="shared" si="84"/>
        <v>44693</v>
      </c>
      <c r="K1843">
        <f>IFERROR(VLOOKUP(J1843,realized!F:I,3,0),"")</f>
        <v>-1586292.39</v>
      </c>
      <c r="M1843" t="s">
        <v>2672</v>
      </c>
      <c r="N1843">
        <v>1.22464</v>
      </c>
      <c r="O1843">
        <v>1.2252000000000001</v>
      </c>
      <c r="P1843">
        <v>1.2164900000000001</v>
      </c>
      <c r="Q1843">
        <v>1.21966</v>
      </c>
      <c r="R1843">
        <v>8.7099999999999903E-3</v>
      </c>
      <c r="S1843">
        <v>1.48078571428571E-2</v>
      </c>
      <c r="T1843">
        <v>36.308117825422698</v>
      </c>
      <c r="U1843">
        <v>1</v>
      </c>
      <c r="V1843" s="1">
        <f t="shared" si="85"/>
        <v>44693</v>
      </c>
      <c r="W1843">
        <f>IFERROR(VLOOKUP(V1843,realized!K:N,3,0),"")</f>
        <v>-1027142.63</v>
      </c>
      <c r="Y1843" t="s">
        <v>2669</v>
      </c>
      <c r="Z1843">
        <v>1883.04</v>
      </c>
      <c r="AA1843">
        <v>1885.54</v>
      </c>
      <c r="AB1843">
        <v>1851.64</v>
      </c>
      <c r="AC1843">
        <v>1853.63</v>
      </c>
      <c r="AD1843">
        <v>33.8999999999998</v>
      </c>
      <c r="AE1843">
        <v>28.837142857142801</v>
      </c>
      <c r="AF1843">
        <v>46.567073515788699</v>
      </c>
      <c r="AG1843">
        <v>1</v>
      </c>
      <c r="AH1843" s="1">
        <f t="shared" si="86"/>
        <v>44690</v>
      </c>
      <c r="AI1843">
        <f>IFERROR(VLOOKUP(AH1843,realized!U:X,3,0),"")</f>
        <v>-1096637.1100000001</v>
      </c>
    </row>
    <row r="1844" spans="1:35" x14ac:dyDescent="0.3">
      <c r="A1844" t="s">
        <v>2673</v>
      </c>
      <c r="B1844">
        <v>1.0376700000000001</v>
      </c>
      <c r="C1844">
        <v>1.0419499999999999</v>
      </c>
      <c r="D1844">
        <v>1.0348900000000001</v>
      </c>
      <c r="E1844">
        <v>1.04068</v>
      </c>
      <c r="F1844">
        <v>7.0599999999998398E-3</v>
      </c>
      <c r="G1844">
        <v>1.05099999999999E-2</v>
      </c>
      <c r="H1844">
        <v>47.305900352566098</v>
      </c>
      <c r="I1844">
        <v>0</v>
      </c>
      <c r="J1844" s="1">
        <f t="shared" si="84"/>
        <v>44694</v>
      </c>
      <c r="K1844">
        <f>IFERROR(VLOOKUP(J1844,realized!F:I,3,0),"")</f>
        <v>-428904.23</v>
      </c>
      <c r="M1844" t="s">
        <v>2673</v>
      </c>
      <c r="N1844">
        <v>1.21956</v>
      </c>
      <c r="O1844">
        <v>1.2261299999999999</v>
      </c>
      <c r="P1844">
        <v>1.2155100000000001</v>
      </c>
      <c r="Q1844">
        <v>1.2256800000000001</v>
      </c>
      <c r="R1844">
        <v>1.06199999999998E-2</v>
      </c>
      <c r="S1844">
        <v>1.4543571428571401E-2</v>
      </c>
      <c r="T1844">
        <v>40.9291070719865</v>
      </c>
      <c r="U1844">
        <v>1</v>
      </c>
      <c r="V1844" s="1">
        <f t="shared" si="85"/>
        <v>44694</v>
      </c>
      <c r="W1844">
        <f>IFERROR(VLOOKUP(V1844,realized!K:N,3,0),"")</f>
        <v>-142404.88</v>
      </c>
      <c r="Y1844" t="s">
        <v>2670</v>
      </c>
      <c r="Z1844">
        <v>1853.96</v>
      </c>
      <c r="AA1844">
        <v>1865.33</v>
      </c>
      <c r="AB1844">
        <v>1835.43</v>
      </c>
      <c r="AC1844">
        <v>1838.19</v>
      </c>
      <c r="AD1844">
        <v>29.8999999999998</v>
      </c>
      <c r="AE1844">
        <v>29.615714285714201</v>
      </c>
      <c r="AF1844">
        <v>42.519651389276298</v>
      </c>
      <c r="AG1844">
        <v>0</v>
      </c>
      <c r="AH1844" s="1">
        <f t="shared" si="86"/>
        <v>44691</v>
      </c>
      <c r="AI1844">
        <f>IFERROR(VLOOKUP(AH1844,realized!U:X,3,0),"")</f>
        <v>-905886.41</v>
      </c>
    </row>
    <row r="1845" spans="1:35" x14ac:dyDescent="0.3">
      <c r="A1845" t="s">
        <v>2674</v>
      </c>
      <c r="B1845">
        <v>1.0402899999999999</v>
      </c>
      <c r="C1845">
        <v>1.04427</v>
      </c>
      <c r="D1845">
        <v>1.0388599999999999</v>
      </c>
      <c r="E1845">
        <v>1.0431699999999999</v>
      </c>
      <c r="F1845">
        <v>5.41000000000013E-3</v>
      </c>
      <c r="G1845">
        <v>1.0159285714285701E-2</v>
      </c>
      <c r="H1845">
        <v>57.009114629424801</v>
      </c>
      <c r="I1845">
        <v>0</v>
      </c>
      <c r="J1845" s="1">
        <f t="shared" si="84"/>
        <v>44697</v>
      </c>
      <c r="K1845">
        <f>IFERROR(VLOOKUP(J1845,realized!F:I,3,0),"")</f>
        <v>44810.26</v>
      </c>
      <c r="M1845" t="s">
        <v>2674</v>
      </c>
      <c r="N1845">
        <v>1.22353</v>
      </c>
      <c r="O1845">
        <v>1.23292</v>
      </c>
      <c r="P1845">
        <v>1.2216899999999999</v>
      </c>
      <c r="Q1845">
        <v>1.2321500000000001</v>
      </c>
      <c r="R1845">
        <v>1.123E-2</v>
      </c>
      <c r="S1845">
        <v>1.39064285714285E-2</v>
      </c>
      <c r="T1845">
        <v>51.034331270248202</v>
      </c>
      <c r="U1845">
        <v>1</v>
      </c>
      <c r="V1845" s="1">
        <f t="shared" si="85"/>
        <v>44697</v>
      </c>
      <c r="W1845">
        <f>IFERROR(VLOOKUP(V1845,realized!K:N,3,0),"")</f>
        <v>2069.67</v>
      </c>
      <c r="Y1845" t="s">
        <v>2671</v>
      </c>
      <c r="Z1845">
        <v>1838.51</v>
      </c>
      <c r="AA1845">
        <v>1858.06</v>
      </c>
      <c r="AB1845">
        <v>1831.91</v>
      </c>
      <c r="AC1845">
        <v>1852.38</v>
      </c>
      <c r="AD1845">
        <v>26.1499999999998</v>
      </c>
      <c r="AE1845">
        <v>30.000714285714199</v>
      </c>
      <c r="AF1845">
        <v>42.627341501960402</v>
      </c>
      <c r="AG1845">
        <v>0</v>
      </c>
      <c r="AH1845" s="1">
        <f t="shared" si="86"/>
        <v>44692</v>
      </c>
      <c r="AI1845">
        <f>IFERROR(VLOOKUP(AH1845,realized!U:X,3,0),"")</f>
        <v>23895.119999999999</v>
      </c>
    </row>
    <row r="1846" spans="1:35" x14ac:dyDescent="0.3">
      <c r="A1846" t="s">
        <v>2675</v>
      </c>
      <c r="B1846">
        <v>1.0432300000000001</v>
      </c>
      <c r="C1846">
        <v>1.0555300000000001</v>
      </c>
      <c r="D1846">
        <v>1.04281</v>
      </c>
      <c r="E1846">
        <v>1.05494</v>
      </c>
      <c r="F1846">
        <v>1.272E-2</v>
      </c>
      <c r="G1846">
        <v>1.0062142857142801E-2</v>
      </c>
      <c r="H1846">
        <v>59.012294461608398</v>
      </c>
      <c r="I1846">
        <v>0</v>
      </c>
      <c r="J1846" s="1">
        <f t="shared" si="84"/>
        <v>44698</v>
      </c>
      <c r="K1846">
        <f>IFERROR(VLOOKUP(J1846,realized!F:I,3,0),"")</f>
        <v>-335694.69</v>
      </c>
      <c r="M1846" t="s">
        <v>2675</v>
      </c>
      <c r="N1846">
        <v>1.23184</v>
      </c>
      <c r="O1846">
        <v>1.2498400000000001</v>
      </c>
      <c r="P1846">
        <v>1.23102</v>
      </c>
      <c r="Q1846">
        <v>1.2488300000000001</v>
      </c>
      <c r="R1846">
        <v>1.882E-2</v>
      </c>
      <c r="S1846">
        <v>1.45407142857142E-2</v>
      </c>
      <c r="T1846">
        <v>51.8945101812253</v>
      </c>
      <c r="U1846">
        <v>0</v>
      </c>
      <c r="V1846" s="1">
        <f t="shared" si="85"/>
        <v>44698</v>
      </c>
      <c r="W1846">
        <f>IFERROR(VLOOKUP(V1846,realized!K:N,3,0),"")</f>
        <v>-376955.22</v>
      </c>
      <c r="Y1846" t="s">
        <v>2672</v>
      </c>
      <c r="Z1846">
        <v>1851.56</v>
      </c>
      <c r="AA1846">
        <v>1858.69</v>
      </c>
      <c r="AB1846">
        <v>1821.25</v>
      </c>
      <c r="AC1846">
        <v>1821.72</v>
      </c>
      <c r="AD1846">
        <v>37.44</v>
      </c>
      <c r="AE1846">
        <v>30.600714285714201</v>
      </c>
      <c r="AF1846">
        <v>46.712256635972302</v>
      </c>
      <c r="AG1846">
        <v>0</v>
      </c>
      <c r="AH1846" s="1">
        <f t="shared" si="86"/>
        <v>44693</v>
      </c>
      <c r="AI1846">
        <f>IFERROR(VLOOKUP(AH1846,realized!U:X,3,0),"")</f>
        <v>-1892225.6</v>
      </c>
    </row>
    <row r="1847" spans="1:35" x14ac:dyDescent="0.3">
      <c r="A1847" t="s">
        <v>2676</v>
      </c>
      <c r="B1847">
        <v>1.0548200000000001</v>
      </c>
      <c r="C1847">
        <v>1.0563199999999999</v>
      </c>
      <c r="D1847">
        <v>1.046</v>
      </c>
      <c r="E1847">
        <v>1.0462</v>
      </c>
      <c r="F1847">
        <v>1.03199999999998E-2</v>
      </c>
      <c r="G1847">
        <v>1.01314285714285E-2</v>
      </c>
      <c r="H1847">
        <v>59.3100844420768</v>
      </c>
      <c r="I1847">
        <v>0</v>
      </c>
      <c r="J1847" s="1">
        <f t="shared" si="84"/>
        <v>44699</v>
      </c>
      <c r="K1847">
        <f>IFERROR(VLOOKUP(J1847,realized!F:I,3,0),"")</f>
        <v>-207524.14</v>
      </c>
      <c r="M1847" t="s">
        <v>2676</v>
      </c>
      <c r="N1847">
        <v>1.2490600000000001</v>
      </c>
      <c r="O1847">
        <v>1.25003</v>
      </c>
      <c r="P1847">
        <v>1.2329300000000001</v>
      </c>
      <c r="Q1847">
        <v>1.2339199999999999</v>
      </c>
      <c r="R1847">
        <v>1.7099999999999799E-2</v>
      </c>
      <c r="S1847">
        <v>1.4628571428571401E-2</v>
      </c>
      <c r="T1847">
        <v>52.663849989388197</v>
      </c>
      <c r="U1847">
        <v>0</v>
      </c>
      <c r="V1847" s="1">
        <f t="shared" si="85"/>
        <v>44699</v>
      </c>
      <c r="W1847">
        <f>IFERROR(VLOOKUP(V1847,realized!K:N,3,0),"")</f>
        <v>-39372.559999999998</v>
      </c>
      <c r="Y1847" t="s">
        <v>2673</v>
      </c>
      <c r="Z1847">
        <v>1822.14</v>
      </c>
      <c r="AA1847">
        <v>1828.75</v>
      </c>
      <c r="AB1847">
        <v>1799.04</v>
      </c>
      <c r="AC1847">
        <v>1811.45</v>
      </c>
      <c r="AD1847">
        <v>29.71</v>
      </c>
      <c r="AE1847">
        <v>29.660714285714199</v>
      </c>
      <c r="AF1847">
        <v>44.583823394751001</v>
      </c>
      <c r="AG1847">
        <v>0</v>
      </c>
      <c r="AH1847" s="1">
        <f t="shared" si="86"/>
        <v>44694</v>
      </c>
      <c r="AI1847">
        <f>IFERROR(VLOOKUP(AH1847,realized!U:X,3,0),"")</f>
        <v>-886620.48</v>
      </c>
    </row>
    <row r="1848" spans="1:35" x14ac:dyDescent="0.3">
      <c r="A1848" t="s">
        <v>2677</v>
      </c>
      <c r="B1848">
        <v>1.0461100000000001</v>
      </c>
      <c r="C1848">
        <v>1.0606800000000001</v>
      </c>
      <c r="D1848">
        <v>1.04593</v>
      </c>
      <c r="E1848">
        <v>1.0582499999999999</v>
      </c>
      <c r="F1848">
        <v>1.4749999999999999E-2</v>
      </c>
      <c r="G1848">
        <v>1.04571428571428E-2</v>
      </c>
      <c r="H1848">
        <v>59.6138016151953</v>
      </c>
      <c r="I1848">
        <v>0</v>
      </c>
      <c r="J1848" s="1">
        <f t="shared" si="84"/>
        <v>44700</v>
      </c>
      <c r="K1848">
        <f>IFERROR(VLOOKUP(J1848,realized!F:I,3,0),"")</f>
        <v>-240421.62</v>
      </c>
      <c r="M1848" t="s">
        <v>2677</v>
      </c>
      <c r="N1848">
        <v>1.2338199999999999</v>
      </c>
      <c r="O1848">
        <v>1.2524200000000001</v>
      </c>
      <c r="P1848">
        <v>1.2335</v>
      </c>
      <c r="Q1848">
        <v>1.24718</v>
      </c>
      <c r="R1848">
        <v>1.8919999999999999E-2</v>
      </c>
      <c r="S1848">
        <v>1.47549999999999E-2</v>
      </c>
      <c r="T1848">
        <v>53.299634849216801</v>
      </c>
      <c r="U1848">
        <v>0</v>
      </c>
      <c r="V1848" s="1">
        <f t="shared" si="85"/>
        <v>44700</v>
      </c>
      <c r="W1848">
        <f>IFERROR(VLOOKUP(V1848,realized!K:N,3,0),"")</f>
        <v>-97971.06</v>
      </c>
      <c r="Y1848" t="s">
        <v>2674</v>
      </c>
      <c r="Z1848">
        <v>1809.66</v>
      </c>
      <c r="AA1848">
        <v>1826.82</v>
      </c>
      <c r="AB1848">
        <v>1786.73</v>
      </c>
      <c r="AC1848">
        <v>1823.88</v>
      </c>
      <c r="AD1848">
        <v>40.089999999999897</v>
      </c>
      <c r="AE1848">
        <v>31.417857142857098</v>
      </c>
      <c r="AF1848">
        <v>41.549830458676198</v>
      </c>
      <c r="AG1848">
        <v>0</v>
      </c>
      <c r="AH1848" s="1">
        <f t="shared" si="86"/>
        <v>44697</v>
      </c>
      <c r="AI1848">
        <f>IFERROR(VLOOKUP(AH1848,realized!U:X,3,0),"")</f>
        <v>-2085623.26</v>
      </c>
    </row>
    <row r="1849" spans="1:35" x14ac:dyDescent="0.3">
      <c r="A1849" t="s">
        <v>2678</v>
      </c>
      <c r="B1849">
        <v>1.05806</v>
      </c>
      <c r="C1849">
        <v>1.0598399999999999</v>
      </c>
      <c r="D1849">
        <v>1.05325</v>
      </c>
      <c r="E1849">
        <v>1.05593</v>
      </c>
      <c r="F1849">
        <v>6.5899999999998703E-3</v>
      </c>
      <c r="G1849">
        <v>1.0368571428571401E-2</v>
      </c>
      <c r="H1849">
        <v>59.899495719526101</v>
      </c>
      <c r="I1849">
        <v>0</v>
      </c>
      <c r="J1849" s="1">
        <f t="shared" si="84"/>
        <v>44701</v>
      </c>
      <c r="K1849">
        <f>IFERROR(VLOOKUP(J1849,realized!F:I,3,0),"")</f>
        <v>6426.75</v>
      </c>
      <c r="M1849" t="s">
        <v>2678</v>
      </c>
      <c r="N1849">
        <v>1.2467900000000001</v>
      </c>
      <c r="O1849">
        <v>1.24996</v>
      </c>
      <c r="P1849">
        <v>1.24373</v>
      </c>
      <c r="Q1849">
        <v>1.24915</v>
      </c>
      <c r="R1849">
        <v>6.22999999999995E-3</v>
      </c>
      <c r="S1849">
        <v>1.4312142857142799E-2</v>
      </c>
      <c r="T1849">
        <v>53.754402205596897</v>
      </c>
      <c r="U1849">
        <v>0</v>
      </c>
      <c r="V1849" s="1">
        <f t="shared" si="85"/>
        <v>44701</v>
      </c>
      <c r="W1849">
        <f>IFERROR(VLOOKUP(V1849,realized!K:N,3,0),"")</f>
        <v>28647.02</v>
      </c>
      <c r="Y1849" t="s">
        <v>2675</v>
      </c>
      <c r="Z1849">
        <v>1825.3</v>
      </c>
      <c r="AA1849">
        <v>1836.04</v>
      </c>
      <c r="AB1849">
        <v>1812.81</v>
      </c>
      <c r="AC1849">
        <v>1814.83</v>
      </c>
      <c r="AD1849">
        <v>23.23</v>
      </c>
      <c r="AE1849">
        <v>31.2457142857142</v>
      </c>
      <c r="AF1849">
        <v>42.118082758284302</v>
      </c>
      <c r="AG1849">
        <v>0</v>
      </c>
      <c r="AH1849" s="1">
        <f t="shared" si="86"/>
        <v>44698</v>
      </c>
      <c r="AI1849">
        <f>IFERROR(VLOOKUP(AH1849,realized!U:X,3,0),"")</f>
        <v>-438169.65</v>
      </c>
    </row>
    <row r="1850" spans="1:35" x14ac:dyDescent="0.3">
      <c r="A1850" t="s">
        <v>2679</v>
      </c>
      <c r="B1850">
        <v>1.0556300000000001</v>
      </c>
      <c r="C1850">
        <v>1.0697000000000001</v>
      </c>
      <c r="D1850">
        <v>1.0556099999999999</v>
      </c>
      <c r="E1850">
        <v>1.06894</v>
      </c>
      <c r="F1850">
        <v>1.4090000000000101E-2</v>
      </c>
      <c r="G1850">
        <v>1.07642857142857E-2</v>
      </c>
      <c r="H1850">
        <v>53.705952409874001</v>
      </c>
      <c r="I1850">
        <v>0</v>
      </c>
      <c r="J1850" s="1">
        <f t="shared" si="84"/>
        <v>44704</v>
      </c>
      <c r="K1850">
        <f>IFERROR(VLOOKUP(J1850,realized!F:I,3,0),"")</f>
        <v>-937294.75</v>
      </c>
      <c r="M1850" t="s">
        <v>2679</v>
      </c>
      <c r="N1850">
        <v>1.24691</v>
      </c>
      <c r="O1850">
        <v>1.2600800000000001</v>
      </c>
      <c r="P1850">
        <v>1.24691</v>
      </c>
      <c r="Q1850">
        <v>1.2584299999999999</v>
      </c>
      <c r="R1850">
        <v>1.31700000000001E-2</v>
      </c>
      <c r="S1850">
        <v>1.45621428571428E-2</v>
      </c>
      <c r="T1850">
        <v>54.314288860976198</v>
      </c>
      <c r="U1850">
        <v>0</v>
      </c>
      <c r="V1850" s="1">
        <f t="shared" si="85"/>
        <v>44704</v>
      </c>
      <c r="W1850">
        <f>IFERROR(VLOOKUP(V1850,realized!K:N,3,0),"")</f>
        <v>-160672.25</v>
      </c>
      <c r="Y1850" t="s">
        <v>2676</v>
      </c>
      <c r="Z1850">
        <v>1814.33</v>
      </c>
      <c r="AA1850">
        <v>1824.64</v>
      </c>
      <c r="AB1850">
        <v>1807.2</v>
      </c>
      <c r="AC1850">
        <v>1816.48</v>
      </c>
      <c r="AD1850">
        <v>17.440000000000001</v>
      </c>
      <c r="AE1850">
        <v>30.722857142857102</v>
      </c>
      <c r="AF1850">
        <v>42.580144495735802</v>
      </c>
      <c r="AG1850">
        <v>0</v>
      </c>
      <c r="AH1850" s="1">
        <f t="shared" si="86"/>
        <v>44699</v>
      </c>
      <c r="AI1850">
        <f>IFERROR(VLOOKUP(AH1850,realized!U:X,3,0),"")</f>
        <v>-11754.69</v>
      </c>
    </row>
    <row r="1851" spans="1:35" x14ac:dyDescent="0.3">
      <c r="A1851" t="s">
        <v>2680</v>
      </c>
      <c r="B1851">
        <v>1.0690200000000001</v>
      </c>
      <c r="C1851">
        <v>1.0748200000000001</v>
      </c>
      <c r="D1851">
        <v>1.0660700000000001</v>
      </c>
      <c r="E1851">
        <v>1.07324</v>
      </c>
      <c r="F1851">
        <v>8.7500000000000303E-3</v>
      </c>
      <c r="G1851">
        <v>1.0498571428571401E-2</v>
      </c>
      <c r="H1851">
        <v>48.897873298618499</v>
      </c>
      <c r="I1851">
        <v>0</v>
      </c>
      <c r="J1851" s="1">
        <f t="shared" si="84"/>
        <v>44705</v>
      </c>
      <c r="K1851">
        <f>IFERROR(VLOOKUP(J1851,realized!F:I,3,0),"")</f>
        <v>-178923.5</v>
      </c>
      <c r="M1851" t="s">
        <v>2680</v>
      </c>
      <c r="N1851">
        <v>1.2584299999999999</v>
      </c>
      <c r="O1851">
        <v>1.2598100000000001</v>
      </c>
      <c r="P1851">
        <v>1.2471399999999999</v>
      </c>
      <c r="Q1851">
        <v>1.2530699999999999</v>
      </c>
      <c r="R1851">
        <v>1.26700000000001E-2</v>
      </c>
      <c r="S1851">
        <v>1.41335714285714E-2</v>
      </c>
      <c r="T1851">
        <v>55.093385169403803</v>
      </c>
      <c r="U1851">
        <v>0</v>
      </c>
      <c r="V1851" s="1">
        <f t="shared" si="85"/>
        <v>44705</v>
      </c>
      <c r="W1851">
        <f>IFERROR(VLOOKUP(V1851,realized!K:N,3,0),"")</f>
        <v>117081.63</v>
      </c>
      <c r="Y1851" t="s">
        <v>2677</v>
      </c>
      <c r="Z1851">
        <v>1816.43</v>
      </c>
      <c r="AA1851">
        <v>1849.1</v>
      </c>
      <c r="AB1851">
        <v>1810.86</v>
      </c>
      <c r="AC1851">
        <v>1842.01</v>
      </c>
      <c r="AD1851">
        <v>38.24</v>
      </c>
      <c r="AE1851">
        <v>31.506428571428501</v>
      </c>
      <c r="AF1851">
        <v>46.0493870158367</v>
      </c>
      <c r="AG1851">
        <v>0</v>
      </c>
      <c r="AH1851" s="1">
        <f t="shared" si="86"/>
        <v>44700</v>
      </c>
      <c r="AI1851">
        <f>IFERROR(VLOOKUP(AH1851,realized!U:X,3,0),"")</f>
        <v>-2068857.62</v>
      </c>
    </row>
    <row r="1852" spans="1:35" x14ac:dyDescent="0.3">
      <c r="A1852" t="s">
        <v>2681</v>
      </c>
      <c r="B1852">
        <v>1.0733200000000001</v>
      </c>
      <c r="C1852">
        <v>1.07386</v>
      </c>
      <c r="D1852">
        <v>1.0641700000000001</v>
      </c>
      <c r="E1852">
        <v>1.0676699999999999</v>
      </c>
      <c r="F1852">
        <v>9.6899999999999695E-3</v>
      </c>
      <c r="G1852">
        <v>1.0125E-2</v>
      </c>
      <c r="H1852">
        <v>48.975008004800003</v>
      </c>
      <c r="I1852">
        <v>0</v>
      </c>
      <c r="J1852" s="1">
        <f t="shared" si="84"/>
        <v>44706</v>
      </c>
      <c r="K1852">
        <f>IFERROR(VLOOKUP(J1852,realized!F:I,3,0),"")</f>
        <v>-65331.55</v>
      </c>
      <c r="M1852" t="s">
        <v>2681</v>
      </c>
      <c r="N1852">
        <v>1.2531600000000001</v>
      </c>
      <c r="O1852">
        <v>1.2590399999999999</v>
      </c>
      <c r="P1852">
        <v>1.24807</v>
      </c>
      <c r="Q1852">
        <v>1.25769</v>
      </c>
      <c r="R1852">
        <v>1.09699999999999E-2</v>
      </c>
      <c r="S1852">
        <v>1.27164285714285E-2</v>
      </c>
      <c r="T1852">
        <v>57.453181571572799</v>
      </c>
      <c r="U1852">
        <v>0</v>
      </c>
      <c r="V1852" s="1">
        <f t="shared" si="85"/>
        <v>44706</v>
      </c>
      <c r="W1852">
        <f>IFERROR(VLOOKUP(V1852,realized!K:N,3,0),"")</f>
        <v>7165.59</v>
      </c>
      <c r="Y1852" t="s">
        <v>2678</v>
      </c>
      <c r="Z1852">
        <v>1841.47</v>
      </c>
      <c r="AA1852">
        <v>1849.35</v>
      </c>
      <c r="AB1852">
        <v>1832.27</v>
      </c>
      <c r="AC1852">
        <v>1846.29</v>
      </c>
      <c r="AD1852">
        <v>17.079999999999899</v>
      </c>
      <c r="AE1852">
        <v>29.4849999999999</v>
      </c>
      <c r="AF1852">
        <v>46.241080442036598</v>
      </c>
      <c r="AG1852">
        <v>0</v>
      </c>
      <c r="AH1852" s="1">
        <f t="shared" si="86"/>
        <v>44701</v>
      </c>
      <c r="AI1852">
        <f>IFERROR(VLOOKUP(AH1852,realized!U:X,3,0),"")</f>
        <v>-298511.87</v>
      </c>
    </row>
    <row r="1853" spans="1:35" x14ac:dyDescent="0.3">
      <c r="A1853" t="s">
        <v>2682</v>
      </c>
      <c r="B1853">
        <v>1.0676300000000001</v>
      </c>
      <c r="C1853">
        <v>1.0731200000000001</v>
      </c>
      <c r="D1853">
        <v>1.0662100000000001</v>
      </c>
      <c r="E1853">
        <v>1.0727</v>
      </c>
      <c r="F1853">
        <v>6.90999999999997E-3</v>
      </c>
      <c r="G1853">
        <v>9.7914285714285707E-3</v>
      </c>
      <c r="H1853">
        <v>48.845615746685702</v>
      </c>
      <c r="I1853">
        <v>0</v>
      </c>
      <c r="J1853" s="1">
        <f t="shared" si="84"/>
        <v>44707</v>
      </c>
      <c r="K1853">
        <f>IFERROR(VLOOKUP(J1853,realized!F:I,3,0),"")</f>
        <v>-42441.56</v>
      </c>
      <c r="M1853" t="s">
        <v>2682</v>
      </c>
      <c r="N1853">
        <v>1.25749</v>
      </c>
      <c r="O1853">
        <v>1.26207</v>
      </c>
      <c r="P1853">
        <v>1.2551600000000001</v>
      </c>
      <c r="Q1853">
        <v>1.2603</v>
      </c>
      <c r="R1853">
        <v>6.90999999999997E-3</v>
      </c>
      <c r="S1853">
        <v>1.24678571428571E-2</v>
      </c>
      <c r="T1853">
        <v>55.438349944162397</v>
      </c>
      <c r="U1853">
        <v>0</v>
      </c>
      <c r="V1853" s="1">
        <f t="shared" si="85"/>
        <v>44707</v>
      </c>
      <c r="W1853">
        <f>IFERROR(VLOOKUP(V1853,realized!K:N,3,0),"")</f>
        <v>210863.76</v>
      </c>
      <c r="Y1853" t="s">
        <v>2679</v>
      </c>
      <c r="Z1853">
        <v>1848.29</v>
      </c>
      <c r="AA1853">
        <v>1865.3</v>
      </c>
      <c r="AB1853">
        <v>1843.31</v>
      </c>
      <c r="AC1853">
        <v>1853.46</v>
      </c>
      <c r="AD1853">
        <v>21.99</v>
      </c>
      <c r="AE1853">
        <v>29.075714285714199</v>
      </c>
      <c r="AF1853">
        <v>46.402394229672602</v>
      </c>
      <c r="AG1853">
        <v>0</v>
      </c>
      <c r="AH1853" s="1">
        <f t="shared" si="86"/>
        <v>44704</v>
      </c>
      <c r="AI1853">
        <f>IFERROR(VLOOKUP(AH1853,realized!U:X,3,0),"")</f>
        <v>-898599.67</v>
      </c>
    </row>
    <row r="1854" spans="1:35" x14ac:dyDescent="0.3">
      <c r="A1854" t="s">
        <v>2683</v>
      </c>
      <c r="B1854">
        <v>1.07243</v>
      </c>
      <c r="C1854">
        <v>1.07646</v>
      </c>
      <c r="D1854">
        <v>1.0696699999999999</v>
      </c>
      <c r="E1854">
        <v>1.0730999999999999</v>
      </c>
      <c r="F1854">
        <v>6.7900000000000703E-3</v>
      </c>
      <c r="G1854">
        <v>9.5821428571428707E-3</v>
      </c>
      <c r="H1854">
        <v>47.053154228778297</v>
      </c>
      <c r="I1854">
        <v>0</v>
      </c>
      <c r="J1854" s="1">
        <f t="shared" si="84"/>
        <v>44708</v>
      </c>
      <c r="K1854">
        <f>IFERROR(VLOOKUP(J1854,realized!F:I,3,0),"")</f>
        <v>7403.59</v>
      </c>
      <c r="M1854" t="s">
        <v>2683</v>
      </c>
      <c r="N1854">
        <v>1.2598400000000001</v>
      </c>
      <c r="O1854">
        <v>1.2666299999999999</v>
      </c>
      <c r="P1854">
        <v>1.2585599999999999</v>
      </c>
      <c r="Q1854">
        <v>1.26284</v>
      </c>
      <c r="R1854">
        <v>8.0700000000000199E-3</v>
      </c>
      <c r="S1854">
        <v>1.2005714285714199E-2</v>
      </c>
      <c r="T1854">
        <v>51.330564183211401</v>
      </c>
      <c r="U1854">
        <v>0</v>
      </c>
      <c r="V1854" s="1">
        <f t="shared" si="85"/>
        <v>44708</v>
      </c>
      <c r="W1854">
        <f>IFERROR(VLOOKUP(V1854,realized!K:N,3,0),"")</f>
        <v>-3679.98</v>
      </c>
      <c r="Y1854" t="s">
        <v>2680</v>
      </c>
      <c r="Z1854">
        <v>1853.27</v>
      </c>
      <c r="AA1854">
        <v>1869.65</v>
      </c>
      <c r="AB1854">
        <v>1849.27</v>
      </c>
      <c r="AC1854">
        <v>1866.28</v>
      </c>
      <c r="AD1854">
        <v>20.380000000000098</v>
      </c>
      <c r="AE1854">
        <v>28.5178571428571</v>
      </c>
      <c r="AF1854">
        <v>46.451449211335998</v>
      </c>
      <c r="AG1854">
        <v>0</v>
      </c>
      <c r="AH1854" s="1">
        <f t="shared" si="86"/>
        <v>44705</v>
      </c>
      <c r="AI1854">
        <f>IFERROR(VLOOKUP(AH1854,realized!U:X,3,0),"")</f>
        <v>436790.47</v>
      </c>
    </row>
    <row r="1855" spans="1:35" x14ac:dyDescent="0.3">
      <c r="A1855" t="s">
        <v>2684</v>
      </c>
      <c r="B1855">
        <v>1.0734399999999999</v>
      </c>
      <c r="C1855">
        <v>1.07866</v>
      </c>
      <c r="D1855">
        <v>1.0725800000000001</v>
      </c>
      <c r="E1855">
        <v>1.0777600000000001</v>
      </c>
      <c r="F1855">
        <v>6.0799999999998598E-3</v>
      </c>
      <c r="G1855">
        <v>9.5878571428571393E-3</v>
      </c>
      <c r="H1855">
        <v>44.874566681085</v>
      </c>
      <c r="I1855">
        <v>0</v>
      </c>
      <c r="J1855" s="1">
        <f t="shared" si="84"/>
        <v>44711</v>
      </c>
      <c r="K1855">
        <f>IFERROR(VLOOKUP(J1855,realized!F:I,3,0),"")</f>
        <v>18372</v>
      </c>
      <c r="M1855" t="s">
        <v>2684</v>
      </c>
      <c r="N1855">
        <v>1.26129</v>
      </c>
      <c r="O1855">
        <v>1.2659400000000001</v>
      </c>
      <c r="P1855">
        <v>1.2612000000000001</v>
      </c>
      <c r="Q1855">
        <v>1.26515</v>
      </c>
      <c r="R1855">
        <v>4.7399999999999604E-3</v>
      </c>
      <c r="S1855">
        <v>1.1745E-2</v>
      </c>
      <c r="T1855">
        <v>50.6976699488213</v>
      </c>
      <c r="U1855">
        <v>0</v>
      </c>
      <c r="V1855" s="1">
        <f t="shared" si="85"/>
        <v>44711</v>
      </c>
      <c r="W1855">
        <f>IFERROR(VLOOKUP(V1855,realized!K:N,3,0),"")</f>
        <v>99123.61</v>
      </c>
      <c r="Y1855" t="s">
        <v>2681</v>
      </c>
      <c r="Z1855">
        <v>1864.21</v>
      </c>
      <c r="AA1855">
        <v>1867.95</v>
      </c>
      <c r="AB1855">
        <v>1841.82</v>
      </c>
      <c r="AC1855">
        <v>1853.2</v>
      </c>
      <c r="AD1855">
        <v>26.130000000000098</v>
      </c>
      <c r="AE1855">
        <v>27.722142857142799</v>
      </c>
      <c r="AF1855">
        <v>52.021649281355003</v>
      </c>
      <c r="AG1855">
        <v>0</v>
      </c>
      <c r="AH1855" s="1">
        <f t="shared" si="86"/>
        <v>44706</v>
      </c>
      <c r="AI1855">
        <f>IFERROR(VLOOKUP(AH1855,realized!U:X,3,0),"")</f>
        <v>-173658.69</v>
      </c>
    </row>
    <row r="1856" spans="1:35" x14ac:dyDescent="0.3">
      <c r="A1856" t="s">
        <v>2685</v>
      </c>
      <c r="B1856">
        <v>1.0775999999999999</v>
      </c>
      <c r="C1856">
        <v>1.07789</v>
      </c>
      <c r="D1856">
        <v>1.0678700000000001</v>
      </c>
      <c r="E1856">
        <v>1.0730599999999999</v>
      </c>
      <c r="F1856">
        <v>1.0019999999999901E-2</v>
      </c>
      <c r="G1856">
        <v>9.7649999999999907E-3</v>
      </c>
      <c r="H1856">
        <v>44.766947044164802</v>
      </c>
      <c r="I1856">
        <v>0</v>
      </c>
      <c r="J1856" s="1">
        <f t="shared" si="84"/>
        <v>44712</v>
      </c>
      <c r="K1856">
        <f>IFERROR(VLOOKUP(J1856,realized!F:I,3,0),"")</f>
        <v>115607.25</v>
      </c>
      <c r="M1856" t="s">
        <v>2685</v>
      </c>
      <c r="N1856">
        <v>1.26481</v>
      </c>
      <c r="O1856">
        <v>1.26525</v>
      </c>
      <c r="P1856">
        <v>1.2560100000000001</v>
      </c>
      <c r="Q1856">
        <v>1.2599499999999999</v>
      </c>
      <c r="R1856">
        <v>9.2399999999999097E-3</v>
      </c>
      <c r="S1856">
        <v>1.12428571428571E-2</v>
      </c>
      <c r="T1856">
        <v>49.820156074493902</v>
      </c>
      <c r="U1856">
        <v>0</v>
      </c>
      <c r="V1856" s="1">
        <f t="shared" si="85"/>
        <v>44712</v>
      </c>
      <c r="W1856">
        <f>IFERROR(VLOOKUP(V1856,realized!K:N,3,0),"")</f>
        <v>170032.58</v>
      </c>
      <c r="Y1856" t="s">
        <v>2682</v>
      </c>
      <c r="Z1856">
        <v>1852.68</v>
      </c>
      <c r="AA1856">
        <v>1854.31</v>
      </c>
      <c r="AB1856">
        <v>1840.43</v>
      </c>
      <c r="AC1856">
        <v>1850.55</v>
      </c>
      <c r="AD1856">
        <v>13.8799999999998</v>
      </c>
      <c r="AE1856">
        <v>26.825714285714199</v>
      </c>
      <c r="AF1856">
        <v>54.399882659162202</v>
      </c>
      <c r="AG1856">
        <v>0</v>
      </c>
      <c r="AH1856" s="1">
        <f t="shared" si="86"/>
        <v>44707</v>
      </c>
      <c r="AI1856">
        <f>IFERROR(VLOOKUP(AH1856,realized!U:X,3,0),"")</f>
        <v>542256.25</v>
      </c>
    </row>
    <row r="1857" spans="1:35" x14ac:dyDescent="0.3">
      <c r="A1857" t="s">
        <v>2686</v>
      </c>
      <c r="B1857">
        <v>1.07307</v>
      </c>
      <c r="C1857">
        <v>1.0738700000000001</v>
      </c>
      <c r="D1857">
        <v>1.0626599999999999</v>
      </c>
      <c r="E1857">
        <v>1.0649599999999999</v>
      </c>
      <c r="F1857">
        <v>1.12100000000001E-2</v>
      </c>
      <c r="G1857">
        <v>9.3135714285714297E-3</v>
      </c>
      <c r="H1857">
        <v>44.358135757662801</v>
      </c>
      <c r="I1857">
        <v>0</v>
      </c>
      <c r="J1857" s="1">
        <f t="shared" si="84"/>
        <v>44713</v>
      </c>
      <c r="K1857">
        <f>IFERROR(VLOOKUP(J1857,realized!F:I,3,0),"")</f>
        <v>-700.06</v>
      </c>
      <c r="M1857" t="s">
        <v>2686</v>
      </c>
      <c r="N1857">
        <v>1.2600899999999999</v>
      </c>
      <c r="O1857">
        <v>1.26162</v>
      </c>
      <c r="P1857">
        <v>1.24587</v>
      </c>
      <c r="Q1857">
        <v>1.24838</v>
      </c>
      <c r="R1857">
        <v>1.5749999999999899E-2</v>
      </c>
      <c r="S1857">
        <v>1.17457142857142E-2</v>
      </c>
      <c r="T1857">
        <v>49.205687692954498</v>
      </c>
      <c r="U1857">
        <v>0</v>
      </c>
      <c r="V1857" s="1">
        <f t="shared" si="85"/>
        <v>44713</v>
      </c>
      <c r="W1857">
        <f>IFERROR(VLOOKUP(V1857,realized!K:N,3,0),"")</f>
        <v>-93696.82</v>
      </c>
      <c r="Y1857" t="s">
        <v>2683</v>
      </c>
      <c r="Z1857">
        <v>1849.73</v>
      </c>
      <c r="AA1857">
        <v>1861.94</v>
      </c>
      <c r="AB1857">
        <v>1847.88</v>
      </c>
      <c r="AC1857">
        <v>1853.38</v>
      </c>
      <c r="AD1857">
        <v>14.059999999999899</v>
      </c>
      <c r="AE1857">
        <v>25.408571428571399</v>
      </c>
      <c r="AF1857">
        <v>60.729085545295803</v>
      </c>
      <c r="AG1857">
        <v>0</v>
      </c>
      <c r="AH1857" s="1">
        <f t="shared" si="86"/>
        <v>44708</v>
      </c>
      <c r="AI1857">
        <f>IFERROR(VLOOKUP(AH1857,realized!U:X,3,0),"")</f>
        <v>561491.94999999995</v>
      </c>
    </row>
    <row r="1858" spans="1:35" x14ac:dyDescent="0.3">
      <c r="A1858" t="s">
        <v>2687</v>
      </c>
      <c r="B1858">
        <v>1.0649900000000001</v>
      </c>
      <c r="C1858">
        <v>1.07498</v>
      </c>
      <c r="D1858">
        <v>1.0644400000000001</v>
      </c>
      <c r="E1858">
        <v>1.0746599999999999</v>
      </c>
      <c r="F1858">
        <v>1.05399999999999E-2</v>
      </c>
      <c r="G1858">
        <v>9.5621428571428593E-3</v>
      </c>
      <c r="H1858">
        <v>47.705627820150099</v>
      </c>
      <c r="I1858">
        <v>0</v>
      </c>
      <c r="J1858" s="1">
        <f t="shared" si="84"/>
        <v>44714</v>
      </c>
      <c r="K1858">
        <f>IFERROR(VLOOKUP(J1858,realized!F:I,3,0),"")</f>
        <v>-260948.18</v>
      </c>
      <c r="M1858" t="s">
        <v>2687</v>
      </c>
      <c r="N1858">
        <v>1.2484</v>
      </c>
      <c r="O1858">
        <v>1.25861</v>
      </c>
      <c r="P1858">
        <v>1.2468999999999999</v>
      </c>
      <c r="Q1858">
        <v>1.2575000000000001</v>
      </c>
      <c r="R1858">
        <v>1.1710000000000101E-2</v>
      </c>
      <c r="S1858">
        <v>1.18235714285714E-2</v>
      </c>
      <c r="T1858">
        <v>53.533723919580197</v>
      </c>
      <c r="U1858">
        <v>0</v>
      </c>
      <c r="V1858" s="1">
        <f t="shared" si="85"/>
        <v>44714</v>
      </c>
      <c r="W1858">
        <f>IFERROR(VLOOKUP(V1858,realized!K:N,3,0),"")</f>
        <v>-163748.74</v>
      </c>
      <c r="Y1858" t="s">
        <v>2684</v>
      </c>
      <c r="Z1858">
        <v>1852.61</v>
      </c>
      <c r="AA1858">
        <v>1863.87</v>
      </c>
      <c r="AB1858">
        <v>1847.91</v>
      </c>
      <c r="AC1858">
        <v>1854.53</v>
      </c>
      <c r="AD1858">
        <v>15.9599999999998</v>
      </c>
      <c r="AE1858">
        <v>24.412857142857099</v>
      </c>
      <c r="AF1858">
        <v>60.247294466575703</v>
      </c>
      <c r="AG1858">
        <v>0</v>
      </c>
      <c r="AH1858" s="1">
        <f t="shared" si="86"/>
        <v>44711</v>
      </c>
      <c r="AI1858">
        <f>IFERROR(VLOOKUP(AH1858,realized!U:X,3,0),"")</f>
        <v>939417.83</v>
      </c>
    </row>
    <row r="1859" spans="1:35" x14ac:dyDescent="0.3">
      <c r="A1859" t="s">
        <v>2688</v>
      </c>
      <c r="B1859">
        <v>1.0745800000000001</v>
      </c>
      <c r="C1859">
        <v>1.07643</v>
      </c>
      <c r="D1859">
        <v>1.07037</v>
      </c>
      <c r="E1859">
        <v>1.07169</v>
      </c>
      <c r="F1859">
        <v>6.05999999999995E-3</v>
      </c>
      <c r="G1859">
        <v>9.6085714285714195E-3</v>
      </c>
      <c r="H1859">
        <v>51.517089694915597</v>
      </c>
      <c r="I1859">
        <v>0</v>
      </c>
      <c r="J1859" s="1">
        <f t="shared" si="84"/>
        <v>44715</v>
      </c>
      <c r="K1859">
        <f>IFERROR(VLOOKUP(J1859,realized!F:I,3,0),"")</f>
        <v>-46262.27</v>
      </c>
      <c r="M1859" t="s">
        <v>2688</v>
      </c>
      <c r="N1859">
        <v>1.25745</v>
      </c>
      <c r="O1859">
        <v>1.25895</v>
      </c>
      <c r="P1859">
        <v>1.2484299999999999</v>
      </c>
      <c r="Q1859">
        <v>1.24861</v>
      </c>
      <c r="R1859">
        <v>1.052E-2</v>
      </c>
      <c r="S1859">
        <v>1.1772857142857101E-2</v>
      </c>
      <c r="T1859">
        <v>61.910796407850398</v>
      </c>
      <c r="U1859">
        <v>0</v>
      </c>
      <c r="V1859" s="1">
        <f t="shared" si="85"/>
        <v>44715</v>
      </c>
      <c r="W1859">
        <f>IFERROR(VLOOKUP(V1859,realized!K:N,3,0),"")</f>
        <v>11874.64</v>
      </c>
      <c r="Y1859" t="s">
        <v>2685</v>
      </c>
      <c r="Z1859">
        <v>1855.67</v>
      </c>
      <c r="AA1859">
        <v>1857.06</v>
      </c>
      <c r="AB1859">
        <v>1835.04</v>
      </c>
      <c r="AC1859">
        <v>1837.4</v>
      </c>
      <c r="AD1859">
        <v>22.0199999999999</v>
      </c>
      <c r="AE1859">
        <v>24.117857142857101</v>
      </c>
      <c r="AF1859">
        <v>59.695051858212203</v>
      </c>
      <c r="AG1859">
        <v>0</v>
      </c>
      <c r="AH1859" s="1">
        <f t="shared" si="86"/>
        <v>44712</v>
      </c>
      <c r="AI1859">
        <f>IFERROR(VLOOKUP(AH1859,realized!U:X,3,0),"")</f>
        <v>982330.14</v>
      </c>
    </row>
    <row r="1860" spans="1:35" x14ac:dyDescent="0.3">
      <c r="A1860" t="s">
        <v>2689</v>
      </c>
      <c r="B1860">
        <v>1.0719700000000001</v>
      </c>
      <c r="C1860">
        <v>1.0751500000000001</v>
      </c>
      <c r="D1860">
        <v>1.0683800000000001</v>
      </c>
      <c r="E1860">
        <v>1.0692900000000001</v>
      </c>
      <c r="F1860">
        <v>6.7699999999999401E-3</v>
      </c>
      <c r="G1860">
        <v>9.1835714285714107E-3</v>
      </c>
      <c r="H1860">
        <v>54.728043413333999</v>
      </c>
      <c r="I1860">
        <v>0</v>
      </c>
      <c r="J1860" s="1">
        <f t="shared" ref="J1860:J1923" si="87">DATEVALUE(SUBSTITUTE(A1860,".","/"))</f>
        <v>44718</v>
      </c>
      <c r="K1860">
        <f>IFERROR(VLOOKUP(J1860,realized!F:I,3,0),"")</f>
        <v>-41660.71</v>
      </c>
      <c r="M1860" t="s">
        <v>2689</v>
      </c>
      <c r="N1860">
        <v>1.2492000000000001</v>
      </c>
      <c r="O1860">
        <v>1.2577100000000001</v>
      </c>
      <c r="P1860">
        <v>1.2476100000000001</v>
      </c>
      <c r="Q1860">
        <v>1.2526900000000001</v>
      </c>
      <c r="R1860">
        <v>1.0099999999999901E-2</v>
      </c>
      <c r="S1860">
        <v>1.115E-2</v>
      </c>
      <c r="T1860">
        <v>63.288927725988202</v>
      </c>
      <c r="U1860">
        <v>0</v>
      </c>
      <c r="V1860" s="1">
        <f t="shared" ref="V1860:V1923" si="88">DATEVALUE(SUBSTITUTE(M1860,".","/"))</f>
        <v>44718</v>
      </c>
      <c r="W1860">
        <f>IFERROR(VLOOKUP(V1860,realized!K:N,3,0),"")</f>
        <v>96746.67</v>
      </c>
      <c r="Y1860" t="s">
        <v>2686</v>
      </c>
      <c r="Z1860">
        <v>1836.45</v>
      </c>
      <c r="AA1860">
        <v>1849.98</v>
      </c>
      <c r="AB1860">
        <v>1828.38</v>
      </c>
      <c r="AC1860">
        <v>1846.06</v>
      </c>
      <c r="AD1860">
        <v>21.599999999999898</v>
      </c>
      <c r="AE1860">
        <v>22.986428571428501</v>
      </c>
      <c r="AF1860">
        <v>58.968111975415802</v>
      </c>
      <c r="AG1860">
        <v>0</v>
      </c>
      <c r="AH1860" s="1">
        <f t="shared" ref="AH1860:AH1923" si="89">DATEVALUE(SUBSTITUTE(Y1860,".","/"))</f>
        <v>44713</v>
      </c>
      <c r="AI1860">
        <f>IFERROR(VLOOKUP(AH1860,realized!U:X,3,0),"")</f>
        <v>-425575.21</v>
      </c>
    </row>
    <row r="1861" spans="1:35" x14ac:dyDescent="0.3">
      <c r="A1861" t="s">
        <v>2690</v>
      </c>
      <c r="B1861">
        <v>1.06948</v>
      </c>
      <c r="C1861">
        <v>1.0713900000000001</v>
      </c>
      <c r="D1861">
        <v>1.06517</v>
      </c>
      <c r="E1861">
        <v>1.07037</v>
      </c>
      <c r="F1861">
        <v>6.22000000000011E-3</v>
      </c>
      <c r="G1861">
        <v>8.89071428571429E-3</v>
      </c>
      <c r="H1861">
        <v>54.387656638684199</v>
      </c>
      <c r="I1861">
        <v>0</v>
      </c>
      <c r="J1861" s="1">
        <f t="shared" si="87"/>
        <v>44719</v>
      </c>
      <c r="K1861">
        <f>IFERROR(VLOOKUP(J1861,realized!F:I,3,0),"")</f>
        <v>-189424.19</v>
      </c>
      <c r="M1861" t="s">
        <v>2690</v>
      </c>
      <c r="N1861">
        <v>1.25282</v>
      </c>
      <c r="O1861">
        <v>1.2599100000000001</v>
      </c>
      <c r="P1861">
        <v>1.24299</v>
      </c>
      <c r="Q1861">
        <v>1.25888</v>
      </c>
      <c r="R1861">
        <v>1.6920000000000001E-2</v>
      </c>
      <c r="S1861">
        <v>1.11371428571428E-2</v>
      </c>
      <c r="T1861">
        <v>63.189177012400499</v>
      </c>
      <c r="U1861">
        <v>0</v>
      </c>
      <c r="V1861" s="1">
        <f t="shared" si="88"/>
        <v>44719</v>
      </c>
      <c r="W1861">
        <f>IFERROR(VLOOKUP(V1861,realized!K:N,3,0),"")</f>
        <v>-103844.27</v>
      </c>
      <c r="Y1861" t="s">
        <v>2687</v>
      </c>
      <c r="Z1861">
        <v>1846.6</v>
      </c>
      <c r="AA1861">
        <v>1870.49</v>
      </c>
      <c r="AB1861">
        <v>1843.93</v>
      </c>
      <c r="AC1861">
        <v>1868.27</v>
      </c>
      <c r="AD1861">
        <v>26.559999999999899</v>
      </c>
      <c r="AE1861">
        <v>22.7614285714285</v>
      </c>
      <c r="AF1861">
        <v>57.915242380195799</v>
      </c>
      <c r="AG1861">
        <v>0</v>
      </c>
      <c r="AH1861" s="1">
        <f t="shared" si="89"/>
        <v>44714</v>
      </c>
      <c r="AI1861">
        <f>IFERROR(VLOOKUP(AH1861,realized!U:X,3,0),"")</f>
        <v>-3486193.76</v>
      </c>
    </row>
    <row r="1862" spans="1:35" x14ac:dyDescent="0.3">
      <c r="A1862" t="s">
        <v>2691</v>
      </c>
      <c r="B1862">
        <v>1.0702100000000001</v>
      </c>
      <c r="C1862">
        <v>1.07483</v>
      </c>
      <c r="D1862">
        <v>1.0671200000000001</v>
      </c>
      <c r="E1862">
        <v>1.0714399999999999</v>
      </c>
      <c r="F1862">
        <v>7.7099999999998801E-3</v>
      </c>
      <c r="G1862">
        <v>8.3878571428571292E-3</v>
      </c>
      <c r="H1862">
        <v>63.405474801082804</v>
      </c>
      <c r="I1862">
        <v>0</v>
      </c>
      <c r="J1862" s="1">
        <f t="shared" si="87"/>
        <v>44720</v>
      </c>
      <c r="K1862">
        <f>IFERROR(VLOOKUP(J1862,realized!F:I,3,0),"")</f>
        <v>59772.03</v>
      </c>
      <c r="M1862" t="s">
        <v>2691</v>
      </c>
      <c r="N1862">
        <v>1.25892</v>
      </c>
      <c r="O1862">
        <v>1.25969</v>
      </c>
      <c r="P1862">
        <v>1.2512700000000001</v>
      </c>
      <c r="Q1862">
        <v>1.25332</v>
      </c>
      <c r="R1862">
        <v>8.4199999999998703E-3</v>
      </c>
      <c r="S1862">
        <v>1.03871428571428E-2</v>
      </c>
      <c r="T1862">
        <v>75.023182162889199</v>
      </c>
      <c r="U1862">
        <v>0</v>
      </c>
      <c r="V1862" s="1">
        <f t="shared" si="88"/>
        <v>44720</v>
      </c>
      <c r="W1862">
        <f>IFERROR(VLOOKUP(V1862,realized!K:N,3,0),"")</f>
        <v>44101.99</v>
      </c>
      <c r="Y1862" t="s">
        <v>2688</v>
      </c>
      <c r="Z1862">
        <v>1868.99</v>
      </c>
      <c r="AA1862">
        <v>1874</v>
      </c>
      <c r="AB1862">
        <v>1847.34</v>
      </c>
      <c r="AC1862">
        <v>1850.91</v>
      </c>
      <c r="AD1862">
        <v>26.66</v>
      </c>
      <c r="AE1862">
        <v>21.802142857142801</v>
      </c>
      <c r="AF1862">
        <v>65.533092413940594</v>
      </c>
      <c r="AG1862">
        <v>0</v>
      </c>
      <c r="AH1862" s="1">
        <f t="shared" si="89"/>
        <v>44715</v>
      </c>
      <c r="AI1862">
        <f>IFERROR(VLOOKUP(AH1862,realized!U:X,3,0),"")</f>
        <v>-985461.68</v>
      </c>
    </row>
    <row r="1863" spans="1:35" x14ac:dyDescent="0.3">
      <c r="A1863" t="s">
        <v>2692</v>
      </c>
      <c r="B1863">
        <v>1.07158</v>
      </c>
      <c r="C1863">
        <v>1.07735</v>
      </c>
      <c r="D1863">
        <v>1.0610599999999999</v>
      </c>
      <c r="E1863">
        <v>1.06155</v>
      </c>
      <c r="F1863">
        <v>1.62900000000001E-2</v>
      </c>
      <c r="G1863">
        <v>9.0807142857142996E-3</v>
      </c>
      <c r="H1863">
        <v>66.737046265042096</v>
      </c>
      <c r="I1863">
        <v>0</v>
      </c>
      <c r="J1863" s="1">
        <f t="shared" si="87"/>
        <v>44721</v>
      </c>
      <c r="K1863">
        <f>IFERROR(VLOOKUP(J1863,realized!F:I,3,0),"")</f>
        <v>-124647.07</v>
      </c>
      <c r="M1863" t="s">
        <v>2692</v>
      </c>
      <c r="N1863">
        <v>1.2535099999999999</v>
      </c>
      <c r="O1863">
        <v>1.2558</v>
      </c>
      <c r="P1863">
        <v>1.2486699999999999</v>
      </c>
      <c r="Q1863">
        <v>1.24929</v>
      </c>
      <c r="R1863">
        <v>7.1300000000000799E-3</v>
      </c>
      <c r="S1863">
        <v>1.04514285714285E-2</v>
      </c>
      <c r="T1863">
        <v>74.158904896460797</v>
      </c>
      <c r="U1863">
        <v>0</v>
      </c>
      <c r="V1863" s="1">
        <f t="shared" si="88"/>
        <v>44721</v>
      </c>
      <c r="W1863">
        <f>IFERROR(VLOOKUP(V1863,realized!K:N,3,0),"")</f>
        <v>47882.16</v>
      </c>
      <c r="Y1863" t="s">
        <v>2689</v>
      </c>
      <c r="Z1863">
        <v>1849.51</v>
      </c>
      <c r="AA1863">
        <v>1857.74</v>
      </c>
      <c r="AB1863">
        <v>1840.6</v>
      </c>
      <c r="AC1863">
        <v>1841.4</v>
      </c>
      <c r="AD1863">
        <v>17.1400000000001</v>
      </c>
      <c r="AE1863">
        <v>21.367142857142799</v>
      </c>
      <c r="AF1863">
        <v>64.525847496744206</v>
      </c>
      <c r="AG1863">
        <v>0</v>
      </c>
      <c r="AH1863" s="1">
        <f t="shared" si="89"/>
        <v>44718</v>
      </c>
      <c r="AI1863">
        <f>IFERROR(VLOOKUP(AH1863,realized!U:X,3,0),"")</f>
        <v>-191812.03</v>
      </c>
    </row>
    <row r="1864" spans="1:35" x14ac:dyDescent="0.3">
      <c r="A1864" t="s">
        <v>2693</v>
      </c>
      <c r="B1864">
        <v>1.06162</v>
      </c>
      <c r="C1864">
        <v>1.0641799999999999</v>
      </c>
      <c r="D1864">
        <v>1.0505599999999999</v>
      </c>
      <c r="E1864">
        <v>1.0517099999999999</v>
      </c>
      <c r="F1864">
        <v>1.36199999999999E-2</v>
      </c>
      <c r="G1864">
        <v>9.0471428571428508E-3</v>
      </c>
      <c r="H1864">
        <v>58.742243292366197</v>
      </c>
      <c r="I1864">
        <v>0</v>
      </c>
      <c r="J1864" s="1">
        <f t="shared" si="87"/>
        <v>44722</v>
      </c>
      <c r="K1864">
        <f>IFERROR(VLOOKUP(J1864,realized!F:I,3,0),"")</f>
        <v>-852488.57</v>
      </c>
      <c r="M1864" t="s">
        <v>2693</v>
      </c>
      <c r="N1864">
        <v>1.24942</v>
      </c>
      <c r="O1864">
        <v>1.25173</v>
      </c>
      <c r="P1864">
        <v>1.23007</v>
      </c>
      <c r="Q1864">
        <v>1.2310300000000001</v>
      </c>
      <c r="R1864">
        <v>2.1659999999999999E-2</v>
      </c>
      <c r="S1864">
        <v>1.10578571428571E-2</v>
      </c>
      <c r="T1864">
        <v>56.8353760134396</v>
      </c>
      <c r="U1864">
        <v>1</v>
      </c>
      <c r="V1864" s="1">
        <f t="shared" si="88"/>
        <v>44722</v>
      </c>
      <c r="W1864">
        <f>IFERROR(VLOOKUP(V1864,realized!K:N,3,0),"")</f>
        <v>-752012.34</v>
      </c>
      <c r="Y1864" t="s">
        <v>2690</v>
      </c>
      <c r="Z1864">
        <v>1840.75</v>
      </c>
      <c r="AA1864">
        <v>1855.52</v>
      </c>
      <c r="AB1864">
        <v>1836.95</v>
      </c>
      <c r="AC1864">
        <v>1852.35</v>
      </c>
      <c r="AD1864">
        <v>18.569999999999901</v>
      </c>
      <c r="AE1864">
        <v>21.447857142857099</v>
      </c>
      <c r="AF1864">
        <v>65.690313731162703</v>
      </c>
      <c r="AG1864">
        <v>0</v>
      </c>
      <c r="AH1864" s="1">
        <f t="shared" si="89"/>
        <v>44719</v>
      </c>
      <c r="AI1864">
        <f>IFERROR(VLOOKUP(AH1864,realized!U:X,3,0),"")</f>
        <v>464666.17</v>
      </c>
    </row>
    <row r="1865" spans="1:35" x14ac:dyDescent="0.3">
      <c r="A1865" t="s">
        <v>2694</v>
      </c>
      <c r="B1865">
        <v>1.0513999999999999</v>
      </c>
      <c r="C1865">
        <v>1.05199</v>
      </c>
      <c r="D1865">
        <v>1.03993</v>
      </c>
      <c r="E1865">
        <v>1.0407200000000001</v>
      </c>
      <c r="F1865">
        <v>1.2059999999999901E-2</v>
      </c>
      <c r="G1865">
        <v>9.2835714285714206E-3</v>
      </c>
      <c r="H1865">
        <v>46.235416792483598</v>
      </c>
      <c r="I1865">
        <v>0</v>
      </c>
      <c r="J1865" s="1">
        <f t="shared" si="87"/>
        <v>44725</v>
      </c>
      <c r="K1865">
        <f>IFERROR(VLOOKUP(J1865,realized!F:I,3,0),"")</f>
        <v>-1254430.95</v>
      </c>
      <c r="M1865" t="s">
        <v>2694</v>
      </c>
      <c r="N1865">
        <v>1.2317899999999999</v>
      </c>
      <c r="O1865">
        <v>1.2319199999999999</v>
      </c>
      <c r="P1865">
        <v>1.21069</v>
      </c>
      <c r="Q1865">
        <v>1.21305</v>
      </c>
      <c r="R1865">
        <v>2.1229999999999801E-2</v>
      </c>
      <c r="S1865">
        <v>1.16692857142857E-2</v>
      </c>
      <c r="T1865">
        <v>40.144557326321397</v>
      </c>
      <c r="U1865">
        <v>1</v>
      </c>
      <c r="V1865" s="1">
        <f t="shared" si="88"/>
        <v>44725</v>
      </c>
      <c r="W1865">
        <f>IFERROR(VLOOKUP(V1865,realized!K:N,3,0),"")</f>
        <v>-835940.84</v>
      </c>
      <c r="Y1865" t="s">
        <v>2691</v>
      </c>
      <c r="Z1865">
        <v>1852.55</v>
      </c>
      <c r="AA1865">
        <v>1859.61</v>
      </c>
      <c r="AB1865">
        <v>1844.44</v>
      </c>
      <c r="AC1865">
        <v>1852.94</v>
      </c>
      <c r="AD1865">
        <v>15.169999999999799</v>
      </c>
      <c r="AE1865">
        <v>19.799999999999901</v>
      </c>
      <c r="AF1865">
        <v>76.7438414483602</v>
      </c>
      <c r="AG1865">
        <v>0</v>
      </c>
      <c r="AH1865" s="1">
        <f t="shared" si="89"/>
        <v>44720</v>
      </c>
      <c r="AI1865">
        <f>IFERROR(VLOOKUP(AH1865,realized!U:X,3,0),"")</f>
        <v>883236.89</v>
      </c>
    </row>
    <row r="1866" spans="1:35" x14ac:dyDescent="0.3">
      <c r="A1866" t="s">
        <v>2695</v>
      </c>
      <c r="B1866">
        <v>1.0407599999999999</v>
      </c>
      <c r="C1866">
        <v>1.0484500000000001</v>
      </c>
      <c r="D1866">
        <v>1.03966</v>
      </c>
      <c r="E1866">
        <v>1.04148</v>
      </c>
      <c r="F1866">
        <v>8.7900000000000703E-3</v>
      </c>
      <c r="G1866">
        <v>9.2192857142857094E-3</v>
      </c>
      <c r="H1866">
        <v>45.709702224494301</v>
      </c>
      <c r="I1866">
        <v>0</v>
      </c>
      <c r="J1866" s="1">
        <f t="shared" si="87"/>
        <v>44726</v>
      </c>
      <c r="K1866">
        <f>IFERROR(VLOOKUP(J1866,realized!F:I,3,0),"")</f>
        <v>-242481.84</v>
      </c>
      <c r="M1866" t="s">
        <v>2695</v>
      </c>
      <c r="N1866">
        <v>1.2131799999999999</v>
      </c>
      <c r="O1866">
        <v>1.22072</v>
      </c>
      <c r="P1866">
        <v>1.1932799999999999</v>
      </c>
      <c r="Q1866">
        <v>1.1994899999999999</v>
      </c>
      <c r="R1866">
        <v>2.74400000000001E-2</v>
      </c>
      <c r="S1866">
        <v>1.28457142857142E-2</v>
      </c>
      <c r="T1866">
        <v>29.9074937703624</v>
      </c>
      <c r="U1866">
        <v>1</v>
      </c>
      <c r="V1866" s="1">
        <f t="shared" si="88"/>
        <v>44726</v>
      </c>
      <c r="W1866">
        <f>IFERROR(VLOOKUP(V1866,realized!K:N,3,0),"")</f>
        <v>-982950.76</v>
      </c>
      <c r="Y1866" t="s">
        <v>2692</v>
      </c>
      <c r="Z1866">
        <v>1852</v>
      </c>
      <c r="AA1866">
        <v>1855.31</v>
      </c>
      <c r="AB1866">
        <v>1839.94</v>
      </c>
      <c r="AC1866">
        <v>1847.95</v>
      </c>
      <c r="AD1866">
        <v>15.3699999999998</v>
      </c>
      <c r="AE1866">
        <v>19.6778571428571</v>
      </c>
      <c r="AF1866">
        <v>75.653432338937705</v>
      </c>
      <c r="AG1866">
        <v>0</v>
      </c>
      <c r="AH1866" s="1">
        <f t="shared" si="89"/>
        <v>44721</v>
      </c>
      <c r="AI1866">
        <f>IFERROR(VLOOKUP(AH1866,realized!U:X,3,0),"")</f>
        <v>1234319.02</v>
      </c>
    </row>
    <row r="1867" spans="1:35" x14ac:dyDescent="0.3">
      <c r="A1867" t="s">
        <v>2696</v>
      </c>
      <c r="B1867">
        <v>1.04129</v>
      </c>
      <c r="C1867">
        <v>1.05074</v>
      </c>
      <c r="D1867">
        <v>1.0358700000000001</v>
      </c>
      <c r="E1867">
        <v>1.04443</v>
      </c>
      <c r="F1867">
        <v>1.4869999999999901E-2</v>
      </c>
      <c r="G1867">
        <v>9.7878571428571398E-3</v>
      </c>
      <c r="H1867">
        <v>42.194424547208101</v>
      </c>
      <c r="I1867">
        <v>0</v>
      </c>
      <c r="J1867" s="1">
        <f t="shared" si="87"/>
        <v>44727</v>
      </c>
      <c r="K1867">
        <f>IFERROR(VLOOKUP(J1867,realized!F:I,3,0),"")</f>
        <v>55249.86</v>
      </c>
      <c r="M1867" t="s">
        <v>2696</v>
      </c>
      <c r="N1867">
        <v>1.1995899999999999</v>
      </c>
      <c r="O1867">
        <v>1.22045</v>
      </c>
      <c r="P1867">
        <v>1.1989000000000001</v>
      </c>
      <c r="Q1867">
        <v>1.21723</v>
      </c>
      <c r="R1867">
        <v>2.1549999999999899E-2</v>
      </c>
      <c r="S1867">
        <v>1.3891428571428501E-2</v>
      </c>
      <c r="T1867">
        <v>30.240034682171</v>
      </c>
      <c r="U1867">
        <v>1</v>
      </c>
      <c r="V1867" s="1">
        <f t="shared" si="88"/>
        <v>44727</v>
      </c>
      <c r="W1867">
        <f>IFERROR(VLOOKUP(V1867,realized!K:N,3,0),"")</f>
        <v>-157491.96</v>
      </c>
      <c r="Y1867" t="s">
        <v>2693</v>
      </c>
      <c r="Z1867">
        <v>1847.83</v>
      </c>
      <c r="AA1867">
        <v>1875.85</v>
      </c>
      <c r="AB1867">
        <v>1825.04</v>
      </c>
      <c r="AC1867">
        <v>1871.21</v>
      </c>
      <c r="AD1867">
        <v>50.809999999999903</v>
      </c>
      <c r="AE1867">
        <v>21.736428571428501</v>
      </c>
      <c r="AF1867">
        <v>70.7335977880266</v>
      </c>
      <c r="AG1867">
        <v>0</v>
      </c>
      <c r="AH1867" s="1">
        <f t="shared" si="89"/>
        <v>44722</v>
      </c>
      <c r="AI1867">
        <f>IFERROR(VLOOKUP(AH1867,realized!U:X,3,0),"")</f>
        <v>-2316375.69</v>
      </c>
    </row>
    <row r="1868" spans="1:35" x14ac:dyDescent="0.3">
      <c r="A1868" t="s">
        <v>2697</v>
      </c>
      <c r="B1868">
        <v>1.04454</v>
      </c>
      <c r="C1868">
        <v>1.06009</v>
      </c>
      <c r="D1868">
        <v>1.03806</v>
      </c>
      <c r="E1868">
        <v>1.0549299999999999</v>
      </c>
      <c r="F1868">
        <v>2.20299999999999E-2</v>
      </c>
      <c r="G1868">
        <v>1.08764285714285E-2</v>
      </c>
      <c r="H1868">
        <v>42.5689564712699</v>
      </c>
      <c r="I1868">
        <v>0</v>
      </c>
      <c r="J1868" s="1">
        <f t="shared" si="87"/>
        <v>44728</v>
      </c>
      <c r="K1868">
        <f>IFERROR(VLOOKUP(J1868,realized!F:I,3,0),"")</f>
        <v>-261452.79999999999</v>
      </c>
      <c r="M1868" t="s">
        <v>2697</v>
      </c>
      <c r="N1868">
        <v>1.2172499999999999</v>
      </c>
      <c r="O1868">
        <v>1.24064</v>
      </c>
      <c r="P1868">
        <v>1.2040500000000001</v>
      </c>
      <c r="Q1868">
        <v>1.23498</v>
      </c>
      <c r="R1868">
        <v>3.65899999999999E-2</v>
      </c>
      <c r="S1868">
        <v>1.59285714285714E-2</v>
      </c>
      <c r="T1868">
        <v>31.499717987502098</v>
      </c>
      <c r="U1868">
        <v>1</v>
      </c>
      <c r="V1868" s="1">
        <f t="shared" si="88"/>
        <v>44728</v>
      </c>
      <c r="W1868">
        <f>IFERROR(VLOOKUP(V1868,realized!K:N,3,0),"")</f>
        <v>-154939.57999999999</v>
      </c>
      <c r="Y1868" t="s">
        <v>2694</v>
      </c>
      <c r="Z1868">
        <v>1875</v>
      </c>
      <c r="AA1868">
        <v>1878.71</v>
      </c>
      <c r="AB1868">
        <v>1817.86</v>
      </c>
      <c r="AC1868">
        <v>1819.04</v>
      </c>
      <c r="AD1868">
        <v>60.850000000000101</v>
      </c>
      <c r="AE1868">
        <v>24.6271428571428</v>
      </c>
      <c r="AF1868">
        <v>63.449552315260597</v>
      </c>
      <c r="AG1868">
        <v>0</v>
      </c>
      <c r="AH1868" s="1">
        <f t="shared" si="89"/>
        <v>44725</v>
      </c>
      <c r="AI1868">
        <f>IFERROR(VLOOKUP(AH1868,realized!U:X,3,0),"")</f>
        <v>-3758725.23</v>
      </c>
    </row>
    <row r="1869" spans="1:35" x14ac:dyDescent="0.3">
      <c r="A1869" t="s">
        <v>2698</v>
      </c>
      <c r="B1869">
        <v>1.0549200000000001</v>
      </c>
      <c r="C1869">
        <v>1.0559400000000001</v>
      </c>
      <c r="D1869">
        <v>1.0444199999999999</v>
      </c>
      <c r="E1869">
        <v>1.0494000000000001</v>
      </c>
      <c r="F1869">
        <v>1.15200000000001E-2</v>
      </c>
      <c r="G1869">
        <v>1.1265000000000001E-2</v>
      </c>
      <c r="H1869">
        <v>43.736911530566204</v>
      </c>
      <c r="I1869">
        <v>0</v>
      </c>
      <c r="J1869" s="1">
        <f t="shared" si="87"/>
        <v>44729</v>
      </c>
      <c r="K1869">
        <f>IFERROR(VLOOKUP(J1869,realized!F:I,3,0),"")</f>
        <v>-104235.09</v>
      </c>
      <c r="M1869" t="s">
        <v>2698</v>
      </c>
      <c r="N1869">
        <v>1.2353099999999999</v>
      </c>
      <c r="O1869">
        <v>1.2359899999999999</v>
      </c>
      <c r="P1869">
        <v>1.21722</v>
      </c>
      <c r="Q1869">
        <v>1.22193</v>
      </c>
      <c r="R1869">
        <v>1.8769999999999901E-2</v>
      </c>
      <c r="S1869">
        <v>1.6930714285714198E-2</v>
      </c>
      <c r="T1869">
        <v>33.021049493618499</v>
      </c>
      <c r="U1869">
        <v>1</v>
      </c>
      <c r="V1869" s="1">
        <f t="shared" si="88"/>
        <v>44729</v>
      </c>
      <c r="W1869">
        <f>IFERROR(VLOOKUP(V1869,realized!K:N,3,0),"")</f>
        <v>-36710.76</v>
      </c>
      <c r="Y1869" t="s">
        <v>2695</v>
      </c>
      <c r="Z1869">
        <v>1820.15</v>
      </c>
      <c r="AA1869">
        <v>1831.61</v>
      </c>
      <c r="AB1869">
        <v>1805.04</v>
      </c>
      <c r="AC1869">
        <v>1807.57</v>
      </c>
      <c r="AD1869">
        <v>26.569999999999901</v>
      </c>
      <c r="AE1869">
        <v>24.6585714285713</v>
      </c>
      <c r="AF1869">
        <v>55.845931776571</v>
      </c>
      <c r="AG1869">
        <v>0</v>
      </c>
      <c r="AH1869" s="1">
        <f t="shared" si="89"/>
        <v>44726</v>
      </c>
      <c r="AI1869">
        <f>IFERROR(VLOOKUP(AH1869,realized!U:X,3,0),"")</f>
        <v>-1043166.21</v>
      </c>
    </row>
    <row r="1870" spans="1:35" x14ac:dyDescent="0.3">
      <c r="A1870" t="s">
        <v>2699</v>
      </c>
      <c r="B1870">
        <v>1.04732</v>
      </c>
      <c r="C1870">
        <v>1.05454</v>
      </c>
      <c r="D1870">
        <v>1.04732</v>
      </c>
      <c r="E1870">
        <v>1.05088</v>
      </c>
      <c r="F1870">
        <v>7.2199999999999999E-3</v>
      </c>
      <c r="G1870">
        <v>1.1065E-2</v>
      </c>
      <c r="H1870">
        <v>44.5948532058338</v>
      </c>
      <c r="I1870">
        <v>0</v>
      </c>
      <c r="J1870" s="1">
        <f t="shared" si="87"/>
        <v>44732</v>
      </c>
      <c r="K1870">
        <f>IFERROR(VLOOKUP(J1870,realized!F:I,3,0),"")</f>
        <v>22727.47</v>
      </c>
      <c r="M1870" t="s">
        <v>2699</v>
      </c>
      <c r="N1870">
        <v>1.22218</v>
      </c>
      <c r="O1870">
        <v>1.228</v>
      </c>
      <c r="P1870">
        <v>1.2198599999999999</v>
      </c>
      <c r="Q1870">
        <v>1.2245200000000001</v>
      </c>
      <c r="R1870">
        <v>8.1400000000000292E-3</v>
      </c>
      <c r="S1870">
        <v>1.6852142857142802E-2</v>
      </c>
      <c r="T1870">
        <v>36.197921041029801</v>
      </c>
      <c r="U1870">
        <v>1</v>
      </c>
      <c r="V1870" s="1">
        <f t="shared" si="88"/>
        <v>44732</v>
      </c>
      <c r="W1870">
        <f>IFERROR(VLOOKUP(V1870,realized!K:N,3,0),"")</f>
        <v>33607.31</v>
      </c>
      <c r="Y1870" t="s">
        <v>2696</v>
      </c>
      <c r="Z1870">
        <v>1808.25</v>
      </c>
      <c r="AA1870">
        <v>1841.9</v>
      </c>
      <c r="AB1870">
        <v>1807.07</v>
      </c>
      <c r="AC1870">
        <v>1833.02</v>
      </c>
      <c r="AD1870">
        <v>34.830000000000098</v>
      </c>
      <c r="AE1870">
        <v>26.154999999999902</v>
      </c>
      <c r="AF1870">
        <v>55.766830151600701</v>
      </c>
      <c r="AG1870">
        <v>0</v>
      </c>
      <c r="AH1870" s="1">
        <f t="shared" si="89"/>
        <v>44727</v>
      </c>
      <c r="AI1870">
        <f>IFERROR(VLOOKUP(AH1870,realized!U:X,3,0),"")</f>
        <v>-761175.24</v>
      </c>
    </row>
    <row r="1871" spans="1:35" x14ac:dyDescent="0.3">
      <c r="A1871" t="s">
        <v>2700</v>
      </c>
      <c r="B1871">
        <v>1.05088</v>
      </c>
      <c r="C1871">
        <v>1.0582199999999999</v>
      </c>
      <c r="D1871">
        <v>1.05057</v>
      </c>
      <c r="E1871">
        <v>1.0531600000000001</v>
      </c>
      <c r="F1871">
        <v>7.6499999999999303E-3</v>
      </c>
      <c r="G1871">
        <v>1.08107142857142E-2</v>
      </c>
      <c r="H1871">
        <v>45.0140875553328</v>
      </c>
      <c r="I1871">
        <v>0</v>
      </c>
      <c r="J1871" s="1">
        <f t="shared" si="87"/>
        <v>44733</v>
      </c>
      <c r="K1871">
        <f>IFERROR(VLOOKUP(J1871,realized!F:I,3,0),"")</f>
        <v>185925.85</v>
      </c>
      <c r="M1871" t="s">
        <v>2700</v>
      </c>
      <c r="N1871">
        <v>1.22468</v>
      </c>
      <c r="O1871">
        <v>1.2323900000000001</v>
      </c>
      <c r="P1871">
        <v>1.2240599999999999</v>
      </c>
      <c r="Q1871">
        <v>1.22756</v>
      </c>
      <c r="R1871">
        <v>8.3300000000001706E-3</v>
      </c>
      <c r="S1871">
        <v>1.6322142857142799E-2</v>
      </c>
      <c r="T1871">
        <v>38.121938861325702</v>
      </c>
      <c r="U1871">
        <v>1</v>
      </c>
      <c r="V1871" s="1">
        <f t="shared" si="88"/>
        <v>44733</v>
      </c>
      <c r="W1871">
        <f>IFERROR(VLOOKUP(V1871,realized!K:N,3,0),"")</f>
        <v>63889.47</v>
      </c>
      <c r="Y1871" t="s">
        <v>2697</v>
      </c>
      <c r="Z1871">
        <v>1833.02</v>
      </c>
      <c r="AA1871">
        <v>1857.48</v>
      </c>
      <c r="AB1871">
        <v>1815</v>
      </c>
      <c r="AC1871">
        <v>1857.15</v>
      </c>
      <c r="AD1871">
        <v>42.48</v>
      </c>
      <c r="AE1871">
        <v>28.184999999999899</v>
      </c>
      <c r="AF1871">
        <v>56.093204530833503</v>
      </c>
      <c r="AG1871">
        <v>0</v>
      </c>
      <c r="AH1871" s="1">
        <f t="shared" si="89"/>
        <v>44728</v>
      </c>
      <c r="AI1871">
        <f>IFERROR(VLOOKUP(AH1871,realized!U:X,3,0),"")</f>
        <v>84314.78</v>
      </c>
    </row>
    <row r="1872" spans="1:35" x14ac:dyDescent="0.3">
      <c r="A1872" t="s">
        <v>2701</v>
      </c>
      <c r="B1872">
        <v>1.0532600000000001</v>
      </c>
      <c r="C1872">
        <v>1.06054</v>
      </c>
      <c r="D1872">
        <v>1.04684</v>
      </c>
      <c r="E1872">
        <v>1.05654</v>
      </c>
      <c r="F1872">
        <v>1.37E-2</v>
      </c>
      <c r="G1872">
        <v>1.1036428571428499E-2</v>
      </c>
      <c r="H1872">
        <v>45.422437778835103</v>
      </c>
      <c r="I1872">
        <v>0</v>
      </c>
      <c r="J1872" s="1">
        <f t="shared" si="87"/>
        <v>44734</v>
      </c>
      <c r="K1872">
        <f>IFERROR(VLOOKUP(J1872,realized!F:I,3,0),"")</f>
        <v>-409934.53</v>
      </c>
      <c r="M1872" t="s">
        <v>2701</v>
      </c>
      <c r="N1872">
        <v>1.2276199999999999</v>
      </c>
      <c r="O1872">
        <v>1.23143</v>
      </c>
      <c r="P1872">
        <v>1.21607</v>
      </c>
      <c r="Q1872">
        <v>1.22603</v>
      </c>
      <c r="R1872">
        <v>1.536E-2</v>
      </c>
      <c r="S1872">
        <v>1.6582857142857101E-2</v>
      </c>
      <c r="T1872">
        <v>39.098919943265599</v>
      </c>
      <c r="U1872">
        <v>1</v>
      </c>
      <c r="V1872" s="1">
        <f t="shared" si="88"/>
        <v>44734</v>
      </c>
      <c r="W1872">
        <f>IFERROR(VLOOKUP(V1872,realized!K:N,3,0),"")</f>
        <v>50942.48</v>
      </c>
      <c r="Y1872" t="s">
        <v>2698</v>
      </c>
      <c r="Z1872">
        <v>1855.13</v>
      </c>
      <c r="AA1872">
        <v>1855.57</v>
      </c>
      <c r="AB1872">
        <v>1833.75</v>
      </c>
      <c r="AC1872">
        <v>1839.01</v>
      </c>
      <c r="AD1872">
        <v>23.4</v>
      </c>
      <c r="AE1872">
        <v>28.716428571428501</v>
      </c>
      <c r="AF1872">
        <v>56.593606257657399</v>
      </c>
      <c r="AG1872">
        <v>0</v>
      </c>
      <c r="AH1872" s="1">
        <f t="shared" si="89"/>
        <v>44729</v>
      </c>
      <c r="AI1872">
        <f>IFERROR(VLOOKUP(AH1872,realized!U:X,3,0),"")</f>
        <v>316777.59999999998</v>
      </c>
    </row>
    <row r="1873" spans="1:35" x14ac:dyDescent="0.3">
      <c r="A1873" t="s">
        <v>2702</v>
      </c>
      <c r="B1873">
        <v>1.05664</v>
      </c>
      <c r="C1873">
        <v>1.05806</v>
      </c>
      <c r="D1873">
        <v>1.0482400000000001</v>
      </c>
      <c r="E1873">
        <v>1.05202</v>
      </c>
      <c r="F1873">
        <v>9.8199999999999399E-3</v>
      </c>
      <c r="G1873">
        <v>1.1305000000000001E-2</v>
      </c>
      <c r="H1873">
        <v>45.886936069574404</v>
      </c>
      <c r="I1873">
        <v>0</v>
      </c>
      <c r="J1873" s="1">
        <f t="shared" si="87"/>
        <v>44735</v>
      </c>
      <c r="K1873">
        <f>IFERROR(VLOOKUP(J1873,realized!F:I,3,0),"")</f>
        <v>128703.45</v>
      </c>
      <c r="M1873" t="s">
        <v>2702</v>
      </c>
      <c r="N1873">
        <v>1.22618</v>
      </c>
      <c r="O1873">
        <v>1.2294099999999999</v>
      </c>
      <c r="P1873">
        <v>1.2168699999999999</v>
      </c>
      <c r="Q1873">
        <v>1.2258599999999999</v>
      </c>
      <c r="R1873">
        <v>1.25399999999999E-2</v>
      </c>
      <c r="S1873">
        <v>1.6727142857142802E-2</v>
      </c>
      <c r="T1873">
        <v>40.089860556348199</v>
      </c>
      <c r="U1873">
        <v>1</v>
      </c>
      <c r="V1873" s="1">
        <f t="shared" si="88"/>
        <v>44735</v>
      </c>
      <c r="W1873">
        <f>IFERROR(VLOOKUP(V1873,realized!K:N,3,0),"")</f>
        <v>157476.60999999999</v>
      </c>
      <c r="Y1873" t="s">
        <v>2699</v>
      </c>
      <c r="Z1873">
        <v>1837.14</v>
      </c>
      <c r="AA1873">
        <v>1846.09</v>
      </c>
      <c r="AB1873">
        <v>1834.41</v>
      </c>
      <c r="AC1873">
        <v>1838.28</v>
      </c>
      <c r="AD1873">
        <v>11.679999999999801</v>
      </c>
      <c r="AE1873">
        <v>27.977857142857101</v>
      </c>
      <c r="AF1873">
        <v>57.036877866427801</v>
      </c>
      <c r="AG1873">
        <v>0</v>
      </c>
      <c r="AH1873" s="1">
        <f t="shared" si="89"/>
        <v>44732</v>
      </c>
      <c r="AI1873">
        <f>IFERROR(VLOOKUP(AH1873,realized!U:X,3,0),"")</f>
        <v>537139.93000000005</v>
      </c>
    </row>
    <row r="1874" spans="1:35" x14ac:dyDescent="0.3">
      <c r="A1874" t="s">
        <v>2703</v>
      </c>
      <c r="B1874">
        <v>1.0520700000000001</v>
      </c>
      <c r="C1874">
        <v>1.0570900000000001</v>
      </c>
      <c r="D1874">
        <v>1.0511999999999999</v>
      </c>
      <c r="E1874">
        <v>1.05521</v>
      </c>
      <c r="F1874">
        <v>5.8900000000001703E-3</v>
      </c>
      <c r="G1874">
        <v>1.12421428571428E-2</v>
      </c>
      <c r="H1874">
        <v>46.4430509772615</v>
      </c>
      <c r="I1874">
        <v>0</v>
      </c>
      <c r="J1874" s="1">
        <f t="shared" si="87"/>
        <v>44736</v>
      </c>
      <c r="K1874">
        <f>IFERROR(VLOOKUP(J1874,realized!F:I,3,0),"")</f>
        <v>95711.96</v>
      </c>
      <c r="M1874" t="s">
        <v>2703</v>
      </c>
      <c r="N1874">
        <v>1.22583</v>
      </c>
      <c r="O1874">
        <v>1.23203</v>
      </c>
      <c r="P1874">
        <v>1.2240800000000001</v>
      </c>
      <c r="Q1874">
        <v>1.2272099999999999</v>
      </c>
      <c r="R1874">
        <v>7.9499999999998999E-3</v>
      </c>
      <c r="S1874">
        <v>1.6573571428571399E-2</v>
      </c>
      <c r="T1874">
        <v>41.145755211464603</v>
      </c>
      <c r="U1874">
        <v>0</v>
      </c>
      <c r="V1874" s="1">
        <f t="shared" si="88"/>
        <v>44736</v>
      </c>
      <c r="W1874">
        <f>IFERROR(VLOOKUP(V1874,realized!K:N,3,0),"")</f>
        <v>-24484.87</v>
      </c>
      <c r="Y1874" t="s">
        <v>2700</v>
      </c>
      <c r="Z1874">
        <v>1837.89</v>
      </c>
      <c r="AA1874">
        <v>1843.66</v>
      </c>
      <c r="AB1874">
        <v>1828.47</v>
      </c>
      <c r="AC1874">
        <v>1832.18</v>
      </c>
      <c r="AD1874">
        <v>15.19</v>
      </c>
      <c r="AE1874">
        <v>27.52</v>
      </c>
      <c r="AF1874">
        <v>57.5509640669408</v>
      </c>
      <c r="AG1874">
        <v>0</v>
      </c>
      <c r="AH1874" s="1">
        <f t="shared" si="89"/>
        <v>44733</v>
      </c>
      <c r="AI1874">
        <f>IFERROR(VLOOKUP(AH1874,realized!U:X,3,0),"")</f>
        <v>879545.5</v>
      </c>
    </row>
    <row r="1875" spans="1:35" x14ac:dyDescent="0.3">
      <c r="A1875" t="s">
        <v>2704</v>
      </c>
      <c r="B1875">
        <v>1.05535</v>
      </c>
      <c r="C1875">
        <v>1.0614699999999999</v>
      </c>
      <c r="D1875">
        <v>1.0548900000000001</v>
      </c>
      <c r="E1875">
        <v>1.05803</v>
      </c>
      <c r="F1875">
        <v>6.5799999999998004E-3</v>
      </c>
      <c r="G1875">
        <v>1.12678571428571E-2</v>
      </c>
      <c r="H1875">
        <v>47.075234292602403</v>
      </c>
      <c r="I1875">
        <v>0</v>
      </c>
      <c r="J1875" s="1">
        <f t="shared" si="87"/>
        <v>44739</v>
      </c>
      <c r="K1875">
        <f>IFERROR(VLOOKUP(J1875,realized!F:I,3,0),"")</f>
        <v>110525.06</v>
      </c>
      <c r="M1875" t="s">
        <v>2704</v>
      </c>
      <c r="N1875">
        <v>1.22719</v>
      </c>
      <c r="O1875">
        <v>1.2332000000000001</v>
      </c>
      <c r="P1875">
        <v>1.2237800000000001</v>
      </c>
      <c r="Q1875">
        <v>1.22637</v>
      </c>
      <c r="R1875">
        <v>9.4199999999999805E-3</v>
      </c>
      <c r="S1875">
        <v>1.60378571428571E-2</v>
      </c>
      <c r="T1875">
        <v>42.200513941109897</v>
      </c>
      <c r="U1875">
        <v>0</v>
      </c>
      <c r="V1875" s="1">
        <f t="shared" si="88"/>
        <v>44739</v>
      </c>
      <c r="W1875">
        <f>IFERROR(VLOOKUP(V1875,realized!K:N,3,0),"")</f>
        <v>119135.12</v>
      </c>
      <c r="Y1875" t="s">
        <v>2701</v>
      </c>
      <c r="Z1875">
        <v>1832.85</v>
      </c>
      <c r="AA1875">
        <v>1847.8</v>
      </c>
      <c r="AB1875">
        <v>1823.31</v>
      </c>
      <c r="AC1875">
        <v>1837.38</v>
      </c>
      <c r="AD1875">
        <v>24.49</v>
      </c>
      <c r="AE1875">
        <v>27.372142857142801</v>
      </c>
      <c r="AF1875">
        <v>58.066740979058899</v>
      </c>
      <c r="AG1875">
        <v>0</v>
      </c>
      <c r="AH1875" s="1">
        <f t="shared" si="89"/>
        <v>44734</v>
      </c>
      <c r="AI1875">
        <f>IFERROR(VLOOKUP(AH1875,realized!U:X,3,0),"")</f>
        <v>-158404.19</v>
      </c>
    </row>
    <row r="1876" spans="1:35" x14ac:dyDescent="0.3">
      <c r="A1876" t="s">
        <v>2705</v>
      </c>
      <c r="B1876">
        <v>1.0581100000000001</v>
      </c>
      <c r="C1876">
        <v>1.06057</v>
      </c>
      <c r="D1876">
        <v>1.0503</v>
      </c>
      <c r="E1876">
        <v>1.0519000000000001</v>
      </c>
      <c r="F1876">
        <v>1.027E-2</v>
      </c>
      <c r="G1876">
        <v>1.14507142857142E-2</v>
      </c>
      <c r="H1876">
        <v>47.874531278713199</v>
      </c>
      <c r="I1876">
        <v>0</v>
      </c>
      <c r="J1876" s="1">
        <f t="shared" si="87"/>
        <v>44740</v>
      </c>
      <c r="K1876">
        <f>IFERROR(VLOOKUP(J1876,realized!F:I,3,0),"")</f>
        <v>19402.22</v>
      </c>
      <c r="M1876" t="s">
        <v>2705</v>
      </c>
      <c r="N1876">
        <v>1.2264600000000001</v>
      </c>
      <c r="O1876">
        <v>1.2291300000000001</v>
      </c>
      <c r="P1876">
        <v>1.21801</v>
      </c>
      <c r="Q1876">
        <v>1.2182900000000001</v>
      </c>
      <c r="R1876">
        <v>1.112E-2</v>
      </c>
      <c r="S1876">
        <v>1.6230714285714199E-2</v>
      </c>
      <c r="T1876">
        <v>45.566993909508199</v>
      </c>
      <c r="U1876">
        <v>0</v>
      </c>
      <c r="V1876" s="1">
        <f t="shared" si="88"/>
        <v>44740</v>
      </c>
      <c r="W1876">
        <f>IFERROR(VLOOKUP(V1876,realized!K:N,3,0),"")</f>
        <v>-47706.97</v>
      </c>
      <c r="Y1876" t="s">
        <v>2702</v>
      </c>
      <c r="Z1876">
        <v>1837.5</v>
      </c>
      <c r="AA1876">
        <v>1846.15</v>
      </c>
      <c r="AB1876">
        <v>1822.18</v>
      </c>
      <c r="AC1876">
        <v>1822.18</v>
      </c>
      <c r="AD1876">
        <v>23.97</v>
      </c>
      <c r="AE1876">
        <v>27.18</v>
      </c>
      <c r="AF1876">
        <v>58.659596268716399</v>
      </c>
      <c r="AG1876">
        <v>0</v>
      </c>
      <c r="AH1876" s="1">
        <f t="shared" si="89"/>
        <v>44735</v>
      </c>
      <c r="AI1876">
        <f>IFERROR(VLOOKUP(AH1876,realized!U:X,3,0),"")</f>
        <v>653664.9</v>
      </c>
    </row>
    <row r="1877" spans="1:35" x14ac:dyDescent="0.3">
      <c r="A1877" t="s">
        <v>2706</v>
      </c>
      <c r="B1877">
        <v>1.05196</v>
      </c>
      <c r="C1877">
        <v>1.0535000000000001</v>
      </c>
      <c r="D1877">
        <v>1.0435000000000001</v>
      </c>
      <c r="E1877">
        <v>1.044</v>
      </c>
      <c r="F1877">
        <v>0.01</v>
      </c>
      <c r="G1877">
        <v>1.1001428571428501E-2</v>
      </c>
      <c r="H1877">
        <v>62.842026653250798</v>
      </c>
      <c r="I1877">
        <v>0</v>
      </c>
      <c r="J1877" s="1">
        <f t="shared" si="87"/>
        <v>44741</v>
      </c>
      <c r="K1877">
        <f>IFERROR(VLOOKUP(J1877,realized!F:I,3,0),"")</f>
        <v>-262529.13</v>
      </c>
      <c r="M1877" t="s">
        <v>2706</v>
      </c>
      <c r="N1877">
        <v>1.21828</v>
      </c>
      <c r="O1877">
        <v>1.2213000000000001</v>
      </c>
      <c r="P1877">
        <v>1.2105300000000001</v>
      </c>
      <c r="Q1877">
        <v>1.2120899999999999</v>
      </c>
      <c r="R1877">
        <v>1.0769999999999899E-2</v>
      </c>
      <c r="S1877">
        <v>1.6490714285714199E-2</v>
      </c>
      <c r="T1877">
        <v>49.2017221390686</v>
      </c>
      <c r="U1877">
        <v>0</v>
      </c>
      <c r="V1877" s="1">
        <f t="shared" si="88"/>
        <v>44741</v>
      </c>
      <c r="W1877">
        <f>IFERROR(VLOOKUP(V1877,realized!K:N,3,0),"")</f>
        <v>-730144.26</v>
      </c>
      <c r="Y1877" t="s">
        <v>2703</v>
      </c>
      <c r="Z1877">
        <v>1823.02</v>
      </c>
      <c r="AA1877">
        <v>1831.8</v>
      </c>
      <c r="AB1877">
        <v>1816.86</v>
      </c>
      <c r="AC1877">
        <v>1826.37</v>
      </c>
      <c r="AD1877">
        <v>14.94</v>
      </c>
      <c r="AE1877">
        <v>27.022857142857099</v>
      </c>
      <c r="AF1877">
        <v>59.273234771464502</v>
      </c>
      <c r="AG1877">
        <v>0</v>
      </c>
      <c r="AH1877" s="1">
        <f t="shared" si="89"/>
        <v>44736</v>
      </c>
      <c r="AI1877">
        <f>IFERROR(VLOOKUP(AH1877,realized!U:X,3,0),"")</f>
        <v>874220.13</v>
      </c>
    </row>
    <row r="1878" spans="1:35" x14ac:dyDescent="0.3">
      <c r="A1878" t="s">
        <v>2707</v>
      </c>
      <c r="B1878">
        <v>1.04396</v>
      </c>
      <c r="C1878">
        <v>1.0488200000000001</v>
      </c>
      <c r="D1878">
        <v>1.0382</v>
      </c>
      <c r="E1878">
        <v>1.0481199999999999</v>
      </c>
      <c r="F1878">
        <v>1.0619999999999999E-2</v>
      </c>
      <c r="G1878">
        <v>1.0787142857142801E-2</v>
      </c>
      <c r="H1878">
        <v>67.095797489288302</v>
      </c>
      <c r="I1878">
        <v>0</v>
      </c>
      <c r="J1878" s="1">
        <f t="shared" si="87"/>
        <v>44742</v>
      </c>
      <c r="K1878">
        <f>IFERROR(VLOOKUP(J1878,realized!F:I,3,0),"")</f>
        <v>-231321.53</v>
      </c>
      <c r="M1878" t="s">
        <v>2707</v>
      </c>
      <c r="N1878">
        <v>1.21217</v>
      </c>
      <c r="O1878">
        <v>1.2188300000000001</v>
      </c>
      <c r="P1878">
        <v>1.20916</v>
      </c>
      <c r="Q1878">
        <v>1.21757</v>
      </c>
      <c r="R1878">
        <v>9.6700000000000605E-3</v>
      </c>
      <c r="S1878">
        <v>1.5634285714285701E-2</v>
      </c>
      <c r="T1878">
        <v>57.975296789843902</v>
      </c>
      <c r="U1878">
        <v>0</v>
      </c>
      <c r="V1878" s="1">
        <f t="shared" si="88"/>
        <v>44742</v>
      </c>
      <c r="W1878">
        <f>IFERROR(VLOOKUP(V1878,realized!K:N,3,0),"")</f>
        <v>-195220.65</v>
      </c>
      <c r="Y1878" t="s">
        <v>2704</v>
      </c>
      <c r="Z1878">
        <v>1835.43</v>
      </c>
      <c r="AA1878">
        <v>1841.04</v>
      </c>
      <c r="AB1878">
        <v>1819.57</v>
      </c>
      <c r="AC1878">
        <v>1819.57</v>
      </c>
      <c r="AD1878">
        <v>21.47</v>
      </c>
      <c r="AE1878">
        <v>27.23</v>
      </c>
      <c r="AF1878">
        <v>59.8904833948937</v>
      </c>
      <c r="AG1878">
        <v>0</v>
      </c>
      <c r="AH1878" s="1">
        <f t="shared" si="89"/>
        <v>44739</v>
      </c>
      <c r="AI1878">
        <f>IFERROR(VLOOKUP(AH1878,realized!U:X,3,0),"")</f>
        <v>559255.51</v>
      </c>
    </row>
    <row r="1879" spans="1:35" x14ac:dyDescent="0.3">
      <c r="A1879" t="s">
        <v>2708</v>
      </c>
      <c r="B1879">
        <v>1.04823</v>
      </c>
      <c r="C1879">
        <v>1.0484800000000001</v>
      </c>
      <c r="D1879">
        <v>1.0365500000000001</v>
      </c>
      <c r="E1879">
        <v>1.0424800000000001</v>
      </c>
      <c r="F1879">
        <v>1.1929999999999901E-2</v>
      </c>
      <c r="G1879">
        <v>1.0777857142857099E-2</v>
      </c>
      <c r="H1879">
        <v>67.470418835217401</v>
      </c>
      <c r="I1879">
        <v>0</v>
      </c>
      <c r="J1879" s="1">
        <f t="shared" si="87"/>
        <v>44743</v>
      </c>
      <c r="K1879">
        <f>IFERROR(VLOOKUP(J1879,realized!F:I,3,0),"")</f>
        <v>124997.43</v>
      </c>
      <c r="M1879" t="s">
        <v>2708</v>
      </c>
      <c r="N1879">
        <v>1.2177800000000001</v>
      </c>
      <c r="O1879">
        <v>1.2177800000000001</v>
      </c>
      <c r="P1879">
        <v>1.1975</v>
      </c>
      <c r="Q1879">
        <v>1.20946</v>
      </c>
      <c r="R1879">
        <v>2.0279999999999999E-2</v>
      </c>
      <c r="S1879">
        <v>1.55664285714285E-2</v>
      </c>
      <c r="T1879">
        <v>58.644524522175999</v>
      </c>
      <c r="U1879">
        <v>0</v>
      </c>
      <c r="V1879" s="1">
        <f t="shared" si="88"/>
        <v>44743</v>
      </c>
      <c r="W1879">
        <f>IFERROR(VLOOKUP(V1879,realized!K:N,3,0),"")</f>
        <v>-784025.71</v>
      </c>
      <c r="Y1879" t="s">
        <v>2705</v>
      </c>
      <c r="Z1879">
        <v>1822.31</v>
      </c>
      <c r="AA1879">
        <v>1829.49</v>
      </c>
      <c r="AB1879">
        <v>1818.22</v>
      </c>
      <c r="AC1879">
        <v>1819.38</v>
      </c>
      <c r="AD1879">
        <v>11.2699999999999</v>
      </c>
      <c r="AE1879">
        <v>26.951428571428501</v>
      </c>
      <c r="AF1879">
        <v>60.6402531959275</v>
      </c>
      <c r="AG1879">
        <v>0</v>
      </c>
      <c r="AH1879" s="1">
        <f t="shared" si="89"/>
        <v>44740</v>
      </c>
      <c r="AI1879">
        <f>IFERROR(VLOOKUP(AH1879,realized!U:X,3,0),"")</f>
        <v>883951.39</v>
      </c>
    </row>
    <row r="1880" spans="1:35" x14ac:dyDescent="0.3">
      <c r="A1880" t="s">
        <v>2709</v>
      </c>
      <c r="B1880">
        <v>1.0422</v>
      </c>
      <c r="C1880">
        <v>1.04626</v>
      </c>
      <c r="D1880">
        <v>1.04169</v>
      </c>
      <c r="E1880">
        <v>1.0421100000000001</v>
      </c>
      <c r="F1880">
        <v>4.5699999999999604E-3</v>
      </c>
      <c r="G1880">
        <v>1.0476428571428499E-2</v>
      </c>
      <c r="H1880">
        <v>67.782744304916704</v>
      </c>
      <c r="I1880">
        <v>0</v>
      </c>
      <c r="J1880" s="1">
        <f t="shared" si="87"/>
        <v>44746</v>
      </c>
      <c r="K1880">
        <f>IFERROR(VLOOKUP(J1880,realized!F:I,3,0),"")</f>
        <v>120313.63</v>
      </c>
      <c r="M1880" t="s">
        <v>2709</v>
      </c>
      <c r="N1880">
        <v>1.2103200000000001</v>
      </c>
      <c r="O1880">
        <v>1.2164699999999999</v>
      </c>
      <c r="P1880">
        <v>1.2084699999999999</v>
      </c>
      <c r="Q1880">
        <v>1.2099200000000001</v>
      </c>
      <c r="R1880">
        <v>8.0000000000000002E-3</v>
      </c>
      <c r="S1880">
        <v>1.41778571428571E-2</v>
      </c>
      <c r="T1880">
        <v>62.4069892550608</v>
      </c>
      <c r="U1880">
        <v>0</v>
      </c>
      <c r="V1880" s="1">
        <f t="shared" si="88"/>
        <v>44746</v>
      </c>
      <c r="W1880">
        <f>IFERROR(VLOOKUP(V1880,realized!K:N,3,0),"")</f>
        <v>25082.77</v>
      </c>
      <c r="Y1880" t="s">
        <v>2706</v>
      </c>
      <c r="Z1880">
        <v>1819.58</v>
      </c>
      <c r="AA1880">
        <v>1833.07</v>
      </c>
      <c r="AB1880">
        <v>1811.36</v>
      </c>
      <c r="AC1880">
        <v>1817.31</v>
      </c>
      <c r="AD1880">
        <v>21.71</v>
      </c>
      <c r="AE1880">
        <v>27.404285714285699</v>
      </c>
      <c r="AF1880">
        <v>61.433974225989701</v>
      </c>
      <c r="AG1880">
        <v>0</v>
      </c>
      <c r="AH1880" s="1">
        <f t="shared" si="89"/>
        <v>44741</v>
      </c>
      <c r="AI1880">
        <f>IFERROR(VLOOKUP(AH1880,realized!U:X,3,0),"")</f>
        <v>201615.68</v>
      </c>
    </row>
    <row r="1881" spans="1:35" x14ac:dyDescent="0.3">
      <c r="A1881" t="s">
        <v>2710</v>
      </c>
      <c r="B1881">
        <v>1.0420499999999999</v>
      </c>
      <c r="C1881">
        <v>1.0448500000000001</v>
      </c>
      <c r="D1881">
        <v>1.02349</v>
      </c>
      <c r="E1881">
        <v>1.0263599999999999</v>
      </c>
      <c r="F1881">
        <v>2.1360000000000001E-2</v>
      </c>
      <c r="G1881">
        <v>1.094E-2</v>
      </c>
      <c r="H1881">
        <v>53.119457685139302</v>
      </c>
      <c r="I1881">
        <v>1</v>
      </c>
      <c r="J1881" s="1">
        <f t="shared" si="87"/>
        <v>44747</v>
      </c>
      <c r="K1881">
        <f>IFERROR(VLOOKUP(J1881,realized!F:I,3,0),"")</f>
        <v>-3244733.52</v>
      </c>
      <c r="M1881" t="s">
        <v>2710</v>
      </c>
      <c r="N1881">
        <v>1.21014</v>
      </c>
      <c r="O1881">
        <v>1.2125300000000001</v>
      </c>
      <c r="P1881">
        <v>1.1898200000000001</v>
      </c>
      <c r="Q1881">
        <v>1.19554</v>
      </c>
      <c r="R1881">
        <v>2.2710000000000001E-2</v>
      </c>
      <c r="S1881">
        <v>1.42607142857142E-2</v>
      </c>
      <c r="T1881">
        <v>56.261169613487297</v>
      </c>
      <c r="U1881">
        <v>0</v>
      </c>
      <c r="V1881" s="1">
        <f t="shared" si="88"/>
        <v>44747</v>
      </c>
      <c r="W1881">
        <f>IFERROR(VLOOKUP(V1881,realized!K:N,3,0),"")</f>
        <v>-873481.61</v>
      </c>
      <c r="Y1881" t="s">
        <v>2707</v>
      </c>
      <c r="Z1881">
        <v>1817.56</v>
      </c>
      <c r="AA1881">
        <v>1825.16</v>
      </c>
      <c r="AB1881">
        <v>1802.63</v>
      </c>
      <c r="AC1881">
        <v>1803.83</v>
      </c>
      <c r="AD1881">
        <v>22.529999999999902</v>
      </c>
      <c r="AE1881">
        <v>25.384285714285699</v>
      </c>
      <c r="AF1881">
        <v>60.583266589778603</v>
      </c>
      <c r="AG1881">
        <v>0</v>
      </c>
      <c r="AH1881" s="1">
        <f t="shared" si="89"/>
        <v>44742</v>
      </c>
      <c r="AI1881">
        <f>IFERROR(VLOOKUP(AH1881,realized!U:X,3,0),"")</f>
        <v>958648.74</v>
      </c>
    </row>
    <row r="1882" spans="1:35" x14ac:dyDescent="0.3">
      <c r="A1882" t="s">
        <v>2711</v>
      </c>
      <c r="B1882">
        <v>1.02633</v>
      </c>
      <c r="C1882">
        <v>1.02763</v>
      </c>
      <c r="D1882">
        <v>1.0161</v>
      </c>
      <c r="E1882">
        <v>1.01831</v>
      </c>
      <c r="F1882">
        <v>1.153E-2</v>
      </c>
      <c r="G1882">
        <v>1.0189999999999999E-2</v>
      </c>
      <c r="H1882">
        <v>46.2135859901977</v>
      </c>
      <c r="I1882">
        <v>1</v>
      </c>
      <c r="J1882" s="1">
        <f t="shared" si="87"/>
        <v>44748</v>
      </c>
      <c r="K1882">
        <f>IFERROR(VLOOKUP(J1882,realized!F:I,3,0),"")</f>
        <v>-1539790.74</v>
      </c>
      <c r="M1882" t="s">
        <v>2711</v>
      </c>
      <c r="N1882">
        <v>1.1950799999999999</v>
      </c>
      <c r="O1882">
        <v>1.1990000000000001</v>
      </c>
      <c r="P1882">
        <v>1.18754</v>
      </c>
      <c r="Q1882">
        <v>1.1918500000000001</v>
      </c>
      <c r="R1882">
        <v>1.146E-2</v>
      </c>
      <c r="S1882">
        <v>1.24657142857143E-2</v>
      </c>
      <c r="T1882">
        <v>57.481295295401701</v>
      </c>
      <c r="U1882">
        <v>0</v>
      </c>
      <c r="V1882" s="1">
        <f t="shared" si="88"/>
        <v>44748</v>
      </c>
      <c r="W1882">
        <f>IFERROR(VLOOKUP(V1882,realized!K:N,3,0),"")</f>
        <v>-292288.71000000002</v>
      </c>
      <c r="Y1882" t="s">
        <v>2708</v>
      </c>
      <c r="Z1882">
        <v>1806.92</v>
      </c>
      <c r="AA1882">
        <v>1821.63</v>
      </c>
      <c r="AB1882">
        <v>1784.44</v>
      </c>
      <c r="AC1882">
        <v>1810.67</v>
      </c>
      <c r="AD1882">
        <v>37.19</v>
      </c>
      <c r="AE1882">
        <v>23.694285714285702</v>
      </c>
      <c r="AF1882">
        <v>62.034415065865701</v>
      </c>
      <c r="AG1882">
        <v>0</v>
      </c>
      <c r="AH1882" s="1">
        <f t="shared" si="89"/>
        <v>44743</v>
      </c>
      <c r="AI1882">
        <f>IFERROR(VLOOKUP(AH1882,realized!U:X,3,0),"")</f>
        <v>-2482600.6800000002</v>
      </c>
    </row>
    <row r="1883" spans="1:35" x14ac:dyDescent="0.3">
      <c r="A1883" t="s">
        <v>2712</v>
      </c>
      <c r="B1883">
        <v>1.01816</v>
      </c>
      <c r="C1883">
        <v>1.0220800000000001</v>
      </c>
      <c r="D1883">
        <v>1.0143800000000001</v>
      </c>
      <c r="E1883">
        <v>1.0159199999999999</v>
      </c>
      <c r="F1883">
        <v>7.7000000000000401E-3</v>
      </c>
      <c r="G1883">
        <v>9.9171428571428605E-3</v>
      </c>
      <c r="H1883">
        <v>44.469686602925499</v>
      </c>
      <c r="I1883">
        <v>1</v>
      </c>
      <c r="J1883" s="1">
        <f t="shared" si="87"/>
        <v>44749</v>
      </c>
      <c r="K1883">
        <f>IFERROR(VLOOKUP(J1883,realized!F:I,3,0),"")</f>
        <v>-249572.98</v>
      </c>
      <c r="M1883" t="s">
        <v>2712</v>
      </c>
      <c r="N1883">
        <v>1.1919900000000001</v>
      </c>
      <c r="O1883">
        <v>1.2029399999999999</v>
      </c>
      <c r="P1883">
        <v>1.19086</v>
      </c>
      <c r="Q1883">
        <v>1.20217</v>
      </c>
      <c r="R1883">
        <v>1.2079999999999799E-2</v>
      </c>
      <c r="S1883">
        <v>1.19878571428571E-2</v>
      </c>
      <c r="T1883">
        <v>58.870983803624803</v>
      </c>
      <c r="U1883">
        <v>0</v>
      </c>
      <c r="V1883" s="1">
        <f t="shared" si="88"/>
        <v>44749</v>
      </c>
      <c r="W1883">
        <f>IFERROR(VLOOKUP(V1883,realized!K:N,3,0),"")</f>
        <v>-159186.85</v>
      </c>
      <c r="Y1883" t="s">
        <v>2709</v>
      </c>
      <c r="Z1883">
        <v>1810.36</v>
      </c>
      <c r="AA1883">
        <v>1814.31</v>
      </c>
      <c r="AB1883">
        <v>1803.92</v>
      </c>
      <c r="AC1883">
        <v>1807.5</v>
      </c>
      <c r="AD1883">
        <v>10.3899999999998</v>
      </c>
      <c r="AE1883">
        <v>22.538571428571402</v>
      </c>
      <c r="AF1883">
        <v>61.819848786368297</v>
      </c>
      <c r="AG1883">
        <v>0</v>
      </c>
      <c r="AH1883" s="1">
        <f t="shared" si="89"/>
        <v>44746</v>
      </c>
      <c r="AI1883">
        <f>IFERROR(VLOOKUP(AH1883,realized!U:X,3,0),"")</f>
        <v>611231.65</v>
      </c>
    </row>
    <row r="1884" spans="1:35" x14ac:dyDescent="0.3">
      <c r="A1884" t="s">
        <v>2713</v>
      </c>
      <c r="B1884">
        <v>1.01607</v>
      </c>
      <c r="C1884">
        <v>1.01908</v>
      </c>
      <c r="D1884">
        <v>1.0071399999999999</v>
      </c>
      <c r="E1884">
        <v>1.01833</v>
      </c>
      <c r="F1884">
        <v>1.1939999999999999E-2</v>
      </c>
      <c r="G1884">
        <v>1.02542857142857E-2</v>
      </c>
      <c r="H1884">
        <v>38.848195051693899</v>
      </c>
      <c r="I1884">
        <v>1</v>
      </c>
      <c r="J1884" s="1">
        <f t="shared" si="87"/>
        <v>44750</v>
      </c>
      <c r="K1884">
        <f>IFERROR(VLOOKUP(J1884,realized!F:I,3,0),"")</f>
        <v>-775698.61</v>
      </c>
      <c r="M1884" t="s">
        <v>2713</v>
      </c>
      <c r="N1884">
        <v>1.2021999999999999</v>
      </c>
      <c r="O1884">
        <v>1.2055499999999999</v>
      </c>
      <c r="P1884">
        <v>1.1919200000000001</v>
      </c>
      <c r="Q1884">
        <v>1.20323</v>
      </c>
      <c r="R1884">
        <v>1.36299999999998E-2</v>
      </c>
      <c r="S1884">
        <v>1.23799999999999E-2</v>
      </c>
      <c r="T1884">
        <v>58.077877936026397</v>
      </c>
      <c r="U1884">
        <v>0</v>
      </c>
      <c r="V1884" s="1">
        <f t="shared" si="88"/>
        <v>44750</v>
      </c>
      <c r="W1884">
        <f>IFERROR(VLOOKUP(V1884,realized!K:N,3,0),"")</f>
        <v>-162705.07</v>
      </c>
      <c r="Y1884" t="s">
        <v>2710</v>
      </c>
      <c r="Z1884">
        <v>1807.49</v>
      </c>
      <c r="AA1884">
        <v>1812.06</v>
      </c>
      <c r="AB1884">
        <v>1762.69</v>
      </c>
      <c r="AC1884">
        <v>1762.69</v>
      </c>
      <c r="AD1884">
        <v>49.369999999999798</v>
      </c>
      <c r="AE1884">
        <v>23.5771428571428</v>
      </c>
      <c r="AF1884">
        <v>51.680409014271703</v>
      </c>
      <c r="AG1884">
        <v>1</v>
      </c>
      <c r="AH1884" s="1">
        <f t="shared" si="89"/>
        <v>44747</v>
      </c>
      <c r="AI1884">
        <f>IFERROR(VLOOKUP(AH1884,realized!U:X,3,0),"")</f>
        <v>-8805491.6199999992</v>
      </c>
    </row>
    <row r="1885" spans="1:35" x14ac:dyDescent="0.3">
      <c r="A1885" t="s">
        <v>2714</v>
      </c>
      <c r="B1885">
        <v>1.01762</v>
      </c>
      <c r="C1885">
        <v>1.01831</v>
      </c>
      <c r="D1885">
        <v>1.0033300000000001</v>
      </c>
      <c r="E1885">
        <v>1.0039100000000001</v>
      </c>
      <c r="F1885">
        <v>1.4999999999999901E-2</v>
      </c>
      <c r="G1885">
        <v>1.07792857142857E-2</v>
      </c>
      <c r="H1885">
        <v>36.272090949880798</v>
      </c>
      <c r="I1885">
        <v>1</v>
      </c>
      <c r="J1885" s="1">
        <f t="shared" si="87"/>
        <v>44753</v>
      </c>
      <c r="K1885">
        <f>IFERROR(VLOOKUP(J1885,realized!F:I,3,0),"")</f>
        <v>-150916.17000000001</v>
      </c>
      <c r="M1885" t="s">
        <v>2714</v>
      </c>
      <c r="N1885">
        <v>1.2011499999999999</v>
      </c>
      <c r="O1885">
        <v>1.2036800000000001</v>
      </c>
      <c r="P1885">
        <v>1.18662</v>
      </c>
      <c r="Q1885">
        <v>1.18902</v>
      </c>
      <c r="R1885">
        <v>1.7059999999999999E-2</v>
      </c>
      <c r="S1885">
        <v>1.3003571428571401E-2</v>
      </c>
      <c r="T1885">
        <v>56.722532060050597</v>
      </c>
      <c r="U1885">
        <v>0</v>
      </c>
      <c r="V1885" s="1">
        <f t="shared" si="88"/>
        <v>44753</v>
      </c>
      <c r="W1885">
        <f>IFERROR(VLOOKUP(V1885,realized!K:N,3,0),"")</f>
        <v>-133797.16</v>
      </c>
      <c r="Y1885" t="s">
        <v>2711</v>
      </c>
      <c r="Z1885">
        <v>1766</v>
      </c>
      <c r="AA1885">
        <v>1772.72</v>
      </c>
      <c r="AB1885">
        <v>1732.21</v>
      </c>
      <c r="AC1885">
        <v>1738.29</v>
      </c>
      <c r="AD1885">
        <v>40.509999999999899</v>
      </c>
      <c r="AE1885">
        <v>23.4364285714285</v>
      </c>
      <c r="AF1885">
        <v>41.209488860384702</v>
      </c>
      <c r="AG1885">
        <v>1</v>
      </c>
      <c r="AH1885" s="1">
        <f t="shared" si="89"/>
        <v>44748</v>
      </c>
      <c r="AI1885">
        <f>IFERROR(VLOOKUP(AH1885,realized!U:X,3,0),"")</f>
        <v>-5698562.7699999996</v>
      </c>
    </row>
    <row r="1886" spans="1:35" x14ac:dyDescent="0.3">
      <c r="A1886" t="s">
        <v>2715</v>
      </c>
      <c r="B1886">
        <v>1.0038400000000001</v>
      </c>
      <c r="C1886">
        <v>1.0073300000000001</v>
      </c>
      <c r="D1886">
        <v>0.99995000000000001</v>
      </c>
      <c r="E1886">
        <v>1.0034799999999999</v>
      </c>
      <c r="F1886">
        <v>7.3800000000000497E-3</v>
      </c>
      <c r="G1886">
        <v>1.03278571428571E-2</v>
      </c>
      <c r="H1886">
        <v>33.953128595140498</v>
      </c>
      <c r="I1886">
        <v>1</v>
      </c>
      <c r="J1886" s="1">
        <f t="shared" si="87"/>
        <v>44754</v>
      </c>
      <c r="K1886">
        <f>IFERROR(VLOOKUP(J1886,realized!F:I,3,0),"")</f>
        <v>-338588.78</v>
      </c>
      <c r="M1886" t="s">
        <v>2715</v>
      </c>
      <c r="N1886">
        <v>1.18893</v>
      </c>
      <c r="O1886">
        <v>1.19156</v>
      </c>
      <c r="P1886">
        <v>1.18068</v>
      </c>
      <c r="Q1886">
        <v>1.18859</v>
      </c>
      <c r="R1886">
        <v>1.0880000000000001E-2</v>
      </c>
      <c r="S1886">
        <v>1.26835714285714E-2</v>
      </c>
      <c r="T1886">
        <v>51.457911863202</v>
      </c>
      <c r="U1886">
        <v>0</v>
      </c>
      <c r="V1886" s="1">
        <f t="shared" si="88"/>
        <v>44754</v>
      </c>
      <c r="W1886">
        <f>IFERROR(VLOOKUP(V1886,realized!K:N,3,0),"")</f>
        <v>-415863.6</v>
      </c>
      <c r="Y1886" t="s">
        <v>2712</v>
      </c>
      <c r="Z1886">
        <v>1739.13</v>
      </c>
      <c r="AA1886">
        <v>1748.99</v>
      </c>
      <c r="AB1886">
        <v>1736.17</v>
      </c>
      <c r="AC1886">
        <v>1736.17</v>
      </c>
      <c r="AD1886">
        <v>12.819999999999901</v>
      </c>
      <c r="AE1886">
        <v>22.680714285714199</v>
      </c>
      <c r="AF1886">
        <v>43.044583934970497</v>
      </c>
      <c r="AG1886">
        <v>1</v>
      </c>
      <c r="AH1886" s="1">
        <f t="shared" si="89"/>
        <v>44749</v>
      </c>
      <c r="AI1886">
        <f>IFERROR(VLOOKUP(AH1886,realized!U:X,3,0),"")</f>
        <v>21213.64</v>
      </c>
    </row>
    <row r="1887" spans="1:35" x14ac:dyDescent="0.3">
      <c r="A1887" t="s">
        <v>2716</v>
      </c>
      <c r="B1887">
        <v>1.00362</v>
      </c>
      <c r="C1887">
        <v>1.0121500000000001</v>
      </c>
      <c r="D1887">
        <v>0.99978</v>
      </c>
      <c r="E1887">
        <v>1.0055700000000001</v>
      </c>
      <c r="F1887">
        <v>1.23700000000001E-2</v>
      </c>
      <c r="G1887">
        <v>1.051E-2</v>
      </c>
      <c r="H1887">
        <v>33.648161354390702</v>
      </c>
      <c r="I1887">
        <v>1</v>
      </c>
      <c r="J1887" s="1">
        <f t="shared" si="87"/>
        <v>44755</v>
      </c>
      <c r="K1887">
        <f>IFERROR(VLOOKUP(J1887,realized!F:I,3,0),"")</f>
        <v>323316.25</v>
      </c>
      <c r="M1887" t="s">
        <v>2716</v>
      </c>
      <c r="N1887">
        <v>1.1886699999999999</v>
      </c>
      <c r="O1887">
        <v>1.1967000000000001</v>
      </c>
      <c r="P1887">
        <v>1.18272</v>
      </c>
      <c r="Q1887">
        <v>1.1888000000000001</v>
      </c>
      <c r="R1887">
        <v>1.39800000000001E-2</v>
      </c>
      <c r="S1887">
        <v>1.2786428571428501E-2</v>
      </c>
      <c r="T1887">
        <v>50.719579168079797</v>
      </c>
      <c r="U1887">
        <v>0</v>
      </c>
      <c r="V1887" s="1">
        <f t="shared" si="88"/>
        <v>44755</v>
      </c>
      <c r="W1887">
        <f>IFERROR(VLOOKUP(V1887,realized!K:N,3,0),"")</f>
        <v>4055.95</v>
      </c>
      <c r="Y1887" t="s">
        <v>2713</v>
      </c>
      <c r="Z1887">
        <v>1740.26</v>
      </c>
      <c r="AA1887">
        <v>1753.36</v>
      </c>
      <c r="AB1887">
        <v>1730.31</v>
      </c>
      <c r="AC1887">
        <v>1742.07</v>
      </c>
      <c r="AD1887">
        <v>23.049999999999901</v>
      </c>
      <c r="AE1887">
        <v>23.492857142857101</v>
      </c>
      <c r="AF1887">
        <v>41.951715798542203</v>
      </c>
      <c r="AG1887">
        <v>1</v>
      </c>
      <c r="AH1887" s="1">
        <f t="shared" si="89"/>
        <v>44750</v>
      </c>
      <c r="AI1887">
        <f>IFERROR(VLOOKUP(AH1887,realized!U:X,3,0),"")</f>
        <v>289464.84000000003</v>
      </c>
    </row>
    <row r="1888" spans="1:35" x14ac:dyDescent="0.3">
      <c r="A1888" t="s">
        <v>2717</v>
      </c>
      <c r="B1888">
        <v>1.00569</v>
      </c>
      <c r="C1888">
        <v>1.00589</v>
      </c>
      <c r="D1888">
        <v>0.99519000000000002</v>
      </c>
      <c r="E1888">
        <v>1.0017799999999999</v>
      </c>
      <c r="F1888">
        <v>1.0699999999999901E-2</v>
      </c>
      <c r="G1888">
        <v>1.08535714285714E-2</v>
      </c>
      <c r="H1888">
        <v>30.830430395851099</v>
      </c>
      <c r="I1888">
        <v>1</v>
      </c>
      <c r="J1888" s="1">
        <f t="shared" si="87"/>
        <v>44756</v>
      </c>
      <c r="K1888">
        <f>IFERROR(VLOOKUP(J1888,realized!F:I,3,0),"")</f>
        <v>-449365.89</v>
      </c>
      <c r="M1888" t="s">
        <v>2717</v>
      </c>
      <c r="N1888">
        <v>1.18895</v>
      </c>
      <c r="O1888">
        <v>1.18923</v>
      </c>
      <c r="P1888">
        <v>1.1759500000000001</v>
      </c>
      <c r="Q1888">
        <v>1.1823999999999999</v>
      </c>
      <c r="R1888">
        <v>1.32799999999999E-2</v>
      </c>
      <c r="S1888">
        <v>1.3167142857142799E-2</v>
      </c>
      <c r="T1888">
        <v>46.801957231927098</v>
      </c>
      <c r="U1888">
        <v>0</v>
      </c>
      <c r="V1888" s="1">
        <f t="shared" si="88"/>
        <v>44756</v>
      </c>
      <c r="W1888">
        <f>IFERROR(VLOOKUP(V1888,realized!K:N,3,0),"")</f>
        <v>160414.26</v>
      </c>
      <c r="Y1888" t="s">
        <v>2714</v>
      </c>
      <c r="Z1888">
        <v>1741.57</v>
      </c>
      <c r="AA1888">
        <v>1744.44</v>
      </c>
      <c r="AB1888">
        <v>1731.19</v>
      </c>
      <c r="AC1888">
        <v>1733.91</v>
      </c>
      <c r="AD1888">
        <v>13.25</v>
      </c>
      <c r="AE1888">
        <v>23.354285714285702</v>
      </c>
      <c r="AF1888">
        <v>41.505056370965697</v>
      </c>
      <c r="AG1888">
        <v>1</v>
      </c>
      <c r="AH1888" s="1">
        <f t="shared" si="89"/>
        <v>44753</v>
      </c>
      <c r="AI1888">
        <f>IFERROR(VLOOKUP(AH1888,realized!U:X,3,0),"")</f>
        <v>350434.81</v>
      </c>
    </row>
    <row r="1889" spans="1:35" x14ac:dyDescent="0.3">
      <c r="A1889" t="s">
        <v>2718</v>
      </c>
      <c r="B1889">
        <v>1.0018</v>
      </c>
      <c r="C1889">
        <v>1.00976</v>
      </c>
      <c r="D1889">
        <v>1.00065</v>
      </c>
      <c r="E1889">
        <v>1.0084500000000001</v>
      </c>
      <c r="F1889">
        <v>9.1099999999999497E-3</v>
      </c>
      <c r="G1889">
        <v>1.10342857142857E-2</v>
      </c>
      <c r="H1889">
        <v>31.289252187994801</v>
      </c>
      <c r="I1889">
        <v>1</v>
      </c>
      <c r="J1889" s="1">
        <f t="shared" si="87"/>
        <v>44757</v>
      </c>
      <c r="K1889">
        <f>IFERROR(VLOOKUP(J1889,realized!F:I,3,0),"")</f>
        <v>-23354.79</v>
      </c>
      <c r="M1889" t="s">
        <v>2718</v>
      </c>
      <c r="N1889">
        <v>1.18228</v>
      </c>
      <c r="O1889">
        <v>1.1874400000000001</v>
      </c>
      <c r="P1889">
        <v>1.1803900000000001</v>
      </c>
      <c r="Q1889">
        <v>1.1863900000000001</v>
      </c>
      <c r="R1889">
        <v>7.0499999999999998E-3</v>
      </c>
      <c r="S1889">
        <v>1.2997857142857099E-2</v>
      </c>
      <c r="T1889">
        <v>49.006659546900202</v>
      </c>
      <c r="U1889">
        <v>0</v>
      </c>
      <c r="V1889" s="1">
        <f t="shared" si="88"/>
        <v>44757</v>
      </c>
      <c r="W1889">
        <f>IFERROR(VLOOKUP(V1889,realized!K:N,3,0),"")</f>
        <v>160176.43</v>
      </c>
      <c r="Y1889" t="s">
        <v>2715</v>
      </c>
      <c r="Z1889">
        <v>1733.3</v>
      </c>
      <c r="AA1889">
        <v>1744.13</v>
      </c>
      <c r="AB1889">
        <v>1723.1</v>
      </c>
      <c r="AC1889">
        <v>1726.06</v>
      </c>
      <c r="AD1889">
        <v>21.0300000000002</v>
      </c>
      <c r="AE1889">
        <v>23.107142857142801</v>
      </c>
      <c r="AF1889">
        <v>39.290182226002699</v>
      </c>
      <c r="AG1889">
        <v>1</v>
      </c>
      <c r="AH1889" s="1">
        <f t="shared" si="89"/>
        <v>44754</v>
      </c>
      <c r="AI1889">
        <f>IFERROR(VLOOKUP(AH1889,realized!U:X,3,0),"")</f>
        <v>14153.12</v>
      </c>
    </row>
    <row r="1890" spans="1:35" x14ac:dyDescent="0.3">
      <c r="A1890" t="s">
        <v>2719</v>
      </c>
      <c r="B1890">
        <v>1.0084200000000001</v>
      </c>
      <c r="C1890">
        <v>1.0200899999999999</v>
      </c>
      <c r="D1890">
        <v>1.00783</v>
      </c>
      <c r="E1890">
        <v>1.0144599999999999</v>
      </c>
      <c r="F1890">
        <v>1.2259999999999899E-2</v>
      </c>
      <c r="G1890">
        <v>1.11764285714285E-2</v>
      </c>
      <c r="H1890">
        <v>35.556077330721898</v>
      </c>
      <c r="I1890">
        <v>1</v>
      </c>
      <c r="J1890" s="1">
        <f t="shared" si="87"/>
        <v>44760</v>
      </c>
      <c r="K1890">
        <f>IFERROR(VLOOKUP(J1890,realized!F:I,3,0),"")</f>
        <v>-303224.2</v>
      </c>
      <c r="M1890" t="s">
        <v>2719</v>
      </c>
      <c r="N1890">
        <v>1.1868700000000001</v>
      </c>
      <c r="O1890">
        <v>1.2033100000000001</v>
      </c>
      <c r="P1890">
        <v>1.18594</v>
      </c>
      <c r="Q1890">
        <v>1.1950000000000001</v>
      </c>
      <c r="R1890">
        <v>1.7370000000000101E-2</v>
      </c>
      <c r="S1890">
        <v>1.34442857142857E-2</v>
      </c>
      <c r="T1890">
        <v>54.493181611989399</v>
      </c>
      <c r="U1890">
        <v>0</v>
      </c>
      <c r="V1890" s="1">
        <f t="shared" si="88"/>
        <v>44760</v>
      </c>
      <c r="W1890">
        <f>IFERROR(VLOOKUP(V1890,realized!K:N,3,0),"")</f>
        <v>-305273.82</v>
      </c>
      <c r="Y1890" t="s">
        <v>2716</v>
      </c>
      <c r="Z1890">
        <v>1725.88</v>
      </c>
      <c r="AA1890">
        <v>1745.34</v>
      </c>
      <c r="AB1890">
        <v>1707</v>
      </c>
      <c r="AC1890">
        <v>1735.39</v>
      </c>
      <c r="AD1890">
        <v>38.339999999999897</v>
      </c>
      <c r="AE1890">
        <v>24.1335714285714</v>
      </c>
      <c r="AF1890">
        <v>35.714503970719598</v>
      </c>
      <c r="AG1890">
        <v>1</v>
      </c>
      <c r="AH1890" s="1">
        <f t="shared" si="89"/>
        <v>44755</v>
      </c>
      <c r="AI1890">
        <f>IFERROR(VLOOKUP(AH1890,realized!U:X,3,0),"")</f>
        <v>-2007891.97</v>
      </c>
    </row>
    <row r="1891" spans="1:35" x14ac:dyDescent="0.3">
      <c r="A1891" t="s">
        <v>2720</v>
      </c>
      <c r="B1891">
        <v>1.0142800000000001</v>
      </c>
      <c r="C1891">
        <v>1.02688</v>
      </c>
      <c r="D1891">
        <v>1.0119199999999999</v>
      </c>
      <c r="E1891">
        <v>1.02244</v>
      </c>
      <c r="F1891">
        <v>1.4959999999999999E-2</v>
      </c>
      <c r="G1891">
        <v>1.15307142857142E-2</v>
      </c>
      <c r="H1891">
        <v>38.860679290585097</v>
      </c>
      <c r="I1891">
        <v>1</v>
      </c>
      <c r="J1891" s="1">
        <f t="shared" si="87"/>
        <v>44761</v>
      </c>
      <c r="K1891">
        <f>IFERROR(VLOOKUP(J1891,realized!F:I,3,0),"")</f>
        <v>-43439.08</v>
      </c>
      <c r="M1891" t="s">
        <v>2720</v>
      </c>
      <c r="N1891">
        <v>1.1951000000000001</v>
      </c>
      <c r="O1891">
        <v>1.2045300000000001</v>
      </c>
      <c r="P1891">
        <v>1.1924399999999999</v>
      </c>
      <c r="Q1891">
        <v>1.1996100000000001</v>
      </c>
      <c r="R1891">
        <v>1.2090000000000101E-2</v>
      </c>
      <c r="S1891">
        <v>1.35385714285714E-2</v>
      </c>
      <c r="T1891">
        <v>56.025226262166498</v>
      </c>
      <c r="U1891">
        <v>0</v>
      </c>
      <c r="V1891" s="1">
        <f t="shared" si="88"/>
        <v>44761</v>
      </c>
      <c r="W1891">
        <f>IFERROR(VLOOKUP(V1891,realized!K:N,3,0),"")</f>
        <v>-22061.66</v>
      </c>
      <c r="Y1891" t="s">
        <v>2717</v>
      </c>
      <c r="Z1891">
        <v>1735.24</v>
      </c>
      <c r="AA1891">
        <v>1736.18</v>
      </c>
      <c r="AB1891">
        <v>1697.51</v>
      </c>
      <c r="AC1891">
        <v>1709.66</v>
      </c>
      <c r="AD1891">
        <v>38.67</v>
      </c>
      <c r="AE1891">
        <v>25.828571428571401</v>
      </c>
      <c r="AF1891">
        <v>32.990670324515399</v>
      </c>
      <c r="AG1891">
        <v>1</v>
      </c>
      <c r="AH1891" s="1">
        <f t="shared" si="89"/>
        <v>44756</v>
      </c>
      <c r="AI1891">
        <f>IFERROR(VLOOKUP(AH1891,realized!U:X,3,0),"")</f>
        <v>-2562881.87</v>
      </c>
    </row>
    <row r="1892" spans="1:35" x14ac:dyDescent="0.3">
      <c r="A1892" t="s">
        <v>2721</v>
      </c>
      <c r="B1892">
        <v>1.0225200000000001</v>
      </c>
      <c r="C1892">
        <v>1.0272699999999999</v>
      </c>
      <c r="D1892">
        <v>1.0155099999999999</v>
      </c>
      <c r="E1892">
        <v>1.0178</v>
      </c>
      <c r="F1892">
        <v>1.1759999999999901E-2</v>
      </c>
      <c r="G1892">
        <v>1.16121428571428E-2</v>
      </c>
      <c r="H1892">
        <v>39.310124717617697</v>
      </c>
      <c r="I1892">
        <v>1</v>
      </c>
      <c r="J1892" s="1">
        <f t="shared" si="87"/>
        <v>44762</v>
      </c>
      <c r="K1892">
        <f>IFERROR(VLOOKUP(J1892,realized!F:I,3,0),"")</f>
        <v>-679661.04</v>
      </c>
      <c r="M1892" t="s">
        <v>2721</v>
      </c>
      <c r="N1892">
        <v>1.1997199999999999</v>
      </c>
      <c r="O1892">
        <v>1.2037</v>
      </c>
      <c r="P1892">
        <v>1.1953199999999999</v>
      </c>
      <c r="Q1892">
        <v>1.19763</v>
      </c>
      <c r="R1892">
        <v>8.3800000000000506E-3</v>
      </c>
      <c r="S1892">
        <v>1.34464285714285E-2</v>
      </c>
      <c r="T1892">
        <v>56.521306784065203</v>
      </c>
      <c r="U1892">
        <v>0</v>
      </c>
      <c r="V1892" s="1">
        <f t="shared" si="88"/>
        <v>44762</v>
      </c>
      <c r="W1892">
        <f>IFERROR(VLOOKUP(V1892,realized!K:N,3,0),"")</f>
        <v>27820.76</v>
      </c>
      <c r="Y1892" t="s">
        <v>2718</v>
      </c>
      <c r="Z1892">
        <v>1710.59</v>
      </c>
      <c r="AA1892">
        <v>1716.62</v>
      </c>
      <c r="AB1892">
        <v>1698.79</v>
      </c>
      <c r="AC1892">
        <v>1707.5</v>
      </c>
      <c r="AD1892">
        <v>17.829999999999899</v>
      </c>
      <c r="AE1892">
        <v>25.568571428571399</v>
      </c>
      <c r="AF1892">
        <v>34.971358424900998</v>
      </c>
      <c r="AG1892">
        <v>1</v>
      </c>
      <c r="AH1892" s="1">
        <f t="shared" si="89"/>
        <v>44757</v>
      </c>
      <c r="AI1892">
        <f>IFERROR(VLOOKUP(AH1892,realized!U:X,3,0),"")</f>
        <v>714830.08</v>
      </c>
    </row>
    <row r="1893" spans="1:35" x14ac:dyDescent="0.3">
      <c r="A1893" t="s">
        <v>2722</v>
      </c>
      <c r="B1893">
        <v>1.0178400000000001</v>
      </c>
      <c r="C1893">
        <v>1.02772</v>
      </c>
      <c r="D1893">
        <v>1.0152600000000001</v>
      </c>
      <c r="E1893">
        <v>1.02271</v>
      </c>
      <c r="F1893">
        <v>1.24599999999999E-2</v>
      </c>
      <c r="G1893">
        <v>1.1650000000000001E-2</v>
      </c>
      <c r="H1893">
        <v>41.141623246201299</v>
      </c>
      <c r="I1893">
        <v>0</v>
      </c>
      <c r="J1893" s="1">
        <f t="shared" si="87"/>
        <v>44763</v>
      </c>
      <c r="K1893">
        <f>IFERROR(VLOOKUP(J1893,realized!F:I,3,0),"")</f>
        <v>135984.79</v>
      </c>
      <c r="M1893" t="s">
        <v>2722</v>
      </c>
      <c r="N1893">
        <v>1.1976899999999999</v>
      </c>
      <c r="O1893">
        <v>1.20035</v>
      </c>
      <c r="P1893">
        <v>1.18899</v>
      </c>
      <c r="Q1893">
        <v>1.19974</v>
      </c>
      <c r="R1893">
        <v>1.136E-2</v>
      </c>
      <c r="S1893">
        <v>1.28092857142857E-2</v>
      </c>
      <c r="T1893">
        <v>57.160785895195303</v>
      </c>
      <c r="U1893">
        <v>0</v>
      </c>
      <c r="V1893" s="1">
        <f t="shared" si="88"/>
        <v>44763</v>
      </c>
      <c r="W1893">
        <f>IFERROR(VLOOKUP(V1893,realized!K:N,3,0),"")</f>
        <v>-270447.43</v>
      </c>
      <c r="Y1893" t="s">
        <v>2719</v>
      </c>
      <c r="Z1893">
        <v>1707.05</v>
      </c>
      <c r="AA1893">
        <v>1723.8</v>
      </c>
      <c r="AB1893">
        <v>1705.78</v>
      </c>
      <c r="AC1893">
        <v>1708.83</v>
      </c>
      <c r="AD1893">
        <v>18.0199999999999</v>
      </c>
      <c r="AE1893">
        <v>26.0507142857142</v>
      </c>
      <c r="AF1893">
        <v>34.871182336593797</v>
      </c>
      <c r="AG1893">
        <v>1</v>
      </c>
      <c r="AH1893" s="1">
        <f t="shared" si="89"/>
        <v>44760</v>
      </c>
      <c r="AI1893">
        <f>IFERROR(VLOOKUP(AH1893,realized!U:X,3,0),"")</f>
        <v>293806.44</v>
      </c>
    </row>
    <row r="1894" spans="1:35" x14ac:dyDescent="0.3">
      <c r="A1894" t="s">
        <v>2723</v>
      </c>
      <c r="B1894">
        <v>1.02264</v>
      </c>
      <c r="C1894">
        <v>1.02549</v>
      </c>
      <c r="D1894">
        <v>1.0129600000000001</v>
      </c>
      <c r="E1894">
        <v>1.02105</v>
      </c>
      <c r="F1894">
        <v>1.2529999999999901E-2</v>
      </c>
      <c r="G1894">
        <v>1.22185714285714E-2</v>
      </c>
      <c r="H1894">
        <v>42.636466427440098</v>
      </c>
      <c r="I1894">
        <v>0</v>
      </c>
      <c r="J1894" s="1">
        <f t="shared" si="87"/>
        <v>44764</v>
      </c>
      <c r="K1894">
        <f>IFERROR(VLOOKUP(J1894,realized!F:I,3,0),"")</f>
        <v>-25993.67</v>
      </c>
      <c r="M1894" t="s">
        <v>2723</v>
      </c>
      <c r="N1894">
        <v>1.1996199999999999</v>
      </c>
      <c r="O1894">
        <v>1.2063699999999999</v>
      </c>
      <c r="P1894">
        <v>1.1915800000000001</v>
      </c>
      <c r="Q1894">
        <v>1.2003299999999999</v>
      </c>
      <c r="R1894">
        <v>1.47899999999998E-2</v>
      </c>
      <c r="S1894">
        <v>1.3294285714285699E-2</v>
      </c>
      <c r="T1894">
        <v>60.853696885510402</v>
      </c>
      <c r="U1894">
        <v>0</v>
      </c>
      <c r="V1894" s="1">
        <f t="shared" si="88"/>
        <v>44764</v>
      </c>
      <c r="W1894">
        <f>IFERROR(VLOOKUP(V1894,realized!K:N,3,0),"")</f>
        <v>83883.240000000005</v>
      </c>
      <c r="Y1894" t="s">
        <v>2720</v>
      </c>
      <c r="Z1894">
        <v>1709.21</v>
      </c>
      <c r="AA1894">
        <v>1718.37</v>
      </c>
      <c r="AB1894">
        <v>1705.21</v>
      </c>
      <c r="AC1894">
        <v>1711.45</v>
      </c>
      <c r="AD1894">
        <v>13.159999999999799</v>
      </c>
      <c r="AE1894">
        <v>25.439999999999898</v>
      </c>
      <c r="AF1894">
        <v>36.929964168956801</v>
      </c>
      <c r="AG1894">
        <v>1</v>
      </c>
      <c r="AH1894" s="1">
        <f t="shared" si="89"/>
        <v>44761</v>
      </c>
      <c r="AI1894">
        <f>IFERROR(VLOOKUP(AH1894,realized!U:X,3,0),"")</f>
        <v>604166.13</v>
      </c>
    </row>
    <row r="1895" spans="1:35" x14ac:dyDescent="0.3">
      <c r="A1895" t="s">
        <v>2724</v>
      </c>
      <c r="B1895">
        <v>1.02129</v>
      </c>
      <c r="C1895">
        <v>1.02576</v>
      </c>
      <c r="D1895">
        <v>1.01786</v>
      </c>
      <c r="E1895">
        <v>1.0220199999999999</v>
      </c>
      <c r="F1895">
        <v>7.9000000000000094E-3</v>
      </c>
      <c r="G1895">
        <v>1.1257142857142801E-2</v>
      </c>
      <c r="H1895">
        <v>58.744786465395798</v>
      </c>
      <c r="I1895">
        <v>0</v>
      </c>
      <c r="J1895" s="1">
        <f t="shared" si="87"/>
        <v>44767</v>
      </c>
      <c r="K1895">
        <f>IFERROR(VLOOKUP(J1895,realized!F:I,3,0),"")</f>
        <v>215008.27</v>
      </c>
      <c r="M1895" t="s">
        <v>2724</v>
      </c>
      <c r="N1895">
        <v>1.1999</v>
      </c>
      <c r="O1895">
        <v>1.20861</v>
      </c>
      <c r="P1895">
        <v>1.196</v>
      </c>
      <c r="Q1895">
        <v>1.20445</v>
      </c>
      <c r="R1895">
        <v>1.261E-2</v>
      </c>
      <c r="S1895">
        <v>1.2572857142857099E-2</v>
      </c>
      <c r="T1895">
        <v>64.796278563246801</v>
      </c>
      <c r="U1895">
        <v>0</v>
      </c>
      <c r="V1895" s="1">
        <f t="shared" si="88"/>
        <v>44767</v>
      </c>
      <c r="W1895">
        <f>IFERROR(VLOOKUP(V1895,realized!K:N,3,0),"")</f>
        <v>50746.71</v>
      </c>
      <c r="Y1895" t="s">
        <v>2721</v>
      </c>
      <c r="Z1895">
        <v>1711.6</v>
      </c>
      <c r="AA1895">
        <v>1714.47</v>
      </c>
      <c r="AB1895">
        <v>1692.28</v>
      </c>
      <c r="AC1895">
        <v>1696.51</v>
      </c>
      <c r="AD1895">
        <v>22.19</v>
      </c>
      <c r="AE1895">
        <v>25.415714285714198</v>
      </c>
      <c r="AF1895">
        <v>36.432177929171203</v>
      </c>
      <c r="AG1895">
        <v>1</v>
      </c>
      <c r="AH1895" s="1">
        <f t="shared" si="89"/>
        <v>44762</v>
      </c>
      <c r="AI1895">
        <f>IFERROR(VLOOKUP(AH1895,realized!U:X,3,0),"")</f>
        <v>-684742.28</v>
      </c>
    </row>
    <row r="1896" spans="1:35" x14ac:dyDescent="0.3">
      <c r="A1896" t="s">
        <v>2725</v>
      </c>
      <c r="B1896">
        <v>1.0218100000000001</v>
      </c>
      <c r="C1896">
        <v>1.0249999999999999</v>
      </c>
      <c r="D1896">
        <v>1.0107200000000001</v>
      </c>
      <c r="E1896">
        <v>1.0115799999999999</v>
      </c>
      <c r="F1896">
        <v>1.42799999999998E-2</v>
      </c>
      <c r="G1896">
        <v>1.14535714285714E-2</v>
      </c>
      <c r="H1896">
        <v>59.055809719244898</v>
      </c>
      <c r="I1896">
        <v>0</v>
      </c>
      <c r="J1896" s="1">
        <f t="shared" si="87"/>
        <v>44768</v>
      </c>
      <c r="K1896">
        <f>IFERROR(VLOOKUP(J1896,realized!F:I,3,0),"")</f>
        <v>-204397.56</v>
      </c>
      <c r="M1896" t="s">
        <v>2725</v>
      </c>
      <c r="N1896">
        <v>1.2043299999999999</v>
      </c>
      <c r="O1896">
        <v>1.20899</v>
      </c>
      <c r="P1896">
        <v>1.19635</v>
      </c>
      <c r="Q1896">
        <v>1.2028399999999999</v>
      </c>
      <c r="R1896">
        <v>1.26399999999999E-2</v>
      </c>
      <c r="S1896">
        <v>1.2657142857142799E-2</v>
      </c>
      <c r="T1896">
        <v>64.398093436756795</v>
      </c>
      <c r="U1896">
        <v>0</v>
      </c>
      <c r="V1896" s="1">
        <f t="shared" si="88"/>
        <v>44768</v>
      </c>
      <c r="W1896">
        <f>IFERROR(VLOOKUP(V1896,realized!K:N,3,0),"")</f>
        <v>-105124.81</v>
      </c>
      <c r="Y1896" t="s">
        <v>2722</v>
      </c>
      <c r="Z1896">
        <v>1696.23</v>
      </c>
      <c r="AA1896">
        <v>1720.24</v>
      </c>
      <c r="AB1896">
        <v>1680.75</v>
      </c>
      <c r="AC1896">
        <v>1718.31</v>
      </c>
      <c r="AD1896">
        <v>39.49</v>
      </c>
      <c r="AE1896">
        <v>25.579999999999899</v>
      </c>
      <c r="AF1896">
        <v>35.429145549290197</v>
      </c>
      <c r="AG1896">
        <v>1</v>
      </c>
      <c r="AH1896" s="1">
        <f t="shared" si="89"/>
        <v>44763</v>
      </c>
      <c r="AI1896">
        <f>IFERROR(VLOOKUP(AH1896,realized!U:X,3,0),"")</f>
        <v>-3560119.5</v>
      </c>
    </row>
    <row r="1897" spans="1:35" x14ac:dyDescent="0.3">
      <c r="A1897" t="s">
        <v>2726</v>
      </c>
      <c r="B1897">
        <v>1.01149</v>
      </c>
      <c r="C1897">
        <v>1.02203</v>
      </c>
      <c r="D1897">
        <v>1.00963</v>
      </c>
      <c r="E1897">
        <v>1.0197799999999999</v>
      </c>
      <c r="F1897">
        <v>1.2399999999999901E-2</v>
      </c>
      <c r="G1897">
        <v>1.1789285714285599E-2</v>
      </c>
      <c r="H1897">
        <v>59.511987462331803</v>
      </c>
      <c r="I1897">
        <v>0</v>
      </c>
      <c r="J1897" s="1">
        <f t="shared" si="87"/>
        <v>44769</v>
      </c>
      <c r="K1897">
        <f>IFERROR(VLOOKUP(J1897,realized!F:I,3,0),"")</f>
        <v>110489.63</v>
      </c>
      <c r="M1897" t="s">
        <v>2726</v>
      </c>
      <c r="N1897">
        <v>1.2028000000000001</v>
      </c>
      <c r="O1897">
        <v>1.21858</v>
      </c>
      <c r="P1897">
        <v>1.2020200000000001</v>
      </c>
      <c r="Q1897">
        <v>1.2155100000000001</v>
      </c>
      <c r="R1897">
        <v>1.6559999999999901E-2</v>
      </c>
      <c r="S1897">
        <v>1.29771428571428E-2</v>
      </c>
      <c r="T1897">
        <v>54.948448023228103</v>
      </c>
      <c r="U1897">
        <v>0</v>
      </c>
      <c r="V1897" s="1">
        <f t="shared" si="88"/>
        <v>44769</v>
      </c>
      <c r="W1897">
        <f>IFERROR(VLOOKUP(V1897,realized!K:N,3,0),"")</f>
        <v>-52598.78</v>
      </c>
      <c r="Y1897" t="s">
        <v>2723</v>
      </c>
      <c r="Z1897">
        <v>1717.95</v>
      </c>
      <c r="AA1897">
        <v>1739.18</v>
      </c>
      <c r="AB1897">
        <v>1712.75</v>
      </c>
      <c r="AC1897">
        <v>1727.02</v>
      </c>
      <c r="AD1897">
        <v>26.43</v>
      </c>
      <c r="AE1897">
        <v>26.725714285714201</v>
      </c>
      <c r="AF1897">
        <v>36.536453132283299</v>
      </c>
      <c r="AG1897">
        <v>1</v>
      </c>
      <c r="AH1897" s="1">
        <f t="shared" si="89"/>
        <v>44764</v>
      </c>
      <c r="AI1897">
        <f>IFERROR(VLOOKUP(AH1897,realized!U:X,3,0),"")</f>
        <v>-2195288.27</v>
      </c>
    </row>
    <row r="1898" spans="1:35" x14ac:dyDescent="0.3">
      <c r="A1898" t="s">
        <v>2727</v>
      </c>
      <c r="B1898">
        <v>1.0197700000000001</v>
      </c>
      <c r="C1898">
        <v>1.0234000000000001</v>
      </c>
      <c r="D1898">
        <v>1.01135</v>
      </c>
      <c r="E1898">
        <v>1.0195099999999999</v>
      </c>
      <c r="F1898">
        <v>1.2050000000000101E-2</v>
      </c>
      <c r="G1898">
        <v>1.1797142857142799E-2</v>
      </c>
      <c r="H1898">
        <v>59.883844949662198</v>
      </c>
      <c r="I1898">
        <v>0</v>
      </c>
      <c r="J1898" s="1">
        <f t="shared" si="87"/>
        <v>44770</v>
      </c>
      <c r="K1898">
        <f>IFERROR(VLOOKUP(J1898,realized!F:I,3,0),"")</f>
        <v>128735.67999999999</v>
      </c>
      <c r="M1898" t="s">
        <v>2727</v>
      </c>
      <c r="N1898">
        <v>1.2155499999999999</v>
      </c>
      <c r="O1898">
        <v>1.21912</v>
      </c>
      <c r="P1898">
        <v>1.2103299999999999</v>
      </c>
      <c r="Q1898">
        <v>1.2178599999999999</v>
      </c>
      <c r="R1898">
        <v>8.7900000000000703E-3</v>
      </c>
      <c r="S1898">
        <v>1.26314285714285E-2</v>
      </c>
      <c r="T1898">
        <v>54.523856109814297</v>
      </c>
      <c r="U1898">
        <v>0</v>
      </c>
      <c r="V1898" s="1">
        <f t="shared" si="88"/>
        <v>44770</v>
      </c>
      <c r="W1898">
        <f>IFERROR(VLOOKUP(V1898,realized!K:N,3,0),"")</f>
        <v>-9001.7900000000009</v>
      </c>
      <c r="Y1898" t="s">
        <v>2724</v>
      </c>
      <c r="Z1898">
        <v>1726.36</v>
      </c>
      <c r="AA1898">
        <v>1736.22</v>
      </c>
      <c r="AB1898">
        <v>1714.7</v>
      </c>
      <c r="AC1898">
        <v>1719.25</v>
      </c>
      <c r="AD1898">
        <v>21.5199999999999</v>
      </c>
      <c r="AE1898">
        <v>24.736428571428501</v>
      </c>
      <c r="AF1898">
        <v>50.157189306366298</v>
      </c>
      <c r="AG1898">
        <v>1</v>
      </c>
      <c r="AH1898" s="1">
        <f t="shared" si="89"/>
        <v>44767</v>
      </c>
      <c r="AI1898">
        <f>IFERROR(VLOOKUP(AH1898,realized!U:X,3,0),"")</f>
        <v>-391039.8</v>
      </c>
    </row>
    <row r="1899" spans="1:35" x14ac:dyDescent="0.3">
      <c r="A1899" t="s">
        <v>2728</v>
      </c>
      <c r="B1899">
        <v>1.0195700000000001</v>
      </c>
      <c r="C1899">
        <v>1.02538</v>
      </c>
      <c r="D1899">
        <v>1.01457</v>
      </c>
      <c r="E1899">
        <v>1.0224599999999999</v>
      </c>
      <c r="F1899">
        <v>1.08099999999999E-2</v>
      </c>
      <c r="G1899">
        <v>1.14978571428571E-2</v>
      </c>
      <c r="H1899">
        <v>60.055796365803502</v>
      </c>
      <c r="I1899">
        <v>0</v>
      </c>
      <c r="J1899" s="1">
        <f t="shared" si="87"/>
        <v>44771</v>
      </c>
      <c r="K1899">
        <f>IFERROR(VLOOKUP(J1899,realized!F:I,3,0),"")</f>
        <v>112399.65</v>
      </c>
      <c r="M1899" t="s">
        <v>2728</v>
      </c>
      <c r="N1899">
        <v>1.2176800000000001</v>
      </c>
      <c r="O1899">
        <v>1.2245299999999999</v>
      </c>
      <c r="P1899">
        <v>1.20628</v>
      </c>
      <c r="Q1899">
        <v>1.2177899999999999</v>
      </c>
      <c r="R1899">
        <v>1.8249999999999801E-2</v>
      </c>
      <c r="S1899">
        <v>1.27164285714285E-2</v>
      </c>
      <c r="T1899">
        <v>49.990230419205197</v>
      </c>
      <c r="U1899">
        <v>0</v>
      </c>
      <c r="V1899" s="1">
        <f t="shared" si="88"/>
        <v>44771</v>
      </c>
      <c r="W1899">
        <f>IFERROR(VLOOKUP(V1899,realized!K:N,3,0),"")</f>
        <v>-289349.14</v>
      </c>
      <c r="Y1899" t="s">
        <v>2725</v>
      </c>
      <c r="Z1899">
        <v>1718.98</v>
      </c>
      <c r="AA1899">
        <v>1728.11</v>
      </c>
      <c r="AB1899">
        <v>1713.56</v>
      </c>
      <c r="AC1899">
        <v>1716.95</v>
      </c>
      <c r="AD1899">
        <v>14.549999999999899</v>
      </c>
      <c r="AE1899">
        <v>22.882142857142799</v>
      </c>
      <c r="AF1899">
        <v>59.052578893613799</v>
      </c>
      <c r="AG1899">
        <v>1</v>
      </c>
      <c r="AH1899" s="1">
        <f t="shared" si="89"/>
        <v>44768</v>
      </c>
      <c r="AI1899">
        <f>IFERROR(VLOOKUP(AH1899,realized!U:X,3,0),"")</f>
        <v>701361.55</v>
      </c>
    </row>
    <row r="1900" spans="1:35" x14ac:dyDescent="0.3">
      <c r="A1900" t="s">
        <v>2729</v>
      </c>
      <c r="B1900">
        <v>1.02128</v>
      </c>
      <c r="C1900">
        <v>1.0274700000000001</v>
      </c>
      <c r="D1900">
        <v>1.02051</v>
      </c>
      <c r="E1900">
        <v>1.0256799999999999</v>
      </c>
      <c r="F1900">
        <v>6.9600000000000703E-3</v>
      </c>
      <c r="G1900">
        <v>1.1467857142857101E-2</v>
      </c>
      <c r="H1900">
        <v>60.3270031372505</v>
      </c>
      <c r="I1900">
        <v>0</v>
      </c>
      <c r="J1900" s="1">
        <f t="shared" si="87"/>
        <v>44774</v>
      </c>
      <c r="K1900">
        <f>IFERROR(VLOOKUP(J1900,realized!F:I,3,0),"")</f>
        <v>160309.82999999999</v>
      </c>
      <c r="M1900" t="s">
        <v>2729</v>
      </c>
      <c r="N1900">
        <v>1.2163999999999999</v>
      </c>
      <c r="O1900">
        <v>1.2292799999999999</v>
      </c>
      <c r="P1900">
        <v>1.21556</v>
      </c>
      <c r="Q1900">
        <v>1.2251700000000001</v>
      </c>
      <c r="R1900">
        <v>1.3719999999999901E-2</v>
      </c>
      <c r="S1900">
        <v>1.2919285714285699E-2</v>
      </c>
      <c r="T1900">
        <v>46.504484509184003</v>
      </c>
      <c r="U1900">
        <v>0</v>
      </c>
      <c r="V1900" s="1">
        <f t="shared" si="88"/>
        <v>44774</v>
      </c>
      <c r="W1900">
        <f>IFERROR(VLOOKUP(V1900,realized!K:N,3,0),"")</f>
        <v>-194644.5</v>
      </c>
      <c r="Y1900" t="s">
        <v>2726</v>
      </c>
      <c r="Z1900">
        <v>1716.89</v>
      </c>
      <c r="AA1900">
        <v>1740.28</v>
      </c>
      <c r="AB1900">
        <v>1711.46</v>
      </c>
      <c r="AC1900">
        <v>1733.61</v>
      </c>
      <c r="AD1900">
        <v>28.819999999999901</v>
      </c>
      <c r="AE1900">
        <v>24.024999999999899</v>
      </c>
      <c r="AF1900">
        <v>59.199940182445701</v>
      </c>
      <c r="AG1900">
        <v>0</v>
      </c>
      <c r="AH1900" s="1">
        <f t="shared" si="89"/>
        <v>44769</v>
      </c>
      <c r="AI1900">
        <f>IFERROR(VLOOKUP(AH1900,realized!U:X,3,0),"")</f>
        <v>-230725.36</v>
      </c>
    </row>
    <row r="1901" spans="1:35" x14ac:dyDescent="0.3">
      <c r="A1901" t="s">
        <v>2730</v>
      </c>
      <c r="B1901">
        <v>1.02593</v>
      </c>
      <c r="C1901">
        <v>1.02935</v>
      </c>
      <c r="D1901">
        <v>1.01631</v>
      </c>
      <c r="E1901">
        <v>1.0164599999999999</v>
      </c>
      <c r="F1901">
        <v>1.3039999999999901E-2</v>
      </c>
      <c r="G1901">
        <v>1.15157142857142E-2</v>
      </c>
      <c r="H1901">
        <v>58.712007169724998</v>
      </c>
      <c r="I1901">
        <v>0</v>
      </c>
      <c r="J1901" s="1">
        <f t="shared" si="87"/>
        <v>44775</v>
      </c>
      <c r="K1901">
        <f>IFERROR(VLOOKUP(J1901,realized!F:I,3,0),"")</f>
        <v>-166592.87</v>
      </c>
      <c r="M1901" t="s">
        <v>2730</v>
      </c>
      <c r="N1901">
        <v>1.22519</v>
      </c>
      <c r="O1901">
        <v>1.2278899999999999</v>
      </c>
      <c r="P1901">
        <v>1.2158199999999999</v>
      </c>
      <c r="Q1901">
        <v>1.21604</v>
      </c>
      <c r="R1901">
        <v>1.2070000000000001E-2</v>
      </c>
      <c r="S1901">
        <v>1.2782857142857099E-2</v>
      </c>
      <c r="T1901">
        <v>46.503740762765197</v>
      </c>
      <c r="U1901">
        <v>0</v>
      </c>
      <c r="V1901" s="1">
        <f t="shared" si="88"/>
        <v>44775</v>
      </c>
      <c r="W1901">
        <f>IFERROR(VLOOKUP(V1901,realized!K:N,3,0),"")</f>
        <v>58320.01</v>
      </c>
      <c r="Y1901" t="s">
        <v>2727</v>
      </c>
      <c r="Z1901">
        <v>1733.97</v>
      </c>
      <c r="AA1901">
        <v>1757.05</v>
      </c>
      <c r="AB1901">
        <v>1733.76</v>
      </c>
      <c r="AC1901">
        <v>1755.45</v>
      </c>
      <c r="AD1901">
        <v>23.44</v>
      </c>
      <c r="AE1901">
        <v>24.0528571428571</v>
      </c>
      <c r="AF1901">
        <v>57.382825971332998</v>
      </c>
      <c r="AG1901">
        <v>0</v>
      </c>
      <c r="AH1901" s="1">
        <f t="shared" si="89"/>
        <v>44770</v>
      </c>
      <c r="AI1901">
        <f>IFERROR(VLOOKUP(AH1901,realized!U:X,3,0),"")</f>
        <v>-963289.13</v>
      </c>
    </row>
    <row r="1902" spans="1:35" x14ac:dyDescent="0.3">
      <c r="A1902" t="s">
        <v>2731</v>
      </c>
      <c r="B1902">
        <v>1.0165</v>
      </c>
      <c r="C1902">
        <v>1.0209699999999999</v>
      </c>
      <c r="D1902">
        <v>1.0122599999999999</v>
      </c>
      <c r="E1902">
        <v>1.01668</v>
      </c>
      <c r="F1902">
        <v>8.7099999999999903E-3</v>
      </c>
      <c r="G1902">
        <v>1.13735714285714E-2</v>
      </c>
      <c r="H1902">
        <v>65.433565264591493</v>
      </c>
      <c r="I1902">
        <v>0</v>
      </c>
      <c r="J1902" s="1">
        <f t="shared" si="87"/>
        <v>44776</v>
      </c>
      <c r="K1902">
        <f>IFERROR(VLOOKUP(J1902,realized!F:I,3,0),"")</f>
        <v>91986.2</v>
      </c>
      <c r="M1902" t="s">
        <v>2731</v>
      </c>
      <c r="N1902">
        <v>1.21627</v>
      </c>
      <c r="O1902">
        <v>1.2207300000000001</v>
      </c>
      <c r="P1902">
        <v>1.2099599999999999</v>
      </c>
      <c r="Q1902">
        <v>1.21444</v>
      </c>
      <c r="R1902">
        <v>1.0770000000000101E-2</v>
      </c>
      <c r="S1902">
        <v>1.26035714285714E-2</v>
      </c>
      <c r="T1902">
        <v>49.680027550957398</v>
      </c>
      <c r="U1902">
        <v>0</v>
      </c>
      <c r="V1902" s="1">
        <f t="shared" si="88"/>
        <v>44776</v>
      </c>
      <c r="W1902">
        <f>IFERROR(VLOOKUP(V1902,realized!K:N,3,0),"")</f>
        <v>-49837.27</v>
      </c>
      <c r="Y1902" t="s">
        <v>2728</v>
      </c>
      <c r="Z1902">
        <v>1755.43</v>
      </c>
      <c r="AA1902">
        <v>1767.83</v>
      </c>
      <c r="AB1902">
        <v>1751.87</v>
      </c>
      <c r="AC1902">
        <v>1765.7</v>
      </c>
      <c r="AD1902">
        <v>15.96</v>
      </c>
      <c r="AE1902">
        <v>24.246428571428499</v>
      </c>
      <c r="AF1902">
        <v>52.472517839930603</v>
      </c>
      <c r="AG1902">
        <v>0</v>
      </c>
      <c r="AH1902" s="1">
        <f t="shared" si="89"/>
        <v>44771</v>
      </c>
      <c r="AI1902">
        <f>IFERROR(VLOOKUP(AH1902,realized!U:X,3,0),"")</f>
        <v>-1140517.47</v>
      </c>
    </row>
    <row r="1903" spans="1:35" x14ac:dyDescent="0.3">
      <c r="A1903" t="s">
        <v>2732</v>
      </c>
      <c r="B1903">
        <v>1.0164299999999999</v>
      </c>
      <c r="C1903">
        <v>1.02532</v>
      </c>
      <c r="D1903">
        <v>1.0153799999999999</v>
      </c>
      <c r="E1903">
        <v>1.02433</v>
      </c>
      <c r="F1903">
        <v>9.9400000000000599E-3</v>
      </c>
      <c r="G1903">
        <v>1.1432857142857101E-2</v>
      </c>
      <c r="H1903">
        <v>76.436782066639495</v>
      </c>
      <c r="I1903">
        <v>0</v>
      </c>
      <c r="J1903" s="1">
        <f t="shared" si="87"/>
        <v>44777</v>
      </c>
      <c r="K1903">
        <f>IFERROR(VLOOKUP(J1903,realized!F:I,3,0),"")</f>
        <v>-75386.87</v>
      </c>
      <c r="M1903" t="s">
        <v>2732</v>
      </c>
      <c r="N1903">
        <v>1.2144699999999999</v>
      </c>
      <c r="O1903">
        <v>1.22142</v>
      </c>
      <c r="P1903">
        <v>1.2064699999999999</v>
      </c>
      <c r="Q1903">
        <v>1.2157199999999999</v>
      </c>
      <c r="R1903">
        <v>1.495E-2</v>
      </c>
      <c r="S1903">
        <v>1.3167857142857099E-2</v>
      </c>
      <c r="T1903">
        <v>54.281429724522397</v>
      </c>
      <c r="U1903">
        <v>0</v>
      </c>
      <c r="V1903" s="1">
        <f t="shared" si="88"/>
        <v>44777</v>
      </c>
      <c r="W1903">
        <f>IFERROR(VLOOKUP(V1903,realized!K:N,3,0),"")</f>
        <v>111735.6</v>
      </c>
      <c r="Y1903" t="s">
        <v>2729</v>
      </c>
      <c r="Z1903">
        <v>1764.87</v>
      </c>
      <c r="AA1903">
        <v>1775.41</v>
      </c>
      <c r="AB1903">
        <v>1758.27</v>
      </c>
      <c r="AC1903">
        <v>1772</v>
      </c>
      <c r="AD1903">
        <v>17.1400000000001</v>
      </c>
      <c r="AE1903">
        <v>23.968571428571401</v>
      </c>
      <c r="AF1903">
        <v>49.403599792756303</v>
      </c>
      <c r="AG1903">
        <v>0</v>
      </c>
      <c r="AH1903" s="1">
        <f t="shared" si="89"/>
        <v>44774</v>
      </c>
      <c r="AI1903">
        <f>IFERROR(VLOOKUP(AH1903,realized!U:X,3,0),"")</f>
        <v>-347280.15</v>
      </c>
    </row>
    <row r="1904" spans="1:35" x14ac:dyDescent="0.3">
      <c r="A1904" t="s">
        <v>2733</v>
      </c>
      <c r="B1904">
        <v>1.0245</v>
      </c>
      <c r="C1904">
        <v>1.0251699999999999</v>
      </c>
      <c r="D1904">
        <v>1.01413</v>
      </c>
      <c r="E1904">
        <v>1.01769</v>
      </c>
      <c r="F1904">
        <v>1.1039999999999901E-2</v>
      </c>
      <c r="G1904">
        <v>1.13457142857142E-2</v>
      </c>
      <c r="H1904">
        <v>79.786284131880706</v>
      </c>
      <c r="I1904">
        <v>0</v>
      </c>
      <c r="J1904" s="1">
        <f t="shared" si="87"/>
        <v>44778</v>
      </c>
      <c r="K1904">
        <f>IFERROR(VLOOKUP(J1904,realized!F:I,3,0),"")</f>
        <v>314731.34000000003</v>
      </c>
      <c r="M1904" t="s">
        <v>2733</v>
      </c>
      <c r="N1904">
        <v>1.2157800000000001</v>
      </c>
      <c r="O1904">
        <v>1.2168699999999999</v>
      </c>
      <c r="P1904">
        <v>1.2002999999999999</v>
      </c>
      <c r="Q1904">
        <v>1.20709</v>
      </c>
      <c r="R1904">
        <v>1.6569999999999901E-2</v>
      </c>
      <c r="S1904">
        <v>1.31107142857142E-2</v>
      </c>
      <c r="T1904">
        <v>56.976853162943698</v>
      </c>
      <c r="U1904">
        <v>0</v>
      </c>
      <c r="V1904" s="1">
        <f t="shared" si="88"/>
        <v>44778</v>
      </c>
      <c r="W1904">
        <f>IFERROR(VLOOKUP(V1904,realized!K:N,3,0),"")</f>
        <v>140893.35999999999</v>
      </c>
      <c r="Y1904" t="s">
        <v>2730</v>
      </c>
      <c r="Z1904">
        <v>1771.82</v>
      </c>
      <c r="AA1904">
        <v>1787.99</v>
      </c>
      <c r="AB1904">
        <v>1760.19</v>
      </c>
      <c r="AC1904">
        <v>1760.24</v>
      </c>
      <c r="AD1904">
        <v>27.799999999999901</v>
      </c>
      <c r="AE1904">
        <v>23.215714285714199</v>
      </c>
      <c r="AF1904">
        <v>44.575594363900301</v>
      </c>
      <c r="AG1904">
        <v>0</v>
      </c>
      <c r="AH1904" s="1">
        <f t="shared" si="89"/>
        <v>44775</v>
      </c>
      <c r="AI1904">
        <f>IFERROR(VLOOKUP(AH1904,realized!U:X,3,0),"")</f>
        <v>-1374683.99</v>
      </c>
    </row>
    <row r="1905" spans="1:35" x14ac:dyDescent="0.3">
      <c r="A1905" t="s">
        <v>2734</v>
      </c>
      <c r="B1905">
        <v>1.01722</v>
      </c>
      <c r="C1905">
        <v>1.0221499999999999</v>
      </c>
      <c r="D1905">
        <v>1.0159</v>
      </c>
      <c r="E1905">
        <v>1.0192699999999999</v>
      </c>
      <c r="F1905">
        <v>6.2499999999998598E-3</v>
      </c>
      <c r="G1905">
        <v>1.07235714285714E-2</v>
      </c>
      <c r="H1905">
        <v>79.596951161362</v>
      </c>
      <c r="I1905">
        <v>0</v>
      </c>
      <c r="J1905" s="1">
        <f t="shared" si="87"/>
        <v>44781</v>
      </c>
      <c r="K1905">
        <f>IFERROR(VLOOKUP(J1905,realized!F:I,3,0),"")</f>
        <v>213695.48</v>
      </c>
      <c r="M1905" t="s">
        <v>2734</v>
      </c>
      <c r="N1905">
        <v>1.20665</v>
      </c>
      <c r="O1905">
        <v>1.21373</v>
      </c>
      <c r="P1905">
        <v>1.2047099999999999</v>
      </c>
      <c r="Q1905">
        <v>1.2077800000000001</v>
      </c>
      <c r="R1905">
        <v>9.0200000000000193E-3</v>
      </c>
      <c r="S1905">
        <v>1.28914285714285E-2</v>
      </c>
      <c r="T1905">
        <v>56.841302094615301</v>
      </c>
      <c r="U1905">
        <v>0</v>
      </c>
      <c r="V1905" s="1">
        <f t="shared" si="88"/>
        <v>44781</v>
      </c>
      <c r="W1905">
        <f>IFERROR(VLOOKUP(V1905,realized!K:N,3,0),"")</f>
        <v>206214.88</v>
      </c>
      <c r="Y1905" t="s">
        <v>2731</v>
      </c>
      <c r="Z1905">
        <v>1761.36</v>
      </c>
      <c r="AA1905">
        <v>1772.72</v>
      </c>
      <c r="AB1905">
        <v>1754.04</v>
      </c>
      <c r="AC1905">
        <v>1764.87</v>
      </c>
      <c r="AD1905">
        <v>18.68</v>
      </c>
      <c r="AE1905">
        <v>21.787857142857099</v>
      </c>
      <c r="AF1905">
        <v>44.1327055685407</v>
      </c>
      <c r="AG1905">
        <v>0</v>
      </c>
      <c r="AH1905" s="1">
        <f t="shared" si="89"/>
        <v>44776</v>
      </c>
      <c r="AI1905">
        <f>IFERROR(VLOOKUP(AH1905,realized!U:X,3,0),"")</f>
        <v>554083.93999999994</v>
      </c>
    </row>
    <row r="1906" spans="1:35" x14ac:dyDescent="0.3">
      <c r="A1906" t="s">
        <v>2735</v>
      </c>
      <c r="B1906">
        <v>1.0193099999999999</v>
      </c>
      <c r="C1906">
        <v>1.0246599999999999</v>
      </c>
      <c r="D1906">
        <v>1.01885</v>
      </c>
      <c r="E1906">
        <v>1.0212000000000001</v>
      </c>
      <c r="F1906">
        <v>5.80999999999987E-3</v>
      </c>
      <c r="G1906">
        <v>1.0298571428571299E-2</v>
      </c>
      <c r="H1906">
        <v>79.286787288713896</v>
      </c>
      <c r="I1906">
        <v>0</v>
      </c>
      <c r="J1906" s="1">
        <f t="shared" si="87"/>
        <v>44782</v>
      </c>
      <c r="K1906">
        <f>IFERROR(VLOOKUP(J1906,realized!F:I,3,0),"")</f>
        <v>32590.61</v>
      </c>
      <c r="M1906" t="s">
        <v>2735</v>
      </c>
      <c r="N1906">
        <v>1.2078599999999999</v>
      </c>
      <c r="O1906">
        <v>1.21299</v>
      </c>
      <c r="P1906">
        <v>1.20627</v>
      </c>
      <c r="Q1906">
        <v>1.2071799999999999</v>
      </c>
      <c r="R1906">
        <v>6.7200000000000497E-3</v>
      </c>
      <c r="S1906">
        <v>1.27728571428571E-2</v>
      </c>
      <c r="T1906">
        <v>56.699698364679499</v>
      </c>
      <c r="U1906">
        <v>0</v>
      </c>
      <c r="V1906" s="1">
        <f t="shared" si="88"/>
        <v>44782</v>
      </c>
      <c r="W1906">
        <f>IFERROR(VLOOKUP(V1906,realized!K:N,3,0),"")</f>
        <v>148055.54999999999</v>
      </c>
      <c r="Y1906" t="s">
        <v>2732</v>
      </c>
      <c r="Z1906">
        <v>1764.84</v>
      </c>
      <c r="AA1906">
        <v>1794.87</v>
      </c>
      <c r="AB1906">
        <v>1763.05</v>
      </c>
      <c r="AC1906">
        <v>1790.82</v>
      </c>
      <c r="AD1906">
        <v>31.819999999999901</v>
      </c>
      <c r="AE1906">
        <v>22.787142857142801</v>
      </c>
      <c r="AF1906">
        <v>41.468616294117098</v>
      </c>
      <c r="AG1906">
        <v>0</v>
      </c>
      <c r="AH1906" s="1">
        <f t="shared" si="89"/>
        <v>44777</v>
      </c>
      <c r="AI1906">
        <f>IFERROR(VLOOKUP(AH1906,realized!U:X,3,0),"")</f>
        <v>-2061318.78</v>
      </c>
    </row>
    <row r="1907" spans="1:35" x14ac:dyDescent="0.3">
      <c r="A1907" t="s">
        <v>2736</v>
      </c>
      <c r="B1907">
        <v>1.02128</v>
      </c>
      <c r="C1907">
        <v>1.0368200000000001</v>
      </c>
      <c r="D1907">
        <v>1.02014</v>
      </c>
      <c r="E1907">
        <v>1.02965</v>
      </c>
      <c r="F1907">
        <v>1.668E-2</v>
      </c>
      <c r="G1907">
        <v>1.0599999999999899E-2</v>
      </c>
      <c r="H1907">
        <v>66.865404299624799</v>
      </c>
      <c r="I1907">
        <v>0</v>
      </c>
      <c r="J1907" s="1">
        <f t="shared" si="87"/>
        <v>44783</v>
      </c>
      <c r="K1907">
        <f>IFERROR(VLOOKUP(J1907,realized!F:I,3,0),"")</f>
        <v>-1227387.24</v>
      </c>
      <c r="M1907" t="s">
        <v>2736</v>
      </c>
      <c r="N1907">
        <v>1.2075499999999999</v>
      </c>
      <c r="O1907">
        <v>1.22763</v>
      </c>
      <c r="P1907">
        <v>1.2064699999999999</v>
      </c>
      <c r="Q1907">
        <v>1.2212700000000001</v>
      </c>
      <c r="R1907">
        <v>2.1160000000000002E-2</v>
      </c>
      <c r="S1907">
        <v>1.3472857142857101E-2</v>
      </c>
      <c r="T1907">
        <v>59.356890731959702</v>
      </c>
      <c r="U1907">
        <v>0</v>
      </c>
      <c r="V1907" s="1">
        <f t="shared" si="88"/>
        <v>44783</v>
      </c>
      <c r="W1907">
        <f>IFERROR(VLOOKUP(V1907,realized!K:N,3,0),"")</f>
        <v>-253818.61</v>
      </c>
      <c r="Y1907" t="s">
        <v>2733</v>
      </c>
      <c r="Z1907">
        <v>1790.46</v>
      </c>
      <c r="AA1907">
        <v>1794.83</v>
      </c>
      <c r="AB1907">
        <v>1764.87</v>
      </c>
      <c r="AC1907">
        <v>1774.77</v>
      </c>
      <c r="AD1907">
        <v>29.96</v>
      </c>
      <c r="AE1907">
        <v>23.64</v>
      </c>
      <c r="AF1907">
        <v>41.199715690109201</v>
      </c>
      <c r="AG1907">
        <v>0</v>
      </c>
      <c r="AH1907" s="1">
        <f t="shared" si="89"/>
        <v>44778</v>
      </c>
      <c r="AI1907">
        <f>IFERROR(VLOOKUP(AH1907,realized!U:X,3,0),"")</f>
        <v>-193902.77</v>
      </c>
    </row>
    <row r="1908" spans="1:35" x14ac:dyDescent="0.3">
      <c r="A1908" t="s">
        <v>2737</v>
      </c>
      <c r="B1908">
        <v>1.0297400000000001</v>
      </c>
      <c r="C1908">
        <v>1.0364100000000001</v>
      </c>
      <c r="D1908">
        <v>1.0275000000000001</v>
      </c>
      <c r="E1908">
        <v>1.0320100000000001</v>
      </c>
      <c r="F1908">
        <v>8.90999999999997E-3</v>
      </c>
      <c r="G1908">
        <v>1.03414285714285E-2</v>
      </c>
      <c r="H1908">
        <v>66.414736839582403</v>
      </c>
      <c r="I1908">
        <v>0</v>
      </c>
      <c r="J1908" s="1">
        <f t="shared" si="87"/>
        <v>44784</v>
      </c>
      <c r="K1908">
        <f>IFERROR(VLOOKUP(J1908,realized!F:I,3,0),"")</f>
        <v>103338.41</v>
      </c>
      <c r="M1908" t="s">
        <v>2737</v>
      </c>
      <c r="N1908">
        <v>1.22157</v>
      </c>
      <c r="O1908">
        <v>1.2249099999999999</v>
      </c>
      <c r="P1908">
        <v>1.2181900000000001</v>
      </c>
      <c r="Q1908">
        <v>1.21983</v>
      </c>
      <c r="R1908">
        <v>6.7199999999998303E-3</v>
      </c>
      <c r="S1908">
        <v>1.28964285714285E-2</v>
      </c>
      <c r="T1908">
        <v>63.998613165176302</v>
      </c>
      <c r="U1908">
        <v>0</v>
      </c>
      <c r="V1908" s="1">
        <f t="shared" si="88"/>
        <v>44784</v>
      </c>
      <c r="W1908">
        <f>IFERROR(VLOOKUP(V1908,realized!K:N,3,0),"")</f>
        <v>193619.55</v>
      </c>
      <c r="Y1908" t="s">
        <v>2734</v>
      </c>
      <c r="Z1908">
        <v>1772.69</v>
      </c>
      <c r="AA1908">
        <v>1789.94</v>
      </c>
      <c r="AB1908">
        <v>1770.04</v>
      </c>
      <c r="AC1908">
        <v>1788.74</v>
      </c>
      <c r="AD1908">
        <v>19.899999999999999</v>
      </c>
      <c r="AE1908">
        <v>24.121428571428499</v>
      </c>
      <c r="AF1908">
        <v>41.051825689786597</v>
      </c>
      <c r="AG1908">
        <v>0</v>
      </c>
      <c r="AH1908" s="1">
        <f t="shared" si="89"/>
        <v>44781</v>
      </c>
      <c r="AI1908">
        <f>IFERROR(VLOOKUP(AH1908,realized!U:X,3,0),"")</f>
        <v>22194.25</v>
      </c>
    </row>
    <row r="1909" spans="1:35" x14ac:dyDescent="0.3">
      <c r="A1909" t="s">
        <v>2738</v>
      </c>
      <c r="B1909">
        <v>1.03199</v>
      </c>
      <c r="C1909">
        <v>1.0327200000000001</v>
      </c>
      <c r="D1909">
        <v>1.0237799999999999</v>
      </c>
      <c r="E1909">
        <v>1.02562</v>
      </c>
      <c r="F1909">
        <v>8.94000000000017E-3</v>
      </c>
      <c r="G1909">
        <v>1.04157142857142E-2</v>
      </c>
      <c r="H1909">
        <v>66.210972359192098</v>
      </c>
      <c r="I1909">
        <v>0</v>
      </c>
      <c r="J1909" s="1">
        <f t="shared" si="87"/>
        <v>44785</v>
      </c>
      <c r="K1909">
        <f>IFERROR(VLOOKUP(J1909,realized!F:I,3,0),"")</f>
        <v>-17670.59</v>
      </c>
      <c r="M1909" t="s">
        <v>2738</v>
      </c>
      <c r="N1909">
        <v>1.21994</v>
      </c>
      <c r="O1909">
        <v>1.2214799999999999</v>
      </c>
      <c r="P1909">
        <v>1.2099500000000001</v>
      </c>
      <c r="Q1909">
        <v>1.2132000000000001</v>
      </c>
      <c r="R1909">
        <v>1.1529999999999801E-2</v>
      </c>
      <c r="S1909">
        <v>1.28192857142857E-2</v>
      </c>
      <c r="T1909">
        <v>64.451021648100806</v>
      </c>
      <c r="U1909">
        <v>0</v>
      </c>
      <c r="V1909" s="1">
        <f t="shared" si="88"/>
        <v>44785</v>
      </c>
      <c r="W1909">
        <f>IFERROR(VLOOKUP(V1909,realized!K:N,3,0),"")</f>
        <v>15911.63</v>
      </c>
      <c r="Y1909" t="s">
        <v>2735</v>
      </c>
      <c r="Z1909">
        <v>1788.6</v>
      </c>
      <c r="AA1909">
        <v>1800.43</v>
      </c>
      <c r="AB1909">
        <v>1782.91</v>
      </c>
      <c r="AC1909">
        <v>1793.73</v>
      </c>
      <c r="AD1909">
        <v>17.5199999999999</v>
      </c>
      <c r="AE1909">
        <v>23.787857142857099</v>
      </c>
      <c r="AF1909">
        <v>39.065871650261201</v>
      </c>
      <c r="AG1909">
        <v>0</v>
      </c>
      <c r="AH1909" s="1">
        <f t="shared" si="89"/>
        <v>44782</v>
      </c>
      <c r="AI1909">
        <f>IFERROR(VLOOKUP(AH1909,realized!U:X,3,0),"")</f>
        <v>8594.7199999999993</v>
      </c>
    </row>
    <row r="1910" spans="1:35" x14ac:dyDescent="0.3">
      <c r="A1910" t="s">
        <v>2739</v>
      </c>
      <c r="B1910">
        <v>1.0259799999999999</v>
      </c>
      <c r="C1910">
        <v>1.0267999999999999</v>
      </c>
      <c r="D1910">
        <v>1.01542</v>
      </c>
      <c r="E1910">
        <v>1.0157099999999999</v>
      </c>
      <c r="F1910">
        <v>1.1379999999999901E-2</v>
      </c>
      <c r="G1910">
        <v>1.02085714285714E-2</v>
      </c>
      <c r="H1910">
        <v>65.907452575633897</v>
      </c>
      <c r="I1910">
        <v>0</v>
      </c>
      <c r="J1910" s="1">
        <f t="shared" si="87"/>
        <v>44788</v>
      </c>
      <c r="K1910">
        <f>IFERROR(VLOOKUP(J1910,realized!F:I,3,0),"")</f>
        <v>-577832.43000000005</v>
      </c>
      <c r="M1910" t="s">
        <v>2739</v>
      </c>
      <c r="N1910">
        <v>1.21305</v>
      </c>
      <c r="O1910">
        <v>1.21479</v>
      </c>
      <c r="P1910">
        <v>1.2049799999999999</v>
      </c>
      <c r="Q1910">
        <v>1.20523</v>
      </c>
      <c r="R1910">
        <v>9.8100000000000895E-3</v>
      </c>
      <c r="S1910">
        <v>1.2617142857142801E-2</v>
      </c>
      <c r="T1910">
        <v>69.284430445077106</v>
      </c>
      <c r="U1910">
        <v>0</v>
      </c>
      <c r="V1910" s="1">
        <f t="shared" si="88"/>
        <v>44788</v>
      </c>
      <c r="W1910">
        <f>IFERROR(VLOOKUP(V1910,realized!K:N,3,0),"")</f>
        <v>-178944.34</v>
      </c>
      <c r="Y1910" t="s">
        <v>2736</v>
      </c>
      <c r="Z1910">
        <v>1794.43</v>
      </c>
      <c r="AA1910">
        <v>1807.79</v>
      </c>
      <c r="AB1910">
        <v>1787.09</v>
      </c>
      <c r="AC1910">
        <v>1791.92</v>
      </c>
      <c r="AD1910">
        <v>20.7</v>
      </c>
      <c r="AE1910">
        <v>22.445714285714299</v>
      </c>
      <c r="AF1910">
        <v>46.934487323012597</v>
      </c>
      <c r="AG1910">
        <v>0</v>
      </c>
      <c r="AH1910" s="1">
        <f t="shared" si="89"/>
        <v>44783</v>
      </c>
      <c r="AI1910">
        <f>IFERROR(VLOOKUP(AH1910,realized!U:X,3,0),"")</f>
        <v>692104.46</v>
      </c>
    </row>
    <row r="1911" spans="1:35" x14ac:dyDescent="0.3">
      <c r="A1911" t="s">
        <v>2740</v>
      </c>
      <c r="B1911">
        <v>1.0158400000000001</v>
      </c>
      <c r="C1911">
        <v>1.0194399999999999</v>
      </c>
      <c r="D1911">
        <v>1.0122</v>
      </c>
      <c r="E1911">
        <v>1.01695</v>
      </c>
      <c r="F1911">
        <v>7.2399999999999097E-3</v>
      </c>
      <c r="G1911">
        <v>9.8399999999999894E-3</v>
      </c>
      <c r="H1911">
        <v>67.903482620487097</v>
      </c>
      <c r="I1911">
        <v>0</v>
      </c>
      <c r="J1911" s="1">
        <f t="shared" si="87"/>
        <v>44789</v>
      </c>
      <c r="K1911">
        <f>IFERROR(VLOOKUP(J1911,realized!F:I,3,0),"")</f>
        <v>-349144.77</v>
      </c>
      <c r="M1911" t="s">
        <v>2740</v>
      </c>
      <c r="N1911">
        <v>1.2054100000000001</v>
      </c>
      <c r="O1911">
        <v>1.2117599999999999</v>
      </c>
      <c r="P1911">
        <v>1.20075</v>
      </c>
      <c r="Q1911">
        <v>1.2096100000000001</v>
      </c>
      <c r="R1911">
        <v>1.10099999999999E-2</v>
      </c>
      <c r="S1911">
        <v>1.2220714285714199E-2</v>
      </c>
      <c r="T1911">
        <v>69.125193202459798</v>
      </c>
      <c r="U1911">
        <v>0</v>
      </c>
      <c r="V1911" s="1">
        <f t="shared" si="88"/>
        <v>44789</v>
      </c>
      <c r="W1911">
        <f>IFERROR(VLOOKUP(V1911,realized!K:N,3,0),"")</f>
        <v>-5289.87</v>
      </c>
      <c r="Y1911" t="s">
        <v>2737</v>
      </c>
      <c r="Z1911">
        <v>1791.98</v>
      </c>
      <c r="AA1911">
        <v>1799.19</v>
      </c>
      <c r="AB1911">
        <v>1783.36</v>
      </c>
      <c r="AC1911">
        <v>1789.48</v>
      </c>
      <c r="AD1911">
        <v>15.8300000000001</v>
      </c>
      <c r="AE1911">
        <v>21.6885714285714</v>
      </c>
      <c r="AF1911">
        <v>46.355917306613698</v>
      </c>
      <c r="AG1911">
        <v>0</v>
      </c>
      <c r="AH1911" s="1">
        <f t="shared" si="89"/>
        <v>44784</v>
      </c>
      <c r="AI1911">
        <f>IFERROR(VLOOKUP(AH1911,realized!U:X,3,0),"")</f>
        <v>555385.62</v>
      </c>
    </row>
    <row r="1912" spans="1:35" x14ac:dyDescent="0.3">
      <c r="A1912" t="s">
        <v>2741</v>
      </c>
      <c r="B1912">
        <v>1.01677</v>
      </c>
      <c r="C1912">
        <v>1.02027</v>
      </c>
      <c r="D1912">
        <v>1.0145299999999999</v>
      </c>
      <c r="E1912">
        <v>1.0177400000000001</v>
      </c>
      <c r="F1912">
        <v>5.7400000000000697E-3</v>
      </c>
      <c r="G1912">
        <v>9.3892857142857007E-3</v>
      </c>
      <c r="H1912">
        <v>68.587991994631395</v>
      </c>
      <c r="I1912">
        <v>0</v>
      </c>
      <c r="J1912" s="1">
        <f t="shared" si="87"/>
        <v>44790</v>
      </c>
      <c r="K1912">
        <f>IFERROR(VLOOKUP(J1912,realized!F:I,3,0),"")</f>
        <v>-50986.37</v>
      </c>
      <c r="M1912" t="s">
        <v>2741</v>
      </c>
      <c r="N1912">
        <v>1.2094800000000001</v>
      </c>
      <c r="O1912">
        <v>1.2142500000000001</v>
      </c>
      <c r="P1912">
        <v>1.20275</v>
      </c>
      <c r="Q1912">
        <v>1.20479</v>
      </c>
      <c r="R1912">
        <v>1.15E-2</v>
      </c>
      <c r="S1912">
        <v>1.2414285714285701E-2</v>
      </c>
      <c r="T1912">
        <v>69.079358147040693</v>
      </c>
      <c r="U1912">
        <v>0</v>
      </c>
      <c r="V1912" s="1">
        <f t="shared" si="88"/>
        <v>44790</v>
      </c>
      <c r="W1912">
        <f>IFERROR(VLOOKUP(V1912,realized!K:N,3,0),"")</f>
        <v>219978.79</v>
      </c>
      <c r="Y1912" t="s">
        <v>2738</v>
      </c>
      <c r="Z1912">
        <v>1788.95</v>
      </c>
      <c r="AA1912">
        <v>1802.32</v>
      </c>
      <c r="AB1912">
        <v>1784.79</v>
      </c>
      <c r="AC1912">
        <v>1801.72</v>
      </c>
      <c r="AD1912">
        <v>17.529999999999902</v>
      </c>
      <c r="AE1912">
        <v>21.4035714285714</v>
      </c>
      <c r="AF1912">
        <v>45.968188391863698</v>
      </c>
      <c r="AG1912">
        <v>0</v>
      </c>
      <c r="AH1912" s="1">
        <f t="shared" si="89"/>
        <v>44785</v>
      </c>
      <c r="AI1912">
        <f>IFERROR(VLOOKUP(AH1912,realized!U:X,3,0),"")</f>
        <v>76676.41</v>
      </c>
    </row>
    <row r="1913" spans="1:35" x14ac:dyDescent="0.3">
      <c r="A1913" t="s">
        <v>2742</v>
      </c>
      <c r="B1913">
        <v>1.01766</v>
      </c>
      <c r="C1913">
        <v>1.0192699999999999</v>
      </c>
      <c r="D1913">
        <v>1.00789</v>
      </c>
      <c r="E1913">
        <v>1.00864</v>
      </c>
      <c r="F1913">
        <v>1.1379999999999901E-2</v>
      </c>
      <c r="G1913">
        <v>9.4299999999999801E-3</v>
      </c>
      <c r="H1913">
        <v>61.950783289940802</v>
      </c>
      <c r="I1913">
        <v>0</v>
      </c>
      <c r="J1913" s="1">
        <f t="shared" si="87"/>
        <v>44791</v>
      </c>
      <c r="K1913">
        <f>IFERROR(VLOOKUP(J1913,realized!F:I,3,0),"")</f>
        <v>-848902.52</v>
      </c>
      <c r="M1913" t="s">
        <v>2742</v>
      </c>
      <c r="N1913">
        <v>1.2049700000000001</v>
      </c>
      <c r="O1913">
        <v>1.20794</v>
      </c>
      <c r="P1913">
        <v>1.19224</v>
      </c>
      <c r="Q1913">
        <v>1.19292</v>
      </c>
      <c r="R1913">
        <v>1.5699999999999999E-2</v>
      </c>
      <c r="S1913">
        <v>1.2232142857142801E-2</v>
      </c>
      <c r="T1913">
        <v>59.678444098022801</v>
      </c>
      <c r="U1913">
        <v>1</v>
      </c>
      <c r="V1913" s="1">
        <f t="shared" si="88"/>
        <v>44791</v>
      </c>
      <c r="W1913">
        <f>IFERROR(VLOOKUP(V1913,realized!K:N,3,0),"")</f>
        <v>-575957.27</v>
      </c>
      <c r="Y1913" t="s">
        <v>2739</v>
      </c>
      <c r="Z1913">
        <v>1801.83</v>
      </c>
      <c r="AA1913">
        <v>1801.84</v>
      </c>
      <c r="AB1913">
        <v>1772.8</v>
      </c>
      <c r="AC1913">
        <v>1779.48</v>
      </c>
      <c r="AD1913">
        <v>29.0399999999999</v>
      </c>
      <c r="AE1913">
        <v>22.4385714285714</v>
      </c>
      <c r="AF1913">
        <v>45.916284934125898</v>
      </c>
      <c r="AG1913">
        <v>0</v>
      </c>
      <c r="AH1913" s="1">
        <f t="shared" si="89"/>
        <v>44788</v>
      </c>
      <c r="AI1913">
        <f>IFERROR(VLOOKUP(AH1913,realized!U:X,3,0),"")</f>
        <v>-1798092.61</v>
      </c>
    </row>
    <row r="1914" spans="1:35" x14ac:dyDescent="0.3">
      <c r="A1914" t="s">
        <v>2743</v>
      </c>
      <c r="B1914">
        <v>1.0084900000000001</v>
      </c>
      <c r="C1914">
        <v>1.00949</v>
      </c>
      <c r="D1914">
        <v>1.0031699999999999</v>
      </c>
      <c r="E1914">
        <v>1.0038499999999999</v>
      </c>
      <c r="F1914">
        <v>6.3200000000000998E-3</v>
      </c>
      <c r="G1914">
        <v>9.3842857142856992E-3</v>
      </c>
      <c r="H1914">
        <v>55.688118370735097</v>
      </c>
      <c r="I1914">
        <v>0</v>
      </c>
      <c r="J1914" s="1">
        <f t="shared" si="87"/>
        <v>44792</v>
      </c>
      <c r="K1914">
        <f>IFERROR(VLOOKUP(J1914,realized!F:I,3,0),"")</f>
        <v>-821218.29</v>
      </c>
      <c r="M1914" t="s">
        <v>2743</v>
      </c>
      <c r="N1914">
        <v>1.1929399999999999</v>
      </c>
      <c r="O1914">
        <v>1.1935500000000001</v>
      </c>
      <c r="P1914">
        <v>1.17913</v>
      </c>
      <c r="Q1914">
        <v>1.1826399999999999</v>
      </c>
      <c r="R1914">
        <v>1.4420000000000099E-2</v>
      </c>
      <c r="S1914">
        <v>1.2282142857142801E-2</v>
      </c>
      <c r="T1914">
        <v>49.1262189668833</v>
      </c>
      <c r="U1914">
        <v>1</v>
      </c>
      <c r="V1914" s="1">
        <f t="shared" si="88"/>
        <v>44792</v>
      </c>
      <c r="W1914">
        <f>IFERROR(VLOOKUP(V1914,realized!K:N,3,0),"")</f>
        <v>-2165245.54</v>
      </c>
      <c r="Y1914" t="s">
        <v>2740</v>
      </c>
      <c r="Z1914">
        <v>1779.7</v>
      </c>
      <c r="AA1914">
        <v>1782.97</v>
      </c>
      <c r="AB1914">
        <v>1770.87</v>
      </c>
      <c r="AC1914">
        <v>1775.42</v>
      </c>
      <c r="AD1914">
        <v>12.100000000000099</v>
      </c>
      <c r="AE1914">
        <v>21.244285714285699</v>
      </c>
      <c r="AF1914">
        <v>55.566679138490201</v>
      </c>
      <c r="AG1914">
        <v>0</v>
      </c>
      <c r="AH1914" s="1">
        <f t="shared" si="89"/>
        <v>44789</v>
      </c>
      <c r="AI1914">
        <f>IFERROR(VLOOKUP(AH1914,realized!U:X,3,0),"")</f>
        <v>-28083.85</v>
      </c>
    </row>
    <row r="1915" spans="1:35" x14ac:dyDescent="0.3">
      <c r="A1915" t="s">
        <v>2744</v>
      </c>
      <c r="B1915">
        <v>1.00353</v>
      </c>
      <c r="C1915">
        <v>1.0046299999999999</v>
      </c>
      <c r="D1915">
        <v>0.99258000000000002</v>
      </c>
      <c r="E1915">
        <v>0.99394000000000005</v>
      </c>
      <c r="F1915">
        <v>1.20499999999998E-2</v>
      </c>
      <c r="G1915">
        <v>9.3135714285714107E-3</v>
      </c>
      <c r="H1915">
        <v>44.745459101725402</v>
      </c>
      <c r="I1915">
        <v>0</v>
      </c>
      <c r="J1915" s="1">
        <f t="shared" si="87"/>
        <v>44795</v>
      </c>
      <c r="K1915">
        <f>IFERROR(VLOOKUP(J1915,realized!F:I,3,0),"")</f>
        <v>-1913450.47</v>
      </c>
      <c r="M1915" t="s">
        <v>2744</v>
      </c>
      <c r="N1915">
        <v>1.1821999999999999</v>
      </c>
      <c r="O1915">
        <v>1.18364</v>
      </c>
      <c r="P1915">
        <v>1.1741900000000001</v>
      </c>
      <c r="Q1915">
        <v>1.17642</v>
      </c>
      <c r="R1915">
        <v>9.4499999999999498E-3</v>
      </c>
      <c r="S1915">
        <v>1.2095E-2</v>
      </c>
      <c r="T1915">
        <v>45.5069383395115</v>
      </c>
      <c r="U1915">
        <v>1</v>
      </c>
      <c r="V1915" s="1">
        <f t="shared" si="88"/>
        <v>44795</v>
      </c>
      <c r="W1915">
        <f>IFERROR(VLOOKUP(V1915,realized!K:N,3,0),"")</f>
        <v>-611864.56000000006</v>
      </c>
      <c r="Y1915" t="s">
        <v>2741</v>
      </c>
      <c r="Z1915">
        <v>1775.43</v>
      </c>
      <c r="AA1915">
        <v>1782.18</v>
      </c>
      <c r="AB1915">
        <v>1759.57</v>
      </c>
      <c r="AC1915">
        <v>1761.27</v>
      </c>
      <c r="AD1915">
        <v>22.610000000000099</v>
      </c>
      <c r="AE1915">
        <v>21.184999999999999</v>
      </c>
      <c r="AF1915">
        <v>65.857066375071</v>
      </c>
      <c r="AG1915">
        <v>0</v>
      </c>
      <c r="AH1915" s="1">
        <f t="shared" si="89"/>
        <v>44790</v>
      </c>
      <c r="AI1915">
        <f>IFERROR(VLOOKUP(AH1915,realized!U:X,3,0),"")</f>
        <v>-1375733.77</v>
      </c>
    </row>
    <row r="1916" spans="1:35" x14ac:dyDescent="0.3">
      <c r="A1916" t="s">
        <v>2745</v>
      </c>
      <c r="B1916">
        <v>0.99407999999999996</v>
      </c>
      <c r="C1916">
        <v>1.0017400000000001</v>
      </c>
      <c r="D1916">
        <v>0.98967000000000005</v>
      </c>
      <c r="E1916">
        <v>0.99656999999999996</v>
      </c>
      <c r="F1916">
        <v>1.2070000000000001E-2</v>
      </c>
      <c r="G1916">
        <v>9.5535714285714095E-3</v>
      </c>
      <c r="H1916">
        <v>41.8499001244666</v>
      </c>
      <c r="I1916">
        <v>0</v>
      </c>
      <c r="J1916" s="1">
        <f t="shared" si="87"/>
        <v>44796</v>
      </c>
      <c r="K1916">
        <f>IFERROR(VLOOKUP(J1916,realized!F:I,3,0),"")</f>
        <v>-427279.8</v>
      </c>
      <c r="M1916" t="s">
        <v>2745</v>
      </c>
      <c r="N1916">
        <v>1.1763600000000001</v>
      </c>
      <c r="O1916">
        <v>1.1877200000000001</v>
      </c>
      <c r="P1916">
        <v>1.17171</v>
      </c>
      <c r="Q1916">
        <v>1.1828700000000001</v>
      </c>
      <c r="R1916">
        <v>1.601E-2</v>
      </c>
      <c r="S1916">
        <v>1.24692857142857E-2</v>
      </c>
      <c r="T1916">
        <v>43.759383155683899</v>
      </c>
      <c r="U1916">
        <v>1</v>
      </c>
      <c r="V1916" s="1">
        <f t="shared" si="88"/>
        <v>44796</v>
      </c>
      <c r="W1916">
        <f>IFERROR(VLOOKUP(V1916,realized!K:N,3,0),"")</f>
        <v>-149373.75</v>
      </c>
      <c r="Y1916" t="s">
        <v>2742</v>
      </c>
      <c r="Z1916">
        <v>1761.98</v>
      </c>
      <c r="AA1916">
        <v>1772.4</v>
      </c>
      <c r="AB1916">
        <v>1755.15</v>
      </c>
      <c r="AC1916">
        <v>1758.28</v>
      </c>
      <c r="AD1916">
        <v>17.25</v>
      </c>
      <c r="AE1916">
        <v>21.277142857142898</v>
      </c>
      <c r="AF1916">
        <v>67.001263698241303</v>
      </c>
      <c r="AG1916">
        <v>0</v>
      </c>
      <c r="AH1916" s="1">
        <f t="shared" si="89"/>
        <v>44791</v>
      </c>
      <c r="AI1916">
        <f>IFERROR(VLOOKUP(AH1916,realized!U:X,3,0),"")</f>
        <v>-182483.1</v>
      </c>
    </row>
    <row r="1917" spans="1:35" x14ac:dyDescent="0.3">
      <c r="A1917" t="s">
        <v>2746</v>
      </c>
      <c r="B1917">
        <v>0.99675000000000002</v>
      </c>
      <c r="C1917">
        <v>0.99987000000000004</v>
      </c>
      <c r="D1917">
        <v>0.99094000000000004</v>
      </c>
      <c r="E1917">
        <v>0.99660000000000004</v>
      </c>
      <c r="F1917">
        <v>8.92999999999999E-3</v>
      </c>
      <c r="G1917">
        <v>9.4814285714285504E-3</v>
      </c>
      <c r="H1917">
        <v>41.326583917715197</v>
      </c>
      <c r="I1917">
        <v>0</v>
      </c>
      <c r="J1917" s="1">
        <f t="shared" si="87"/>
        <v>44797</v>
      </c>
      <c r="K1917">
        <f>IFERROR(VLOOKUP(J1917,realized!F:I,3,0),"")</f>
        <v>8692.33</v>
      </c>
      <c r="M1917" t="s">
        <v>2746</v>
      </c>
      <c r="N1917">
        <v>1.1830799999999999</v>
      </c>
      <c r="O1917">
        <v>1.18377</v>
      </c>
      <c r="P1917">
        <v>1.17554</v>
      </c>
      <c r="Q1917">
        <v>1.1794</v>
      </c>
      <c r="R1917">
        <v>8.2299999999999596E-3</v>
      </c>
      <c r="S1917">
        <v>1.1989285714285701E-2</v>
      </c>
      <c r="T1917">
        <v>43.506891227194401</v>
      </c>
      <c r="U1917">
        <v>1</v>
      </c>
      <c r="V1917" s="1">
        <f t="shared" si="88"/>
        <v>44797</v>
      </c>
      <c r="W1917">
        <f>IFERROR(VLOOKUP(V1917,realized!K:N,3,0),"")</f>
        <v>-202857.26</v>
      </c>
      <c r="Y1917" t="s">
        <v>2743</v>
      </c>
      <c r="Z1917">
        <v>1758.67</v>
      </c>
      <c r="AA1917">
        <v>1759.09</v>
      </c>
      <c r="AB1917">
        <v>1745.39</v>
      </c>
      <c r="AC1917">
        <v>1746.7</v>
      </c>
      <c r="AD1917">
        <v>13.6999999999998</v>
      </c>
      <c r="AE1917">
        <v>21.031428571428499</v>
      </c>
      <c r="AF1917">
        <v>60.991925863459201</v>
      </c>
      <c r="AG1917">
        <v>1</v>
      </c>
      <c r="AH1917" s="1">
        <f t="shared" si="89"/>
        <v>44792</v>
      </c>
      <c r="AI1917">
        <f>IFERROR(VLOOKUP(AH1917,realized!U:X,3,0),"")</f>
        <v>-1568771.14</v>
      </c>
    </row>
    <row r="1918" spans="1:35" x14ac:dyDescent="0.3">
      <c r="A1918" t="s">
        <v>2747</v>
      </c>
      <c r="B1918">
        <v>0.99653000000000003</v>
      </c>
      <c r="C1918">
        <v>1.00329</v>
      </c>
      <c r="D1918">
        <v>0.99487999999999999</v>
      </c>
      <c r="E1918">
        <v>0.99746000000000001</v>
      </c>
      <c r="F1918">
        <v>8.4100000000000199E-3</v>
      </c>
      <c r="G1918">
        <v>9.2935714285714097E-3</v>
      </c>
      <c r="H1918">
        <v>40.768349489617698</v>
      </c>
      <c r="I1918">
        <v>0</v>
      </c>
      <c r="J1918" s="1">
        <f t="shared" si="87"/>
        <v>44798</v>
      </c>
      <c r="K1918">
        <f>IFERROR(VLOOKUP(J1918,realized!F:I,3,0),"")</f>
        <v>-37925.57</v>
      </c>
      <c r="M1918" t="s">
        <v>2747</v>
      </c>
      <c r="N1918">
        <v>1.1793400000000001</v>
      </c>
      <c r="O1918">
        <v>1.1863699999999999</v>
      </c>
      <c r="P1918">
        <v>1.1783300000000001</v>
      </c>
      <c r="Q1918">
        <v>1.1832199999999999</v>
      </c>
      <c r="R1918">
        <v>8.0399999999998199E-3</v>
      </c>
      <c r="S1918">
        <v>1.1379999999999901E-2</v>
      </c>
      <c r="T1918">
        <v>43.133034335363597</v>
      </c>
      <c r="U1918">
        <v>1</v>
      </c>
      <c r="V1918" s="1">
        <f t="shared" si="88"/>
        <v>44798</v>
      </c>
      <c r="W1918">
        <f>IFERROR(VLOOKUP(V1918,realized!K:N,3,0),"")</f>
        <v>62290.400000000001</v>
      </c>
      <c r="Y1918" t="s">
        <v>2744</v>
      </c>
      <c r="Z1918">
        <v>1746.54</v>
      </c>
      <c r="AA1918">
        <v>1748.94</v>
      </c>
      <c r="AB1918">
        <v>1727.69</v>
      </c>
      <c r="AC1918">
        <v>1736.1</v>
      </c>
      <c r="AD1918">
        <v>21.25</v>
      </c>
      <c r="AE1918">
        <v>20.5635714285714</v>
      </c>
      <c r="AF1918">
        <v>51.206390809438901</v>
      </c>
      <c r="AG1918">
        <v>1</v>
      </c>
      <c r="AH1918" s="1">
        <f t="shared" si="89"/>
        <v>44795</v>
      </c>
      <c r="AI1918">
        <f>IFERROR(VLOOKUP(AH1918,realized!U:X,3,0),"")</f>
        <v>-2817694.92</v>
      </c>
    </row>
    <row r="1919" spans="1:35" x14ac:dyDescent="0.3">
      <c r="A1919" t="s">
        <v>2748</v>
      </c>
      <c r="B1919">
        <v>0.99728000000000006</v>
      </c>
      <c r="C1919">
        <v>1.00898</v>
      </c>
      <c r="D1919">
        <v>0.99460000000000004</v>
      </c>
      <c r="E1919">
        <v>0.99641000000000002</v>
      </c>
      <c r="F1919">
        <v>1.43799999999999E-2</v>
      </c>
      <c r="G1919">
        <v>9.8742857142857E-3</v>
      </c>
      <c r="H1919">
        <v>40.534894600771302</v>
      </c>
      <c r="I1919">
        <v>0</v>
      </c>
      <c r="J1919" s="1">
        <f t="shared" si="87"/>
        <v>44799</v>
      </c>
      <c r="K1919">
        <f>IFERROR(VLOOKUP(J1919,realized!F:I,3,0),"")</f>
        <v>-126809.36</v>
      </c>
      <c r="M1919" t="s">
        <v>2748</v>
      </c>
      <c r="N1919">
        <v>1.1833100000000001</v>
      </c>
      <c r="O1919">
        <v>1.1899900000000001</v>
      </c>
      <c r="P1919">
        <v>1.1733199999999999</v>
      </c>
      <c r="Q1919">
        <v>1.17364</v>
      </c>
      <c r="R1919">
        <v>1.6670000000000101E-2</v>
      </c>
      <c r="S1919">
        <v>1.1926428571428499E-2</v>
      </c>
      <c r="T1919">
        <v>42.922968811959699</v>
      </c>
      <c r="U1919">
        <v>1</v>
      </c>
      <c r="V1919" s="1">
        <f t="shared" si="88"/>
        <v>44799</v>
      </c>
      <c r="W1919">
        <f>IFERROR(VLOOKUP(V1919,realized!K:N,3,0),"")</f>
        <v>91396.39</v>
      </c>
      <c r="Y1919" t="s">
        <v>2745</v>
      </c>
      <c r="Z1919">
        <v>1735.91</v>
      </c>
      <c r="AA1919">
        <v>1754.08</v>
      </c>
      <c r="AB1919">
        <v>1730.75</v>
      </c>
      <c r="AC1919">
        <v>1747.81</v>
      </c>
      <c r="AD1919">
        <v>23.329999999999899</v>
      </c>
      <c r="AE1919">
        <v>20.895714285714298</v>
      </c>
      <c r="AF1919">
        <v>51.096972715375898</v>
      </c>
      <c r="AG1919">
        <v>1</v>
      </c>
      <c r="AH1919" s="1">
        <f t="shared" si="89"/>
        <v>44796</v>
      </c>
      <c r="AI1919">
        <f>IFERROR(VLOOKUP(AH1919,realized!U:X,3,0),"")</f>
        <v>-232072.74</v>
      </c>
    </row>
    <row r="1920" spans="1:35" x14ac:dyDescent="0.3">
      <c r="A1920" t="s">
        <v>2749</v>
      </c>
      <c r="B1920">
        <v>0.99643000000000004</v>
      </c>
      <c r="C1920">
        <v>1.0028699999999999</v>
      </c>
      <c r="D1920">
        <v>0.99133000000000004</v>
      </c>
      <c r="E1920">
        <v>0.99956</v>
      </c>
      <c r="F1920">
        <v>1.15399999999998E-2</v>
      </c>
      <c r="G1920">
        <v>1.0283571428571401E-2</v>
      </c>
      <c r="H1920">
        <v>40.530758390117398</v>
      </c>
      <c r="I1920">
        <v>0</v>
      </c>
      <c r="J1920" s="1">
        <f t="shared" si="87"/>
        <v>44802</v>
      </c>
      <c r="K1920">
        <f>IFERROR(VLOOKUP(J1920,realized!F:I,3,0),"")</f>
        <v>-95184.05</v>
      </c>
      <c r="M1920" t="s">
        <v>2749</v>
      </c>
      <c r="N1920">
        <v>1.17347</v>
      </c>
      <c r="O1920">
        <v>1.17435</v>
      </c>
      <c r="P1920">
        <v>1.1647799999999999</v>
      </c>
      <c r="Q1920">
        <v>1.17049</v>
      </c>
      <c r="R1920">
        <v>9.5700000000000698E-3</v>
      </c>
      <c r="S1920">
        <v>1.213E-2</v>
      </c>
      <c r="T1920">
        <v>38.355464221270303</v>
      </c>
      <c r="U1920">
        <v>1</v>
      </c>
      <c r="V1920" s="1">
        <f t="shared" si="88"/>
        <v>44802</v>
      </c>
      <c r="W1920">
        <f>IFERROR(VLOOKUP(V1920,realized!K:N,3,0),"")</f>
        <v>-712439</v>
      </c>
      <c r="Y1920" t="s">
        <v>2746</v>
      </c>
      <c r="Z1920">
        <v>1747.66</v>
      </c>
      <c r="AA1920">
        <v>1755.86</v>
      </c>
      <c r="AB1920">
        <v>1742.38</v>
      </c>
      <c r="AC1920">
        <v>1750.6</v>
      </c>
      <c r="AD1920">
        <v>13.4799999999997</v>
      </c>
      <c r="AE1920">
        <v>19.5857142857142</v>
      </c>
      <c r="AF1920">
        <v>50.701707222737802</v>
      </c>
      <c r="AG1920">
        <v>1</v>
      </c>
      <c r="AH1920" s="1">
        <f t="shared" si="89"/>
        <v>44797</v>
      </c>
      <c r="AI1920">
        <f>IFERROR(VLOOKUP(AH1920,realized!U:X,3,0),"")</f>
        <v>604060.94999999995</v>
      </c>
    </row>
    <row r="1921" spans="1:35" x14ac:dyDescent="0.3">
      <c r="A1921" t="s">
        <v>2750</v>
      </c>
      <c r="B1921">
        <v>0.99972000000000005</v>
      </c>
      <c r="C1921">
        <v>1.00542</v>
      </c>
      <c r="D1921">
        <v>0.99816000000000005</v>
      </c>
      <c r="E1921">
        <v>1.0013799999999999</v>
      </c>
      <c r="F1921">
        <v>7.2599999999999297E-3</v>
      </c>
      <c r="G1921">
        <v>9.6107142857142693E-3</v>
      </c>
      <c r="H1921">
        <v>40.587903153737798</v>
      </c>
      <c r="I1921">
        <v>0</v>
      </c>
      <c r="J1921" s="1">
        <f t="shared" si="87"/>
        <v>44803</v>
      </c>
      <c r="K1921">
        <f>IFERROR(VLOOKUP(J1921,realized!F:I,3,0),"")</f>
        <v>129589.51</v>
      </c>
      <c r="M1921" t="s">
        <v>2750</v>
      </c>
      <c r="N1921">
        <v>1.1706000000000001</v>
      </c>
      <c r="O1921">
        <v>1.1759999999999999</v>
      </c>
      <c r="P1921">
        <v>1.1620600000000001</v>
      </c>
      <c r="Q1921">
        <v>1.1652400000000001</v>
      </c>
      <c r="R1921">
        <v>1.39399999999998E-2</v>
      </c>
      <c r="S1921">
        <v>1.16142857142857E-2</v>
      </c>
      <c r="T1921">
        <v>37.946046597169897</v>
      </c>
      <c r="U1921">
        <v>1</v>
      </c>
      <c r="V1921" s="1">
        <f t="shared" si="88"/>
        <v>44803</v>
      </c>
      <c r="W1921">
        <f>IFERROR(VLOOKUP(V1921,realized!K:N,3,0),"")</f>
        <v>-87441.8</v>
      </c>
      <c r="Y1921" t="s">
        <v>2747</v>
      </c>
      <c r="Z1921">
        <v>1750.96</v>
      </c>
      <c r="AA1921">
        <v>1765.45</v>
      </c>
      <c r="AB1921">
        <v>1749.83</v>
      </c>
      <c r="AC1921">
        <v>1758.61</v>
      </c>
      <c r="AD1921">
        <v>15.6200000000001</v>
      </c>
      <c r="AE1921">
        <v>18.5614285714285</v>
      </c>
      <c r="AF1921">
        <v>50.066096658173599</v>
      </c>
      <c r="AG1921">
        <v>1</v>
      </c>
      <c r="AH1921" s="1">
        <f t="shared" si="89"/>
        <v>44798</v>
      </c>
      <c r="AI1921">
        <f>IFERROR(VLOOKUP(AH1921,realized!U:X,3,0),"")</f>
        <v>-417983.08</v>
      </c>
    </row>
    <row r="1922" spans="1:35" x14ac:dyDescent="0.3">
      <c r="A1922" t="s">
        <v>2751</v>
      </c>
      <c r="B1922">
        <v>1.00136</v>
      </c>
      <c r="C1922">
        <v>1.00787</v>
      </c>
      <c r="D1922">
        <v>0.99709999999999999</v>
      </c>
      <c r="E1922">
        <v>1.00515</v>
      </c>
      <c r="F1922">
        <v>1.077E-2</v>
      </c>
      <c r="G1922">
        <v>9.7435714285714192E-3</v>
      </c>
      <c r="H1922">
        <v>43.537668279416998</v>
      </c>
      <c r="I1922">
        <v>0</v>
      </c>
      <c r="J1922" s="1">
        <f t="shared" si="87"/>
        <v>44804</v>
      </c>
      <c r="K1922">
        <f>IFERROR(VLOOKUP(J1922,realized!F:I,3,0),"")</f>
        <v>7138.44</v>
      </c>
      <c r="M1922" t="s">
        <v>2751</v>
      </c>
      <c r="N1922">
        <v>1.1652199999999999</v>
      </c>
      <c r="O1922">
        <v>1.16933</v>
      </c>
      <c r="P1922">
        <v>1.15987</v>
      </c>
      <c r="Q1922">
        <v>1.16195</v>
      </c>
      <c r="R1922">
        <v>9.4600000000000205E-3</v>
      </c>
      <c r="S1922">
        <v>1.1809999999999999E-2</v>
      </c>
      <c r="T1922">
        <v>38.459726912099804</v>
      </c>
      <c r="U1922">
        <v>1</v>
      </c>
      <c r="V1922" s="1">
        <f t="shared" si="88"/>
        <v>44804</v>
      </c>
      <c r="W1922">
        <f>IFERROR(VLOOKUP(V1922,realized!K:N,3,0),"")</f>
        <v>-324090.65000000002</v>
      </c>
      <c r="Y1922" t="s">
        <v>2748</v>
      </c>
      <c r="Z1922">
        <v>1758.4</v>
      </c>
      <c r="AA1922">
        <v>1758.76</v>
      </c>
      <c r="AB1922">
        <v>1734.05</v>
      </c>
      <c r="AC1922">
        <v>1737.35</v>
      </c>
      <c r="AD1922">
        <v>24.71</v>
      </c>
      <c r="AE1922">
        <v>18.905000000000001</v>
      </c>
      <c r="AF1922">
        <v>49.401939526641598</v>
      </c>
      <c r="AG1922">
        <v>1</v>
      </c>
      <c r="AH1922" s="1">
        <f t="shared" si="89"/>
        <v>44799</v>
      </c>
      <c r="AI1922">
        <f>IFERROR(VLOOKUP(AH1922,realized!U:X,3,0),"")</f>
        <v>54014.91</v>
      </c>
    </row>
    <row r="1923" spans="1:35" x14ac:dyDescent="0.3">
      <c r="A1923" t="s">
        <v>2752</v>
      </c>
      <c r="B1923">
        <v>1.00512</v>
      </c>
      <c r="C1923">
        <v>1.0054099999999999</v>
      </c>
      <c r="D1923">
        <v>0.99109999999999998</v>
      </c>
      <c r="E1923">
        <v>0.99451999999999996</v>
      </c>
      <c r="F1923">
        <v>1.4309999999999899E-2</v>
      </c>
      <c r="G1923">
        <v>1.01271428571428E-2</v>
      </c>
      <c r="H1923">
        <v>49.062750040850403</v>
      </c>
      <c r="I1923">
        <v>0</v>
      </c>
      <c r="J1923" s="1">
        <f t="shared" si="87"/>
        <v>44805</v>
      </c>
      <c r="K1923">
        <f>IFERROR(VLOOKUP(J1923,realized!F:I,3,0),"")</f>
        <v>-350624.04</v>
      </c>
      <c r="M1923" t="s">
        <v>2752</v>
      </c>
      <c r="N1923">
        <v>1.1620600000000001</v>
      </c>
      <c r="O1923">
        <v>1.1620600000000001</v>
      </c>
      <c r="P1923">
        <v>1.14988</v>
      </c>
      <c r="Q1923">
        <v>1.1541600000000001</v>
      </c>
      <c r="R1923">
        <v>1.218E-2</v>
      </c>
      <c r="S1923">
        <v>1.18564285714285E-2</v>
      </c>
      <c r="T1923">
        <v>36.267373399155197</v>
      </c>
      <c r="U1923">
        <v>1</v>
      </c>
      <c r="V1923" s="1">
        <f t="shared" si="88"/>
        <v>44805</v>
      </c>
      <c r="W1923">
        <f>IFERROR(VLOOKUP(V1923,realized!K:N,3,0),"")</f>
        <v>-678866.63</v>
      </c>
      <c r="Y1923" t="s">
        <v>2749</v>
      </c>
      <c r="Z1923">
        <v>1735.51</v>
      </c>
      <c r="AA1923">
        <v>1745.5</v>
      </c>
      <c r="AB1923">
        <v>1720.19</v>
      </c>
      <c r="AC1923">
        <v>1736.81</v>
      </c>
      <c r="AD1923">
        <v>25.309999999999899</v>
      </c>
      <c r="AE1923">
        <v>19.461428571428499</v>
      </c>
      <c r="AF1923">
        <v>45.450569298608301</v>
      </c>
      <c r="AG1923">
        <v>1</v>
      </c>
      <c r="AH1923" s="1">
        <f t="shared" si="89"/>
        <v>44802</v>
      </c>
      <c r="AI1923">
        <f>IFERROR(VLOOKUP(AH1923,realized!U:X,3,0),"")</f>
        <v>-2382417.16</v>
      </c>
    </row>
    <row r="1924" spans="1:35" x14ac:dyDescent="0.3">
      <c r="A1924" t="s">
        <v>2753</v>
      </c>
      <c r="B1924">
        <v>0.99439999999999995</v>
      </c>
      <c r="C1924">
        <v>1.0033399999999999</v>
      </c>
      <c r="D1924">
        <v>0.99411000000000005</v>
      </c>
      <c r="E1924">
        <v>0.99543000000000004</v>
      </c>
      <c r="F1924">
        <v>9.2299999999998494E-3</v>
      </c>
      <c r="G1924">
        <v>9.9735714285713994E-3</v>
      </c>
      <c r="H1924">
        <v>56.326323453997503</v>
      </c>
      <c r="I1924">
        <v>0</v>
      </c>
      <c r="J1924" s="1">
        <f t="shared" ref="J1924:J1987" si="90">DATEVALUE(SUBSTITUTE(A1924,".","/"))</f>
        <v>44806</v>
      </c>
      <c r="K1924">
        <f>IFERROR(VLOOKUP(J1924,realized!F:I,3,0),"")</f>
        <v>156439.01999999999</v>
      </c>
      <c r="M1924" t="s">
        <v>2753</v>
      </c>
      <c r="N1924">
        <v>1.1543000000000001</v>
      </c>
      <c r="O1924">
        <v>1.1588400000000001</v>
      </c>
      <c r="P1924">
        <v>1.1495500000000001</v>
      </c>
      <c r="Q1924">
        <v>1.1507799999999999</v>
      </c>
      <c r="R1924">
        <v>9.2900000000000205E-3</v>
      </c>
      <c r="S1924">
        <v>1.1819285714285701E-2</v>
      </c>
      <c r="T1924">
        <v>36.210887634730099</v>
      </c>
      <c r="U1924">
        <v>0</v>
      </c>
      <c r="V1924" s="1">
        <f t="shared" ref="V1924:V1987" si="91">DATEVALUE(SUBSTITUTE(M1924,".","/"))</f>
        <v>44806</v>
      </c>
      <c r="W1924">
        <f>IFERROR(VLOOKUP(V1924,realized!K:N,3,0),"")</f>
        <v>50371.77</v>
      </c>
      <c r="Y1924" t="s">
        <v>2750</v>
      </c>
      <c r="Z1924">
        <v>1737.39</v>
      </c>
      <c r="AA1924">
        <v>1740.43</v>
      </c>
      <c r="AB1924">
        <v>1721.08</v>
      </c>
      <c r="AC1924">
        <v>1723.72</v>
      </c>
      <c r="AD1924">
        <v>19.350000000000101</v>
      </c>
      <c r="AE1924">
        <v>19.364999999999998</v>
      </c>
      <c r="AF1924">
        <v>47.4900490510135</v>
      </c>
      <c r="AG1924">
        <v>1</v>
      </c>
      <c r="AH1924" s="1">
        <f t="shared" ref="AH1924:AH1987" si="92">DATEVALUE(SUBSTITUTE(Y1924,".","/"))</f>
        <v>44803</v>
      </c>
      <c r="AI1924">
        <f>IFERROR(VLOOKUP(AH1924,realized!U:X,3,0),"")</f>
        <v>347442.07</v>
      </c>
    </row>
    <row r="1925" spans="1:35" x14ac:dyDescent="0.3">
      <c r="A1925" t="s">
        <v>2754</v>
      </c>
      <c r="B1925">
        <v>0.99224000000000001</v>
      </c>
      <c r="C1925">
        <v>0.99438000000000004</v>
      </c>
      <c r="D1925">
        <v>0.98775999999999997</v>
      </c>
      <c r="E1925">
        <v>0.99294000000000004</v>
      </c>
      <c r="F1925">
        <v>7.6700000000000596E-3</v>
      </c>
      <c r="G1925">
        <v>1.0004285714285599E-2</v>
      </c>
      <c r="H1925">
        <v>54.078012454855397</v>
      </c>
      <c r="I1925">
        <v>0</v>
      </c>
      <c r="J1925" s="1">
        <f t="shared" si="90"/>
        <v>44809</v>
      </c>
      <c r="K1925">
        <f>IFERROR(VLOOKUP(J1925,realized!F:I,3,0),"")</f>
        <v>-58398.22</v>
      </c>
      <c r="M1925" t="s">
        <v>2754</v>
      </c>
      <c r="N1925">
        <v>1.14754</v>
      </c>
      <c r="O1925">
        <v>1.1520999999999999</v>
      </c>
      <c r="P1925">
        <v>1.14432</v>
      </c>
      <c r="Q1925">
        <v>1.15191</v>
      </c>
      <c r="R1925">
        <v>7.7799999999998903E-3</v>
      </c>
      <c r="S1925">
        <v>1.1588571428571399E-2</v>
      </c>
      <c r="T1925">
        <v>33.1227387178767</v>
      </c>
      <c r="U1925">
        <v>0</v>
      </c>
      <c r="V1925" s="1">
        <f t="shared" si="91"/>
        <v>44809</v>
      </c>
      <c r="W1925">
        <f>IFERROR(VLOOKUP(V1925,realized!K:N,3,0),"")</f>
        <v>-147428.45000000001</v>
      </c>
      <c r="Y1925" t="s">
        <v>2751</v>
      </c>
      <c r="Z1925">
        <v>1722.98</v>
      </c>
      <c r="AA1925">
        <v>1726.43</v>
      </c>
      <c r="AB1925">
        <v>1709.45</v>
      </c>
      <c r="AC1925">
        <v>1710.93</v>
      </c>
      <c r="AD1925">
        <v>16.98</v>
      </c>
      <c r="AE1925">
        <v>19.447142857142801</v>
      </c>
      <c r="AF1925">
        <v>42.536718859374503</v>
      </c>
      <c r="AG1925">
        <v>1</v>
      </c>
      <c r="AH1925" s="1">
        <f t="shared" si="92"/>
        <v>44804</v>
      </c>
      <c r="AI1925">
        <f>IFERROR(VLOOKUP(AH1925,realized!U:X,3,0),"")</f>
        <v>-1398225.24</v>
      </c>
    </row>
    <row r="1926" spans="1:35" x14ac:dyDescent="0.3">
      <c r="A1926" t="s">
        <v>2755</v>
      </c>
      <c r="B1926">
        <v>0.99273999999999996</v>
      </c>
      <c r="C1926">
        <v>0.99861999999999995</v>
      </c>
      <c r="D1926">
        <v>0.98636000000000001</v>
      </c>
      <c r="E1926">
        <v>0.99043999999999999</v>
      </c>
      <c r="F1926">
        <v>1.2259999999999899E-2</v>
      </c>
      <c r="G1926">
        <v>1.04699999999999E-2</v>
      </c>
      <c r="H1926">
        <v>53.915736856962098</v>
      </c>
      <c r="I1926">
        <v>0</v>
      </c>
      <c r="J1926" s="1">
        <f t="shared" si="90"/>
        <v>44810</v>
      </c>
      <c r="K1926">
        <f>IFERROR(VLOOKUP(J1926,realized!F:I,3,0),"")</f>
        <v>-225387.76</v>
      </c>
      <c r="M1926" t="s">
        <v>2755</v>
      </c>
      <c r="N1926">
        <v>1.1517200000000001</v>
      </c>
      <c r="O1926">
        <v>1.16089</v>
      </c>
      <c r="P1926">
        <v>1.14933</v>
      </c>
      <c r="Q1926">
        <v>1.15185</v>
      </c>
      <c r="R1926">
        <v>1.1560000000000001E-2</v>
      </c>
      <c r="S1926">
        <v>1.1592857142857099E-2</v>
      </c>
      <c r="T1926">
        <v>36.519932452821998</v>
      </c>
      <c r="U1926">
        <v>0</v>
      </c>
      <c r="V1926" s="1">
        <f t="shared" si="91"/>
        <v>44810</v>
      </c>
      <c r="W1926">
        <f>IFERROR(VLOOKUP(V1926,realized!K:N,3,0),"")</f>
        <v>78019.899999999994</v>
      </c>
      <c r="Y1926" t="s">
        <v>2752</v>
      </c>
      <c r="Z1926">
        <v>1710.56</v>
      </c>
      <c r="AA1926">
        <v>1711.4</v>
      </c>
      <c r="AB1926">
        <v>1688.74</v>
      </c>
      <c r="AC1926">
        <v>1696.22</v>
      </c>
      <c r="AD1926">
        <v>22.66</v>
      </c>
      <c r="AE1926">
        <v>19.8135714285714</v>
      </c>
      <c r="AF1926">
        <v>34.857495409296</v>
      </c>
      <c r="AG1926">
        <v>1</v>
      </c>
      <c r="AH1926" s="1">
        <f t="shared" si="92"/>
        <v>44805</v>
      </c>
      <c r="AI1926">
        <f>IFERROR(VLOOKUP(AH1926,realized!U:X,3,0),"")</f>
        <v>-717257.2</v>
      </c>
    </row>
    <row r="1927" spans="1:35" x14ac:dyDescent="0.3">
      <c r="A1927" t="s">
        <v>2756</v>
      </c>
      <c r="B1927">
        <v>0.99056999999999995</v>
      </c>
      <c r="C1927">
        <v>1.00105</v>
      </c>
      <c r="D1927">
        <v>0.98751999999999995</v>
      </c>
      <c r="E1927">
        <v>1.0006200000000001</v>
      </c>
      <c r="F1927">
        <v>1.353E-2</v>
      </c>
      <c r="G1927">
        <v>1.0623571428571401E-2</v>
      </c>
      <c r="H1927">
        <v>67.608104250747402</v>
      </c>
      <c r="I1927">
        <v>0</v>
      </c>
      <c r="J1927" s="1">
        <f t="shared" si="90"/>
        <v>44811</v>
      </c>
      <c r="K1927">
        <f>IFERROR(VLOOKUP(J1927,realized!F:I,3,0),"")</f>
        <v>-107090.85</v>
      </c>
      <c r="M1927" t="s">
        <v>2756</v>
      </c>
      <c r="N1927">
        <v>1.1517999999999999</v>
      </c>
      <c r="O1927">
        <v>1.15391</v>
      </c>
      <c r="P1927">
        <v>1.1404799999999999</v>
      </c>
      <c r="Q1927">
        <v>1.15358</v>
      </c>
      <c r="R1927">
        <v>1.3429999999999999E-2</v>
      </c>
      <c r="S1927">
        <v>1.14307142857142E-2</v>
      </c>
      <c r="T1927">
        <v>43.2079026805472</v>
      </c>
      <c r="U1927">
        <v>0</v>
      </c>
      <c r="V1927" s="1">
        <f t="shared" si="91"/>
        <v>44811</v>
      </c>
      <c r="W1927">
        <f>IFERROR(VLOOKUP(V1927,realized!K:N,3,0),"")</f>
        <v>-187718.5</v>
      </c>
      <c r="Y1927" t="s">
        <v>2753</v>
      </c>
      <c r="Z1927">
        <v>1696.7</v>
      </c>
      <c r="AA1927">
        <v>1717.97</v>
      </c>
      <c r="AB1927">
        <v>1694.84</v>
      </c>
      <c r="AC1927">
        <v>1711.57</v>
      </c>
      <c r="AD1927">
        <v>23.130000000000098</v>
      </c>
      <c r="AE1927">
        <v>19.391428571428499</v>
      </c>
      <c r="AF1927">
        <v>41.365039920367302</v>
      </c>
      <c r="AG1927">
        <v>1</v>
      </c>
      <c r="AH1927" s="1">
        <f t="shared" si="92"/>
        <v>44806</v>
      </c>
      <c r="AI1927">
        <f>IFERROR(VLOOKUP(AH1927,realized!U:X,3,0),"")</f>
        <v>-917101.23</v>
      </c>
    </row>
    <row r="1928" spans="1:35" x14ac:dyDescent="0.3">
      <c r="A1928" t="s">
        <v>2757</v>
      </c>
      <c r="B1928">
        <v>1.00061</v>
      </c>
      <c r="C1928">
        <v>1.0028999999999999</v>
      </c>
      <c r="D1928">
        <v>0.99304000000000003</v>
      </c>
      <c r="E1928">
        <v>0.99987000000000004</v>
      </c>
      <c r="F1928">
        <v>9.8599999999998602E-3</v>
      </c>
      <c r="G1928">
        <v>1.08764285714285E-2</v>
      </c>
      <c r="H1928">
        <v>68.861241495946004</v>
      </c>
      <c r="I1928">
        <v>0</v>
      </c>
      <c r="J1928" s="1">
        <f t="shared" si="90"/>
        <v>44812</v>
      </c>
      <c r="K1928">
        <f>IFERROR(VLOOKUP(J1928,realized!F:I,3,0),"")</f>
        <v>89985.58</v>
      </c>
      <c r="M1928" t="s">
        <v>2757</v>
      </c>
      <c r="N1928">
        <v>1.15327</v>
      </c>
      <c r="O1928">
        <v>1.1560299999999999</v>
      </c>
      <c r="P1928">
        <v>1.1459999999999999</v>
      </c>
      <c r="Q1928">
        <v>1.15018</v>
      </c>
      <c r="R1928">
        <v>1.00299999999999E-2</v>
      </c>
      <c r="S1928">
        <v>1.1117142857142799E-2</v>
      </c>
      <c r="T1928">
        <v>45.572142473911697</v>
      </c>
      <c r="U1928">
        <v>0</v>
      </c>
      <c r="V1928" s="1">
        <f t="shared" si="91"/>
        <v>44812</v>
      </c>
      <c r="W1928">
        <f>IFERROR(VLOOKUP(V1928,realized!K:N,3,0),"")</f>
        <v>107742.83</v>
      </c>
      <c r="Y1928" t="s">
        <v>2754</v>
      </c>
      <c r="Z1928">
        <v>1711</v>
      </c>
      <c r="AA1928">
        <v>1715.75</v>
      </c>
      <c r="AB1928">
        <v>1707.57</v>
      </c>
      <c r="AC1928">
        <v>1710.07</v>
      </c>
      <c r="AD1928">
        <v>8.1800000000000601</v>
      </c>
      <c r="AE1928">
        <v>19.111428571428501</v>
      </c>
      <c r="AF1928">
        <v>41.395068722768599</v>
      </c>
      <c r="AG1928">
        <v>1</v>
      </c>
      <c r="AH1928" s="1">
        <f t="shared" si="92"/>
        <v>44809</v>
      </c>
      <c r="AI1928">
        <f>IFERROR(VLOOKUP(AH1928,realized!U:X,3,0),"")</f>
        <v>364399.66</v>
      </c>
    </row>
    <row r="1929" spans="1:35" x14ac:dyDescent="0.3">
      <c r="A1929" t="s">
        <v>2758</v>
      </c>
      <c r="B1929">
        <v>0.99965000000000004</v>
      </c>
      <c r="C1929">
        <v>1.01129</v>
      </c>
      <c r="D1929">
        <v>0.99950000000000006</v>
      </c>
      <c r="E1929">
        <v>1.0044</v>
      </c>
      <c r="F1929">
        <v>1.17899999999999E-2</v>
      </c>
      <c r="G1929">
        <v>1.08578571428571E-2</v>
      </c>
      <c r="H1929">
        <v>65.594665421700597</v>
      </c>
      <c r="I1929">
        <v>0</v>
      </c>
      <c r="J1929" s="1">
        <f t="shared" si="90"/>
        <v>44813</v>
      </c>
      <c r="K1929">
        <f>IFERROR(VLOOKUP(J1929,realized!F:I,3,0),"")</f>
        <v>-115605.45</v>
      </c>
      <c r="M1929" t="s">
        <v>2758</v>
      </c>
      <c r="N1929">
        <v>1.15005</v>
      </c>
      <c r="O1929">
        <v>1.16476</v>
      </c>
      <c r="P1929">
        <v>1.1497599999999999</v>
      </c>
      <c r="Q1929">
        <v>1.1585700000000001</v>
      </c>
      <c r="R1929">
        <v>1.50000000000001E-2</v>
      </c>
      <c r="S1929">
        <v>1.1513571428571401E-2</v>
      </c>
      <c r="T1929">
        <v>45.438234428893097</v>
      </c>
      <c r="U1929">
        <v>0</v>
      </c>
      <c r="V1929" s="1">
        <f t="shared" si="91"/>
        <v>44813</v>
      </c>
      <c r="W1929">
        <f>IFERROR(VLOOKUP(V1929,realized!K:N,3,0),"")</f>
        <v>60626.63</v>
      </c>
      <c r="Y1929" t="s">
        <v>2755</v>
      </c>
      <c r="Z1929">
        <v>1709.36</v>
      </c>
      <c r="AA1929">
        <v>1726.66</v>
      </c>
      <c r="AB1929">
        <v>1699.73</v>
      </c>
      <c r="AC1929">
        <v>1702.01</v>
      </c>
      <c r="AD1929">
        <v>26.93</v>
      </c>
      <c r="AE1929">
        <v>19.420000000000002</v>
      </c>
      <c r="AF1929">
        <v>45.343563397842303</v>
      </c>
      <c r="AG1929">
        <v>0</v>
      </c>
      <c r="AH1929" s="1">
        <f t="shared" si="92"/>
        <v>44810</v>
      </c>
      <c r="AI1929">
        <f>IFERROR(VLOOKUP(AH1929,realized!U:X,3,0),"")</f>
        <v>-601347.29</v>
      </c>
    </row>
    <row r="1930" spans="1:35" x14ac:dyDescent="0.3">
      <c r="A1930" t="s">
        <v>2759</v>
      </c>
      <c r="B1930">
        <v>1.01048</v>
      </c>
      <c r="C1930">
        <v>1.0197499999999999</v>
      </c>
      <c r="D1930">
        <v>1.0059499999999999</v>
      </c>
      <c r="E1930">
        <v>1.01224</v>
      </c>
      <c r="F1930">
        <v>1.53499999999999E-2</v>
      </c>
      <c r="G1930">
        <v>1.10921428571428E-2</v>
      </c>
      <c r="H1930">
        <v>54.9350089529459</v>
      </c>
      <c r="I1930">
        <v>1</v>
      </c>
      <c r="J1930" s="1">
        <f t="shared" si="90"/>
        <v>44816</v>
      </c>
      <c r="K1930">
        <f>IFERROR(VLOOKUP(J1930,realized!F:I,3,0),"")</f>
        <v>-104567.21</v>
      </c>
      <c r="M1930" t="s">
        <v>2759</v>
      </c>
      <c r="N1930">
        <v>1.16404</v>
      </c>
      <c r="O1930">
        <v>1.17103</v>
      </c>
      <c r="P1930">
        <v>1.1600200000000001</v>
      </c>
      <c r="Q1930">
        <v>1.1682900000000001</v>
      </c>
      <c r="R1930">
        <v>1.24599999999999E-2</v>
      </c>
      <c r="S1930">
        <v>1.1259999999999999E-2</v>
      </c>
      <c r="T1930">
        <v>45.158200526262803</v>
      </c>
      <c r="U1930">
        <v>0</v>
      </c>
      <c r="V1930" s="1">
        <f t="shared" si="91"/>
        <v>44816</v>
      </c>
      <c r="W1930">
        <f>IFERROR(VLOOKUP(V1930,realized!K:N,3,0),"")</f>
        <v>142363.38</v>
      </c>
      <c r="Y1930" t="s">
        <v>2756</v>
      </c>
      <c r="Z1930">
        <v>1701.93</v>
      </c>
      <c r="AA1930">
        <v>1719.41</v>
      </c>
      <c r="AB1930">
        <v>1691.35</v>
      </c>
      <c r="AC1930">
        <v>1718.1</v>
      </c>
      <c r="AD1930">
        <v>28.060000000000102</v>
      </c>
      <c r="AE1930">
        <v>20.192142857142802</v>
      </c>
      <c r="AF1930">
        <v>48.481116089216002</v>
      </c>
      <c r="AG1930">
        <v>0</v>
      </c>
      <c r="AH1930" s="1">
        <f t="shared" si="92"/>
        <v>44811</v>
      </c>
      <c r="AI1930">
        <f>IFERROR(VLOOKUP(AH1930,realized!U:X,3,0),"")</f>
        <v>-1654046.96</v>
      </c>
    </row>
    <row r="1931" spans="1:35" x14ac:dyDescent="0.3">
      <c r="A1931" t="s">
        <v>2760</v>
      </c>
      <c r="B1931">
        <v>1.01213</v>
      </c>
      <c r="C1931">
        <v>1.0186999999999999</v>
      </c>
      <c r="D1931">
        <v>0.99663000000000002</v>
      </c>
      <c r="E1931">
        <v>0.99675000000000002</v>
      </c>
      <c r="F1931">
        <v>2.2069999999999899E-2</v>
      </c>
      <c r="G1931">
        <v>1.20307142857142E-2</v>
      </c>
      <c r="H1931">
        <v>55.607778960806499</v>
      </c>
      <c r="I1931">
        <v>1</v>
      </c>
      <c r="J1931" s="1">
        <f t="shared" si="90"/>
        <v>44817</v>
      </c>
      <c r="K1931">
        <f>IFERROR(VLOOKUP(J1931,realized!F:I,3,0),"")</f>
        <v>-30887.86</v>
      </c>
      <c r="M1931" t="s">
        <v>2760</v>
      </c>
      <c r="N1931">
        <v>1.1681999999999999</v>
      </c>
      <c r="O1931">
        <v>1.1738</v>
      </c>
      <c r="P1931">
        <v>1.1492</v>
      </c>
      <c r="Q1931">
        <v>1.1492800000000001</v>
      </c>
      <c r="R1931">
        <v>2.45999999999999E-2</v>
      </c>
      <c r="S1931">
        <v>1.24292857142857E-2</v>
      </c>
      <c r="T1931">
        <v>45.260330853907803</v>
      </c>
      <c r="U1931">
        <v>0</v>
      </c>
      <c r="V1931" s="1">
        <f t="shared" si="91"/>
        <v>44817</v>
      </c>
      <c r="W1931">
        <f>IFERROR(VLOOKUP(V1931,realized!K:N,3,0),"")</f>
        <v>374214.77</v>
      </c>
      <c r="Y1931" t="s">
        <v>2757</v>
      </c>
      <c r="Z1931">
        <v>1717.97</v>
      </c>
      <c r="AA1931">
        <v>1728.22</v>
      </c>
      <c r="AB1931">
        <v>1703.84</v>
      </c>
      <c r="AC1931">
        <v>1708.33</v>
      </c>
      <c r="AD1931">
        <v>24.380000000000098</v>
      </c>
      <c r="AE1931">
        <v>20.954999999999998</v>
      </c>
      <c r="AF1931">
        <v>48.470611974285298</v>
      </c>
      <c r="AG1931">
        <v>0</v>
      </c>
      <c r="AH1931" s="1">
        <f t="shared" si="92"/>
        <v>44812</v>
      </c>
      <c r="AI1931">
        <f>IFERROR(VLOOKUP(AH1931,realized!U:X,3,0),"")</f>
        <v>-762254.68</v>
      </c>
    </row>
    <row r="1932" spans="1:35" x14ac:dyDescent="0.3">
      <c r="A1932" t="s">
        <v>2761</v>
      </c>
      <c r="B1932">
        <v>0.99668000000000001</v>
      </c>
      <c r="C1932">
        <v>1.0023299999999999</v>
      </c>
      <c r="D1932">
        <v>0.99548999999999999</v>
      </c>
      <c r="E1932">
        <v>0.99780000000000002</v>
      </c>
      <c r="F1932">
        <v>6.8399999999999503E-3</v>
      </c>
      <c r="G1932">
        <v>1.1918571428571299E-2</v>
      </c>
      <c r="H1932">
        <v>56.288269725557399</v>
      </c>
      <c r="I1932">
        <v>1</v>
      </c>
      <c r="J1932" s="1">
        <f t="shared" si="90"/>
        <v>44818</v>
      </c>
      <c r="K1932">
        <f>IFERROR(VLOOKUP(J1932,realized!F:I,3,0),"")</f>
        <v>86410.07</v>
      </c>
      <c r="M1932" t="s">
        <v>2761</v>
      </c>
      <c r="N1932">
        <v>1.1491499999999999</v>
      </c>
      <c r="O1932">
        <v>1.15893</v>
      </c>
      <c r="P1932">
        <v>1.14795</v>
      </c>
      <c r="Q1932">
        <v>1.15398</v>
      </c>
      <c r="R1932">
        <v>1.09799999999999E-2</v>
      </c>
      <c r="S1932">
        <v>1.26392857142857E-2</v>
      </c>
      <c r="T1932">
        <v>45.551117011046699</v>
      </c>
      <c r="U1932">
        <v>0</v>
      </c>
      <c r="V1932" s="1">
        <f t="shared" si="91"/>
        <v>44818</v>
      </c>
      <c r="W1932">
        <f>IFERROR(VLOOKUP(V1932,realized!K:N,3,0),"")</f>
        <v>1326.44</v>
      </c>
      <c r="Y1932" t="s">
        <v>2758</v>
      </c>
      <c r="Z1932">
        <v>1708.49</v>
      </c>
      <c r="AA1932">
        <v>1729.41</v>
      </c>
      <c r="AB1932">
        <v>1708.3</v>
      </c>
      <c r="AC1932">
        <v>1716.5</v>
      </c>
      <c r="AD1932">
        <v>21.110000000000099</v>
      </c>
      <c r="AE1932">
        <v>20.945</v>
      </c>
      <c r="AF1932">
        <v>48.523005407598902</v>
      </c>
      <c r="AG1932">
        <v>0</v>
      </c>
      <c r="AH1932" s="1">
        <f t="shared" si="92"/>
        <v>44813</v>
      </c>
      <c r="AI1932">
        <f>IFERROR(VLOOKUP(AH1932,realized!U:X,3,0),"")</f>
        <v>548296.44999999995</v>
      </c>
    </row>
    <row r="1933" spans="1:35" x14ac:dyDescent="0.3">
      <c r="A1933" t="s">
        <v>2762</v>
      </c>
      <c r="B1933">
        <v>0.99758000000000002</v>
      </c>
      <c r="C1933">
        <v>1.00176</v>
      </c>
      <c r="D1933">
        <v>0.99555000000000005</v>
      </c>
      <c r="E1933">
        <v>0.99956999999999996</v>
      </c>
      <c r="F1933">
        <v>6.20999999999993E-3</v>
      </c>
      <c r="G1933">
        <v>1.1334999999999901E-2</v>
      </c>
      <c r="H1933">
        <v>56.661711223433699</v>
      </c>
      <c r="I1933">
        <v>1</v>
      </c>
      <c r="J1933" s="1">
        <f t="shared" si="90"/>
        <v>44819</v>
      </c>
      <c r="K1933">
        <f>IFERROR(VLOOKUP(J1933,realized!F:I,3,0),"")</f>
        <v>-229431.73</v>
      </c>
      <c r="M1933" t="s">
        <v>2762</v>
      </c>
      <c r="N1933">
        <v>1.15402</v>
      </c>
      <c r="O1933">
        <v>1.1548</v>
      </c>
      <c r="P1933">
        <v>1.14611</v>
      </c>
      <c r="Q1933">
        <v>1.1466099999999999</v>
      </c>
      <c r="R1933">
        <v>8.6900000000000796E-3</v>
      </c>
      <c r="S1933">
        <v>1.2069285714285701E-2</v>
      </c>
      <c r="T1933">
        <v>58.167197871418502</v>
      </c>
      <c r="U1933">
        <v>0</v>
      </c>
      <c r="V1933" s="1">
        <f t="shared" si="91"/>
        <v>44819</v>
      </c>
      <c r="W1933">
        <f>IFERROR(VLOOKUP(V1933,realized!K:N,3,0),"")</f>
        <v>-176771.05</v>
      </c>
      <c r="Y1933" t="s">
        <v>2759</v>
      </c>
      <c r="Z1933">
        <v>1717.84</v>
      </c>
      <c r="AA1933">
        <v>1735.13</v>
      </c>
      <c r="AB1933">
        <v>1711.86</v>
      </c>
      <c r="AC1933">
        <v>1724.31</v>
      </c>
      <c r="AD1933">
        <v>23.270000000000199</v>
      </c>
      <c r="AE1933">
        <v>20.9407142857143</v>
      </c>
      <c r="AF1933">
        <v>48.529181880523197</v>
      </c>
      <c r="AG1933">
        <v>0</v>
      </c>
      <c r="AH1933" s="1">
        <f t="shared" si="92"/>
        <v>44816</v>
      </c>
      <c r="AI1933">
        <f>IFERROR(VLOOKUP(AH1933,realized!U:X,3,0),"")</f>
        <v>-286316.28999999998</v>
      </c>
    </row>
    <row r="1934" spans="1:35" x14ac:dyDescent="0.3">
      <c r="A1934" t="s">
        <v>2763</v>
      </c>
      <c r="B1934">
        <v>0.99953000000000003</v>
      </c>
      <c r="C1934">
        <v>1.00363</v>
      </c>
      <c r="D1934">
        <v>0.99443000000000004</v>
      </c>
      <c r="E1934">
        <v>1.00118</v>
      </c>
      <c r="F1934">
        <v>9.1999999999999808E-3</v>
      </c>
      <c r="G1934">
        <v>1.1167857142857099E-2</v>
      </c>
      <c r="H1934">
        <v>56.886009326986397</v>
      </c>
      <c r="I1934">
        <v>1</v>
      </c>
      <c r="J1934" s="1">
        <f t="shared" si="90"/>
        <v>44820</v>
      </c>
      <c r="K1934">
        <f>IFERROR(VLOOKUP(J1934,realized!F:I,3,0),"")</f>
        <v>-16705.02</v>
      </c>
      <c r="M1934" t="s">
        <v>2763</v>
      </c>
      <c r="N1934">
        <v>1.1467400000000001</v>
      </c>
      <c r="O1934">
        <v>1.1479900000000001</v>
      </c>
      <c r="P1934">
        <v>1.13503</v>
      </c>
      <c r="Q1934">
        <v>1.14191</v>
      </c>
      <c r="R1934">
        <v>1.2959999999999999E-2</v>
      </c>
      <c r="S1934">
        <v>1.2311428571428499E-2</v>
      </c>
      <c r="T1934">
        <v>52.799965127624098</v>
      </c>
      <c r="U1934">
        <v>0</v>
      </c>
      <c r="V1934" s="1">
        <f t="shared" si="91"/>
        <v>44820</v>
      </c>
      <c r="W1934">
        <f>IFERROR(VLOOKUP(V1934,realized!K:N,3,0),"")</f>
        <v>-1193563.8999999999</v>
      </c>
      <c r="Y1934" t="s">
        <v>2760</v>
      </c>
      <c r="Z1934">
        <v>1724.69</v>
      </c>
      <c r="AA1934">
        <v>1731.81</v>
      </c>
      <c r="AB1934">
        <v>1696.95</v>
      </c>
      <c r="AC1934">
        <v>1701.91</v>
      </c>
      <c r="AD1934">
        <v>34.8599999999999</v>
      </c>
      <c r="AE1934">
        <v>22.467857142857198</v>
      </c>
      <c r="AF1934">
        <v>48.922687687088398</v>
      </c>
      <c r="AG1934">
        <v>0</v>
      </c>
      <c r="AH1934" s="1">
        <f t="shared" si="92"/>
        <v>44817</v>
      </c>
      <c r="AI1934">
        <f>IFERROR(VLOOKUP(AH1934,realized!U:X,3,0),"")</f>
        <v>363493.42</v>
      </c>
    </row>
    <row r="1935" spans="1:35" x14ac:dyDescent="0.3">
      <c r="A1935" t="s">
        <v>2764</v>
      </c>
      <c r="B1935">
        <v>1.00085</v>
      </c>
      <c r="C1935">
        <v>1.0028699999999999</v>
      </c>
      <c r="D1935">
        <v>0.99655000000000005</v>
      </c>
      <c r="E1935">
        <v>1.0023599999999999</v>
      </c>
      <c r="F1935">
        <v>6.3199999999998804E-3</v>
      </c>
      <c r="G1935">
        <v>1.11007142857142E-2</v>
      </c>
      <c r="H1935">
        <v>57.260968510907503</v>
      </c>
      <c r="I1935">
        <v>1</v>
      </c>
      <c r="J1935" s="1">
        <f t="shared" si="90"/>
        <v>44823</v>
      </c>
      <c r="K1935">
        <f>IFERROR(VLOOKUP(J1935,realized!F:I,3,0),"")</f>
        <v>52276.12</v>
      </c>
      <c r="M1935" t="s">
        <v>2764</v>
      </c>
      <c r="N1935">
        <v>1.1415500000000001</v>
      </c>
      <c r="O1935">
        <v>1.1441600000000001</v>
      </c>
      <c r="P1935">
        <v>1.1355</v>
      </c>
      <c r="Q1935">
        <v>1.1432100000000001</v>
      </c>
      <c r="R1935">
        <v>8.6600000000001103E-3</v>
      </c>
      <c r="S1935">
        <v>1.1934285714285699E-2</v>
      </c>
      <c r="T1935">
        <v>54.964762514747598</v>
      </c>
      <c r="U1935">
        <v>0</v>
      </c>
      <c r="V1935" s="1">
        <f t="shared" si="91"/>
        <v>44823</v>
      </c>
      <c r="W1935">
        <f>IFERROR(VLOOKUP(V1935,realized!K:N,3,0),"")</f>
        <v>208386.83</v>
      </c>
      <c r="Y1935" t="s">
        <v>2761</v>
      </c>
      <c r="Z1935">
        <v>1701.28</v>
      </c>
      <c r="AA1935">
        <v>1707.07</v>
      </c>
      <c r="AB1935">
        <v>1693.51</v>
      </c>
      <c r="AC1935">
        <v>1697.21</v>
      </c>
      <c r="AD1935">
        <v>13.559999999999899</v>
      </c>
      <c r="AE1935">
        <v>22.320714285714299</v>
      </c>
      <c r="AF1935">
        <v>52.887604398583399</v>
      </c>
      <c r="AG1935">
        <v>0</v>
      </c>
      <c r="AH1935" s="1">
        <f t="shared" si="92"/>
        <v>44818</v>
      </c>
      <c r="AI1935">
        <f>IFERROR(VLOOKUP(AH1935,realized!U:X,3,0),"")</f>
        <v>198982.21</v>
      </c>
    </row>
    <row r="1936" spans="1:35" x14ac:dyDescent="0.3">
      <c r="A1936" t="s">
        <v>2765</v>
      </c>
      <c r="B1936">
        <v>1.00221</v>
      </c>
      <c r="C1936">
        <v>1.00501</v>
      </c>
      <c r="D1936">
        <v>0.99548000000000003</v>
      </c>
      <c r="E1936">
        <v>0.99697999999999998</v>
      </c>
      <c r="F1936">
        <v>9.5299999999999205E-3</v>
      </c>
      <c r="G1936">
        <v>1.10121428571428E-2</v>
      </c>
      <c r="H1936">
        <v>57.577306672970302</v>
      </c>
      <c r="I1936">
        <v>1</v>
      </c>
      <c r="J1936" s="1">
        <f t="shared" si="90"/>
        <v>44824</v>
      </c>
      <c r="K1936">
        <f>IFERROR(VLOOKUP(J1936,realized!F:I,3,0),"")</f>
        <v>35247.449999999997</v>
      </c>
      <c r="M1936" t="s">
        <v>2765</v>
      </c>
      <c r="N1936">
        <v>1.1430100000000001</v>
      </c>
      <c r="O1936">
        <v>1.1460300000000001</v>
      </c>
      <c r="P1936">
        <v>1.1356999999999999</v>
      </c>
      <c r="Q1936">
        <v>1.1380999999999999</v>
      </c>
      <c r="R1936">
        <v>1.03300000000001E-2</v>
      </c>
      <c r="S1936">
        <v>1.1996428571428601E-2</v>
      </c>
      <c r="T1936">
        <v>55.007455508699003</v>
      </c>
      <c r="U1936">
        <v>0</v>
      </c>
      <c r="V1936" s="1">
        <f t="shared" si="91"/>
        <v>44824</v>
      </c>
      <c r="W1936">
        <f>IFERROR(VLOOKUP(V1936,realized!K:N,3,0),"")</f>
        <v>318575.07</v>
      </c>
      <c r="Y1936" t="s">
        <v>2762</v>
      </c>
      <c r="Z1936">
        <v>1697.15</v>
      </c>
      <c r="AA1936">
        <v>1698.08</v>
      </c>
      <c r="AB1936">
        <v>1660.27</v>
      </c>
      <c r="AC1936">
        <v>1664.6</v>
      </c>
      <c r="AD1936">
        <v>37.809999999999903</v>
      </c>
      <c r="AE1936">
        <v>23.2564285714286</v>
      </c>
      <c r="AF1936">
        <v>46.0177500958468</v>
      </c>
      <c r="AG1936">
        <v>0</v>
      </c>
      <c r="AH1936" s="1">
        <f t="shared" si="92"/>
        <v>44819</v>
      </c>
      <c r="AI1936">
        <f>IFERROR(VLOOKUP(AH1936,realized!U:X,3,0),"")</f>
        <v>-7840719.8499999996</v>
      </c>
    </row>
    <row r="1937" spans="1:35" x14ac:dyDescent="0.3">
      <c r="A1937" t="s">
        <v>2766</v>
      </c>
      <c r="B1937">
        <v>0.99692999999999998</v>
      </c>
      <c r="C1937">
        <v>0.99746999999999997</v>
      </c>
      <c r="D1937">
        <v>0.98109000000000002</v>
      </c>
      <c r="E1937">
        <v>0.98402999999999996</v>
      </c>
      <c r="F1937">
        <v>1.6379999999999902E-2</v>
      </c>
      <c r="G1937">
        <v>1.1159999999999899E-2</v>
      </c>
      <c r="H1937">
        <v>52.279847425190198</v>
      </c>
      <c r="I1937">
        <v>1</v>
      </c>
      <c r="J1937" s="1">
        <f t="shared" si="90"/>
        <v>44825</v>
      </c>
      <c r="K1937">
        <f>IFERROR(VLOOKUP(J1937,realized!F:I,3,0),"")</f>
        <v>-1449244.03</v>
      </c>
      <c r="M1937" t="s">
        <v>2766</v>
      </c>
      <c r="N1937">
        <v>1.1377699999999999</v>
      </c>
      <c r="O1937">
        <v>1.1384099999999999</v>
      </c>
      <c r="P1937">
        <v>1.12347</v>
      </c>
      <c r="Q1937">
        <v>1.1269400000000001</v>
      </c>
      <c r="R1937">
        <v>1.49399999999999E-2</v>
      </c>
      <c r="S1937">
        <v>1.2193571428571401E-2</v>
      </c>
      <c r="T1937">
        <v>45.196367262331599</v>
      </c>
      <c r="U1937">
        <v>0</v>
      </c>
      <c r="V1937" s="1">
        <f t="shared" si="91"/>
        <v>44825</v>
      </c>
      <c r="W1937">
        <f>IFERROR(VLOOKUP(V1937,realized!K:N,3,0),"")</f>
        <v>-2725762.76</v>
      </c>
      <c r="Y1937" t="s">
        <v>2763</v>
      </c>
      <c r="Z1937">
        <v>1664.98</v>
      </c>
      <c r="AA1937">
        <v>1680.38</v>
      </c>
      <c r="AB1937">
        <v>1654.09</v>
      </c>
      <c r="AC1937">
        <v>1674.49</v>
      </c>
      <c r="AD1937">
        <v>26.290000000000099</v>
      </c>
      <c r="AE1937">
        <v>23.3264285714286</v>
      </c>
      <c r="AF1937">
        <v>46.034174678269302</v>
      </c>
      <c r="AG1937">
        <v>0</v>
      </c>
      <c r="AH1937" s="1">
        <f t="shared" si="92"/>
        <v>44820</v>
      </c>
      <c r="AI1937">
        <f>IFERROR(VLOOKUP(AH1937,realized!U:X,3,0),"")</f>
        <v>-6033725.6100000003</v>
      </c>
    </row>
    <row r="1938" spans="1:35" x14ac:dyDescent="0.3">
      <c r="A1938" t="s">
        <v>2767</v>
      </c>
      <c r="B1938">
        <v>0.98365999999999998</v>
      </c>
      <c r="C1938">
        <v>0.99070999999999998</v>
      </c>
      <c r="D1938">
        <v>0.98084000000000005</v>
      </c>
      <c r="E1938">
        <v>0.98331000000000002</v>
      </c>
      <c r="F1938">
        <v>9.8699999999999292E-3</v>
      </c>
      <c r="G1938">
        <v>1.1205714285714201E-2</v>
      </c>
      <c r="H1938">
        <v>52.338306285110697</v>
      </c>
      <c r="I1938">
        <v>1</v>
      </c>
      <c r="J1938" s="1">
        <f t="shared" si="90"/>
        <v>44826</v>
      </c>
      <c r="K1938">
        <f>IFERROR(VLOOKUP(J1938,realized!F:I,3,0),"")</f>
        <v>-1364619.32</v>
      </c>
      <c r="M1938" t="s">
        <v>2767</v>
      </c>
      <c r="N1938">
        <v>1.12676</v>
      </c>
      <c r="O1938">
        <v>1.1363700000000001</v>
      </c>
      <c r="P1938">
        <v>1.1211199999999999</v>
      </c>
      <c r="Q1938">
        <v>1.1254</v>
      </c>
      <c r="R1938">
        <v>1.5250000000000199E-2</v>
      </c>
      <c r="S1938">
        <v>1.2619285714285699E-2</v>
      </c>
      <c r="T1938">
        <v>43.649457345257197</v>
      </c>
      <c r="U1938">
        <v>0</v>
      </c>
      <c r="V1938" s="1">
        <f t="shared" si="91"/>
        <v>44826</v>
      </c>
      <c r="W1938">
        <f>IFERROR(VLOOKUP(V1938,realized!K:N,3,0),"")</f>
        <v>-567453.44999999995</v>
      </c>
      <c r="Y1938" t="s">
        <v>2764</v>
      </c>
      <c r="Z1938">
        <v>1674.38</v>
      </c>
      <c r="AA1938">
        <v>1679.91</v>
      </c>
      <c r="AB1938">
        <v>1659.58</v>
      </c>
      <c r="AC1938">
        <v>1674.72</v>
      </c>
      <c r="AD1938">
        <v>20.330000000000101</v>
      </c>
      <c r="AE1938">
        <v>23.396428571428601</v>
      </c>
      <c r="AF1938">
        <v>48.956087907487003</v>
      </c>
      <c r="AG1938">
        <v>0</v>
      </c>
      <c r="AH1938" s="1">
        <f t="shared" si="92"/>
        <v>44823</v>
      </c>
      <c r="AI1938">
        <f>IFERROR(VLOOKUP(AH1938,realized!U:X,3,0),"")</f>
        <v>392943.78</v>
      </c>
    </row>
    <row r="1939" spans="1:35" x14ac:dyDescent="0.3">
      <c r="A1939" t="s">
        <v>2768</v>
      </c>
      <c r="B1939">
        <v>0.98329</v>
      </c>
      <c r="C1939">
        <v>0.98514999999999997</v>
      </c>
      <c r="D1939">
        <v>0.96675</v>
      </c>
      <c r="E1939">
        <v>0.96875999999999995</v>
      </c>
      <c r="F1939">
        <v>1.8399999999999899E-2</v>
      </c>
      <c r="G1939">
        <v>1.1972142857142799E-2</v>
      </c>
      <c r="H1939">
        <v>41.106532403117399</v>
      </c>
      <c r="I1939">
        <v>1</v>
      </c>
      <c r="J1939" s="1">
        <f t="shared" si="90"/>
        <v>44827</v>
      </c>
      <c r="K1939">
        <f>IFERROR(VLOOKUP(J1939,realized!F:I,3,0),"")</f>
        <v>-1960754.37</v>
      </c>
      <c r="M1939" t="s">
        <v>2768</v>
      </c>
      <c r="N1939">
        <v>1.1255999999999999</v>
      </c>
      <c r="O1939">
        <v>1.1273200000000001</v>
      </c>
      <c r="P1939">
        <v>1.08388</v>
      </c>
      <c r="Q1939">
        <v>1.0851599999999999</v>
      </c>
      <c r="R1939">
        <v>4.3440000000000097E-2</v>
      </c>
      <c r="S1939">
        <v>1.51664285714286E-2</v>
      </c>
      <c r="T1939">
        <v>24.193714702297299</v>
      </c>
      <c r="U1939">
        <v>0</v>
      </c>
      <c r="V1939" s="1">
        <f t="shared" si="91"/>
        <v>44827</v>
      </c>
      <c r="W1939">
        <f>IFERROR(VLOOKUP(V1939,realized!K:N,3,0),"")</f>
        <v>-4061596.56</v>
      </c>
      <c r="Y1939" t="s">
        <v>2765</v>
      </c>
      <c r="Z1939">
        <v>1675.58</v>
      </c>
      <c r="AA1939">
        <v>1679.61</v>
      </c>
      <c r="AB1939">
        <v>1659.89</v>
      </c>
      <c r="AC1939">
        <v>1664.81</v>
      </c>
      <c r="AD1939">
        <v>19.7199999999998</v>
      </c>
      <c r="AE1939">
        <v>23.5921428571429</v>
      </c>
      <c r="AF1939">
        <v>49.484829262071997</v>
      </c>
      <c r="AG1939">
        <v>0</v>
      </c>
      <c r="AH1939" s="1">
        <f t="shared" si="92"/>
        <v>44824</v>
      </c>
      <c r="AI1939">
        <f>IFERROR(VLOOKUP(AH1939,realized!U:X,3,0),"")</f>
        <v>312711.63</v>
      </c>
    </row>
    <row r="1940" spans="1:35" x14ac:dyDescent="0.3">
      <c r="A1940" t="s">
        <v>2769</v>
      </c>
      <c r="B1940">
        <v>0.96662000000000003</v>
      </c>
      <c r="C1940">
        <v>0.97097</v>
      </c>
      <c r="D1940">
        <v>0.95498000000000005</v>
      </c>
      <c r="E1940">
        <v>0.96074999999999999</v>
      </c>
      <c r="F1940">
        <v>1.59899999999999E-2</v>
      </c>
      <c r="G1940">
        <v>1.22385714285713E-2</v>
      </c>
      <c r="H1940">
        <v>33.932143882591703</v>
      </c>
      <c r="I1940">
        <v>1</v>
      </c>
      <c r="J1940" s="1">
        <f t="shared" si="90"/>
        <v>44830</v>
      </c>
      <c r="K1940">
        <f>IFERROR(VLOOKUP(J1940,realized!F:I,3,0),"")</f>
        <v>-1547898.13</v>
      </c>
      <c r="M1940" t="s">
        <v>2769</v>
      </c>
      <c r="N1940">
        <v>1.0795399999999999</v>
      </c>
      <c r="O1940">
        <v>1.0929199999999999</v>
      </c>
      <c r="P1940">
        <v>1.0351399999999999</v>
      </c>
      <c r="Q1940">
        <v>1.0685199999999999</v>
      </c>
      <c r="R1940">
        <v>5.7779999999999901E-2</v>
      </c>
      <c r="S1940">
        <v>1.8467857142857098E-2</v>
      </c>
      <c r="T1940">
        <v>9.2822490373627105</v>
      </c>
      <c r="U1940">
        <v>0</v>
      </c>
      <c r="V1940" s="1">
        <f t="shared" si="91"/>
        <v>44830</v>
      </c>
      <c r="W1940">
        <f>IFERROR(VLOOKUP(V1940,realized!K:N,3,0),"")</f>
        <v>-4038736.44</v>
      </c>
      <c r="Y1940" t="s">
        <v>2766</v>
      </c>
      <c r="Z1940">
        <v>1664.78</v>
      </c>
      <c r="AA1940">
        <v>1688</v>
      </c>
      <c r="AB1940">
        <v>1653.57</v>
      </c>
      <c r="AC1940">
        <v>1673.51</v>
      </c>
      <c r="AD1940">
        <v>34.43</v>
      </c>
      <c r="AE1940">
        <v>24.432857142857198</v>
      </c>
      <c r="AF1940">
        <v>49.823144463986303</v>
      </c>
      <c r="AG1940">
        <v>0</v>
      </c>
      <c r="AH1940" s="1">
        <f t="shared" si="92"/>
        <v>44825</v>
      </c>
      <c r="AI1940">
        <f>IFERROR(VLOOKUP(AH1940,realized!U:X,3,0),"")</f>
        <v>157608.4</v>
      </c>
    </row>
    <row r="1941" spans="1:35" x14ac:dyDescent="0.3">
      <c r="A1941" t="s">
        <v>2770</v>
      </c>
      <c r="B1941">
        <v>0.96067000000000002</v>
      </c>
      <c r="C1941">
        <v>0.96708000000000005</v>
      </c>
      <c r="D1941">
        <v>0.95687</v>
      </c>
      <c r="E1941">
        <v>0.95918000000000003</v>
      </c>
      <c r="F1941">
        <v>1.021E-2</v>
      </c>
      <c r="G1941">
        <v>1.20014285714285E-2</v>
      </c>
      <c r="H1941">
        <v>34.259933999144799</v>
      </c>
      <c r="I1941">
        <v>1</v>
      </c>
      <c r="J1941" s="1">
        <f t="shared" si="90"/>
        <v>44831</v>
      </c>
      <c r="K1941">
        <f>IFERROR(VLOOKUP(J1941,realized!F:I,3,0),"")</f>
        <v>8896.75</v>
      </c>
      <c r="M1941" t="s">
        <v>2770</v>
      </c>
      <c r="N1941">
        <v>1.0684100000000001</v>
      </c>
      <c r="O1941">
        <v>1.08372</v>
      </c>
      <c r="P1941">
        <v>1.0649999999999999</v>
      </c>
      <c r="Q1941">
        <v>1.0730900000000001</v>
      </c>
      <c r="R1941">
        <v>1.8720000000000001E-2</v>
      </c>
      <c r="S1941">
        <v>1.8845714285714299E-2</v>
      </c>
      <c r="T1941">
        <v>10.8360310326803</v>
      </c>
      <c r="U1941">
        <v>0</v>
      </c>
      <c r="V1941" s="1">
        <f t="shared" si="91"/>
        <v>44831</v>
      </c>
      <c r="W1941">
        <f>IFERROR(VLOOKUP(V1941,realized!K:N,3,0),"")</f>
        <v>92018.76</v>
      </c>
      <c r="Y1941" t="s">
        <v>2767</v>
      </c>
      <c r="Z1941">
        <v>1673.14</v>
      </c>
      <c r="AA1941">
        <v>1684.92</v>
      </c>
      <c r="AB1941">
        <v>1655.6</v>
      </c>
      <c r="AC1941">
        <v>1670.9</v>
      </c>
      <c r="AD1941">
        <v>29.3200000000001</v>
      </c>
      <c r="AE1941">
        <v>24.875</v>
      </c>
      <c r="AF1941">
        <v>50.501112861577901</v>
      </c>
      <c r="AG1941">
        <v>0</v>
      </c>
      <c r="AH1941" s="1">
        <f t="shared" si="92"/>
        <v>44826</v>
      </c>
      <c r="AI1941">
        <f>IFERROR(VLOOKUP(AH1941,realized!U:X,3,0),"")</f>
        <v>-303311.53000000003</v>
      </c>
    </row>
    <row r="1942" spans="1:35" x14ac:dyDescent="0.3">
      <c r="A1942" t="s">
        <v>2771</v>
      </c>
      <c r="B1942">
        <v>0.95889000000000002</v>
      </c>
      <c r="C1942">
        <v>0.97506000000000004</v>
      </c>
      <c r="D1942">
        <v>0.95355000000000001</v>
      </c>
      <c r="E1942">
        <v>0.97346999999999995</v>
      </c>
      <c r="F1942">
        <v>2.1510000000000001E-2</v>
      </c>
      <c r="G1942">
        <v>1.28335714285713E-2</v>
      </c>
      <c r="H1942">
        <v>33.893224466029601</v>
      </c>
      <c r="I1942">
        <v>1</v>
      </c>
      <c r="J1942" s="1">
        <f t="shared" si="90"/>
        <v>44832</v>
      </c>
      <c r="K1942">
        <f>IFERROR(VLOOKUP(J1942,realized!F:I,3,0),"")</f>
        <v>-411397.22</v>
      </c>
      <c r="M1942" t="s">
        <v>2771</v>
      </c>
      <c r="N1942">
        <v>1.0730500000000001</v>
      </c>
      <c r="O1942">
        <v>1.0914900000000001</v>
      </c>
      <c r="P1942">
        <v>1.0538400000000001</v>
      </c>
      <c r="Q1942">
        <v>1.0887500000000001</v>
      </c>
      <c r="R1942">
        <v>3.7649999999999899E-2</v>
      </c>
      <c r="S1942">
        <v>2.0818571428571402E-2</v>
      </c>
      <c r="T1942">
        <v>12.777225755776801</v>
      </c>
      <c r="U1942">
        <v>0</v>
      </c>
      <c r="V1942" s="1">
        <f t="shared" si="91"/>
        <v>44832</v>
      </c>
      <c r="W1942">
        <f>IFERROR(VLOOKUP(V1942,realized!K:N,3,0),"")</f>
        <v>-203369.98</v>
      </c>
      <c r="Y1942" t="s">
        <v>2768</v>
      </c>
      <c r="Z1942">
        <v>1671.25</v>
      </c>
      <c r="AA1942">
        <v>1676.11</v>
      </c>
      <c r="AB1942">
        <v>1639.46</v>
      </c>
      <c r="AC1942">
        <v>1643.61</v>
      </c>
      <c r="AD1942">
        <v>36.6499999999998</v>
      </c>
      <c r="AE1942">
        <v>26.908571428571399</v>
      </c>
      <c r="AF1942">
        <v>45.398384128755303</v>
      </c>
      <c r="AG1942">
        <v>0</v>
      </c>
      <c r="AH1942" s="1">
        <f t="shared" si="92"/>
        <v>44827</v>
      </c>
      <c r="AI1942">
        <f>IFERROR(VLOOKUP(AH1942,realized!U:X,3,0),"")</f>
        <v>-3196501.39</v>
      </c>
    </row>
    <row r="1943" spans="1:35" x14ac:dyDescent="0.3">
      <c r="A1943" t="s">
        <v>2772</v>
      </c>
      <c r="B1943">
        <v>0.97336999999999996</v>
      </c>
      <c r="C1943">
        <v>0.98143000000000002</v>
      </c>
      <c r="D1943">
        <v>0.96350999999999998</v>
      </c>
      <c r="E1943">
        <v>0.98089999999999999</v>
      </c>
      <c r="F1943">
        <v>1.7919999999999998E-2</v>
      </c>
      <c r="G1943">
        <v>1.32714285714285E-2</v>
      </c>
      <c r="H1943">
        <v>34.453855145793099</v>
      </c>
      <c r="I1943">
        <v>1</v>
      </c>
      <c r="J1943" s="1">
        <f t="shared" si="90"/>
        <v>44833</v>
      </c>
      <c r="K1943">
        <f>IFERROR(VLOOKUP(J1943,realized!F:I,3,0),"")</f>
        <v>-328031.78000000003</v>
      </c>
      <c r="M1943" t="s">
        <v>2772</v>
      </c>
      <c r="N1943">
        <v>1.0885199999999999</v>
      </c>
      <c r="O1943">
        <v>1.11188</v>
      </c>
      <c r="P1943">
        <v>1.0761700000000001</v>
      </c>
      <c r="Q1943">
        <v>1.1108</v>
      </c>
      <c r="R1943">
        <v>3.5709999999999902E-2</v>
      </c>
      <c r="S1943">
        <v>2.2297857142857098E-2</v>
      </c>
      <c r="T1943">
        <v>14.824440168708399</v>
      </c>
      <c r="U1943">
        <v>0</v>
      </c>
      <c r="V1943" s="1">
        <f t="shared" si="91"/>
        <v>44833</v>
      </c>
      <c r="W1943">
        <f>IFERROR(VLOOKUP(V1943,realized!K:N,3,0),"")</f>
        <v>-755615.92</v>
      </c>
      <c r="Y1943" t="s">
        <v>2769</v>
      </c>
      <c r="Z1943">
        <v>1643.98</v>
      </c>
      <c r="AA1943">
        <v>1649.72</v>
      </c>
      <c r="AB1943">
        <v>1621</v>
      </c>
      <c r="AC1943">
        <v>1622.1</v>
      </c>
      <c r="AD1943">
        <v>28.72</v>
      </c>
      <c r="AE1943">
        <v>27.036428571428601</v>
      </c>
      <c r="AF1943">
        <v>39.6124902835884</v>
      </c>
      <c r="AG1943">
        <v>0</v>
      </c>
      <c r="AH1943" s="1">
        <f t="shared" si="92"/>
        <v>44830</v>
      </c>
      <c r="AI1943">
        <f>IFERROR(VLOOKUP(AH1943,realized!U:X,3,0),"")</f>
        <v>-3494354.5</v>
      </c>
    </row>
    <row r="1944" spans="1:35" x14ac:dyDescent="0.3">
      <c r="A1944" t="s">
        <v>2773</v>
      </c>
      <c r="B1944">
        <v>0.98134999999999994</v>
      </c>
      <c r="C1944">
        <v>0.98534999999999995</v>
      </c>
      <c r="D1944">
        <v>0.97341999999999995</v>
      </c>
      <c r="E1944">
        <v>0.98007999999999995</v>
      </c>
      <c r="F1944">
        <v>1.1929999999999901E-2</v>
      </c>
      <c r="G1944">
        <v>1.30271428571428E-2</v>
      </c>
      <c r="H1944">
        <v>35.503235571476701</v>
      </c>
      <c r="I1944">
        <v>1</v>
      </c>
      <c r="J1944" s="1">
        <f t="shared" si="90"/>
        <v>44834</v>
      </c>
      <c r="K1944">
        <f>IFERROR(VLOOKUP(J1944,realized!F:I,3,0),"")</f>
        <v>-245285.44</v>
      </c>
      <c r="M1944" t="s">
        <v>2773</v>
      </c>
      <c r="N1944">
        <v>1.1114299999999999</v>
      </c>
      <c r="O1944">
        <v>1.12338</v>
      </c>
      <c r="P1944">
        <v>1.10246</v>
      </c>
      <c r="Q1944">
        <v>1.1158699999999999</v>
      </c>
      <c r="R1944">
        <v>2.0920000000000001E-2</v>
      </c>
      <c r="S1944">
        <v>2.2902142857142899E-2</v>
      </c>
      <c r="T1944">
        <v>16.917004980581002</v>
      </c>
      <c r="U1944">
        <v>0</v>
      </c>
      <c r="V1944" s="1">
        <f t="shared" si="91"/>
        <v>44834</v>
      </c>
      <c r="W1944">
        <f>IFERROR(VLOOKUP(V1944,realized!K:N,3,0),"")</f>
        <v>-240424.86</v>
      </c>
      <c r="Y1944" t="s">
        <v>2770</v>
      </c>
      <c r="Z1944">
        <v>1622.79</v>
      </c>
      <c r="AA1944">
        <v>1642.34</v>
      </c>
      <c r="AB1944">
        <v>1622.66</v>
      </c>
      <c r="AC1944">
        <v>1628.59</v>
      </c>
      <c r="AD1944">
        <v>20.239999999999998</v>
      </c>
      <c r="AE1944">
        <v>26.477857142857101</v>
      </c>
      <c r="AF1944">
        <v>40.339140342527898</v>
      </c>
      <c r="AG1944">
        <v>0</v>
      </c>
      <c r="AH1944" s="1">
        <f t="shared" si="92"/>
        <v>44831</v>
      </c>
      <c r="AI1944">
        <f>IFERROR(VLOOKUP(AH1944,realized!U:X,3,0),"")</f>
        <v>589480.97</v>
      </c>
    </row>
    <row r="1945" spans="1:35" x14ac:dyDescent="0.3">
      <c r="A1945" t="s">
        <v>2774</v>
      </c>
      <c r="B1945">
        <v>0.97833000000000003</v>
      </c>
      <c r="C1945">
        <v>0.98443000000000003</v>
      </c>
      <c r="D1945">
        <v>0.97521999999999998</v>
      </c>
      <c r="E1945">
        <v>0.98236000000000001</v>
      </c>
      <c r="F1945">
        <v>9.2100000000000497E-3</v>
      </c>
      <c r="G1945">
        <v>1.2108571428571401E-2</v>
      </c>
      <c r="H1945">
        <v>44.459298317896497</v>
      </c>
      <c r="I1945">
        <v>1</v>
      </c>
      <c r="J1945" s="1">
        <f t="shared" si="90"/>
        <v>44837</v>
      </c>
      <c r="K1945">
        <f>IFERROR(VLOOKUP(J1945,realized!F:I,3,0),"")</f>
        <v>148610.44</v>
      </c>
      <c r="M1945" t="s">
        <v>2774</v>
      </c>
      <c r="N1945">
        <v>1.1170500000000001</v>
      </c>
      <c r="O1945">
        <v>1.1333899999999999</v>
      </c>
      <c r="P1945">
        <v>1.10853</v>
      </c>
      <c r="Q1945">
        <v>1.13198</v>
      </c>
      <c r="R1945">
        <v>2.4859999999999799E-2</v>
      </c>
      <c r="S1945">
        <v>2.2920714285714301E-2</v>
      </c>
      <c r="T1945">
        <v>23.007027658197899</v>
      </c>
      <c r="U1945">
        <v>0</v>
      </c>
      <c r="V1945" s="1">
        <f t="shared" si="91"/>
        <v>44837</v>
      </c>
      <c r="W1945">
        <f>IFERROR(VLOOKUP(V1945,realized!K:N,3,0),"")</f>
        <v>-387998.71999999997</v>
      </c>
      <c r="Y1945" t="s">
        <v>2771</v>
      </c>
      <c r="Z1945">
        <v>1629.2</v>
      </c>
      <c r="AA1945">
        <v>1662.67</v>
      </c>
      <c r="AB1945">
        <v>1614.78</v>
      </c>
      <c r="AC1945">
        <v>1659.71</v>
      </c>
      <c r="AD1945">
        <v>47.8900000000001</v>
      </c>
      <c r="AE1945">
        <v>28.157142857142802</v>
      </c>
      <c r="AF1945">
        <v>39.144160429517399</v>
      </c>
      <c r="AG1945">
        <v>0</v>
      </c>
      <c r="AH1945" s="1">
        <f t="shared" si="92"/>
        <v>44832</v>
      </c>
      <c r="AI1945">
        <f>IFERROR(VLOOKUP(AH1945,realized!U:X,3,0),"")</f>
        <v>-2961329.45</v>
      </c>
    </row>
    <row r="1946" spans="1:35" x14ac:dyDescent="0.3">
      <c r="A1946" t="s">
        <v>2775</v>
      </c>
      <c r="B1946">
        <v>0.98236000000000001</v>
      </c>
      <c r="C1946">
        <v>0.99990999999999997</v>
      </c>
      <c r="D1946">
        <v>0.98057000000000005</v>
      </c>
      <c r="E1946">
        <v>0.99856</v>
      </c>
      <c r="F1946">
        <v>1.9339999999999899E-2</v>
      </c>
      <c r="G1946">
        <v>1.3001428571428501E-2</v>
      </c>
      <c r="H1946">
        <v>44.705155215634498</v>
      </c>
      <c r="I1946">
        <v>1</v>
      </c>
      <c r="J1946" s="1">
        <f t="shared" si="90"/>
        <v>44838</v>
      </c>
      <c r="K1946">
        <f>IFERROR(VLOOKUP(J1946,realized!F:I,3,0),"")</f>
        <v>-735714.09</v>
      </c>
      <c r="M1946" t="s">
        <v>2775</v>
      </c>
      <c r="N1946">
        <v>1.1319900000000001</v>
      </c>
      <c r="O1946">
        <v>1.1489</v>
      </c>
      <c r="P1946">
        <v>1.12801</v>
      </c>
      <c r="Q1946">
        <v>1.14744</v>
      </c>
      <c r="R1946">
        <v>2.0889999999999999E-2</v>
      </c>
      <c r="S1946">
        <v>2.3628571428571402E-2</v>
      </c>
      <c r="T1946">
        <v>26.082772278312301</v>
      </c>
      <c r="U1946">
        <v>0</v>
      </c>
      <c r="V1946" s="1">
        <f t="shared" si="91"/>
        <v>44838</v>
      </c>
      <c r="W1946">
        <f>IFERROR(VLOOKUP(V1946,realized!K:N,3,0),"")</f>
        <v>-456700.63</v>
      </c>
      <c r="Y1946" t="s">
        <v>2772</v>
      </c>
      <c r="Z1946">
        <v>1659.64</v>
      </c>
      <c r="AA1946">
        <v>1664.78</v>
      </c>
      <c r="AB1946">
        <v>1641.35</v>
      </c>
      <c r="AC1946">
        <v>1660.42</v>
      </c>
      <c r="AD1946">
        <v>23.43</v>
      </c>
      <c r="AE1946">
        <v>28.322857142857099</v>
      </c>
      <c r="AF1946">
        <v>39.962055577613</v>
      </c>
      <c r="AG1946">
        <v>0</v>
      </c>
      <c r="AH1946" s="1">
        <f t="shared" si="92"/>
        <v>44833</v>
      </c>
      <c r="AI1946">
        <f>IFERROR(VLOOKUP(AH1946,realized!U:X,3,0),"")</f>
        <v>-39868.559999999998</v>
      </c>
    </row>
    <row r="1947" spans="1:35" x14ac:dyDescent="0.3">
      <c r="A1947" t="s">
        <v>2776</v>
      </c>
      <c r="B1947">
        <v>0.99851999999999996</v>
      </c>
      <c r="C1947">
        <v>0.99944999999999995</v>
      </c>
      <c r="D1947">
        <v>0.98341999999999996</v>
      </c>
      <c r="E1947">
        <v>0.98853000000000002</v>
      </c>
      <c r="F1947">
        <v>1.6029999999999898E-2</v>
      </c>
      <c r="G1947">
        <v>1.37028571428571E-2</v>
      </c>
      <c r="H1947">
        <v>45.237270390209403</v>
      </c>
      <c r="I1947">
        <v>0</v>
      </c>
      <c r="J1947" s="1">
        <f t="shared" si="90"/>
        <v>44839</v>
      </c>
      <c r="K1947">
        <f>IFERROR(VLOOKUP(J1947,realized!F:I,3,0),"")</f>
        <v>-131414.26999999999</v>
      </c>
      <c r="M1947" t="s">
        <v>2776</v>
      </c>
      <c r="N1947">
        <v>1.1471800000000001</v>
      </c>
      <c r="O1947">
        <v>1.14954</v>
      </c>
      <c r="P1947">
        <v>1.1227</v>
      </c>
      <c r="Q1947">
        <v>1.1328</v>
      </c>
      <c r="R1947">
        <v>2.6839999999999899E-2</v>
      </c>
      <c r="S1947">
        <v>2.4924999999999999E-2</v>
      </c>
      <c r="T1947">
        <v>29.778164719718799</v>
      </c>
      <c r="U1947">
        <v>0</v>
      </c>
      <c r="V1947" s="1">
        <f t="shared" si="91"/>
        <v>44839</v>
      </c>
      <c r="W1947">
        <f>IFERROR(VLOOKUP(V1947,realized!K:N,3,0),"")</f>
        <v>-164511.60999999999</v>
      </c>
      <c r="Y1947" t="s">
        <v>2773</v>
      </c>
      <c r="Z1947">
        <v>1660.41</v>
      </c>
      <c r="AA1947">
        <v>1675.42</v>
      </c>
      <c r="AB1947">
        <v>1659.08</v>
      </c>
      <c r="AC1947">
        <v>1660.21</v>
      </c>
      <c r="AD1947">
        <v>16.340000000000099</v>
      </c>
      <c r="AE1947">
        <v>27.827857142857098</v>
      </c>
      <c r="AF1947">
        <v>41.769934880229101</v>
      </c>
      <c r="AG1947">
        <v>0</v>
      </c>
      <c r="AH1947" s="1">
        <f t="shared" si="92"/>
        <v>44834</v>
      </c>
      <c r="AI1947">
        <f>IFERROR(VLOOKUP(AH1947,realized!U:X,3,0),"")</f>
        <v>-216546.85</v>
      </c>
    </row>
    <row r="1948" spans="1:35" x14ac:dyDescent="0.3">
      <c r="A1948" t="s">
        <v>2777</v>
      </c>
      <c r="B1948">
        <v>0.98816999999999999</v>
      </c>
      <c r="C1948">
        <v>0.99260000000000004</v>
      </c>
      <c r="D1948">
        <v>0.97875999999999996</v>
      </c>
      <c r="E1948">
        <v>0.97909000000000002</v>
      </c>
      <c r="F1948">
        <v>1.384E-2</v>
      </c>
      <c r="G1948">
        <v>1.40342857142856E-2</v>
      </c>
      <c r="H1948">
        <v>45.871585963129696</v>
      </c>
      <c r="I1948">
        <v>0</v>
      </c>
      <c r="J1948" s="1">
        <f t="shared" si="90"/>
        <v>44840</v>
      </c>
      <c r="K1948">
        <f>IFERROR(VLOOKUP(J1948,realized!F:I,3,0),"")</f>
        <v>-107703.19</v>
      </c>
      <c r="M1948" t="s">
        <v>2777</v>
      </c>
      <c r="N1948">
        <v>1.13246</v>
      </c>
      <c r="O1948">
        <v>1.1383099999999999</v>
      </c>
      <c r="P1948">
        <v>1.1112500000000001</v>
      </c>
      <c r="Q1948">
        <v>1.11602</v>
      </c>
      <c r="R1948">
        <v>2.7059999999999799E-2</v>
      </c>
      <c r="S1948">
        <v>2.5932142857142799E-2</v>
      </c>
      <c r="T1948">
        <v>31.780352475368002</v>
      </c>
      <c r="U1948">
        <v>0</v>
      </c>
      <c r="V1948" s="1">
        <f t="shared" si="91"/>
        <v>44840</v>
      </c>
      <c r="W1948">
        <f>IFERROR(VLOOKUP(V1948,realized!K:N,3,0),"")</f>
        <v>-321090.67</v>
      </c>
      <c r="Y1948" t="s">
        <v>2774</v>
      </c>
      <c r="Z1948">
        <v>1662.57</v>
      </c>
      <c r="AA1948">
        <v>1701.49</v>
      </c>
      <c r="AB1948">
        <v>1659.5</v>
      </c>
      <c r="AC1948">
        <v>1699.71</v>
      </c>
      <c r="AD1948">
        <v>41.99</v>
      </c>
      <c r="AE1948">
        <v>28.337142857142801</v>
      </c>
      <c r="AF1948">
        <v>51.395060745622601</v>
      </c>
      <c r="AG1948">
        <v>0</v>
      </c>
      <c r="AH1948" s="1">
        <f t="shared" si="92"/>
        <v>44837</v>
      </c>
      <c r="AI1948">
        <f>IFERROR(VLOOKUP(AH1948,realized!U:X,3,0),"")</f>
        <v>-2772923.66</v>
      </c>
    </row>
    <row r="1949" spans="1:35" x14ac:dyDescent="0.3">
      <c r="A1949" t="s">
        <v>2778</v>
      </c>
      <c r="B1949">
        <v>0.97896000000000005</v>
      </c>
      <c r="C1949">
        <v>0.98165000000000002</v>
      </c>
      <c r="D1949">
        <v>0.97253999999999996</v>
      </c>
      <c r="E1949">
        <v>0.97382000000000002</v>
      </c>
      <c r="F1949">
        <v>9.1100000000000608E-3</v>
      </c>
      <c r="G1949">
        <v>1.4233571428571399E-2</v>
      </c>
      <c r="H1949">
        <v>46.552926937710701</v>
      </c>
      <c r="I1949">
        <v>0</v>
      </c>
      <c r="J1949" s="1">
        <f t="shared" si="90"/>
        <v>44841</v>
      </c>
      <c r="K1949">
        <f>IFERROR(VLOOKUP(J1949,realized!F:I,3,0),"")</f>
        <v>-142423.65</v>
      </c>
      <c r="M1949" t="s">
        <v>2778</v>
      </c>
      <c r="N1949">
        <v>1.1157300000000001</v>
      </c>
      <c r="O1949">
        <v>1.1224700000000001</v>
      </c>
      <c r="P1949">
        <v>1.10551</v>
      </c>
      <c r="Q1949">
        <v>1.1090100000000001</v>
      </c>
      <c r="R1949">
        <v>1.6959999999999999E-2</v>
      </c>
      <c r="S1949">
        <v>2.6525E-2</v>
      </c>
      <c r="T1949">
        <v>33.8138918080979</v>
      </c>
      <c r="U1949">
        <v>0</v>
      </c>
      <c r="V1949" s="1">
        <f t="shared" si="91"/>
        <v>44841</v>
      </c>
      <c r="W1949">
        <f>IFERROR(VLOOKUP(V1949,realized!K:N,3,0),"")</f>
        <v>-143212.45000000001</v>
      </c>
      <c r="Y1949" t="s">
        <v>2775</v>
      </c>
      <c r="Z1949">
        <v>1698.3</v>
      </c>
      <c r="AA1949">
        <v>1729.53</v>
      </c>
      <c r="AB1949">
        <v>1695.03</v>
      </c>
      <c r="AC1949">
        <v>1725.99</v>
      </c>
      <c r="AD1949">
        <v>34.5</v>
      </c>
      <c r="AE1949">
        <v>29.832857142857101</v>
      </c>
      <c r="AF1949">
        <v>43.927663026736298</v>
      </c>
      <c r="AG1949">
        <v>0</v>
      </c>
      <c r="AH1949" s="1">
        <f t="shared" si="92"/>
        <v>44838</v>
      </c>
      <c r="AI1949">
        <f>IFERROR(VLOOKUP(AH1949,realized!U:X,3,0),"")</f>
        <v>-2727427.11</v>
      </c>
    </row>
    <row r="1950" spans="1:35" x14ac:dyDescent="0.3">
      <c r="A1950" t="s">
        <v>2779</v>
      </c>
      <c r="B1950">
        <v>0.97324999999999995</v>
      </c>
      <c r="C1950">
        <v>0.97528999999999999</v>
      </c>
      <c r="D1950">
        <v>0.96814</v>
      </c>
      <c r="E1950">
        <v>0.97041999999999995</v>
      </c>
      <c r="F1950">
        <v>7.1499999999999897E-3</v>
      </c>
      <c r="G1950">
        <v>1.4063571428571399E-2</v>
      </c>
      <c r="H1950">
        <v>51.1597226181336</v>
      </c>
      <c r="I1950">
        <v>0</v>
      </c>
      <c r="J1950" s="1">
        <f t="shared" si="90"/>
        <v>44844</v>
      </c>
      <c r="K1950">
        <f>IFERROR(VLOOKUP(J1950,realized!F:I,3,0),"")</f>
        <v>-44939.99</v>
      </c>
      <c r="M1950" t="s">
        <v>2779</v>
      </c>
      <c r="N1950">
        <v>1.1087199999999999</v>
      </c>
      <c r="O1950">
        <v>1.11103</v>
      </c>
      <c r="P1950">
        <v>1.1019399999999999</v>
      </c>
      <c r="Q1950">
        <v>1.1057399999999999</v>
      </c>
      <c r="R1950">
        <v>9.0900000000000408E-3</v>
      </c>
      <c r="S1950">
        <v>2.64364285714285E-2</v>
      </c>
      <c r="T1950">
        <v>35.724393610912699</v>
      </c>
      <c r="U1950">
        <v>0</v>
      </c>
      <c r="V1950" s="1">
        <f t="shared" si="91"/>
        <v>44844</v>
      </c>
      <c r="W1950">
        <f>IFERROR(VLOOKUP(V1950,realized!K:N,3,0),"")</f>
        <v>-4906.24</v>
      </c>
      <c r="Y1950" t="s">
        <v>2776</v>
      </c>
      <c r="Z1950">
        <v>1724.76</v>
      </c>
      <c r="AA1950">
        <v>1727.77</v>
      </c>
      <c r="AB1950">
        <v>1700.42</v>
      </c>
      <c r="AC1950">
        <v>1716.01</v>
      </c>
      <c r="AD1950">
        <v>27.349999999999898</v>
      </c>
      <c r="AE1950">
        <v>29.0857142857143</v>
      </c>
      <c r="AF1950">
        <v>44.526776018351903</v>
      </c>
      <c r="AG1950">
        <v>0</v>
      </c>
      <c r="AH1950" s="1">
        <f t="shared" si="92"/>
        <v>44839</v>
      </c>
      <c r="AI1950">
        <f>IFERROR(VLOOKUP(AH1950,realized!U:X,3,0),"")</f>
        <v>-83487.38</v>
      </c>
    </row>
    <row r="1951" spans="1:35" x14ac:dyDescent="0.3">
      <c r="A1951" t="s">
        <v>2780</v>
      </c>
      <c r="B1951">
        <v>0.97030000000000005</v>
      </c>
      <c r="C1951">
        <v>0.97743000000000002</v>
      </c>
      <c r="D1951">
        <v>0.96711000000000003</v>
      </c>
      <c r="E1951">
        <v>0.97038000000000002</v>
      </c>
      <c r="F1951">
        <v>1.03199999999999E-2</v>
      </c>
      <c r="G1951">
        <v>1.3630714285714199E-2</v>
      </c>
      <c r="H1951">
        <v>51.679589051472199</v>
      </c>
      <c r="I1951">
        <v>0</v>
      </c>
      <c r="J1951" s="1">
        <f t="shared" si="90"/>
        <v>44845</v>
      </c>
      <c r="K1951">
        <f>IFERROR(VLOOKUP(J1951,realized!F:I,3,0),"")</f>
        <v>-126759.39</v>
      </c>
      <c r="M1951" t="s">
        <v>2780</v>
      </c>
      <c r="N1951">
        <v>1.1056600000000001</v>
      </c>
      <c r="O1951">
        <v>1.11792</v>
      </c>
      <c r="P1951">
        <v>1.09518</v>
      </c>
      <c r="Q1951">
        <v>1.09711</v>
      </c>
      <c r="R1951">
        <v>2.2739999999999899E-2</v>
      </c>
      <c r="S1951">
        <v>2.6993571428571402E-2</v>
      </c>
      <c r="T1951">
        <v>37.587422063223102</v>
      </c>
      <c r="U1951">
        <v>0</v>
      </c>
      <c r="V1951" s="1">
        <f t="shared" si="91"/>
        <v>44845</v>
      </c>
      <c r="W1951">
        <f>IFERROR(VLOOKUP(V1951,realized!K:N,3,0),"")</f>
        <v>-238923.6</v>
      </c>
      <c r="Y1951" t="s">
        <v>2777</v>
      </c>
      <c r="Z1951">
        <v>1716.08</v>
      </c>
      <c r="AA1951">
        <v>1725.49</v>
      </c>
      <c r="AB1951">
        <v>1706.84</v>
      </c>
      <c r="AC1951">
        <v>1712.6</v>
      </c>
      <c r="AD1951">
        <v>18.649999999999999</v>
      </c>
      <c r="AE1951">
        <v>28.54</v>
      </c>
      <c r="AF1951">
        <v>45.054699637852899</v>
      </c>
      <c r="AG1951">
        <v>0</v>
      </c>
      <c r="AH1951" s="1">
        <f t="shared" si="92"/>
        <v>44840</v>
      </c>
      <c r="AI1951">
        <f>IFERROR(VLOOKUP(AH1951,realized!U:X,3,0),"")</f>
        <v>259494.62</v>
      </c>
    </row>
    <row r="1952" spans="1:35" x14ac:dyDescent="0.3">
      <c r="A1952" t="s">
        <v>2781</v>
      </c>
      <c r="B1952">
        <v>0.97036999999999995</v>
      </c>
      <c r="C1952">
        <v>0.97335000000000005</v>
      </c>
      <c r="D1952">
        <v>0.96675999999999995</v>
      </c>
      <c r="E1952">
        <v>0.97026999999999997</v>
      </c>
      <c r="F1952">
        <v>6.5900000000000897E-3</v>
      </c>
      <c r="G1952">
        <v>1.33964285714285E-2</v>
      </c>
      <c r="H1952">
        <v>52.134649230658297</v>
      </c>
      <c r="I1952">
        <v>0</v>
      </c>
      <c r="J1952" s="1">
        <f t="shared" si="90"/>
        <v>44846</v>
      </c>
      <c r="K1952">
        <f>IFERROR(VLOOKUP(J1952,realized!F:I,3,0),"")</f>
        <v>46906.97</v>
      </c>
      <c r="M1952" t="s">
        <v>2781</v>
      </c>
      <c r="N1952">
        <v>1.0969599999999999</v>
      </c>
      <c r="O1952">
        <v>1.1133299999999999</v>
      </c>
      <c r="P1952">
        <v>1.0922700000000001</v>
      </c>
      <c r="Q1952">
        <v>1.10982</v>
      </c>
      <c r="R1952">
        <v>2.1059999999999801E-2</v>
      </c>
      <c r="S1952">
        <v>2.74085714285714E-2</v>
      </c>
      <c r="T1952">
        <v>39.361872802612403</v>
      </c>
      <c r="U1952">
        <v>0</v>
      </c>
      <c r="V1952" s="1">
        <f t="shared" si="91"/>
        <v>44846</v>
      </c>
      <c r="W1952">
        <f>IFERROR(VLOOKUP(V1952,realized!K:N,3,0),"")</f>
        <v>-13184.8</v>
      </c>
      <c r="Y1952" t="s">
        <v>2778</v>
      </c>
      <c r="Z1952">
        <v>1712.13</v>
      </c>
      <c r="AA1952">
        <v>1714.8</v>
      </c>
      <c r="AB1952">
        <v>1690.48</v>
      </c>
      <c r="AC1952">
        <v>1694.41</v>
      </c>
      <c r="AD1952">
        <v>24.319999999999901</v>
      </c>
      <c r="AE1952">
        <v>28.824999999999999</v>
      </c>
      <c r="AF1952">
        <v>45.596687863802003</v>
      </c>
      <c r="AG1952">
        <v>0</v>
      </c>
      <c r="AH1952" s="1">
        <f t="shared" si="92"/>
        <v>44841</v>
      </c>
      <c r="AI1952">
        <f>IFERROR(VLOOKUP(AH1952,realized!U:X,3,0),"")</f>
        <v>70963.81</v>
      </c>
    </row>
    <row r="1953" spans="1:35" x14ac:dyDescent="0.3">
      <c r="A1953" t="s">
        <v>2782</v>
      </c>
      <c r="B1953">
        <v>0.97014999999999996</v>
      </c>
      <c r="C1953">
        <v>0.98055000000000003</v>
      </c>
      <c r="D1953">
        <v>0.96306999999999998</v>
      </c>
      <c r="E1953">
        <v>0.97770000000000001</v>
      </c>
      <c r="F1953">
        <v>1.7479999999999999E-2</v>
      </c>
      <c r="G1953">
        <v>1.33307142857143E-2</v>
      </c>
      <c r="H1953">
        <v>52.414133767196198</v>
      </c>
      <c r="I1953">
        <v>0</v>
      </c>
      <c r="J1953" s="1">
        <f t="shared" si="90"/>
        <v>44847</v>
      </c>
      <c r="K1953">
        <f>IFERROR(VLOOKUP(J1953,realized!F:I,3,0),"")</f>
        <v>111356.76</v>
      </c>
      <c r="M1953" t="s">
        <v>2782</v>
      </c>
      <c r="N1953">
        <v>1.1097699999999999</v>
      </c>
      <c r="O1953">
        <v>1.1379300000000001</v>
      </c>
      <c r="P1953">
        <v>1.1057300000000001</v>
      </c>
      <c r="Q1953">
        <v>1.1328800000000001</v>
      </c>
      <c r="R1953">
        <v>3.2199999999999999E-2</v>
      </c>
      <c r="S1953">
        <v>2.6605714285714201E-2</v>
      </c>
      <c r="T1953">
        <v>40.679563574804497</v>
      </c>
      <c r="U1953">
        <v>0</v>
      </c>
      <c r="V1953" s="1">
        <f t="shared" si="91"/>
        <v>44847</v>
      </c>
      <c r="W1953">
        <f>IFERROR(VLOOKUP(V1953,realized!K:N,3,0),"")</f>
        <v>-713613.44</v>
      </c>
      <c r="Y1953" t="s">
        <v>2779</v>
      </c>
      <c r="Z1953">
        <v>1696.17</v>
      </c>
      <c r="AA1953">
        <v>1699.92</v>
      </c>
      <c r="AB1953">
        <v>1665.59</v>
      </c>
      <c r="AC1953">
        <v>1668.73</v>
      </c>
      <c r="AD1953">
        <v>34.330000000000098</v>
      </c>
      <c r="AE1953">
        <v>29.8685714285714</v>
      </c>
      <c r="AF1953">
        <v>46.213813128176199</v>
      </c>
      <c r="AG1953">
        <v>0</v>
      </c>
      <c r="AH1953" s="1">
        <f t="shared" si="92"/>
        <v>44844</v>
      </c>
      <c r="AI1953">
        <f>IFERROR(VLOOKUP(AH1953,realized!U:X,3,0),"")</f>
        <v>-954326.05</v>
      </c>
    </row>
    <row r="1954" spans="1:35" x14ac:dyDescent="0.3">
      <c r="A1954" t="s">
        <v>2783</v>
      </c>
      <c r="B1954">
        <v>0.97753999999999996</v>
      </c>
      <c r="C1954">
        <v>0.98077000000000003</v>
      </c>
      <c r="D1954">
        <v>0.97062999999999999</v>
      </c>
      <c r="E1954">
        <v>0.97226000000000001</v>
      </c>
      <c r="F1954">
        <v>1.014E-2</v>
      </c>
      <c r="G1954">
        <v>1.2912857142857099E-2</v>
      </c>
      <c r="H1954">
        <v>52.552085713467797</v>
      </c>
      <c r="I1954">
        <v>0</v>
      </c>
      <c r="J1954" s="1">
        <f t="shared" si="90"/>
        <v>44848</v>
      </c>
      <c r="K1954">
        <f>IFERROR(VLOOKUP(J1954,realized!F:I,3,0),"")</f>
        <v>61526.77</v>
      </c>
      <c r="M1954" t="s">
        <v>2783</v>
      </c>
      <c r="N1954">
        <v>1.13279</v>
      </c>
      <c r="O1954">
        <v>1.13652</v>
      </c>
      <c r="P1954">
        <v>1.11513</v>
      </c>
      <c r="Q1954">
        <v>1.11744</v>
      </c>
      <c r="R1954">
        <v>2.1389999999999999E-2</v>
      </c>
      <c r="S1954">
        <v>2.4006428571428502E-2</v>
      </c>
      <c r="T1954">
        <v>48.064580950911903</v>
      </c>
      <c r="U1954">
        <v>0</v>
      </c>
      <c r="V1954" s="1">
        <f t="shared" si="91"/>
        <v>44848</v>
      </c>
      <c r="W1954">
        <f>IFERROR(VLOOKUP(V1954,realized!K:N,3,0),"")</f>
        <v>-89043.07</v>
      </c>
      <c r="Y1954" t="s">
        <v>2780</v>
      </c>
      <c r="Z1954">
        <v>1668.14</v>
      </c>
      <c r="AA1954">
        <v>1683.88</v>
      </c>
      <c r="AB1954">
        <v>1660.89</v>
      </c>
      <c r="AC1954">
        <v>1666.01</v>
      </c>
      <c r="AD1954">
        <v>22.99</v>
      </c>
      <c r="AE1954">
        <v>29.051428571428598</v>
      </c>
      <c r="AF1954">
        <v>46.661596604945899</v>
      </c>
      <c r="AG1954">
        <v>0</v>
      </c>
      <c r="AH1954" s="1">
        <f t="shared" si="92"/>
        <v>44845</v>
      </c>
      <c r="AI1954">
        <f>IFERROR(VLOOKUP(AH1954,realized!U:X,3,0),"")</f>
        <v>-145654.93</v>
      </c>
    </row>
    <row r="1955" spans="1:35" x14ac:dyDescent="0.3">
      <c r="A1955" t="s">
        <v>2784</v>
      </c>
      <c r="B1955">
        <v>0.97213000000000005</v>
      </c>
      <c r="C1955">
        <v>0.98517999999999994</v>
      </c>
      <c r="D1955">
        <v>0.97197</v>
      </c>
      <c r="E1955">
        <v>0.98436000000000001</v>
      </c>
      <c r="F1955">
        <v>1.3209999999999901E-2</v>
      </c>
      <c r="G1955">
        <v>1.3127142857142801E-2</v>
      </c>
      <c r="H1955">
        <v>52.781282030207798</v>
      </c>
      <c r="I1955">
        <v>0</v>
      </c>
      <c r="J1955" s="1">
        <f t="shared" si="90"/>
        <v>44851</v>
      </c>
      <c r="K1955">
        <f>IFERROR(VLOOKUP(J1955,realized!F:I,3,0),"")</f>
        <v>-295951.21999999997</v>
      </c>
      <c r="M1955" t="s">
        <v>2784</v>
      </c>
      <c r="N1955">
        <v>1.12409</v>
      </c>
      <c r="O1955">
        <v>1.14394</v>
      </c>
      <c r="P1955">
        <v>1.1209100000000001</v>
      </c>
      <c r="Q1955">
        <v>1.1359399999999999</v>
      </c>
      <c r="R1955">
        <v>2.6499999999999899E-2</v>
      </c>
      <c r="S1955">
        <v>2.45621428571428E-2</v>
      </c>
      <c r="T1955">
        <v>48.695915284482297</v>
      </c>
      <c r="U1955">
        <v>0</v>
      </c>
      <c r="V1955" s="1">
        <f t="shared" si="91"/>
        <v>44851</v>
      </c>
      <c r="W1955">
        <f>IFERROR(VLOOKUP(V1955,realized!K:N,3,0),"")</f>
        <v>-263397.15999999997</v>
      </c>
      <c r="Y1955" t="s">
        <v>2781</v>
      </c>
      <c r="Z1955">
        <v>1666.42</v>
      </c>
      <c r="AA1955">
        <v>1678.24</v>
      </c>
      <c r="AB1955">
        <v>1661.28</v>
      </c>
      <c r="AC1955">
        <v>1673</v>
      </c>
      <c r="AD1955">
        <v>16.96</v>
      </c>
      <c r="AE1955">
        <v>28.168571428571401</v>
      </c>
      <c r="AF1955">
        <v>46.977715970217098</v>
      </c>
      <c r="AG1955">
        <v>0</v>
      </c>
      <c r="AH1955" s="1">
        <f t="shared" si="92"/>
        <v>44846</v>
      </c>
      <c r="AI1955">
        <f>IFERROR(VLOOKUP(AH1955,realized!U:X,3,0),"")</f>
        <v>674710.47</v>
      </c>
    </row>
    <row r="1956" spans="1:35" x14ac:dyDescent="0.3">
      <c r="A1956" t="s">
        <v>2785</v>
      </c>
      <c r="B1956">
        <v>0.98421000000000003</v>
      </c>
      <c r="C1956">
        <v>0.98751999999999995</v>
      </c>
      <c r="D1956">
        <v>0.98121999999999998</v>
      </c>
      <c r="E1956">
        <v>0.98595999999999995</v>
      </c>
      <c r="F1956">
        <v>6.2999999999999697E-3</v>
      </c>
      <c r="G1956">
        <v>1.20407142857143E-2</v>
      </c>
      <c r="H1956">
        <v>61.329655861852899</v>
      </c>
      <c r="I1956">
        <v>0</v>
      </c>
      <c r="J1956" s="1">
        <f t="shared" si="90"/>
        <v>44852</v>
      </c>
      <c r="K1956">
        <f>IFERROR(VLOOKUP(J1956,realized!F:I,3,0),"")</f>
        <v>4902.84</v>
      </c>
      <c r="M1956" t="s">
        <v>2785</v>
      </c>
      <c r="N1956">
        <v>1.1358999999999999</v>
      </c>
      <c r="O1956">
        <v>1.1410899999999999</v>
      </c>
      <c r="P1956">
        <v>1.12551</v>
      </c>
      <c r="Q1956">
        <v>1.13205</v>
      </c>
      <c r="R1956">
        <v>1.5579999999999899E-2</v>
      </c>
      <c r="S1956">
        <v>2.29857142857142E-2</v>
      </c>
      <c r="T1956">
        <v>59.000644777072502</v>
      </c>
      <c r="U1956">
        <v>0</v>
      </c>
      <c r="V1956" s="1">
        <f t="shared" si="91"/>
        <v>44852</v>
      </c>
      <c r="W1956">
        <f>IFERROR(VLOOKUP(V1956,realized!K:N,3,0),"")</f>
        <v>-116341.61</v>
      </c>
      <c r="Y1956" t="s">
        <v>2782</v>
      </c>
      <c r="Z1956">
        <v>1672.94</v>
      </c>
      <c r="AA1956">
        <v>1682.3</v>
      </c>
      <c r="AB1956">
        <v>1642.39</v>
      </c>
      <c r="AC1956">
        <v>1665.42</v>
      </c>
      <c r="AD1956">
        <v>39.909999999999798</v>
      </c>
      <c r="AE1956">
        <v>28.4014285714285</v>
      </c>
      <c r="AF1956">
        <v>47.120137463911497</v>
      </c>
      <c r="AG1956">
        <v>0</v>
      </c>
      <c r="AH1956" s="1">
        <f t="shared" si="92"/>
        <v>44847</v>
      </c>
      <c r="AI1956">
        <f>IFERROR(VLOOKUP(AH1956,realized!U:X,3,0),"")</f>
        <v>-402252.61</v>
      </c>
    </row>
    <row r="1957" spans="1:35" x14ac:dyDescent="0.3">
      <c r="A1957" t="s">
        <v>2786</v>
      </c>
      <c r="B1957">
        <v>0.98562000000000005</v>
      </c>
      <c r="C1957">
        <v>0.98719999999999997</v>
      </c>
      <c r="D1957">
        <v>0.97568999999999995</v>
      </c>
      <c r="E1957">
        <v>0.97721999999999998</v>
      </c>
      <c r="F1957">
        <v>1.1509999999999999E-2</v>
      </c>
      <c r="G1957">
        <v>1.15828571428571E-2</v>
      </c>
      <c r="H1957">
        <v>60.9838640447716</v>
      </c>
      <c r="I1957">
        <v>0</v>
      </c>
      <c r="J1957" s="1">
        <f t="shared" si="90"/>
        <v>44853</v>
      </c>
      <c r="K1957">
        <f>IFERROR(VLOOKUP(J1957,realized!F:I,3,0),"")</f>
        <v>-144336</v>
      </c>
      <c r="M1957" t="s">
        <v>2786</v>
      </c>
      <c r="N1957">
        <v>1.13188</v>
      </c>
      <c r="O1957">
        <v>1.1357299999999999</v>
      </c>
      <c r="P1957">
        <v>1.1184700000000001</v>
      </c>
      <c r="Q1957">
        <v>1.12174</v>
      </c>
      <c r="R1957">
        <v>1.72599999999998E-2</v>
      </c>
      <c r="S1957">
        <v>2.16678571428571E-2</v>
      </c>
      <c r="T1957">
        <v>68.319385045793396</v>
      </c>
      <c r="U1957">
        <v>0</v>
      </c>
      <c r="V1957" s="1">
        <f t="shared" si="91"/>
        <v>44853</v>
      </c>
      <c r="W1957">
        <f>IFERROR(VLOOKUP(V1957,realized!K:N,3,0),"")</f>
        <v>-68170.850000000006</v>
      </c>
      <c r="Y1957" t="s">
        <v>2783</v>
      </c>
      <c r="Z1957">
        <v>1666.28</v>
      </c>
      <c r="AA1957">
        <v>1671.72</v>
      </c>
      <c r="AB1957">
        <v>1640.06</v>
      </c>
      <c r="AC1957">
        <v>1644.01</v>
      </c>
      <c r="AD1957">
        <v>31.66</v>
      </c>
      <c r="AE1957">
        <v>28.611428571428601</v>
      </c>
      <c r="AF1957">
        <v>47.269817503191</v>
      </c>
      <c r="AG1957">
        <v>0</v>
      </c>
      <c r="AH1957" s="1">
        <f t="shared" si="92"/>
        <v>44848</v>
      </c>
      <c r="AI1957">
        <f>IFERROR(VLOOKUP(AH1957,realized!U:X,3,0),"")</f>
        <v>-277226.65999999997</v>
      </c>
    </row>
    <row r="1958" spans="1:35" x14ac:dyDescent="0.3">
      <c r="A1958" t="s">
        <v>2787</v>
      </c>
      <c r="B1958">
        <v>0.97718000000000005</v>
      </c>
      <c r="C1958">
        <v>0.98451999999999995</v>
      </c>
      <c r="D1958">
        <v>0.97541999999999995</v>
      </c>
      <c r="E1958">
        <v>0.97872999999999999</v>
      </c>
      <c r="F1958">
        <v>9.09999999999999E-3</v>
      </c>
      <c r="G1958">
        <v>1.13807142857143E-2</v>
      </c>
      <c r="H1958">
        <v>60.643636439867997</v>
      </c>
      <c r="I1958">
        <v>0</v>
      </c>
      <c r="J1958" s="1">
        <f t="shared" si="90"/>
        <v>44854</v>
      </c>
      <c r="K1958">
        <f>IFERROR(VLOOKUP(J1958,realized!F:I,3,0),"")</f>
        <v>27866.06</v>
      </c>
      <c r="M1958" t="s">
        <v>2787</v>
      </c>
      <c r="N1958">
        <v>1.12158</v>
      </c>
      <c r="O1958">
        <v>1.13364</v>
      </c>
      <c r="P1958">
        <v>1.1171</v>
      </c>
      <c r="Q1958">
        <v>1.1233900000000001</v>
      </c>
      <c r="R1958">
        <v>1.6539999999999999E-2</v>
      </c>
      <c r="S1958">
        <v>2.1354999999999898E-2</v>
      </c>
      <c r="T1958">
        <v>68.150303828334799</v>
      </c>
      <c r="U1958">
        <v>0</v>
      </c>
      <c r="V1958" s="1">
        <f t="shared" si="91"/>
        <v>44854</v>
      </c>
      <c r="W1958">
        <f>IFERROR(VLOOKUP(V1958,realized!K:N,3,0),"")</f>
        <v>-52714.39</v>
      </c>
      <c r="Y1958" t="s">
        <v>2784</v>
      </c>
      <c r="Z1958">
        <v>1644.01</v>
      </c>
      <c r="AA1958">
        <v>1668.33</v>
      </c>
      <c r="AB1958">
        <v>1644.01</v>
      </c>
      <c r="AC1958">
        <v>1649.85</v>
      </c>
      <c r="AD1958">
        <v>24.319999999999901</v>
      </c>
      <c r="AE1958">
        <v>28.902857142857101</v>
      </c>
      <c r="AF1958">
        <v>47.4991274205736</v>
      </c>
      <c r="AG1958">
        <v>0</v>
      </c>
      <c r="AH1958" s="1">
        <f t="shared" si="92"/>
        <v>44851</v>
      </c>
      <c r="AI1958">
        <f>IFERROR(VLOOKUP(AH1958,realized!U:X,3,0),"")</f>
        <v>101421.46</v>
      </c>
    </row>
    <row r="1959" spans="1:35" x14ac:dyDescent="0.3">
      <c r="A1959" t="s">
        <v>2788</v>
      </c>
      <c r="B1959">
        <v>0.97851999999999995</v>
      </c>
      <c r="C1959">
        <v>0.98687999999999998</v>
      </c>
      <c r="D1959">
        <v>0.97043999999999997</v>
      </c>
      <c r="E1959">
        <v>0.98601000000000005</v>
      </c>
      <c r="F1959">
        <v>1.644E-2</v>
      </c>
      <c r="G1959">
        <v>1.1897142857142801E-2</v>
      </c>
      <c r="H1959">
        <v>60.599723437079199</v>
      </c>
      <c r="I1959">
        <v>0</v>
      </c>
      <c r="J1959" s="1">
        <f t="shared" si="90"/>
        <v>44855</v>
      </c>
      <c r="K1959">
        <f>IFERROR(VLOOKUP(J1959,realized!F:I,3,0),"")</f>
        <v>84143.11</v>
      </c>
      <c r="M1959" t="s">
        <v>2788</v>
      </c>
      <c r="N1959">
        <v>1.1231199999999999</v>
      </c>
      <c r="O1959">
        <v>1.1314599999999999</v>
      </c>
      <c r="P1959">
        <v>1.10602</v>
      </c>
      <c r="Q1959">
        <v>1.12957</v>
      </c>
      <c r="R1959">
        <v>2.54399999999999E-2</v>
      </c>
      <c r="S1959">
        <v>2.13964285714285E-2</v>
      </c>
      <c r="T1959">
        <v>67.982979474782795</v>
      </c>
      <c r="U1959">
        <v>0</v>
      </c>
      <c r="V1959" s="1">
        <f t="shared" si="91"/>
        <v>44855</v>
      </c>
      <c r="W1959">
        <f>IFERROR(VLOOKUP(V1959,realized!K:N,3,0),"")</f>
        <v>-194726.8</v>
      </c>
      <c r="Y1959" t="s">
        <v>2785</v>
      </c>
      <c r="Z1959">
        <v>1650.06</v>
      </c>
      <c r="AA1959">
        <v>1660.81</v>
      </c>
      <c r="AB1959">
        <v>1645.76</v>
      </c>
      <c r="AC1959">
        <v>1651.86</v>
      </c>
      <c r="AD1959">
        <v>15.049999999999899</v>
      </c>
      <c r="AE1959">
        <v>26.5571428571428</v>
      </c>
      <c r="AF1959">
        <v>56.777583175320999</v>
      </c>
      <c r="AG1959">
        <v>0</v>
      </c>
      <c r="AH1959" s="1">
        <f t="shared" si="92"/>
        <v>44852</v>
      </c>
      <c r="AI1959">
        <f>IFERROR(VLOOKUP(AH1959,realized!U:X,3,0),"")</f>
        <v>1278965.52</v>
      </c>
    </row>
    <row r="1960" spans="1:35" x14ac:dyDescent="0.3">
      <c r="A1960" t="s">
        <v>2789</v>
      </c>
      <c r="B1960">
        <v>0.98707999999999996</v>
      </c>
      <c r="C1960">
        <v>0.98987999999999998</v>
      </c>
      <c r="D1960">
        <v>0.98067000000000004</v>
      </c>
      <c r="E1960">
        <v>0.98741999999999996</v>
      </c>
      <c r="F1960">
        <v>9.2099999999999405E-3</v>
      </c>
      <c r="G1960">
        <v>1.1173571428571401E-2</v>
      </c>
      <c r="H1960">
        <v>60.694065208096497</v>
      </c>
      <c r="I1960">
        <v>0</v>
      </c>
      <c r="J1960" s="1">
        <f t="shared" si="90"/>
        <v>44858</v>
      </c>
      <c r="K1960">
        <f>IFERROR(VLOOKUP(J1960,realized!F:I,3,0),"")</f>
        <v>202905.09</v>
      </c>
      <c r="M1960" t="s">
        <v>2789</v>
      </c>
      <c r="N1960">
        <v>1.1389899999999999</v>
      </c>
      <c r="O1960">
        <v>1.1409400000000001</v>
      </c>
      <c r="P1960">
        <v>1.12578</v>
      </c>
      <c r="Q1960">
        <v>1.12802</v>
      </c>
      <c r="R1960">
        <v>1.516E-2</v>
      </c>
      <c r="S1960">
        <v>2.0987142857142801E-2</v>
      </c>
      <c r="T1960">
        <v>67.691262616339202</v>
      </c>
      <c r="U1960">
        <v>0</v>
      </c>
      <c r="V1960" s="1">
        <f t="shared" si="91"/>
        <v>44858</v>
      </c>
      <c r="W1960">
        <f>IFERROR(VLOOKUP(V1960,realized!K:N,3,0),"")</f>
        <v>289293.42</v>
      </c>
      <c r="Y1960" t="s">
        <v>2786</v>
      </c>
      <c r="Z1960">
        <v>1651.92</v>
      </c>
      <c r="AA1960">
        <v>1654.42</v>
      </c>
      <c r="AB1960">
        <v>1627.61</v>
      </c>
      <c r="AC1960">
        <v>1629.1</v>
      </c>
      <c r="AD1960">
        <v>26.810000000000102</v>
      </c>
      <c r="AE1960">
        <v>26.7985714285714</v>
      </c>
      <c r="AF1960">
        <v>51.696237280390299</v>
      </c>
      <c r="AG1960">
        <v>0</v>
      </c>
      <c r="AH1960" s="1">
        <f t="shared" si="92"/>
        <v>44853</v>
      </c>
      <c r="AI1960">
        <f>IFERROR(VLOOKUP(AH1960,realized!U:X,3,0),"")</f>
        <v>-853665.28000000003</v>
      </c>
    </row>
    <row r="1961" spans="1:35" x14ac:dyDescent="0.3">
      <c r="A1961" t="s">
        <v>2790</v>
      </c>
      <c r="B1961">
        <v>0.98740000000000006</v>
      </c>
      <c r="C1961">
        <v>0.99763999999999997</v>
      </c>
      <c r="D1961">
        <v>0.98479000000000005</v>
      </c>
      <c r="E1961">
        <v>0.99673999999999996</v>
      </c>
      <c r="F1961">
        <v>1.28499999999999E-2</v>
      </c>
      <c r="G1961">
        <v>1.0946428571428499E-2</v>
      </c>
      <c r="H1961">
        <v>62.044723881215802</v>
      </c>
      <c r="I1961">
        <v>0</v>
      </c>
      <c r="J1961" s="1">
        <f t="shared" si="90"/>
        <v>44859</v>
      </c>
      <c r="K1961">
        <f>IFERROR(VLOOKUP(J1961,realized!F:I,3,0),"")</f>
        <v>-303320.92</v>
      </c>
      <c r="M1961" t="s">
        <v>2790</v>
      </c>
      <c r="N1961">
        <v>1.12775</v>
      </c>
      <c r="O1961">
        <v>1.1499299999999999</v>
      </c>
      <c r="P1961">
        <v>1.1270500000000001</v>
      </c>
      <c r="Q1961">
        <v>1.14724</v>
      </c>
      <c r="R1961">
        <v>2.2879999999999699E-2</v>
      </c>
      <c r="S1961">
        <v>2.0704285714285599E-2</v>
      </c>
      <c r="T1961">
        <v>66.963252533404201</v>
      </c>
      <c r="U1961">
        <v>0</v>
      </c>
      <c r="V1961" s="1">
        <f t="shared" si="91"/>
        <v>44859</v>
      </c>
      <c r="W1961">
        <f>IFERROR(VLOOKUP(V1961,realized!K:N,3,0),"")</f>
        <v>-480707.43</v>
      </c>
      <c r="Y1961" t="s">
        <v>2787</v>
      </c>
      <c r="Z1961">
        <v>1629.2</v>
      </c>
      <c r="AA1961">
        <v>1645.58</v>
      </c>
      <c r="AB1961">
        <v>1622.33</v>
      </c>
      <c r="AC1961">
        <v>1627.79</v>
      </c>
      <c r="AD1961">
        <v>23.25</v>
      </c>
      <c r="AE1961">
        <v>27.2921428571428</v>
      </c>
      <c r="AF1961">
        <v>49.7314354536406</v>
      </c>
      <c r="AG1961">
        <v>0</v>
      </c>
      <c r="AH1961" s="1">
        <f t="shared" si="92"/>
        <v>44854</v>
      </c>
      <c r="AI1961">
        <f>IFERROR(VLOOKUP(AH1961,realized!U:X,3,0),"")</f>
        <v>-420297.45</v>
      </c>
    </row>
    <row r="1962" spans="1:35" x14ac:dyDescent="0.3">
      <c r="A1962" t="s">
        <v>2791</v>
      </c>
      <c r="B1962">
        <v>0.99656999999999996</v>
      </c>
      <c r="C1962">
        <v>1.0088200000000001</v>
      </c>
      <c r="D1962">
        <v>0.99431000000000003</v>
      </c>
      <c r="E1962">
        <v>1.00831</v>
      </c>
      <c r="F1962">
        <v>1.451E-2</v>
      </c>
      <c r="G1962">
        <v>1.09942857142857E-2</v>
      </c>
      <c r="H1962">
        <v>50.773423454182399</v>
      </c>
      <c r="I1962">
        <v>1</v>
      </c>
      <c r="J1962" s="1">
        <f t="shared" si="90"/>
        <v>44860</v>
      </c>
      <c r="K1962">
        <f>IFERROR(VLOOKUP(J1962,realized!F:I,3,0),"")</f>
        <v>-886954.32</v>
      </c>
      <c r="M1962" t="s">
        <v>2791</v>
      </c>
      <c r="N1962">
        <v>1.1471100000000001</v>
      </c>
      <c r="O1962">
        <v>1.16387</v>
      </c>
      <c r="P1962">
        <v>1.1430400000000001</v>
      </c>
      <c r="Q1962">
        <v>1.1628499999999999</v>
      </c>
      <c r="R1962">
        <v>2.0829999999999901E-2</v>
      </c>
      <c r="S1962">
        <v>2.0259285714285601E-2</v>
      </c>
      <c r="T1962">
        <v>58.1161787718478</v>
      </c>
      <c r="U1962">
        <v>0</v>
      </c>
      <c r="V1962" s="1">
        <f t="shared" si="91"/>
        <v>44860</v>
      </c>
      <c r="W1962">
        <f>IFERROR(VLOOKUP(V1962,realized!K:N,3,0),"")</f>
        <v>-850258.34</v>
      </c>
      <c r="Y1962" t="s">
        <v>2788</v>
      </c>
      <c r="Z1962">
        <v>1627.81</v>
      </c>
      <c r="AA1962">
        <v>1657.86</v>
      </c>
      <c r="AB1962">
        <v>1617.11</v>
      </c>
      <c r="AC1962">
        <v>1657.41</v>
      </c>
      <c r="AD1962">
        <v>40.75</v>
      </c>
      <c r="AE1962">
        <v>27.203571428571401</v>
      </c>
      <c r="AF1962">
        <v>47.821818535228203</v>
      </c>
      <c r="AG1962">
        <v>0</v>
      </c>
      <c r="AH1962" s="1">
        <f t="shared" si="92"/>
        <v>44855</v>
      </c>
      <c r="AI1962">
        <f>IFERROR(VLOOKUP(AH1962,realized!U:X,3,0),"")</f>
        <v>-348529.66</v>
      </c>
    </row>
    <row r="1963" spans="1:35" x14ac:dyDescent="0.3">
      <c r="A1963" t="s">
        <v>2792</v>
      </c>
      <c r="B1963">
        <v>1.0081</v>
      </c>
      <c r="C1963">
        <v>1.0093000000000001</v>
      </c>
      <c r="D1963">
        <v>0.99572000000000005</v>
      </c>
      <c r="E1963">
        <v>0.99636000000000002</v>
      </c>
      <c r="F1963">
        <v>1.358E-2</v>
      </c>
      <c r="G1963">
        <v>1.13135714285714E-2</v>
      </c>
      <c r="H1963">
        <v>49.739276437824401</v>
      </c>
      <c r="I1963">
        <v>1</v>
      </c>
      <c r="J1963" s="1">
        <f t="shared" si="90"/>
        <v>44861</v>
      </c>
      <c r="K1963">
        <f>IFERROR(VLOOKUP(J1963,realized!F:I,3,0),"")</f>
        <v>-27095.63</v>
      </c>
      <c r="M1963" t="s">
        <v>2792</v>
      </c>
      <c r="N1963">
        <v>1.1625399999999999</v>
      </c>
      <c r="O1963">
        <v>1.16455</v>
      </c>
      <c r="P1963">
        <v>1.15482</v>
      </c>
      <c r="Q1963">
        <v>1.1562399999999999</v>
      </c>
      <c r="R1963">
        <v>9.7300000000000095E-3</v>
      </c>
      <c r="S1963">
        <v>1.9742857142857E-2</v>
      </c>
      <c r="T1963">
        <v>56.975666959296298</v>
      </c>
      <c r="U1963">
        <v>0</v>
      </c>
      <c r="V1963" s="1">
        <f t="shared" si="91"/>
        <v>44861</v>
      </c>
      <c r="W1963">
        <f>IFERROR(VLOOKUP(V1963,realized!K:N,3,0),"")</f>
        <v>-21570.19</v>
      </c>
      <c r="Y1963" t="s">
        <v>2789</v>
      </c>
      <c r="Z1963">
        <v>1661.5</v>
      </c>
      <c r="AA1963">
        <v>1670.77</v>
      </c>
      <c r="AB1963">
        <v>1643.86</v>
      </c>
      <c r="AC1963">
        <v>1649.4</v>
      </c>
      <c r="AD1963">
        <v>26.91</v>
      </c>
      <c r="AE1963">
        <v>26.661428571428502</v>
      </c>
      <c r="AF1963">
        <v>48.115926599802201</v>
      </c>
      <c r="AG1963">
        <v>0</v>
      </c>
      <c r="AH1963" s="1">
        <f t="shared" si="92"/>
        <v>44858</v>
      </c>
      <c r="AI1963">
        <f>IFERROR(VLOOKUP(AH1963,realized!U:X,3,0),"")</f>
        <v>823682.55</v>
      </c>
    </row>
    <row r="1964" spans="1:35" x14ac:dyDescent="0.3">
      <c r="A1964" t="s">
        <v>2793</v>
      </c>
      <c r="B1964">
        <v>0.99633000000000005</v>
      </c>
      <c r="C1964">
        <v>0.99977000000000005</v>
      </c>
      <c r="D1964">
        <v>0.99260999999999999</v>
      </c>
      <c r="E1964">
        <v>0.99653999999999998</v>
      </c>
      <c r="F1964">
        <v>7.16000000000005E-3</v>
      </c>
      <c r="G1964">
        <v>1.13142857142857E-2</v>
      </c>
      <c r="H1964">
        <v>49.127954584680801</v>
      </c>
      <c r="I1964">
        <v>1</v>
      </c>
      <c r="J1964" s="1">
        <f t="shared" si="90"/>
        <v>44862</v>
      </c>
      <c r="K1964">
        <f>IFERROR(VLOOKUP(J1964,realized!F:I,3,0),"")</f>
        <v>-104145.73</v>
      </c>
      <c r="M1964" t="s">
        <v>2793</v>
      </c>
      <c r="N1964">
        <v>1.1563000000000001</v>
      </c>
      <c r="O1964">
        <v>1.1623399999999999</v>
      </c>
      <c r="P1964">
        <v>1.1503699999999999</v>
      </c>
      <c r="Q1964">
        <v>1.16126</v>
      </c>
      <c r="R1964">
        <v>1.197E-2</v>
      </c>
      <c r="S1964">
        <v>1.9948571428571302E-2</v>
      </c>
      <c r="T1964">
        <v>56.211848706882698</v>
      </c>
      <c r="U1964">
        <v>0</v>
      </c>
      <c r="V1964" s="1">
        <f t="shared" si="91"/>
        <v>44862</v>
      </c>
      <c r="W1964">
        <f>IFERROR(VLOOKUP(V1964,realized!K:N,3,0),"")</f>
        <v>-116348.2</v>
      </c>
      <c r="Y1964" t="s">
        <v>2790</v>
      </c>
      <c r="Z1964">
        <v>1649.98</v>
      </c>
      <c r="AA1964">
        <v>1662.3</v>
      </c>
      <c r="AB1964">
        <v>1638.07</v>
      </c>
      <c r="AC1964">
        <v>1652.91</v>
      </c>
      <c r="AD1964">
        <v>24.23</v>
      </c>
      <c r="AE1964">
        <v>26.4385714285714</v>
      </c>
      <c r="AF1964">
        <v>48.649337032802499</v>
      </c>
      <c r="AG1964">
        <v>0</v>
      </c>
      <c r="AH1964" s="1">
        <f t="shared" si="92"/>
        <v>44859</v>
      </c>
      <c r="AI1964">
        <f>IFERROR(VLOOKUP(AH1964,realized!U:X,3,0),"")</f>
        <v>850548.48</v>
      </c>
    </row>
    <row r="1965" spans="1:35" x14ac:dyDescent="0.3">
      <c r="A1965" t="s">
        <v>2794</v>
      </c>
      <c r="B1965">
        <v>0.99463999999999997</v>
      </c>
      <c r="C1965">
        <v>0.99558999999999997</v>
      </c>
      <c r="D1965">
        <v>0.99463999999999997</v>
      </c>
      <c r="E1965">
        <v>0.99555000000000005</v>
      </c>
      <c r="F1965">
        <v>1.90000000000001E-3</v>
      </c>
      <c r="G1965">
        <v>1.07128571428571E-2</v>
      </c>
      <c r="H1965">
        <v>48.468177074661298</v>
      </c>
      <c r="I1965">
        <v>1</v>
      </c>
      <c r="J1965" s="1">
        <f t="shared" si="90"/>
        <v>44864</v>
      </c>
      <c r="K1965">
        <f>IFERROR(VLOOKUP(J1965,realized!F:I,3,0),"")</f>
        <v>-47777.5</v>
      </c>
      <c r="M1965" t="s">
        <v>2794</v>
      </c>
      <c r="N1965">
        <v>1.1584300000000001</v>
      </c>
      <c r="O1965">
        <v>1.1596599999999999</v>
      </c>
      <c r="P1965">
        <v>1.1584300000000001</v>
      </c>
      <c r="Q1965">
        <v>1.15933</v>
      </c>
      <c r="R1965">
        <v>2.8299999999998799E-3</v>
      </c>
      <c r="S1965">
        <v>1.8526428571428499E-2</v>
      </c>
      <c r="T1965">
        <v>55.191272142257098</v>
      </c>
      <c r="U1965">
        <v>0</v>
      </c>
      <c r="V1965" s="1">
        <f t="shared" si="91"/>
        <v>44864</v>
      </c>
      <c r="W1965">
        <f>IFERROR(VLOOKUP(V1965,realized!K:N,3,0),"")</f>
        <v>-31.11</v>
      </c>
      <c r="Y1965" t="s">
        <v>2791</v>
      </c>
      <c r="Z1965">
        <v>1652.38</v>
      </c>
      <c r="AA1965">
        <v>1674.84</v>
      </c>
      <c r="AB1965">
        <v>1649.69</v>
      </c>
      <c r="AC1965">
        <v>1664.4</v>
      </c>
      <c r="AD1965">
        <v>25.1499999999998</v>
      </c>
      <c r="AE1965">
        <v>26.902857142857101</v>
      </c>
      <c r="AF1965">
        <v>52.425380809075499</v>
      </c>
      <c r="AG1965">
        <v>0</v>
      </c>
      <c r="AH1965" s="1">
        <f t="shared" si="92"/>
        <v>44860</v>
      </c>
      <c r="AI1965">
        <f>IFERROR(VLOOKUP(AH1965,realized!U:X,3,0),"")</f>
        <v>-1511589.25</v>
      </c>
    </row>
    <row r="1966" spans="1:35" x14ac:dyDescent="0.3">
      <c r="A1966" t="s">
        <v>2795</v>
      </c>
      <c r="B1966">
        <v>0.99558000000000002</v>
      </c>
      <c r="C1966">
        <v>0.99656</v>
      </c>
      <c r="D1966">
        <v>0.98724999999999996</v>
      </c>
      <c r="E1966">
        <v>0.98819000000000001</v>
      </c>
      <c r="F1966">
        <v>9.3100000000000405E-3</v>
      </c>
      <c r="G1966">
        <v>1.0907142857142799E-2</v>
      </c>
      <c r="H1966">
        <v>47.896080937987897</v>
      </c>
      <c r="I1966">
        <v>1</v>
      </c>
      <c r="J1966" s="1">
        <f t="shared" si="90"/>
        <v>44865</v>
      </c>
      <c r="K1966">
        <f>IFERROR(VLOOKUP(J1966,realized!F:I,3,0),"")</f>
        <v>-44285.919999999998</v>
      </c>
      <c r="M1966" t="s">
        <v>2795</v>
      </c>
      <c r="N1966">
        <v>1.15923</v>
      </c>
      <c r="O1966">
        <v>1.16134</v>
      </c>
      <c r="P1966">
        <v>1.1459999999999999</v>
      </c>
      <c r="Q1966">
        <v>1.14662</v>
      </c>
      <c r="R1966">
        <v>1.53400000000001E-2</v>
      </c>
      <c r="S1966">
        <v>1.8117857142857099E-2</v>
      </c>
      <c r="T1966">
        <v>61.8471634480698</v>
      </c>
      <c r="U1966">
        <v>0</v>
      </c>
      <c r="V1966" s="1">
        <f t="shared" si="91"/>
        <v>44865</v>
      </c>
      <c r="W1966">
        <f>IFERROR(VLOOKUP(V1966,realized!K:N,3,0),"")</f>
        <v>-86953.31</v>
      </c>
      <c r="Y1966" t="s">
        <v>2792</v>
      </c>
      <c r="Z1966">
        <v>1664.14</v>
      </c>
      <c r="AA1966">
        <v>1670.77</v>
      </c>
      <c r="AB1966">
        <v>1654.73</v>
      </c>
      <c r="AC1966">
        <v>1662.92</v>
      </c>
      <c r="AD1966">
        <v>16.0399999999999</v>
      </c>
      <c r="AE1966">
        <v>26.3114285714285</v>
      </c>
      <c r="AF1966">
        <v>58.441892440477602</v>
      </c>
      <c r="AG1966">
        <v>0</v>
      </c>
      <c r="AH1966" s="1">
        <f t="shared" si="92"/>
        <v>44861</v>
      </c>
      <c r="AI1966">
        <f>IFERROR(VLOOKUP(AH1966,realized!U:X,3,0),"")</f>
        <v>973677.3</v>
      </c>
    </row>
    <row r="1967" spans="1:35" x14ac:dyDescent="0.3">
      <c r="A1967" t="s">
        <v>2796</v>
      </c>
      <c r="B1967">
        <v>0.98814000000000002</v>
      </c>
      <c r="C1967">
        <v>0.99534999999999996</v>
      </c>
      <c r="D1967">
        <v>0.98526000000000002</v>
      </c>
      <c r="E1967">
        <v>0.98736999999999997</v>
      </c>
      <c r="F1967">
        <v>1.0089999999999899E-2</v>
      </c>
      <c r="G1967">
        <v>1.03792857142857E-2</v>
      </c>
      <c r="H1967">
        <v>53.786900762849797</v>
      </c>
      <c r="I1967">
        <v>1</v>
      </c>
      <c r="J1967" s="1">
        <f t="shared" si="90"/>
        <v>44866</v>
      </c>
      <c r="K1967">
        <f>IFERROR(VLOOKUP(J1967,realized!F:I,3,0),"")</f>
        <v>40983.75</v>
      </c>
      <c r="M1967" t="s">
        <v>2796</v>
      </c>
      <c r="N1967">
        <v>1.1466400000000001</v>
      </c>
      <c r="O1967">
        <v>1.15659</v>
      </c>
      <c r="P1967">
        <v>1.14367</v>
      </c>
      <c r="Q1967">
        <v>1.14852</v>
      </c>
      <c r="R1967">
        <v>1.2919999999999999E-2</v>
      </c>
      <c r="S1967">
        <v>1.6740714285714199E-2</v>
      </c>
      <c r="T1967">
        <v>60.771179938301799</v>
      </c>
      <c r="U1967">
        <v>0</v>
      </c>
      <c r="V1967" s="1">
        <f t="shared" si="91"/>
        <v>44866</v>
      </c>
      <c r="W1967">
        <f>IFERROR(VLOOKUP(V1967,realized!K:N,3,0),"")</f>
        <v>220943.19</v>
      </c>
      <c r="Y1967" t="s">
        <v>2793</v>
      </c>
      <c r="Z1967">
        <v>1662.45</v>
      </c>
      <c r="AA1967">
        <v>1667.01</v>
      </c>
      <c r="AB1967">
        <v>1637.95</v>
      </c>
      <c r="AC1967">
        <v>1644.21</v>
      </c>
      <c r="AD1967">
        <v>29.059999999999899</v>
      </c>
      <c r="AE1967">
        <v>25.934999999999899</v>
      </c>
      <c r="AF1967">
        <v>66.212969616883896</v>
      </c>
      <c r="AG1967">
        <v>0</v>
      </c>
      <c r="AH1967" s="1">
        <f t="shared" si="92"/>
        <v>44862</v>
      </c>
      <c r="AI1967">
        <f>IFERROR(VLOOKUP(AH1967,realized!U:X,3,0),"")</f>
        <v>-1705605.02</v>
      </c>
    </row>
    <row r="1968" spans="1:35" x14ac:dyDescent="0.3">
      <c r="A1968" t="s">
        <v>2797</v>
      </c>
      <c r="B1968">
        <v>0.98743999999999998</v>
      </c>
      <c r="C1968">
        <v>0.99753999999999998</v>
      </c>
      <c r="D1968">
        <v>0.98124</v>
      </c>
      <c r="E1968">
        <v>0.98157000000000005</v>
      </c>
      <c r="F1968">
        <v>1.6299999999999901E-2</v>
      </c>
      <c r="G1968">
        <v>1.08192857142857E-2</v>
      </c>
      <c r="H1968">
        <v>53.289949096296702</v>
      </c>
      <c r="I1968">
        <v>1</v>
      </c>
      <c r="J1968" s="1">
        <f t="shared" si="90"/>
        <v>44867</v>
      </c>
      <c r="K1968">
        <f>IFERROR(VLOOKUP(J1968,realized!F:I,3,0),"")</f>
        <v>54450.09</v>
      </c>
      <c r="M1968" t="s">
        <v>2797</v>
      </c>
      <c r="N1968">
        <v>1.1484399999999999</v>
      </c>
      <c r="O1968">
        <v>1.15648</v>
      </c>
      <c r="P1968">
        <v>1.13876</v>
      </c>
      <c r="Q1968">
        <v>1.13887</v>
      </c>
      <c r="R1968">
        <v>1.7719999999999899E-2</v>
      </c>
      <c r="S1968">
        <v>1.6478571428571301E-2</v>
      </c>
      <c r="T1968">
        <v>59.7780470919366</v>
      </c>
      <c r="U1968">
        <v>0</v>
      </c>
      <c r="V1968" s="1">
        <f t="shared" si="91"/>
        <v>44867</v>
      </c>
      <c r="W1968">
        <f>IFERROR(VLOOKUP(V1968,realized!K:N,3,0),"")</f>
        <v>222554.14</v>
      </c>
      <c r="Y1968" t="s">
        <v>2795</v>
      </c>
      <c r="Z1968">
        <v>1643.59</v>
      </c>
      <c r="AA1968">
        <v>1645.58</v>
      </c>
      <c r="AB1968">
        <v>1631.65</v>
      </c>
      <c r="AC1968">
        <v>1632.8</v>
      </c>
      <c r="AD1968">
        <v>13.929999999999801</v>
      </c>
      <c r="AE1968">
        <v>25.287857142857099</v>
      </c>
      <c r="AF1968">
        <v>66.746446501711603</v>
      </c>
      <c r="AG1968">
        <v>0</v>
      </c>
      <c r="AH1968" s="1">
        <f t="shared" si="92"/>
        <v>44865</v>
      </c>
      <c r="AI1968">
        <f>IFERROR(VLOOKUP(AH1968,realized!U:X,3,0),"")</f>
        <v>-209548.79999999999</v>
      </c>
    </row>
    <row r="1969" spans="1:35" x14ac:dyDescent="0.3">
      <c r="A1969" t="s">
        <v>2798</v>
      </c>
      <c r="B1969">
        <v>0.98170000000000002</v>
      </c>
      <c r="C1969">
        <v>0.98394000000000004</v>
      </c>
      <c r="D1969">
        <v>0.97297999999999996</v>
      </c>
      <c r="E1969">
        <v>0.97485999999999995</v>
      </c>
      <c r="F1969">
        <v>1.0959999999999999E-2</v>
      </c>
      <c r="G1969">
        <v>1.0658571428571399E-2</v>
      </c>
      <c r="H1969">
        <v>52.6954855425804</v>
      </c>
      <c r="I1969">
        <v>1</v>
      </c>
      <c r="J1969" s="1">
        <f t="shared" si="90"/>
        <v>44868</v>
      </c>
      <c r="K1969">
        <f>IFERROR(VLOOKUP(J1969,realized!F:I,3,0),"")</f>
        <v>-312688.38</v>
      </c>
      <c r="M1969" t="s">
        <v>2798</v>
      </c>
      <c r="N1969">
        <v>1.1388400000000001</v>
      </c>
      <c r="O1969">
        <v>1.14219</v>
      </c>
      <c r="P1969">
        <v>1.11513</v>
      </c>
      <c r="Q1969">
        <v>1.11609</v>
      </c>
      <c r="R1969">
        <v>2.7060000000000001E-2</v>
      </c>
      <c r="S1969">
        <v>1.65185714285714E-2</v>
      </c>
      <c r="T1969">
        <v>58.687299392449098</v>
      </c>
      <c r="U1969">
        <v>0</v>
      </c>
      <c r="V1969" s="1">
        <f t="shared" si="91"/>
        <v>44868</v>
      </c>
      <c r="W1969">
        <f>IFERROR(VLOOKUP(V1969,realized!K:N,3,0),"")</f>
        <v>-997567.03</v>
      </c>
      <c r="Y1969" t="s">
        <v>2796</v>
      </c>
      <c r="Z1969">
        <v>1632.7</v>
      </c>
      <c r="AA1969">
        <v>1656.98</v>
      </c>
      <c r="AB1969">
        <v>1630.57</v>
      </c>
      <c r="AC1969">
        <v>1647.32</v>
      </c>
      <c r="AD1969">
        <v>26.41</v>
      </c>
      <c r="AE1969">
        <v>25.9628571428571</v>
      </c>
      <c r="AF1969">
        <v>66.525551969381397</v>
      </c>
      <c r="AG1969">
        <v>0</v>
      </c>
      <c r="AH1969" s="1">
        <f t="shared" si="92"/>
        <v>44866</v>
      </c>
      <c r="AI1969">
        <f>IFERROR(VLOOKUP(AH1969,realized!U:X,3,0),"")</f>
        <v>-865884.72</v>
      </c>
    </row>
    <row r="1970" spans="1:35" x14ac:dyDescent="0.3">
      <c r="A1970" t="s">
        <v>2799</v>
      </c>
      <c r="B1970">
        <v>0.97479000000000005</v>
      </c>
      <c r="C1970">
        <v>0.99661999999999995</v>
      </c>
      <c r="D1970">
        <v>0.97419</v>
      </c>
      <c r="E1970">
        <v>0.99582000000000004</v>
      </c>
      <c r="F1970">
        <v>2.2429999999999901E-2</v>
      </c>
      <c r="G1970">
        <v>1.18107142857142E-2</v>
      </c>
      <c r="H1970">
        <v>52.639620699440698</v>
      </c>
      <c r="I1970">
        <v>1</v>
      </c>
      <c r="J1970" s="1">
        <f t="shared" si="90"/>
        <v>44869</v>
      </c>
      <c r="K1970">
        <f>IFERROR(VLOOKUP(J1970,realized!F:I,3,0),"")</f>
        <v>-260150.91</v>
      </c>
      <c r="M1970" t="s">
        <v>2799</v>
      </c>
      <c r="N1970">
        <v>1.11605</v>
      </c>
      <c r="O1970">
        <v>1.13819</v>
      </c>
      <c r="P1970">
        <v>1.11446</v>
      </c>
      <c r="Q1970">
        <v>1.13737</v>
      </c>
      <c r="R1970">
        <v>2.3730000000000001E-2</v>
      </c>
      <c r="S1970">
        <v>1.7100714285714198E-2</v>
      </c>
      <c r="T1970">
        <v>57.8688928761946</v>
      </c>
      <c r="U1970">
        <v>0</v>
      </c>
      <c r="V1970" s="1">
        <f t="shared" si="91"/>
        <v>44869</v>
      </c>
      <c r="W1970">
        <f>IFERROR(VLOOKUP(V1970,realized!K:N,3,0),"")</f>
        <v>-217340.14</v>
      </c>
      <c r="Y1970" t="s">
        <v>2797</v>
      </c>
      <c r="Z1970">
        <v>1647.97</v>
      </c>
      <c r="AA1970">
        <v>1669.43</v>
      </c>
      <c r="AB1970">
        <v>1634.47</v>
      </c>
      <c r="AC1970">
        <v>1634.49</v>
      </c>
      <c r="AD1970">
        <v>34.96</v>
      </c>
      <c r="AE1970">
        <v>25.609285714285701</v>
      </c>
      <c r="AF1970">
        <v>70.849088990974096</v>
      </c>
      <c r="AG1970">
        <v>0</v>
      </c>
      <c r="AH1970" s="1">
        <f t="shared" si="92"/>
        <v>44867</v>
      </c>
      <c r="AI1970">
        <f>IFERROR(VLOOKUP(AH1970,realized!U:X,3,0),"")</f>
        <v>707286.6</v>
      </c>
    </row>
    <row r="1971" spans="1:35" x14ac:dyDescent="0.3">
      <c r="A1971" t="s">
        <v>2800</v>
      </c>
      <c r="B1971">
        <v>0.99060999999999999</v>
      </c>
      <c r="C1971">
        <v>1.0033799999999999</v>
      </c>
      <c r="D1971">
        <v>0.99048999999999998</v>
      </c>
      <c r="E1971">
        <v>1.0020199999999999</v>
      </c>
      <c r="F1971">
        <v>1.28899999999999E-2</v>
      </c>
      <c r="G1971">
        <v>1.19092857142857E-2</v>
      </c>
      <c r="H1971">
        <v>52.718882656581698</v>
      </c>
      <c r="I1971">
        <v>1</v>
      </c>
      <c r="J1971" s="1">
        <f t="shared" si="90"/>
        <v>44872</v>
      </c>
      <c r="K1971">
        <f>IFERROR(VLOOKUP(J1971,realized!F:I,3,0),"")</f>
        <v>-383960.36</v>
      </c>
      <c r="M1971" t="s">
        <v>2800</v>
      </c>
      <c r="N1971">
        <v>1.1307100000000001</v>
      </c>
      <c r="O1971">
        <v>1.1541300000000001</v>
      </c>
      <c r="P1971">
        <v>1.1290199999999999</v>
      </c>
      <c r="Q1971">
        <v>1.1513599999999999</v>
      </c>
      <c r="R1971">
        <v>2.5110000000000101E-2</v>
      </c>
      <c r="S1971">
        <v>1.7661428571428502E-2</v>
      </c>
      <c r="T1971">
        <v>57.3014446618064</v>
      </c>
      <c r="U1971">
        <v>0</v>
      </c>
      <c r="V1971" s="1">
        <f t="shared" si="91"/>
        <v>44872</v>
      </c>
      <c r="W1971">
        <f>IFERROR(VLOOKUP(V1971,realized!K:N,3,0),"")</f>
        <v>-329632.65000000002</v>
      </c>
      <c r="Y1971" t="s">
        <v>2798</v>
      </c>
      <c r="Z1971">
        <v>1635.64</v>
      </c>
      <c r="AA1971">
        <v>1640.95</v>
      </c>
      <c r="AB1971">
        <v>1616.52</v>
      </c>
      <c r="AC1971">
        <v>1628.01</v>
      </c>
      <c r="AD1971">
        <v>24.43</v>
      </c>
      <c r="AE1971">
        <v>25.092857142857099</v>
      </c>
      <c r="AF1971">
        <v>70.106075530995398</v>
      </c>
      <c r="AG1971">
        <v>0</v>
      </c>
      <c r="AH1971" s="1">
        <f t="shared" si="92"/>
        <v>44868</v>
      </c>
      <c r="AI1971">
        <f>IFERROR(VLOOKUP(AH1971,realized!U:X,3,0),"")</f>
        <v>-779241.88</v>
      </c>
    </row>
    <row r="1972" spans="1:35" x14ac:dyDescent="0.3">
      <c r="A1972" t="s">
        <v>2801</v>
      </c>
      <c r="B1972">
        <v>1.00187</v>
      </c>
      <c r="C1972">
        <v>1.00959</v>
      </c>
      <c r="D1972">
        <v>0.99712999999999996</v>
      </c>
      <c r="E1972">
        <v>1.0072300000000001</v>
      </c>
      <c r="F1972">
        <v>1.2460000000000001E-2</v>
      </c>
      <c r="G1972">
        <v>1.2149285714285699E-2</v>
      </c>
      <c r="H1972">
        <v>52.623123089304599</v>
      </c>
      <c r="I1972">
        <v>1</v>
      </c>
      <c r="J1972" s="1">
        <f t="shared" si="90"/>
        <v>44873</v>
      </c>
      <c r="K1972">
        <f>IFERROR(VLOOKUP(J1972,realized!F:I,3,0),"")</f>
        <v>-210090.48</v>
      </c>
      <c r="M1972" t="s">
        <v>2801</v>
      </c>
      <c r="N1972">
        <v>1.1513</v>
      </c>
      <c r="O1972">
        <v>1.1598999999999999</v>
      </c>
      <c r="P1972">
        <v>1.1429400000000001</v>
      </c>
      <c r="Q1972">
        <v>1.1544099999999999</v>
      </c>
      <c r="R1972">
        <v>1.6959999999999802E-2</v>
      </c>
      <c r="S1972">
        <v>1.76914285714285E-2</v>
      </c>
      <c r="T1972">
        <v>56.775012159561797</v>
      </c>
      <c r="U1972">
        <v>0</v>
      </c>
      <c r="V1972" s="1">
        <f t="shared" si="91"/>
        <v>44873</v>
      </c>
      <c r="W1972">
        <f>IFERROR(VLOOKUP(V1972,realized!K:N,3,0),"")</f>
        <v>-142765.99</v>
      </c>
      <c r="Y1972" t="s">
        <v>2799</v>
      </c>
      <c r="Z1972">
        <v>1628.45</v>
      </c>
      <c r="AA1972">
        <v>1684.21</v>
      </c>
      <c r="AB1972">
        <v>1628.36</v>
      </c>
      <c r="AC1972">
        <v>1684.21</v>
      </c>
      <c r="AD1972">
        <v>56.2</v>
      </c>
      <c r="AE1972">
        <v>27.37</v>
      </c>
      <c r="AF1972">
        <v>64.303469204880699</v>
      </c>
      <c r="AG1972">
        <v>0</v>
      </c>
      <c r="AH1972" s="1">
        <f t="shared" si="92"/>
        <v>44869</v>
      </c>
      <c r="AI1972">
        <f>IFERROR(VLOOKUP(AH1972,realized!U:X,3,0),"")</f>
        <v>-4595182.57</v>
      </c>
    </row>
    <row r="1973" spans="1:35" x14ac:dyDescent="0.3">
      <c r="A1973" t="s">
        <v>2802</v>
      </c>
      <c r="B1973">
        <v>1.00722</v>
      </c>
      <c r="C1973">
        <v>1.00878</v>
      </c>
      <c r="D1973">
        <v>0.99922999999999995</v>
      </c>
      <c r="E1973">
        <v>1.0012399999999999</v>
      </c>
      <c r="F1973">
        <v>9.5500000000000498E-3</v>
      </c>
      <c r="G1973">
        <v>1.16571428571428E-2</v>
      </c>
      <c r="H1973">
        <v>55.106927561105898</v>
      </c>
      <c r="I1973">
        <v>1</v>
      </c>
      <c r="J1973" s="1">
        <f t="shared" si="90"/>
        <v>44874</v>
      </c>
      <c r="K1973">
        <f>IFERROR(VLOOKUP(J1973,realized!F:I,3,0),"")</f>
        <v>58045.85</v>
      </c>
      <c r="M1973" t="s">
        <v>2802</v>
      </c>
      <c r="N1973">
        <v>1.15428</v>
      </c>
      <c r="O1973">
        <v>1.1566799999999999</v>
      </c>
      <c r="P1973">
        <v>1.1333500000000001</v>
      </c>
      <c r="Q1973">
        <v>1.13557</v>
      </c>
      <c r="R1973">
        <v>2.3329999999999799E-2</v>
      </c>
      <c r="S1973">
        <v>1.7540714285714201E-2</v>
      </c>
      <c r="T1973">
        <v>62.113473581938102</v>
      </c>
      <c r="U1973">
        <v>0</v>
      </c>
      <c r="V1973" s="1">
        <f t="shared" si="91"/>
        <v>44874</v>
      </c>
      <c r="W1973">
        <f>IFERROR(VLOOKUP(V1973,realized!K:N,3,0),"")</f>
        <v>-329547.59999999998</v>
      </c>
      <c r="Y1973" t="s">
        <v>2800</v>
      </c>
      <c r="Z1973">
        <v>1675.88</v>
      </c>
      <c r="AA1973">
        <v>1681.86</v>
      </c>
      <c r="AB1973">
        <v>1666.83</v>
      </c>
      <c r="AC1973">
        <v>1675.45</v>
      </c>
      <c r="AD1973">
        <v>17.380000000000098</v>
      </c>
      <c r="AE1973">
        <v>27.536428571428502</v>
      </c>
      <c r="AF1973">
        <v>64.403783078792202</v>
      </c>
      <c r="AG1973">
        <v>0</v>
      </c>
      <c r="AH1973" s="1">
        <f t="shared" si="92"/>
        <v>44872</v>
      </c>
      <c r="AI1973">
        <f>IFERROR(VLOOKUP(AH1973,realized!U:X,3,0),"")</f>
        <v>-151921.4</v>
      </c>
    </row>
    <row r="1974" spans="1:35" x14ac:dyDescent="0.3">
      <c r="A1974" t="s">
        <v>2803</v>
      </c>
      <c r="B1974">
        <v>1.00101</v>
      </c>
      <c r="C1974">
        <v>1.0221499999999999</v>
      </c>
      <c r="D1974">
        <v>0.99351999999999996</v>
      </c>
      <c r="E1974">
        <v>1.02064</v>
      </c>
      <c r="F1974">
        <v>2.8629999999999899E-2</v>
      </c>
      <c r="G1974">
        <v>1.3044285714285699E-2</v>
      </c>
      <c r="H1974">
        <v>44.379680358165899</v>
      </c>
      <c r="I1974">
        <v>1</v>
      </c>
      <c r="J1974" s="1">
        <f t="shared" si="90"/>
        <v>44875</v>
      </c>
      <c r="K1974">
        <f>IFERROR(VLOOKUP(J1974,realized!F:I,3,0),"")</f>
        <v>-643377.23</v>
      </c>
      <c r="M1974" t="s">
        <v>2803</v>
      </c>
      <c r="N1974">
        <v>1.1355999999999999</v>
      </c>
      <c r="O1974">
        <v>1.17313</v>
      </c>
      <c r="P1974">
        <v>1.13486</v>
      </c>
      <c r="Q1974">
        <v>1.1712199999999999</v>
      </c>
      <c r="R1974">
        <v>3.8269999999999998E-2</v>
      </c>
      <c r="S1974">
        <v>1.9191428571428502E-2</v>
      </c>
      <c r="T1974">
        <v>55.857789143767199</v>
      </c>
      <c r="U1974">
        <v>0</v>
      </c>
      <c r="V1974" s="1">
        <f t="shared" si="91"/>
        <v>44875</v>
      </c>
      <c r="W1974">
        <f>IFERROR(VLOOKUP(V1974,realized!K:N,3,0),"")</f>
        <v>-358012.47</v>
      </c>
      <c r="Y1974" t="s">
        <v>2801</v>
      </c>
      <c r="Z1974">
        <v>1674.86</v>
      </c>
      <c r="AA1974">
        <v>1716.91</v>
      </c>
      <c r="AB1974">
        <v>1665.94</v>
      </c>
      <c r="AC1974">
        <v>1712.01</v>
      </c>
      <c r="AD1974">
        <v>50.97</v>
      </c>
      <c r="AE1974">
        <v>29.262142857142798</v>
      </c>
      <c r="AF1974">
        <v>49.720695330773196</v>
      </c>
      <c r="AG1974">
        <v>1</v>
      </c>
      <c r="AH1974" s="1">
        <f t="shared" si="92"/>
        <v>44873</v>
      </c>
      <c r="AI1974">
        <f>IFERROR(VLOOKUP(AH1974,realized!U:X,3,0),"")</f>
        <v>-4471100.8600000003</v>
      </c>
    </row>
    <row r="1975" spans="1:35" x14ac:dyDescent="0.3">
      <c r="A1975" t="s">
        <v>2804</v>
      </c>
      <c r="B1975">
        <v>1.0205500000000001</v>
      </c>
      <c r="C1975">
        <v>1.0363899999999999</v>
      </c>
      <c r="D1975">
        <v>1.0162599999999999</v>
      </c>
      <c r="E1975">
        <v>1.03531</v>
      </c>
      <c r="F1975">
        <v>2.0129999999999901E-2</v>
      </c>
      <c r="G1975">
        <v>1.3564285714285701E-2</v>
      </c>
      <c r="H1975">
        <v>35.362510310319301</v>
      </c>
      <c r="I1975">
        <v>1</v>
      </c>
      <c r="J1975" s="1">
        <f t="shared" si="90"/>
        <v>44876</v>
      </c>
      <c r="K1975">
        <f>IFERROR(VLOOKUP(J1975,realized!F:I,3,0),"")</f>
        <v>-966585.77</v>
      </c>
      <c r="M1975" t="s">
        <v>2804</v>
      </c>
      <c r="N1975">
        <v>1.1709000000000001</v>
      </c>
      <c r="O1975">
        <v>1.18547</v>
      </c>
      <c r="P1975">
        <v>1.16469</v>
      </c>
      <c r="Q1975">
        <v>1.18327</v>
      </c>
      <c r="R1975">
        <v>2.078E-2</v>
      </c>
      <c r="S1975">
        <v>1.9041428571428501E-2</v>
      </c>
      <c r="T1975">
        <v>48.377723290368998</v>
      </c>
      <c r="U1975">
        <v>0</v>
      </c>
      <c r="V1975" s="1">
        <f t="shared" si="91"/>
        <v>44876</v>
      </c>
      <c r="W1975">
        <f>IFERROR(VLOOKUP(V1975,realized!K:N,3,0),"")</f>
        <v>-487202.85</v>
      </c>
      <c r="Y1975" t="s">
        <v>2802</v>
      </c>
      <c r="Z1975">
        <v>1711.39</v>
      </c>
      <c r="AA1975">
        <v>1722.3</v>
      </c>
      <c r="AB1975">
        <v>1702.11</v>
      </c>
      <c r="AC1975">
        <v>1706.61</v>
      </c>
      <c r="AD1975">
        <v>20.190000000000001</v>
      </c>
      <c r="AE1975">
        <v>29.043571428571401</v>
      </c>
      <c r="AF1975">
        <v>47.916541218748101</v>
      </c>
      <c r="AG1975">
        <v>1</v>
      </c>
      <c r="AH1975" s="1">
        <f t="shared" si="92"/>
        <v>44874</v>
      </c>
      <c r="AI1975">
        <f>IFERROR(VLOOKUP(AH1975,realized!U:X,3,0),"")</f>
        <v>-754361.61</v>
      </c>
    </row>
    <row r="1976" spans="1:35" x14ac:dyDescent="0.3">
      <c r="A1976" t="s">
        <v>2805</v>
      </c>
      <c r="B1976">
        <v>1.03359</v>
      </c>
      <c r="C1976">
        <v>1.0358400000000001</v>
      </c>
      <c r="D1976">
        <v>1.0270999999999999</v>
      </c>
      <c r="E1976">
        <v>1.0327599999999999</v>
      </c>
      <c r="F1976">
        <v>8.7400000000001903E-3</v>
      </c>
      <c r="G1976">
        <v>1.31521428571428E-2</v>
      </c>
      <c r="H1976">
        <v>35.866273445685799</v>
      </c>
      <c r="I1976">
        <v>1</v>
      </c>
      <c r="J1976" s="1">
        <f t="shared" si="90"/>
        <v>44879</v>
      </c>
      <c r="K1976">
        <f>IFERROR(VLOOKUP(J1976,realized!F:I,3,0),"")</f>
        <v>-45837.17</v>
      </c>
      <c r="M1976" t="s">
        <v>2805</v>
      </c>
      <c r="N1976">
        <v>1.1809499999999999</v>
      </c>
      <c r="O1976">
        <v>1.1828700000000001</v>
      </c>
      <c r="P1976">
        <v>1.1709799999999999</v>
      </c>
      <c r="Q1976">
        <v>1.1755</v>
      </c>
      <c r="R1976">
        <v>1.2290000000000099E-2</v>
      </c>
      <c r="S1976">
        <v>1.8431428571428501E-2</v>
      </c>
      <c r="T1976">
        <v>48.104657582022398</v>
      </c>
      <c r="U1976">
        <v>0</v>
      </c>
      <c r="V1976" s="1">
        <f t="shared" si="91"/>
        <v>44879</v>
      </c>
      <c r="W1976">
        <f>IFERROR(VLOOKUP(V1976,realized!K:N,3,0),"")</f>
        <v>-151084.14000000001</v>
      </c>
      <c r="Y1976" t="s">
        <v>2803</v>
      </c>
      <c r="Z1976">
        <v>1705.73</v>
      </c>
      <c r="AA1976">
        <v>1757.14</v>
      </c>
      <c r="AB1976">
        <v>1703.71</v>
      </c>
      <c r="AC1976">
        <v>1755.6</v>
      </c>
      <c r="AD1976">
        <v>53.43</v>
      </c>
      <c r="AE1976">
        <v>29.949285714285701</v>
      </c>
      <c r="AF1976">
        <v>37.405321791625298</v>
      </c>
      <c r="AG1976">
        <v>1</v>
      </c>
      <c r="AH1976" s="1">
        <f t="shared" si="92"/>
        <v>44875</v>
      </c>
      <c r="AI1976">
        <f>IFERROR(VLOOKUP(AH1976,realized!U:X,3,0),"")</f>
        <v>-3394879.59</v>
      </c>
    </row>
    <row r="1977" spans="1:35" x14ac:dyDescent="0.3">
      <c r="A1977" t="s">
        <v>2806</v>
      </c>
      <c r="B1977">
        <v>1.03261</v>
      </c>
      <c r="C1977">
        <v>1.0481400000000001</v>
      </c>
      <c r="D1977">
        <v>1.0279799999999999</v>
      </c>
      <c r="E1977">
        <v>1.03468</v>
      </c>
      <c r="F1977">
        <v>2.0160000000000101E-2</v>
      </c>
      <c r="G1977">
        <v>1.36221428571428E-2</v>
      </c>
      <c r="H1977">
        <v>29.9563049170157</v>
      </c>
      <c r="I1977">
        <v>1</v>
      </c>
      <c r="J1977" s="1">
        <f t="shared" si="90"/>
        <v>44880</v>
      </c>
      <c r="K1977">
        <f>IFERROR(VLOOKUP(J1977,realized!F:I,3,0),"")</f>
        <v>-743610.15</v>
      </c>
      <c r="M1977" t="s">
        <v>2806</v>
      </c>
      <c r="N1977">
        <v>1.1754800000000001</v>
      </c>
      <c r="O1977">
        <v>1.2028799999999999</v>
      </c>
      <c r="P1977">
        <v>1.1740299999999999</v>
      </c>
      <c r="Q1977">
        <v>1.18658</v>
      </c>
      <c r="R1977">
        <v>2.8850000000000001E-2</v>
      </c>
      <c r="S1977">
        <v>1.9797142857142801E-2</v>
      </c>
      <c r="T1977">
        <v>39.803863909929603</v>
      </c>
      <c r="U1977">
        <v>0</v>
      </c>
      <c r="V1977" s="1">
        <f t="shared" si="91"/>
        <v>44880</v>
      </c>
      <c r="W1977">
        <f>IFERROR(VLOOKUP(V1977,realized!K:N,3,0),"")</f>
        <v>-788646.06</v>
      </c>
      <c r="Y1977" t="s">
        <v>2804</v>
      </c>
      <c r="Z1977">
        <v>1753.93</v>
      </c>
      <c r="AA1977">
        <v>1772.57</v>
      </c>
      <c r="AB1977">
        <v>1747.14</v>
      </c>
      <c r="AC1977">
        <v>1771.26</v>
      </c>
      <c r="AD1977">
        <v>25.429999999999801</v>
      </c>
      <c r="AE1977">
        <v>29.843571428571401</v>
      </c>
      <c r="AF1977">
        <v>33.778343275618703</v>
      </c>
      <c r="AG1977">
        <v>1</v>
      </c>
      <c r="AH1977" s="1">
        <f t="shared" si="92"/>
        <v>44876</v>
      </c>
      <c r="AI1977">
        <f>IFERROR(VLOOKUP(AH1977,realized!U:X,3,0),"")</f>
        <v>-1633036.95</v>
      </c>
    </row>
    <row r="1978" spans="1:35" x14ac:dyDescent="0.3">
      <c r="A1978" t="s">
        <v>2807</v>
      </c>
      <c r="B1978">
        <v>1.0347200000000001</v>
      </c>
      <c r="C1978">
        <v>1.04382</v>
      </c>
      <c r="D1978">
        <v>1.0330299999999999</v>
      </c>
      <c r="E1978">
        <v>1.03925</v>
      </c>
      <c r="F1978">
        <v>1.0789999999999999E-2</v>
      </c>
      <c r="G1978">
        <v>1.38814285714286E-2</v>
      </c>
      <c r="H1978">
        <v>30.538856199983901</v>
      </c>
      <c r="I1978">
        <v>1</v>
      </c>
      <c r="J1978" s="1">
        <f t="shared" si="90"/>
        <v>44881</v>
      </c>
      <c r="K1978">
        <f>IFERROR(VLOOKUP(J1978,realized!F:I,3,0),"")</f>
        <v>-178454.88</v>
      </c>
      <c r="M1978" t="s">
        <v>2807</v>
      </c>
      <c r="N1978">
        <v>1.18631</v>
      </c>
      <c r="O1978">
        <v>1.1941999999999999</v>
      </c>
      <c r="P1978">
        <v>1.18313</v>
      </c>
      <c r="Q1978">
        <v>1.19143</v>
      </c>
      <c r="R1978">
        <v>1.1069999999999899E-2</v>
      </c>
      <c r="S1978">
        <v>1.9732857142857101E-2</v>
      </c>
      <c r="T1978">
        <v>39.771514847648199</v>
      </c>
      <c r="U1978">
        <v>0</v>
      </c>
      <c r="V1978" s="1">
        <f t="shared" si="91"/>
        <v>44881</v>
      </c>
      <c r="W1978">
        <f>IFERROR(VLOOKUP(V1978,realized!K:N,3,0),"")</f>
        <v>21690.43</v>
      </c>
      <c r="Y1978" t="s">
        <v>2805</v>
      </c>
      <c r="Z1978">
        <v>1762.67</v>
      </c>
      <c r="AA1978">
        <v>1775</v>
      </c>
      <c r="AB1978">
        <v>1753.14</v>
      </c>
      <c r="AC1978">
        <v>1771</v>
      </c>
      <c r="AD1978">
        <v>21.8599999999999</v>
      </c>
      <c r="AE1978">
        <v>29.674285714285698</v>
      </c>
      <c r="AF1978">
        <v>33.5136634505782</v>
      </c>
      <c r="AG1978">
        <v>1</v>
      </c>
      <c r="AH1978" s="1">
        <f t="shared" si="92"/>
        <v>44879</v>
      </c>
      <c r="AI1978">
        <f>IFERROR(VLOOKUP(AH1978,realized!U:X,3,0),"")</f>
        <v>-140832.53</v>
      </c>
    </row>
    <row r="1979" spans="1:35" x14ac:dyDescent="0.3">
      <c r="A1979" t="s">
        <v>2808</v>
      </c>
      <c r="B1979">
        <v>1.03922</v>
      </c>
      <c r="C1979">
        <v>1.0406200000000001</v>
      </c>
      <c r="D1979">
        <v>1.0304899999999999</v>
      </c>
      <c r="E1979">
        <v>1.0365500000000001</v>
      </c>
      <c r="F1979">
        <v>1.0130000000000101E-2</v>
      </c>
      <c r="G1979">
        <v>1.44692857142857E-2</v>
      </c>
      <c r="H1979">
        <v>31.375464224377801</v>
      </c>
      <c r="I1979">
        <v>1</v>
      </c>
      <c r="J1979" s="1">
        <f t="shared" si="90"/>
        <v>44882</v>
      </c>
      <c r="K1979">
        <f>IFERROR(VLOOKUP(J1979,realized!F:I,3,0),"")</f>
        <v>-19117.05</v>
      </c>
      <c r="M1979" t="s">
        <v>2808</v>
      </c>
      <c r="N1979">
        <v>1.1912700000000001</v>
      </c>
      <c r="O1979">
        <v>1.1957899999999999</v>
      </c>
      <c r="P1979">
        <v>1.1762999999999999</v>
      </c>
      <c r="Q1979">
        <v>1.1865699999999999</v>
      </c>
      <c r="R1979">
        <v>1.949E-2</v>
      </c>
      <c r="S1979">
        <v>2.0922857142857101E-2</v>
      </c>
      <c r="T1979">
        <v>40.129347893781201</v>
      </c>
      <c r="U1979">
        <v>0</v>
      </c>
      <c r="V1979" s="1">
        <f t="shared" si="91"/>
        <v>44882</v>
      </c>
      <c r="W1979">
        <f>IFERROR(VLOOKUP(V1979,realized!K:N,3,0),"")</f>
        <v>-161813.79</v>
      </c>
      <c r="Y1979" t="s">
        <v>2806</v>
      </c>
      <c r="Z1979">
        <v>1770.16</v>
      </c>
      <c r="AA1979">
        <v>1786.49</v>
      </c>
      <c r="AB1979">
        <v>1767</v>
      </c>
      <c r="AC1979">
        <v>1778.46</v>
      </c>
      <c r="AD1979">
        <v>19.489999999999998</v>
      </c>
      <c r="AE1979">
        <v>29.27</v>
      </c>
      <c r="AF1979">
        <v>31.0944455577322</v>
      </c>
      <c r="AG1979">
        <v>1</v>
      </c>
      <c r="AH1979" s="1">
        <f t="shared" si="92"/>
        <v>44880</v>
      </c>
      <c r="AI1979">
        <f>IFERROR(VLOOKUP(AH1979,realized!U:X,3,0),"")</f>
        <v>-526811.85</v>
      </c>
    </row>
    <row r="1980" spans="1:35" x14ac:dyDescent="0.3">
      <c r="A1980" t="s">
        <v>2809</v>
      </c>
      <c r="B1980">
        <v>1.0362899999999999</v>
      </c>
      <c r="C1980">
        <v>1.03955</v>
      </c>
      <c r="D1980">
        <v>1.03132</v>
      </c>
      <c r="E1980">
        <v>1.0321199999999999</v>
      </c>
      <c r="F1980">
        <v>8.2299999999999596E-3</v>
      </c>
      <c r="G1980">
        <v>1.43921428571428E-2</v>
      </c>
      <c r="H1980">
        <v>32.135443497073098</v>
      </c>
      <c r="I1980">
        <v>1</v>
      </c>
      <c r="J1980" s="1">
        <f t="shared" si="90"/>
        <v>44883</v>
      </c>
      <c r="K1980">
        <f>IFERROR(VLOOKUP(J1980,realized!F:I,3,0),"")</f>
        <v>44681.36</v>
      </c>
      <c r="M1980" t="s">
        <v>2809</v>
      </c>
      <c r="N1980">
        <v>1.1862699999999999</v>
      </c>
      <c r="O1980">
        <v>1.19509</v>
      </c>
      <c r="P1980">
        <v>1.1857200000000001</v>
      </c>
      <c r="Q1980">
        <v>1.18835</v>
      </c>
      <c r="R1980">
        <v>9.3699999999998698E-3</v>
      </c>
      <c r="S1980">
        <v>2.0496428571428499E-2</v>
      </c>
      <c r="T1980">
        <v>40.481204114887497</v>
      </c>
      <c r="U1980">
        <v>0</v>
      </c>
      <c r="V1980" s="1">
        <f t="shared" si="91"/>
        <v>44883</v>
      </c>
      <c r="W1980">
        <f>IFERROR(VLOOKUP(V1980,realized!K:N,3,0),"")</f>
        <v>78590.81</v>
      </c>
      <c r="Y1980" t="s">
        <v>2807</v>
      </c>
      <c r="Z1980">
        <v>1777.55</v>
      </c>
      <c r="AA1980">
        <v>1785.01</v>
      </c>
      <c r="AB1980">
        <v>1770.25</v>
      </c>
      <c r="AC1980">
        <v>1773.6</v>
      </c>
      <c r="AD1980">
        <v>14.7599999999999</v>
      </c>
      <c r="AE1980">
        <v>29.178571428571399</v>
      </c>
      <c r="AF1980">
        <v>31.374755646378802</v>
      </c>
      <c r="AG1980">
        <v>1</v>
      </c>
      <c r="AH1980" s="1">
        <f t="shared" si="92"/>
        <v>44881</v>
      </c>
      <c r="AI1980">
        <f>IFERROR(VLOOKUP(AH1980,realized!U:X,3,0),"")</f>
        <v>238455.9</v>
      </c>
    </row>
    <row r="1981" spans="1:35" x14ac:dyDescent="0.3">
      <c r="A1981" t="s">
        <v>2810</v>
      </c>
      <c r="B1981">
        <v>1.03227</v>
      </c>
      <c r="C1981">
        <v>1.03328</v>
      </c>
      <c r="D1981">
        <v>1.0222500000000001</v>
      </c>
      <c r="E1981">
        <v>1.02393</v>
      </c>
      <c r="F1981">
        <v>1.10299999999998E-2</v>
      </c>
      <c r="G1981">
        <v>1.4459285714285701E-2</v>
      </c>
      <c r="H1981">
        <v>33.006229663493301</v>
      </c>
      <c r="I1981">
        <v>1</v>
      </c>
      <c r="J1981" s="1">
        <f t="shared" si="90"/>
        <v>44886</v>
      </c>
      <c r="K1981">
        <f>IFERROR(VLOOKUP(J1981,realized!F:I,3,0),"")</f>
        <v>-8492.24</v>
      </c>
      <c r="M1981" t="s">
        <v>2810</v>
      </c>
      <c r="N1981">
        <v>1.19</v>
      </c>
      <c r="O1981">
        <v>1.19</v>
      </c>
      <c r="P1981">
        <v>1.17781</v>
      </c>
      <c r="Q1981">
        <v>1.1821299999999999</v>
      </c>
      <c r="R1981">
        <v>1.2189999999999901E-2</v>
      </c>
      <c r="S1981">
        <v>2.04442857142857E-2</v>
      </c>
      <c r="T1981">
        <v>41.022641801034801</v>
      </c>
      <c r="U1981">
        <v>0</v>
      </c>
      <c r="V1981" s="1">
        <f t="shared" si="91"/>
        <v>44886</v>
      </c>
      <c r="W1981">
        <f>IFERROR(VLOOKUP(V1981,realized!K:N,3,0),"")</f>
        <v>-3214.61</v>
      </c>
      <c r="Y1981" t="s">
        <v>2808</v>
      </c>
      <c r="Z1981">
        <v>1773.35</v>
      </c>
      <c r="AA1981">
        <v>1774.72</v>
      </c>
      <c r="AB1981">
        <v>1754.35</v>
      </c>
      <c r="AC1981">
        <v>1760.82</v>
      </c>
      <c r="AD1981">
        <v>20.3700000000001</v>
      </c>
      <c r="AE1981">
        <v>28.557857142857099</v>
      </c>
      <c r="AF1981">
        <v>31.6293792695622</v>
      </c>
      <c r="AG1981">
        <v>1</v>
      </c>
      <c r="AH1981" s="1">
        <f t="shared" si="92"/>
        <v>44882</v>
      </c>
      <c r="AI1981">
        <f>IFERROR(VLOOKUP(AH1981,realized!U:X,3,0),"")</f>
        <v>-375375.19</v>
      </c>
    </row>
    <row r="1982" spans="1:35" x14ac:dyDescent="0.3">
      <c r="A1982" t="s">
        <v>2811</v>
      </c>
      <c r="B1982">
        <v>1.02399</v>
      </c>
      <c r="C1982">
        <v>1.03077</v>
      </c>
      <c r="D1982">
        <v>1.0239100000000001</v>
      </c>
      <c r="E1982">
        <v>1.0302100000000001</v>
      </c>
      <c r="F1982">
        <v>6.8599999999998601E-3</v>
      </c>
      <c r="G1982">
        <v>1.3785E-2</v>
      </c>
      <c r="H1982">
        <v>33.626867934198899</v>
      </c>
      <c r="I1982">
        <v>1</v>
      </c>
      <c r="J1982" s="1">
        <f t="shared" si="90"/>
        <v>44887</v>
      </c>
      <c r="K1982">
        <f>IFERROR(VLOOKUP(J1982,realized!F:I,3,0),"")</f>
        <v>-192274.77</v>
      </c>
      <c r="M1982" t="s">
        <v>2811</v>
      </c>
      <c r="N1982">
        <v>1.1820600000000001</v>
      </c>
      <c r="O1982">
        <v>1.1902600000000001</v>
      </c>
      <c r="P1982">
        <v>1.1816599999999999</v>
      </c>
      <c r="Q1982">
        <v>1.1883900000000001</v>
      </c>
      <c r="R1982">
        <v>8.6000000000001596E-3</v>
      </c>
      <c r="S1982">
        <v>1.9792857142857102E-2</v>
      </c>
      <c r="T1982">
        <v>41.5006949465837</v>
      </c>
      <c r="U1982">
        <v>0</v>
      </c>
      <c r="V1982" s="1">
        <f t="shared" si="91"/>
        <v>44887</v>
      </c>
      <c r="W1982">
        <f>IFERROR(VLOOKUP(V1982,realized!K:N,3,0),"")</f>
        <v>97387.09</v>
      </c>
      <c r="Y1982" t="s">
        <v>2809</v>
      </c>
      <c r="Z1982">
        <v>1760.26</v>
      </c>
      <c r="AA1982">
        <v>1767.66</v>
      </c>
      <c r="AB1982">
        <v>1747.42</v>
      </c>
      <c r="AC1982">
        <v>1750.3</v>
      </c>
      <c r="AD1982">
        <v>20.239999999999998</v>
      </c>
      <c r="AE1982">
        <v>29.0085714285714</v>
      </c>
      <c r="AF1982">
        <v>31.9876713250788</v>
      </c>
      <c r="AG1982">
        <v>1</v>
      </c>
      <c r="AH1982" s="1">
        <f t="shared" si="92"/>
        <v>44883</v>
      </c>
      <c r="AI1982">
        <f>IFERROR(VLOOKUP(AH1982,realized!U:X,3,0),"")</f>
        <v>213436.97</v>
      </c>
    </row>
    <row r="1983" spans="1:35" x14ac:dyDescent="0.3">
      <c r="A1983" t="s">
        <v>2812</v>
      </c>
      <c r="B1983">
        <v>1.0302</v>
      </c>
      <c r="C1983">
        <v>1.0404800000000001</v>
      </c>
      <c r="D1983">
        <v>1.02959</v>
      </c>
      <c r="E1983">
        <v>1.0394399999999999</v>
      </c>
      <c r="F1983">
        <v>1.089E-2</v>
      </c>
      <c r="G1983">
        <v>1.3780000000000001E-2</v>
      </c>
      <c r="H1983">
        <v>34.884287202598301</v>
      </c>
      <c r="I1983">
        <v>1</v>
      </c>
      <c r="J1983" s="1">
        <f t="shared" si="90"/>
        <v>44888</v>
      </c>
      <c r="K1983">
        <f>IFERROR(VLOOKUP(J1983,realized!F:I,3,0),"")</f>
        <v>-311985.12</v>
      </c>
      <c r="M1983" t="s">
        <v>2812</v>
      </c>
      <c r="N1983">
        <v>1.1883300000000001</v>
      </c>
      <c r="O1983">
        <v>1.2080299999999999</v>
      </c>
      <c r="P1983">
        <v>1.1872100000000001</v>
      </c>
      <c r="Q1983">
        <v>1.20533</v>
      </c>
      <c r="R1983">
        <v>2.08199999999998E-2</v>
      </c>
      <c r="S1983">
        <v>1.9347142857142799E-2</v>
      </c>
      <c r="T1983">
        <v>39.7588261798209</v>
      </c>
      <c r="U1983">
        <v>0</v>
      </c>
      <c r="V1983" s="1">
        <f t="shared" si="91"/>
        <v>44888</v>
      </c>
      <c r="W1983">
        <f>IFERROR(VLOOKUP(V1983,realized!K:N,3,0),"")</f>
        <v>-902574.15</v>
      </c>
      <c r="Y1983" t="s">
        <v>2810</v>
      </c>
      <c r="Z1983">
        <v>1751.54</v>
      </c>
      <c r="AA1983">
        <v>1752.91</v>
      </c>
      <c r="AB1983">
        <v>1732.43</v>
      </c>
      <c r="AC1983">
        <v>1737.76</v>
      </c>
      <c r="AD1983">
        <v>20.48</v>
      </c>
      <c r="AE1983">
        <v>28.585000000000001</v>
      </c>
      <c r="AF1983">
        <v>32.238154960797203</v>
      </c>
      <c r="AG1983">
        <v>1</v>
      </c>
      <c r="AH1983" s="1">
        <f t="shared" si="92"/>
        <v>44886</v>
      </c>
      <c r="AI1983">
        <f>IFERROR(VLOOKUP(AH1983,realized!U:X,3,0),"")</f>
        <v>-433722.6</v>
      </c>
    </row>
    <row r="1984" spans="1:35" x14ac:dyDescent="0.3">
      <c r="A1984" t="s">
        <v>2813</v>
      </c>
      <c r="B1984">
        <v>1.0394600000000001</v>
      </c>
      <c r="C1984">
        <v>1.04481</v>
      </c>
      <c r="D1984">
        <v>1.0381400000000001</v>
      </c>
      <c r="E1984">
        <v>1.04108</v>
      </c>
      <c r="F1984">
        <v>6.6699999999999503E-3</v>
      </c>
      <c r="G1984">
        <v>1.26542857142857E-2</v>
      </c>
      <c r="H1984">
        <v>44.4911981277886</v>
      </c>
      <c r="I1984">
        <v>1</v>
      </c>
      <c r="J1984" s="1">
        <f t="shared" si="90"/>
        <v>44889</v>
      </c>
      <c r="K1984">
        <f>IFERROR(VLOOKUP(J1984,realized!F:I,3,0),"")</f>
        <v>-373776.76</v>
      </c>
      <c r="M1984" t="s">
        <v>2813</v>
      </c>
      <c r="N1984">
        <v>1.20529</v>
      </c>
      <c r="O1984">
        <v>1.2153400000000001</v>
      </c>
      <c r="P1984">
        <v>1.2048399999999999</v>
      </c>
      <c r="Q1984">
        <v>1.21126</v>
      </c>
      <c r="R1984">
        <v>1.05000000000001E-2</v>
      </c>
      <c r="S1984">
        <v>1.8402142857142801E-2</v>
      </c>
      <c r="T1984">
        <v>42.998901063658799</v>
      </c>
      <c r="U1984">
        <v>0</v>
      </c>
      <c r="V1984" s="1">
        <f t="shared" si="91"/>
        <v>44889</v>
      </c>
      <c r="W1984">
        <f>IFERROR(VLOOKUP(V1984,realized!K:N,3,0),"")</f>
        <v>-266585.77</v>
      </c>
      <c r="Y1984" t="s">
        <v>2811</v>
      </c>
      <c r="Z1984">
        <v>1738.67</v>
      </c>
      <c r="AA1984">
        <v>1749.68</v>
      </c>
      <c r="AB1984">
        <v>1736.95</v>
      </c>
      <c r="AC1984">
        <v>1740</v>
      </c>
      <c r="AD1984">
        <v>12.73</v>
      </c>
      <c r="AE1984">
        <v>26.997142857142801</v>
      </c>
      <c r="AF1984">
        <v>32.370064738005198</v>
      </c>
      <c r="AG1984">
        <v>1</v>
      </c>
      <c r="AH1984" s="1">
        <f t="shared" si="92"/>
        <v>44887</v>
      </c>
      <c r="AI1984">
        <f>IFERROR(VLOOKUP(AH1984,realized!U:X,3,0),"")</f>
        <v>-14727.78</v>
      </c>
    </row>
    <row r="1985" spans="1:35" x14ac:dyDescent="0.3">
      <c r="A1985" t="s">
        <v>2814</v>
      </c>
      <c r="B1985">
        <v>1.0408999999999999</v>
      </c>
      <c r="C1985">
        <v>1.0428900000000001</v>
      </c>
      <c r="D1985">
        <v>1.0354399999999999</v>
      </c>
      <c r="E1985">
        <v>1.0393300000000001</v>
      </c>
      <c r="F1985">
        <v>7.45000000000017E-3</v>
      </c>
      <c r="G1985">
        <v>1.22657142857143E-2</v>
      </c>
      <c r="H1985">
        <v>46.609350194710601</v>
      </c>
      <c r="I1985">
        <v>1</v>
      </c>
      <c r="J1985" s="1">
        <f t="shared" si="90"/>
        <v>44890</v>
      </c>
      <c r="K1985">
        <f>IFERROR(VLOOKUP(J1985,realized!F:I,3,0),"")</f>
        <v>-24568.560000000001</v>
      </c>
      <c r="M1985" t="s">
        <v>2814</v>
      </c>
      <c r="N1985">
        <v>1.21119</v>
      </c>
      <c r="O1985">
        <v>1.2126999999999999</v>
      </c>
      <c r="P1985">
        <v>1.2057899999999999</v>
      </c>
      <c r="Q1985">
        <v>1.2090399999999999</v>
      </c>
      <c r="R1985">
        <v>6.90999999999997E-3</v>
      </c>
      <c r="S1985">
        <v>1.7102142857142798E-2</v>
      </c>
      <c r="T1985">
        <v>44.869978608979501</v>
      </c>
      <c r="U1985">
        <v>0</v>
      </c>
      <c r="V1985" s="1">
        <f t="shared" si="91"/>
        <v>44890</v>
      </c>
      <c r="W1985">
        <f>IFERROR(VLOOKUP(V1985,realized!K:N,3,0),"")</f>
        <v>151124.12</v>
      </c>
      <c r="Y1985" t="s">
        <v>2812</v>
      </c>
      <c r="Z1985">
        <v>1739.96</v>
      </c>
      <c r="AA1985">
        <v>1758.41</v>
      </c>
      <c r="AB1985">
        <v>1724.22</v>
      </c>
      <c r="AC1985">
        <v>1749.3</v>
      </c>
      <c r="AD1985">
        <v>34.19</v>
      </c>
      <c r="AE1985">
        <v>27.694285714285702</v>
      </c>
      <c r="AF1985">
        <v>35.352083712807399</v>
      </c>
      <c r="AG1985">
        <v>1</v>
      </c>
      <c r="AH1985" s="1">
        <f t="shared" si="92"/>
        <v>44888</v>
      </c>
      <c r="AI1985">
        <f>IFERROR(VLOOKUP(AH1985,realized!U:X,3,0),"")</f>
        <v>-543058.38</v>
      </c>
    </row>
    <row r="1986" spans="1:35" x14ac:dyDescent="0.3">
      <c r="A1986" t="s">
        <v>2815</v>
      </c>
      <c r="B1986">
        <v>1.03712</v>
      </c>
      <c r="C1986">
        <v>1.04966</v>
      </c>
      <c r="D1986">
        <v>1.0329900000000001</v>
      </c>
      <c r="E1986">
        <v>1.0339700000000001</v>
      </c>
      <c r="F1986">
        <v>1.66699999999999E-2</v>
      </c>
      <c r="G1986">
        <v>1.25664285714286E-2</v>
      </c>
      <c r="H1986">
        <v>45.653753030752299</v>
      </c>
      <c r="I1986">
        <v>0</v>
      </c>
      <c r="J1986" s="1">
        <f t="shared" si="90"/>
        <v>44893</v>
      </c>
      <c r="K1986">
        <f>IFERROR(VLOOKUP(J1986,realized!F:I,3,0),"")</f>
        <v>-679032.42</v>
      </c>
      <c r="M1986" t="s">
        <v>2815</v>
      </c>
      <c r="N1986">
        <v>1.2065999999999999</v>
      </c>
      <c r="O1986">
        <v>1.2118</v>
      </c>
      <c r="P1986">
        <v>1.19401</v>
      </c>
      <c r="Q1986">
        <v>1.1958200000000001</v>
      </c>
      <c r="R1986">
        <v>1.77899999999999E-2</v>
      </c>
      <c r="S1986">
        <v>1.7161428571428501E-2</v>
      </c>
      <c r="T1986">
        <v>44.794949697322899</v>
      </c>
      <c r="U1986">
        <v>0</v>
      </c>
      <c r="V1986" s="1">
        <f t="shared" si="91"/>
        <v>44893</v>
      </c>
      <c r="W1986">
        <f>IFERROR(VLOOKUP(V1986,realized!K:N,3,0),"")</f>
        <v>-146869.49</v>
      </c>
      <c r="Y1986" t="s">
        <v>2813</v>
      </c>
      <c r="Z1986">
        <v>1749.3</v>
      </c>
      <c r="AA1986">
        <v>1758.64</v>
      </c>
      <c r="AB1986">
        <v>1748.69</v>
      </c>
      <c r="AC1986">
        <v>1754.8</v>
      </c>
      <c r="AD1986">
        <v>9.9500000000000401</v>
      </c>
      <c r="AE1986">
        <v>24.390714285714299</v>
      </c>
      <c r="AF1986">
        <v>45.352380803690401</v>
      </c>
      <c r="AG1986">
        <v>1</v>
      </c>
      <c r="AH1986" s="1">
        <f t="shared" si="92"/>
        <v>44889</v>
      </c>
      <c r="AI1986">
        <f>IFERROR(VLOOKUP(AH1986,realized!U:X,3,0),"")</f>
        <v>55377.88</v>
      </c>
    </row>
    <row r="1987" spans="1:35" x14ac:dyDescent="0.3">
      <c r="A1987" t="s">
        <v>2816</v>
      </c>
      <c r="B1987">
        <v>1.0338700000000001</v>
      </c>
      <c r="C1987">
        <v>1.03939</v>
      </c>
      <c r="D1987">
        <v>1.03196</v>
      </c>
      <c r="E1987">
        <v>1.03277</v>
      </c>
      <c r="F1987">
        <v>7.4300000000000399E-3</v>
      </c>
      <c r="G1987">
        <v>1.2415000000000001E-2</v>
      </c>
      <c r="H1987">
        <v>45.806769604878902</v>
      </c>
      <c r="I1987">
        <v>0</v>
      </c>
      <c r="J1987" s="1">
        <f t="shared" si="90"/>
        <v>44894</v>
      </c>
      <c r="K1987">
        <f>IFERROR(VLOOKUP(J1987,realized!F:I,3,0),"")</f>
        <v>230980.65</v>
      </c>
      <c r="M1987" t="s">
        <v>2816</v>
      </c>
      <c r="N1987">
        <v>1.1955800000000001</v>
      </c>
      <c r="O1987">
        <v>1.20641</v>
      </c>
      <c r="P1987">
        <v>1.1944900000000001</v>
      </c>
      <c r="Q1987">
        <v>1.1950400000000001</v>
      </c>
      <c r="R1987">
        <v>1.1919999999999899E-2</v>
      </c>
      <c r="S1987">
        <v>1.6346428571428501E-2</v>
      </c>
      <c r="T1987">
        <v>45.329699784068403</v>
      </c>
      <c r="U1987">
        <v>0</v>
      </c>
      <c r="V1987" s="1">
        <f t="shared" si="91"/>
        <v>44894</v>
      </c>
      <c r="W1987">
        <f>IFERROR(VLOOKUP(V1987,realized!K:N,3,0),"")</f>
        <v>137142.13</v>
      </c>
      <c r="Y1987" t="s">
        <v>2814</v>
      </c>
      <c r="Z1987">
        <v>1754.19</v>
      </c>
      <c r="AA1987">
        <v>1761.08</v>
      </c>
      <c r="AB1987">
        <v>1745.91</v>
      </c>
      <c r="AC1987">
        <v>1756.06</v>
      </c>
      <c r="AD1987">
        <v>15.169999999999799</v>
      </c>
      <c r="AE1987">
        <v>24.2328571428571</v>
      </c>
      <c r="AF1987">
        <v>45.037333707267599</v>
      </c>
      <c r="AG1987">
        <v>1</v>
      </c>
      <c r="AH1987" s="1">
        <f t="shared" si="92"/>
        <v>44890</v>
      </c>
      <c r="AI1987">
        <f>IFERROR(VLOOKUP(AH1987,realized!U:X,3,0),"")</f>
        <v>-49993.5</v>
      </c>
    </row>
    <row r="1988" spans="1:35" x14ac:dyDescent="0.3">
      <c r="A1988" t="s">
        <v>2817</v>
      </c>
      <c r="B1988">
        <v>1.03271</v>
      </c>
      <c r="C1988">
        <v>1.0428299999999999</v>
      </c>
      <c r="D1988">
        <v>1.0289600000000001</v>
      </c>
      <c r="E1988">
        <v>1.0406</v>
      </c>
      <c r="F1988">
        <v>1.3869999999999799E-2</v>
      </c>
      <c r="G1988">
        <v>1.13607142857143E-2</v>
      </c>
      <c r="H1988">
        <v>65.143205791183703</v>
      </c>
      <c r="I1988">
        <v>0</v>
      </c>
      <c r="J1988" s="1">
        <f t="shared" ref="J1988:J2050" si="93">DATEVALUE(SUBSTITUTE(A1988,".","/"))</f>
        <v>44895</v>
      </c>
      <c r="K1988">
        <f>IFERROR(VLOOKUP(J1988,realized!F:I,3,0),"")</f>
        <v>156194.70000000001</v>
      </c>
      <c r="M1988" t="s">
        <v>2817</v>
      </c>
      <c r="N1988">
        <v>1.19537</v>
      </c>
      <c r="O1988">
        <v>1.2086699999999999</v>
      </c>
      <c r="P1988">
        <v>1.19</v>
      </c>
      <c r="Q1988">
        <v>1.20549</v>
      </c>
      <c r="R1988">
        <v>1.8669999999999898E-2</v>
      </c>
      <c r="S1988">
        <v>1.4946428571428499E-2</v>
      </c>
      <c r="T1988">
        <v>62.267373198598399</v>
      </c>
      <c r="U1988">
        <v>0</v>
      </c>
      <c r="V1988" s="1">
        <f t="shared" ref="V1988:V2050" si="94">DATEVALUE(SUBSTITUTE(M1988,".","/"))</f>
        <v>44895</v>
      </c>
      <c r="W1988">
        <f>IFERROR(VLOOKUP(V1988,realized!K:N,3,0),"")</f>
        <v>99521.33</v>
      </c>
      <c r="Y1988" t="s">
        <v>2815</v>
      </c>
      <c r="Z1988">
        <v>1754.22</v>
      </c>
      <c r="AA1988">
        <v>1763.75</v>
      </c>
      <c r="AB1988">
        <v>1739.56</v>
      </c>
      <c r="AC1988">
        <v>1741.01</v>
      </c>
      <c r="AD1988">
        <v>24.19</v>
      </c>
      <c r="AE1988">
        <v>22.32</v>
      </c>
      <c r="AF1988">
        <v>57.884117000738101</v>
      </c>
      <c r="AG1988">
        <v>0</v>
      </c>
      <c r="AH1988" s="1">
        <f t="shared" ref="AH1988:AH2050" si="95">DATEVALUE(SUBSTITUTE(Y1988,".","/"))</f>
        <v>44893</v>
      </c>
      <c r="AI1988">
        <f>IFERROR(VLOOKUP(AH1988,realized!U:X,3,0),"")</f>
        <v>-498632.26</v>
      </c>
    </row>
    <row r="1989" spans="1:35" x14ac:dyDescent="0.3">
      <c r="A1989" t="s">
        <v>2818</v>
      </c>
      <c r="B1989">
        <v>1.0406200000000001</v>
      </c>
      <c r="C1989">
        <v>1.0532600000000001</v>
      </c>
      <c r="D1989">
        <v>1.0392300000000001</v>
      </c>
      <c r="E1989">
        <v>1.0526199999999999</v>
      </c>
      <c r="F1989">
        <v>1.40299999999999E-2</v>
      </c>
      <c r="G1989">
        <v>1.0925000000000001E-2</v>
      </c>
      <c r="H1989">
        <v>67.416109538012606</v>
      </c>
      <c r="I1989">
        <v>0</v>
      </c>
      <c r="J1989" s="1">
        <f t="shared" si="93"/>
        <v>44896</v>
      </c>
      <c r="K1989">
        <f>IFERROR(VLOOKUP(J1989,realized!F:I,3,0),"")</f>
        <v>-368087.71</v>
      </c>
      <c r="M1989" t="s">
        <v>2818</v>
      </c>
      <c r="N1989">
        <v>1.2054400000000001</v>
      </c>
      <c r="O1989">
        <v>1.2310300000000001</v>
      </c>
      <c r="P1989">
        <v>1.20448</v>
      </c>
      <c r="Q1989">
        <v>1.2254700000000001</v>
      </c>
      <c r="R1989">
        <v>2.6550000000000001E-2</v>
      </c>
      <c r="S1989">
        <v>1.53585714285714E-2</v>
      </c>
      <c r="T1989">
        <v>55.280156269067099</v>
      </c>
      <c r="U1989">
        <v>0</v>
      </c>
      <c r="V1989" s="1">
        <f t="shared" si="94"/>
        <v>44896</v>
      </c>
      <c r="W1989">
        <f>IFERROR(VLOOKUP(V1989,realized!K:N,3,0),"")</f>
        <v>-1268652.29</v>
      </c>
      <c r="Y1989" t="s">
        <v>2816</v>
      </c>
      <c r="Z1989">
        <v>1740.23</v>
      </c>
      <c r="AA1989">
        <v>1758.99</v>
      </c>
      <c r="AB1989">
        <v>1739.26</v>
      </c>
      <c r="AC1989">
        <v>1749.6</v>
      </c>
      <c r="AD1989">
        <v>19.73</v>
      </c>
      <c r="AE1989">
        <v>22.287142857142801</v>
      </c>
      <c r="AF1989">
        <v>57.945163102887797</v>
      </c>
      <c r="AG1989">
        <v>0</v>
      </c>
      <c r="AH1989" s="1">
        <f t="shared" si="95"/>
        <v>44894</v>
      </c>
      <c r="AI1989">
        <f>IFERROR(VLOOKUP(AH1989,realized!U:X,3,0),"")</f>
        <v>683739</v>
      </c>
    </row>
    <row r="1990" spans="1:35" x14ac:dyDescent="0.3">
      <c r="A1990" t="s">
        <v>2819</v>
      </c>
      <c r="B1990">
        <v>1.0524100000000001</v>
      </c>
      <c r="C1990">
        <v>1.0544500000000001</v>
      </c>
      <c r="D1990">
        <v>1.04278</v>
      </c>
      <c r="E1990">
        <v>1.0539499999999999</v>
      </c>
      <c r="F1990">
        <v>1.167E-2</v>
      </c>
      <c r="G1990">
        <v>1.1134285714285701E-2</v>
      </c>
      <c r="H1990">
        <v>65.570742575170797</v>
      </c>
      <c r="I1990">
        <v>0</v>
      </c>
      <c r="J1990" s="1">
        <f t="shared" si="93"/>
        <v>44897</v>
      </c>
      <c r="K1990">
        <f>IFERROR(VLOOKUP(J1990,realized!F:I,3,0),"")</f>
        <v>-492167.84</v>
      </c>
      <c r="M1990" t="s">
        <v>2819</v>
      </c>
      <c r="N1990">
        <v>1.2255799999999999</v>
      </c>
      <c r="O1990">
        <v>1.2299800000000001</v>
      </c>
      <c r="P1990">
        <v>1.2134</v>
      </c>
      <c r="Q1990">
        <v>1.2290300000000001</v>
      </c>
      <c r="R1990">
        <v>1.6580000000000001E-2</v>
      </c>
      <c r="S1990">
        <v>1.5664999999999901E-2</v>
      </c>
      <c r="T1990">
        <v>56.847292672884002</v>
      </c>
      <c r="U1990">
        <v>0</v>
      </c>
      <c r="V1990" s="1">
        <f t="shared" si="94"/>
        <v>44897</v>
      </c>
      <c r="W1990">
        <f>IFERROR(VLOOKUP(V1990,realized!K:N,3,0),"")</f>
        <v>-7150.16</v>
      </c>
      <c r="Y1990" t="s">
        <v>2817</v>
      </c>
      <c r="Z1990">
        <v>1749.21</v>
      </c>
      <c r="AA1990">
        <v>1769.97</v>
      </c>
      <c r="AB1990">
        <v>1744.58</v>
      </c>
      <c r="AC1990">
        <v>1768</v>
      </c>
      <c r="AD1990">
        <v>25.3900000000001</v>
      </c>
      <c r="AE1990">
        <v>20.284285714285701</v>
      </c>
      <c r="AF1990">
        <v>67.762280923984804</v>
      </c>
      <c r="AG1990">
        <v>0</v>
      </c>
      <c r="AH1990" s="1">
        <f t="shared" si="95"/>
        <v>44895</v>
      </c>
      <c r="AI1990">
        <f>IFERROR(VLOOKUP(AH1990,realized!U:X,3,0),"")</f>
        <v>345392.13</v>
      </c>
    </row>
    <row r="1991" spans="1:35" x14ac:dyDescent="0.3">
      <c r="A1991" t="s">
        <v>2820</v>
      </c>
      <c r="B1991">
        <v>1.0531999999999999</v>
      </c>
      <c r="C1991">
        <v>1.05945</v>
      </c>
      <c r="D1991">
        <v>1.04799</v>
      </c>
      <c r="E1991">
        <v>1.04925</v>
      </c>
      <c r="F1991">
        <v>1.146E-2</v>
      </c>
      <c r="G1991">
        <v>1.05128571428571E-2</v>
      </c>
      <c r="H1991">
        <v>59.447284007287401</v>
      </c>
      <c r="I1991">
        <v>0</v>
      </c>
      <c r="J1991" s="1">
        <f t="shared" si="93"/>
        <v>44900</v>
      </c>
      <c r="K1991">
        <f>IFERROR(VLOOKUP(J1991,realized!F:I,3,0),"")</f>
        <v>68234.42</v>
      </c>
      <c r="M1991" t="s">
        <v>2820</v>
      </c>
      <c r="N1991">
        <v>1.2275</v>
      </c>
      <c r="O1991">
        <v>1.23444</v>
      </c>
      <c r="P1991">
        <v>1.21611</v>
      </c>
      <c r="Q1991">
        <v>1.2192400000000001</v>
      </c>
      <c r="R1991">
        <v>1.8329999999999898E-2</v>
      </c>
      <c r="S1991">
        <v>1.4913571428571399E-2</v>
      </c>
      <c r="T1991">
        <v>55.365693890216498</v>
      </c>
      <c r="U1991">
        <v>0</v>
      </c>
      <c r="V1991" s="1">
        <f t="shared" si="94"/>
        <v>44900</v>
      </c>
      <c r="W1991">
        <f>IFERROR(VLOOKUP(V1991,realized!K:N,3,0),"")</f>
        <v>22862.83</v>
      </c>
      <c r="Y1991" t="s">
        <v>2818</v>
      </c>
      <c r="Z1991">
        <v>1768.71</v>
      </c>
      <c r="AA1991">
        <v>1803.92</v>
      </c>
      <c r="AB1991">
        <v>1768.22</v>
      </c>
      <c r="AC1991">
        <v>1802.8</v>
      </c>
      <c r="AD1991">
        <v>35.92</v>
      </c>
      <c r="AE1991">
        <v>21.033571428571399</v>
      </c>
      <c r="AF1991">
        <v>57.503449956441699</v>
      </c>
      <c r="AG1991">
        <v>0</v>
      </c>
      <c r="AH1991" s="1">
        <f t="shared" si="95"/>
        <v>44896</v>
      </c>
      <c r="AI1991">
        <f>IFERROR(VLOOKUP(AH1991,realized!U:X,3,0),"")</f>
        <v>-3232953.91</v>
      </c>
    </row>
    <row r="1992" spans="1:35" x14ac:dyDescent="0.3">
      <c r="A1992" t="s">
        <v>2821</v>
      </c>
      <c r="B1992">
        <v>1.0489900000000001</v>
      </c>
      <c r="C1992">
        <v>1.05325</v>
      </c>
      <c r="D1992">
        <v>1.0458799999999999</v>
      </c>
      <c r="E1992">
        <v>1.0465899999999999</v>
      </c>
      <c r="F1992">
        <v>7.37000000000009E-3</v>
      </c>
      <c r="G1992">
        <v>1.0268571428571399E-2</v>
      </c>
      <c r="H1992">
        <v>58.672916537783898</v>
      </c>
      <c r="I1992">
        <v>0</v>
      </c>
      <c r="J1992" s="1">
        <f t="shared" si="93"/>
        <v>44901</v>
      </c>
      <c r="K1992">
        <f>IFERROR(VLOOKUP(J1992,realized!F:I,3,0),"")</f>
        <v>2674.58</v>
      </c>
      <c r="M1992" t="s">
        <v>2821</v>
      </c>
      <c r="N1992">
        <v>1.2189399999999999</v>
      </c>
      <c r="O1992">
        <v>1.2269099999999999</v>
      </c>
      <c r="P1992">
        <v>1.2126999999999999</v>
      </c>
      <c r="Q1992">
        <v>1.21312</v>
      </c>
      <c r="R1992">
        <v>1.421E-2</v>
      </c>
      <c r="S1992">
        <v>1.5137857142857101E-2</v>
      </c>
      <c r="T1992">
        <v>54.664542540979298</v>
      </c>
      <c r="U1992">
        <v>0</v>
      </c>
      <c r="V1992" s="1">
        <f t="shared" si="94"/>
        <v>44901</v>
      </c>
      <c r="W1992">
        <f>IFERROR(VLOOKUP(V1992,realized!K:N,3,0),"")</f>
        <v>64024.32</v>
      </c>
      <c r="Y1992" t="s">
        <v>2819</v>
      </c>
      <c r="Z1992">
        <v>1801.78</v>
      </c>
      <c r="AA1992">
        <v>1804.47</v>
      </c>
      <c r="AB1992">
        <v>1778.37</v>
      </c>
      <c r="AC1992">
        <v>1797.2</v>
      </c>
      <c r="AD1992">
        <v>26.100000000000101</v>
      </c>
      <c r="AE1992">
        <v>21.336428571428598</v>
      </c>
      <c r="AF1992">
        <v>56.363606398762599</v>
      </c>
      <c r="AG1992">
        <v>0</v>
      </c>
      <c r="AH1992" s="1">
        <f t="shared" si="95"/>
        <v>44897</v>
      </c>
      <c r="AI1992">
        <f>IFERROR(VLOOKUP(AH1992,realized!U:X,3,0),"")</f>
        <v>-337593.98</v>
      </c>
    </row>
    <row r="1993" spans="1:35" x14ac:dyDescent="0.3">
      <c r="A1993" t="s">
        <v>2822</v>
      </c>
      <c r="B1993">
        <v>1.0465</v>
      </c>
      <c r="C1993">
        <v>1.05494</v>
      </c>
      <c r="D1993">
        <v>1.0442800000000001</v>
      </c>
      <c r="E1993">
        <v>1.05054</v>
      </c>
      <c r="F1993">
        <v>1.06599999999998E-2</v>
      </c>
      <c r="G1993">
        <v>1.0306428571428499E-2</v>
      </c>
      <c r="H1993">
        <v>57.760589118761999</v>
      </c>
      <c r="I1993">
        <v>0</v>
      </c>
      <c r="J1993" s="1">
        <f t="shared" si="93"/>
        <v>44902</v>
      </c>
      <c r="K1993">
        <f>IFERROR(VLOOKUP(J1993,realized!F:I,3,0),"")</f>
        <v>-234138.63</v>
      </c>
      <c r="M1993" t="s">
        <v>2822</v>
      </c>
      <c r="N1993">
        <v>1.21319</v>
      </c>
      <c r="O1993">
        <v>1.2234499999999999</v>
      </c>
      <c r="P1993">
        <v>1.21062</v>
      </c>
      <c r="Q1993">
        <v>1.22081</v>
      </c>
      <c r="R1993">
        <v>1.28299999999998E-2</v>
      </c>
      <c r="S1993">
        <v>1.4662142857142801E-2</v>
      </c>
      <c r="T1993">
        <v>54.6849833553064</v>
      </c>
      <c r="U1993">
        <v>0</v>
      </c>
      <c r="V1993" s="1">
        <f t="shared" si="94"/>
        <v>44902</v>
      </c>
      <c r="W1993">
        <f>IFERROR(VLOOKUP(V1993,realized!K:N,3,0),"")</f>
        <v>1632.93</v>
      </c>
      <c r="Y1993" t="s">
        <v>2820</v>
      </c>
      <c r="Z1993">
        <v>1795.15</v>
      </c>
      <c r="AA1993">
        <v>1809.89</v>
      </c>
      <c r="AB1993">
        <v>1765.76</v>
      </c>
      <c r="AC1993">
        <v>1768.31</v>
      </c>
      <c r="AD1993">
        <v>44.130000000000102</v>
      </c>
      <c r="AE1993">
        <v>23.0964285714286</v>
      </c>
      <c r="AF1993">
        <v>53.222693841724301</v>
      </c>
      <c r="AG1993">
        <v>0</v>
      </c>
      <c r="AH1993" s="1">
        <f t="shared" si="95"/>
        <v>44900</v>
      </c>
      <c r="AI1993">
        <f>IFERROR(VLOOKUP(AH1993,realized!U:X,3,0),"")</f>
        <v>-2637017.35</v>
      </c>
    </row>
    <row r="1994" spans="1:35" x14ac:dyDescent="0.3">
      <c r="A1994" t="s">
        <v>2823</v>
      </c>
      <c r="B1994">
        <v>1.0504800000000001</v>
      </c>
      <c r="C1994">
        <v>1.0564499999999999</v>
      </c>
      <c r="D1994">
        <v>1.04891</v>
      </c>
      <c r="E1994">
        <v>1.05549</v>
      </c>
      <c r="F1994">
        <v>7.5399999999998801E-3</v>
      </c>
      <c r="G1994">
        <v>1.02571428571428E-2</v>
      </c>
      <c r="H1994">
        <v>56.832085720538103</v>
      </c>
      <c r="I1994">
        <v>0</v>
      </c>
      <c r="J1994" s="1">
        <f t="shared" si="93"/>
        <v>44903</v>
      </c>
      <c r="K1994">
        <f>IFERROR(VLOOKUP(J1994,realized!F:I,3,0),"")</f>
        <v>4424.57</v>
      </c>
      <c r="M1994" t="s">
        <v>2823</v>
      </c>
      <c r="N1994">
        <v>1.2204900000000001</v>
      </c>
      <c r="O1994">
        <v>1.22471</v>
      </c>
      <c r="P1994">
        <v>1.2154499999999999</v>
      </c>
      <c r="Q1994">
        <v>1.22363</v>
      </c>
      <c r="R1994">
        <v>9.2600000000000408E-3</v>
      </c>
      <c r="S1994">
        <v>1.46542857142857E-2</v>
      </c>
      <c r="T1994">
        <v>53.750305065094899</v>
      </c>
      <c r="U1994">
        <v>0</v>
      </c>
      <c r="V1994" s="1">
        <f t="shared" si="94"/>
        <v>44903</v>
      </c>
      <c r="W1994">
        <f>IFERROR(VLOOKUP(V1994,realized!K:N,3,0),"")</f>
        <v>117447.23</v>
      </c>
      <c r="Y1994" t="s">
        <v>2821</v>
      </c>
      <c r="Z1994">
        <v>1767.94</v>
      </c>
      <c r="AA1994">
        <v>1780.82</v>
      </c>
      <c r="AB1994">
        <v>1767.14</v>
      </c>
      <c r="AC1994">
        <v>1770.7</v>
      </c>
      <c r="AD1994">
        <v>13.679999999999801</v>
      </c>
      <c r="AE1994">
        <v>23.019285714285701</v>
      </c>
      <c r="AF1994">
        <v>52.547989830526703</v>
      </c>
      <c r="AG1994">
        <v>0</v>
      </c>
      <c r="AH1994" s="1">
        <f t="shared" si="95"/>
        <v>44901</v>
      </c>
      <c r="AI1994">
        <f>IFERROR(VLOOKUP(AH1994,realized!U:X,3,0),"")</f>
        <v>190556.65</v>
      </c>
    </row>
    <row r="1995" spans="1:35" x14ac:dyDescent="0.3">
      <c r="A1995" t="s">
        <v>2824</v>
      </c>
      <c r="B1995">
        <v>1.0553600000000001</v>
      </c>
      <c r="C1995">
        <v>1.0587800000000001</v>
      </c>
      <c r="D1995">
        <v>1.0500400000000001</v>
      </c>
      <c r="E1995">
        <v>1.05321</v>
      </c>
      <c r="F1995">
        <v>8.73999999999997E-3</v>
      </c>
      <c r="G1995">
        <v>1.00935714285714E-2</v>
      </c>
      <c r="H1995">
        <v>57.556221254560299</v>
      </c>
      <c r="I1995">
        <v>0</v>
      </c>
      <c r="J1995" s="1">
        <f t="shared" si="93"/>
        <v>44904</v>
      </c>
      <c r="K1995">
        <f>IFERROR(VLOOKUP(J1995,realized!F:I,3,0),"")</f>
        <v>-92191.45</v>
      </c>
      <c r="M1995" t="s">
        <v>2824</v>
      </c>
      <c r="N1995">
        <v>1.2233799999999999</v>
      </c>
      <c r="O1995">
        <v>1.23224</v>
      </c>
      <c r="P1995">
        <v>1.2200899999999999</v>
      </c>
      <c r="Q1995">
        <v>1.2262</v>
      </c>
      <c r="R1995">
        <v>1.21500000000001E-2</v>
      </c>
      <c r="S1995">
        <v>1.4651428571428499E-2</v>
      </c>
      <c r="T1995">
        <v>55.468041178838597</v>
      </c>
      <c r="U1995">
        <v>0</v>
      </c>
      <c r="V1995" s="1">
        <f t="shared" si="94"/>
        <v>44904</v>
      </c>
      <c r="W1995">
        <f>IFERROR(VLOOKUP(V1995,realized!K:N,3,0),"")</f>
        <v>-28773.18</v>
      </c>
      <c r="Y1995" t="s">
        <v>2822</v>
      </c>
      <c r="Z1995">
        <v>1770.81</v>
      </c>
      <c r="AA1995">
        <v>1790.47</v>
      </c>
      <c r="AB1995">
        <v>1768.61</v>
      </c>
      <c r="AC1995">
        <v>1785.91</v>
      </c>
      <c r="AD1995">
        <v>21.860000000000099</v>
      </c>
      <c r="AE1995">
        <v>23.125714285714299</v>
      </c>
      <c r="AF1995">
        <v>51.942802479105303</v>
      </c>
      <c r="AG1995">
        <v>0</v>
      </c>
      <c r="AH1995" s="1">
        <f t="shared" si="95"/>
        <v>44902</v>
      </c>
      <c r="AI1995">
        <f>IFERROR(VLOOKUP(AH1995,realized!U:X,3,0),"")</f>
        <v>-318470.42</v>
      </c>
    </row>
    <row r="1996" spans="1:35" x14ac:dyDescent="0.3">
      <c r="A1996" t="s">
        <v>2825</v>
      </c>
      <c r="B1996">
        <v>1.05278</v>
      </c>
      <c r="C1996">
        <v>1.0579799999999999</v>
      </c>
      <c r="D1996">
        <v>1.0505500000000001</v>
      </c>
      <c r="E1996">
        <v>1.0537399999999999</v>
      </c>
      <c r="F1996">
        <v>7.4299999999998204E-3</v>
      </c>
      <c r="G1996">
        <v>1.0134285714285599E-2</v>
      </c>
      <c r="H1996">
        <v>62.501666944022702</v>
      </c>
      <c r="I1996">
        <v>0</v>
      </c>
      <c r="J1996" s="1">
        <f t="shared" si="93"/>
        <v>44907</v>
      </c>
      <c r="K1996">
        <f>IFERROR(VLOOKUP(J1996,realized!F:I,3,0),"")</f>
        <v>65335.97</v>
      </c>
      <c r="M1996" t="s">
        <v>2825</v>
      </c>
      <c r="N1996">
        <v>1.2256100000000001</v>
      </c>
      <c r="O1996">
        <v>1.22987</v>
      </c>
      <c r="P1996">
        <v>1.22061</v>
      </c>
      <c r="Q1996">
        <v>1.22644</v>
      </c>
      <c r="R1996">
        <v>9.2600000000000408E-3</v>
      </c>
      <c r="S1996">
        <v>1.4698571428571399E-2</v>
      </c>
      <c r="T1996">
        <v>58.822286683055196</v>
      </c>
      <c r="U1996">
        <v>0</v>
      </c>
      <c r="V1996" s="1">
        <f t="shared" si="94"/>
        <v>44907</v>
      </c>
      <c r="W1996">
        <f>IFERROR(VLOOKUP(V1996,realized!K:N,3,0),"")</f>
        <v>217570.43</v>
      </c>
      <c r="Y1996" t="s">
        <v>2823</v>
      </c>
      <c r="Z1996">
        <v>1785.74</v>
      </c>
      <c r="AA1996">
        <v>1794.83</v>
      </c>
      <c r="AB1996">
        <v>1781.37</v>
      </c>
      <c r="AC1996">
        <v>1788.9</v>
      </c>
      <c r="AD1996">
        <v>13.46</v>
      </c>
      <c r="AE1996">
        <v>22.641428571428602</v>
      </c>
      <c r="AF1996">
        <v>51.220920401427797</v>
      </c>
      <c r="AG1996">
        <v>0</v>
      </c>
      <c r="AH1996" s="1">
        <f t="shared" si="95"/>
        <v>44903</v>
      </c>
      <c r="AI1996">
        <f>IFERROR(VLOOKUP(AH1996,realized!U:X,3,0),"")</f>
        <v>395945.79</v>
      </c>
    </row>
    <row r="1997" spans="1:35" x14ac:dyDescent="0.3">
      <c r="A1997" t="s">
        <v>2826</v>
      </c>
      <c r="B1997">
        <v>1.0535399999999999</v>
      </c>
      <c r="C1997">
        <v>1.0672999999999999</v>
      </c>
      <c r="D1997">
        <v>1.0527599999999999</v>
      </c>
      <c r="E1997">
        <v>1.06315</v>
      </c>
      <c r="F1997">
        <v>1.45399999999999E-2</v>
      </c>
      <c r="G1997">
        <v>1.0394999999999901E-2</v>
      </c>
      <c r="H1997">
        <v>53.0036230576276</v>
      </c>
      <c r="I1997">
        <v>0</v>
      </c>
      <c r="J1997" s="1">
        <f t="shared" si="93"/>
        <v>44908</v>
      </c>
      <c r="K1997">
        <f>IFERROR(VLOOKUP(J1997,realized!F:I,3,0),"")</f>
        <v>25736.26</v>
      </c>
      <c r="M1997" t="s">
        <v>2826</v>
      </c>
      <c r="N1997">
        <v>1.22641</v>
      </c>
      <c r="O1997">
        <v>1.2443500000000001</v>
      </c>
      <c r="P1997">
        <v>1.22482</v>
      </c>
      <c r="Q1997">
        <v>1.2364200000000001</v>
      </c>
      <c r="R1997">
        <v>1.9529999999999999E-2</v>
      </c>
      <c r="S1997">
        <v>1.4606428571428499E-2</v>
      </c>
      <c r="T1997">
        <v>52.687566968934597</v>
      </c>
      <c r="U1997">
        <v>0</v>
      </c>
      <c r="V1997" s="1">
        <f t="shared" si="94"/>
        <v>44908</v>
      </c>
      <c r="W1997">
        <f>IFERROR(VLOOKUP(V1997,realized!K:N,3,0),"")</f>
        <v>-360850.77</v>
      </c>
      <c r="Y1997" t="s">
        <v>2824</v>
      </c>
      <c r="Z1997">
        <v>1789.61</v>
      </c>
      <c r="AA1997">
        <v>1806.08</v>
      </c>
      <c r="AB1997">
        <v>1788.4</v>
      </c>
      <c r="AC1997">
        <v>1796.83</v>
      </c>
      <c r="AD1997">
        <v>17.679999999999801</v>
      </c>
      <c r="AE1997">
        <v>22.441428571428499</v>
      </c>
      <c r="AF1997">
        <v>50.511101832322602</v>
      </c>
      <c r="AG1997">
        <v>0</v>
      </c>
      <c r="AH1997" s="1">
        <f t="shared" si="95"/>
        <v>44904</v>
      </c>
      <c r="AI1997">
        <f>IFERROR(VLOOKUP(AH1997,realized!U:X,3,0),"")</f>
        <v>409078.86</v>
      </c>
    </row>
    <row r="1998" spans="1:35" x14ac:dyDescent="0.3">
      <c r="A1998" t="s">
        <v>2827</v>
      </c>
      <c r="B1998">
        <v>1.0631200000000001</v>
      </c>
      <c r="C1998">
        <v>1.0694699999999999</v>
      </c>
      <c r="D1998">
        <v>1.06185</v>
      </c>
      <c r="E1998">
        <v>1.06823</v>
      </c>
      <c r="F1998">
        <v>7.6199999999999601E-3</v>
      </c>
      <c r="G1998">
        <v>1.04628571428571E-2</v>
      </c>
      <c r="H1998">
        <v>50.378915000330402</v>
      </c>
      <c r="I1998">
        <v>0</v>
      </c>
      <c r="J1998" s="1">
        <f t="shared" si="93"/>
        <v>44909</v>
      </c>
      <c r="K1998">
        <f>IFERROR(VLOOKUP(J1998,realized!F:I,3,0),"")</f>
        <v>85493.51</v>
      </c>
      <c r="M1998" t="s">
        <v>2827</v>
      </c>
      <c r="N1998">
        <v>1.23634</v>
      </c>
      <c r="O1998">
        <v>1.24468</v>
      </c>
      <c r="P1998">
        <v>1.23417</v>
      </c>
      <c r="Q1998">
        <v>1.24271</v>
      </c>
      <c r="R1998">
        <v>1.051E-2</v>
      </c>
      <c r="S1998">
        <v>1.4607142857142799E-2</v>
      </c>
      <c r="T1998">
        <v>51.793683669067597</v>
      </c>
      <c r="U1998">
        <v>0</v>
      </c>
      <c r="V1998" s="1">
        <f t="shared" si="94"/>
        <v>44909</v>
      </c>
      <c r="W1998">
        <f>IFERROR(VLOOKUP(V1998,realized!K:N,3,0),"")</f>
        <v>40824.639999999999</v>
      </c>
      <c r="Y1998" t="s">
        <v>2825</v>
      </c>
      <c r="Z1998">
        <v>1796.59</v>
      </c>
      <c r="AA1998">
        <v>1796.99</v>
      </c>
      <c r="AB1998">
        <v>1777.46</v>
      </c>
      <c r="AC1998">
        <v>1780.89</v>
      </c>
      <c r="AD1998">
        <v>19.529999999999902</v>
      </c>
      <c r="AE1998">
        <v>22.927142857142801</v>
      </c>
      <c r="AF1998">
        <v>50.033430248055602</v>
      </c>
      <c r="AG1998">
        <v>0</v>
      </c>
      <c r="AH1998" s="1">
        <f t="shared" si="95"/>
        <v>44907</v>
      </c>
      <c r="AI1998">
        <f>IFERROR(VLOOKUP(AH1998,realized!U:X,3,0),"")</f>
        <v>84039.8</v>
      </c>
    </row>
    <row r="1999" spans="1:35" x14ac:dyDescent="0.3">
      <c r="A1999" t="s">
        <v>2828</v>
      </c>
      <c r="B1999">
        <v>1.0680799999999999</v>
      </c>
      <c r="C1999">
        <v>1.07358</v>
      </c>
      <c r="D1999">
        <v>1.05921</v>
      </c>
      <c r="E1999">
        <v>1.0626</v>
      </c>
      <c r="F1999">
        <v>1.43699999999999E-2</v>
      </c>
      <c r="G1999">
        <v>1.0957142857142801E-2</v>
      </c>
      <c r="H1999">
        <v>46.391985431112801</v>
      </c>
      <c r="I1999">
        <v>0</v>
      </c>
      <c r="J1999" s="1">
        <f t="shared" si="93"/>
        <v>44910</v>
      </c>
      <c r="K1999">
        <f>IFERROR(VLOOKUP(J1999,realized!F:I,3,0),"")</f>
        <v>512184.58</v>
      </c>
      <c r="M1999" t="s">
        <v>2828</v>
      </c>
      <c r="N1999">
        <v>1.2425299999999999</v>
      </c>
      <c r="O1999">
        <v>1.2426999999999999</v>
      </c>
      <c r="P1999">
        <v>1.2155899999999999</v>
      </c>
      <c r="Q1999">
        <v>1.2176199999999999</v>
      </c>
      <c r="R1999">
        <v>2.7119999999999998E-2</v>
      </c>
      <c r="S1999">
        <v>1.60507142857143E-2</v>
      </c>
      <c r="T1999">
        <v>51.607497660106702</v>
      </c>
      <c r="U1999">
        <v>0</v>
      </c>
      <c r="V1999" s="1">
        <f t="shared" si="94"/>
        <v>44910</v>
      </c>
      <c r="W1999">
        <f>IFERROR(VLOOKUP(V1999,realized!K:N,3,0),"")</f>
        <v>-643731.88</v>
      </c>
      <c r="Y1999" t="s">
        <v>2826</v>
      </c>
      <c r="Z1999">
        <v>1780.99</v>
      </c>
      <c r="AA1999">
        <v>1824.48</v>
      </c>
      <c r="AB1999">
        <v>1780.6</v>
      </c>
      <c r="AC1999">
        <v>1810.5</v>
      </c>
      <c r="AD1999">
        <v>43.880000000000102</v>
      </c>
      <c r="AE1999">
        <v>23.619285714285699</v>
      </c>
      <c r="AF1999">
        <v>49.748624124185902</v>
      </c>
      <c r="AG1999">
        <v>0</v>
      </c>
      <c r="AH1999" s="1">
        <f t="shared" si="95"/>
        <v>44908</v>
      </c>
      <c r="AI1999">
        <f>IFERROR(VLOOKUP(AH1999,realized!U:X,3,0),"")</f>
        <v>-1143450</v>
      </c>
    </row>
    <row r="2000" spans="1:35" x14ac:dyDescent="0.3">
      <c r="A2000" t="s">
        <v>2829</v>
      </c>
      <c r="B2000">
        <v>1.0624</v>
      </c>
      <c r="C2000">
        <v>1.0662700000000001</v>
      </c>
      <c r="D2000">
        <v>1.05837</v>
      </c>
      <c r="E2000">
        <v>1.0587</v>
      </c>
      <c r="F2000">
        <v>7.9000000000000094E-3</v>
      </c>
      <c r="G2000">
        <v>1.03307142857142E-2</v>
      </c>
      <c r="H2000">
        <v>45.829715913373498</v>
      </c>
      <c r="I2000">
        <v>0</v>
      </c>
      <c r="J2000" s="1">
        <f t="shared" si="93"/>
        <v>44911</v>
      </c>
      <c r="K2000">
        <f>IFERROR(VLOOKUP(J2000,realized!F:I,3,0),"")</f>
        <v>177564.6</v>
      </c>
      <c r="M2000" t="s">
        <v>2829</v>
      </c>
      <c r="N2000">
        <v>1.2177199999999999</v>
      </c>
      <c r="O2000">
        <v>1.2222599999999999</v>
      </c>
      <c r="P2000">
        <v>1.2119899999999999</v>
      </c>
      <c r="Q2000">
        <v>1.2143699999999999</v>
      </c>
      <c r="R2000">
        <v>1.027E-2</v>
      </c>
      <c r="S2000">
        <v>1.5513571428571399E-2</v>
      </c>
      <c r="T2000">
        <v>51.313843628404101</v>
      </c>
      <c r="U2000">
        <v>0</v>
      </c>
      <c r="V2000" s="1">
        <f t="shared" si="94"/>
        <v>44911</v>
      </c>
      <c r="W2000">
        <f>IFERROR(VLOOKUP(V2000,realized!K:N,3,0),"")</f>
        <v>-126256.44</v>
      </c>
      <c r="Y2000" t="s">
        <v>2827</v>
      </c>
      <c r="Z2000">
        <v>1810.51</v>
      </c>
      <c r="AA2000">
        <v>1814.11</v>
      </c>
      <c r="AB2000">
        <v>1794.75</v>
      </c>
      <c r="AC2000">
        <v>1806.91</v>
      </c>
      <c r="AD2000">
        <v>19.3599999999999</v>
      </c>
      <c r="AE2000">
        <v>24.291428571428501</v>
      </c>
      <c r="AF2000">
        <v>49.736745078453801</v>
      </c>
      <c r="AG2000">
        <v>0</v>
      </c>
      <c r="AH2000" s="1">
        <f t="shared" si="95"/>
        <v>44909</v>
      </c>
      <c r="AI2000">
        <f>IFERROR(VLOOKUP(AH2000,realized!U:X,3,0),"")</f>
        <v>315380.49</v>
      </c>
    </row>
    <row r="2001" spans="1:35" x14ac:dyDescent="0.3">
      <c r="A2001" t="s">
        <v>2830</v>
      </c>
      <c r="B2001">
        <v>1.0588599999999999</v>
      </c>
      <c r="C2001">
        <v>1.06575</v>
      </c>
      <c r="D2001">
        <v>1.0575399999999999</v>
      </c>
      <c r="E2001">
        <v>1.0607</v>
      </c>
      <c r="F2001">
        <v>8.2100000000000506E-3</v>
      </c>
      <c r="G2001">
        <v>1.03864285714285E-2</v>
      </c>
      <c r="H2001">
        <v>45.312220030975297</v>
      </c>
      <c r="I2001">
        <v>0</v>
      </c>
      <c r="J2001" s="1">
        <f t="shared" si="93"/>
        <v>44914</v>
      </c>
      <c r="K2001">
        <f>IFERROR(VLOOKUP(J2001,realized!F:I,3,0),"")</f>
        <v>170986.52</v>
      </c>
      <c r="M2001" t="s">
        <v>2830</v>
      </c>
      <c r="N2001">
        <v>1.2151000000000001</v>
      </c>
      <c r="O2001">
        <v>1.22417</v>
      </c>
      <c r="P2001">
        <v>1.2120200000000001</v>
      </c>
      <c r="Q2001">
        <v>1.21452</v>
      </c>
      <c r="R2001">
        <v>1.21499999999998E-2</v>
      </c>
      <c r="S2001">
        <v>1.553E-2</v>
      </c>
      <c r="T2001">
        <v>51.167505715716501</v>
      </c>
      <c r="U2001">
        <v>0</v>
      </c>
      <c r="V2001" s="1">
        <f t="shared" si="94"/>
        <v>44914</v>
      </c>
      <c r="W2001">
        <f>IFERROR(VLOOKUP(V2001,realized!K:N,3,0),"")</f>
        <v>63669.75</v>
      </c>
      <c r="Y2001" t="s">
        <v>2828</v>
      </c>
      <c r="Z2001">
        <v>1806.94</v>
      </c>
      <c r="AA2001">
        <v>1808.56</v>
      </c>
      <c r="AB2001">
        <v>1773.66</v>
      </c>
      <c r="AC2001">
        <v>1776.67</v>
      </c>
      <c r="AD2001">
        <v>34.8999999999998</v>
      </c>
      <c r="AE2001">
        <v>25.700714285714199</v>
      </c>
      <c r="AF2001">
        <v>49.911988616163399</v>
      </c>
      <c r="AG2001">
        <v>0</v>
      </c>
      <c r="AH2001" s="1">
        <f t="shared" si="95"/>
        <v>44910</v>
      </c>
      <c r="AI2001">
        <f>IFERROR(VLOOKUP(AH2001,realized!U:X,3,0),"")</f>
        <v>-1194696.8899999999</v>
      </c>
    </row>
    <row r="2002" spans="1:35" x14ac:dyDescent="0.3">
      <c r="A2002" t="s">
        <v>2831</v>
      </c>
      <c r="B2002">
        <v>1.0605800000000001</v>
      </c>
      <c r="C2002">
        <v>1.0658300000000001</v>
      </c>
      <c r="D2002">
        <v>1.05786</v>
      </c>
      <c r="E2002">
        <v>1.0624800000000001</v>
      </c>
      <c r="F2002">
        <v>7.9700000000000291E-3</v>
      </c>
      <c r="G2002">
        <v>9.9649999999999808E-3</v>
      </c>
      <c r="H2002">
        <v>54.863898314849301</v>
      </c>
      <c r="I2002">
        <v>0</v>
      </c>
      <c r="J2002" s="1">
        <f t="shared" si="93"/>
        <v>44915</v>
      </c>
      <c r="K2002">
        <f>IFERROR(VLOOKUP(J2002,realized!F:I,3,0),"")</f>
        <v>383348.31</v>
      </c>
      <c r="M2002" t="s">
        <v>2831</v>
      </c>
      <c r="N2002">
        <v>1.2145600000000001</v>
      </c>
      <c r="O2002">
        <v>1.2223200000000001</v>
      </c>
      <c r="P2002">
        <v>1.2084999999999999</v>
      </c>
      <c r="Q2002">
        <v>1.2183200000000001</v>
      </c>
      <c r="R2002">
        <v>1.38200000000001E-2</v>
      </c>
      <c r="S2002">
        <v>1.51835714285714E-2</v>
      </c>
      <c r="T2002">
        <v>62.866922180192397</v>
      </c>
      <c r="U2002">
        <v>0</v>
      </c>
      <c r="V2002" s="1">
        <f t="shared" si="94"/>
        <v>44915</v>
      </c>
      <c r="W2002">
        <f>IFERROR(VLOOKUP(V2002,realized!K:N,3,0),"")</f>
        <v>147221.47</v>
      </c>
      <c r="Y2002" t="s">
        <v>2829</v>
      </c>
      <c r="Z2002">
        <v>1776.61</v>
      </c>
      <c r="AA2002">
        <v>1794.3</v>
      </c>
      <c r="AB2002">
        <v>1774.24</v>
      </c>
      <c r="AC2002">
        <v>1792.71</v>
      </c>
      <c r="AD2002">
        <v>20.059999999999899</v>
      </c>
      <c r="AE2002">
        <v>25.4057142857142</v>
      </c>
      <c r="AF2002">
        <v>50.277762134101202</v>
      </c>
      <c r="AG2002">
        <v>0</v>
      </c>
      <c r="AH2002" s="1">
        <f t="shared" si="95"/>
        <v>44911</v>
      </c>
      <c r="AI2002">
        <f>IFERROR(VLOOKUP(AH2002,realized!U:X,3,0),"")</f>
        <v>80442.37</v>
      </c>
    </row>
    <row r="2003" spans="1:35" x14ac:dyDescent="0.3">
      <c r="A2003" t="s">
        <v>2832</v>
      </c>
      <c r="B2003">
        <v>1.06236</v>
      </c>
      <c r="C2003">
        <v>1.0645100000000001</v>
      </c>
      <c r="D2003">
        <v>1.0589900000000001</v>
      </c>
      <c r="E2003">
        <v>1.0605100000000001</v>
      </c>
      <c r="F2003">
        <v>5.5199999999999598E-3</v>
      </c>
      <c r="G2003">
        <v>9.3571428571428399E-3</v>
      </c>
      <c r="H2003">
        <v>58.588717308583703</v>
      </c>
      <c r="I2003">
        <v>0</v>
      </c>
      <c r="J2003" s="1">
        <f t="shared" si="93"/>
        <v>44916</v>
      </c>
      <c r="K2003">
        <f>IFERROR(VLOOKUP(J2003,realized!F:I,3,0),"")</f>
        <v>369285.69</v>
      </c>
      <c r="M2003" t="s">
        <v>2832</v>
      </c>
      <c r="N2003">
        <v>1.2180500000000001</v>
      </c>
      <c r="O2003">
        <v>1.21926</v>
      </c>
      <c r="P2003">
        <v>1.2054800000000001</v>
      </c>
      <c r="Q2003">
        <v>1.20814</v>
      </c>
      <c r="R2003">
        <v>1.37799999999999E-2</v>
      </c>
      <c r="S2003">
        <v>1.4271428571428499E-2</v>
      </c>
      <c r="T2003">
        <v>63.625916800191</v>
      </c>
      <c r="U2003">
        <v>0</v>
      </c>
      <c r="V2003" s="1">
        <f t="shared" si="94"/>
        <v>44916</v>
      </c>
      <c r="W2003">
        <f>IFERROR(VLOOKUP(V2003,realized!K:N,3,0),"")</f>
        <v>141802.94</v>
      </c>
      <c r="Y2003" t="s">
        <v>2830</v>
      </c>
      <c r="Z2003">
        <v>1792.94</v>
      </c>
      <c r="AA2003">
        <v>1798.79</v>
      </c>
      <c r="AB2003">
        <v>1783.72</v>
      </c>
      <c r="AC2003">
        <v>1787.3</v>
      </c>
      <c r="AD2003">
        <v>15.069999999999901</v>
      </c>
      <c r="AE2003">
        <v>25.072857142857099</v>
      </c>
      <c r="AF2003">
        <v>53.0475188890073</v>
      </c>
      <c r="AG2003">
        <v>0</v>
      </c>
      <c r="AH2003" s="1">
        <f t="shared" si="95"/>
        <v>44914</v>
      </c>
      <c r="AI2003">
        <f>IFERROR(VLOOKUP(AH2003,realized!U:X,3,0),"")</f>
        <v>-149903.42000000001</v>
      </c>
    </row>
    <row r="2004" spans="1:35" x14ac:dyDescent="0.3">
      <c r="A2004" t="s">
        <v>2833</v>
      </c>
      <c r="B2004">
        <v>1.06047</v>
      </c>
      <c r="C2004">
        <v>1.0659000000000001</v>
      </c>
      <c r="D2004">
        <v>1.0572900000000001</v>
      </c>
      <c r="E2004">
        <v>1.0596300000000001</v>
      </c>
      <c r="F2004">
        <v>8.6099999999999996E-3</v>
      </c>
      <c r="G2004">
        <v>9.1385714285714004E-3</v>
      </c>
      <c r="H2004">
        <v>59.953814284900197</v>
      </c>
      <c r="I2004">
        <v>0</v>
      </c>
      <c r="J2004" s="1">
        <f t="shared" si="93"/>
        <v>44917</v>
      </c>
      <c r="K2004">
        <f>IFERROR(VLOOKUP(J2004,realized!F:I,3,0),"")</f>
        <v>302968.63</v>
      </c>
      <c r="M2004" t="s">
        <v>2833</v>
      </c>
      <c r="N2004">
        <v>1.2079299999999999</v>
      </c>
      <c r="O2004">
        <v>1.21472</v>
      </c>
      <c r="P2004">
        <v>1.1992100000000001</v>
      </c>
      <c r="Q2004">
        <v>1.2037100000000001</v>
      </c>
      <c r="R2004">
        <v>1.5509999999999901E-2</v>
      </c>
      <c r="S2004">
        <v>1.4194999999999999E-2</v>
      </c>
      <c r="T2004">
        <v>57.737611674921197</v>
      </c>
      <c r="U2004">
        <v>0</v>
      </c>
      <c r="V2004" s="1">
        <f t="shared" si="94"/>
        <v>44917</v>
      </c>
      <c r="W2004">
        <f>IFERROR(VLOOKUP(V2004,realized!K:N,3,0),"")</f>
        <v>-37270.620000000003</v>
      </c>
      <c r="Y2004" t="s">
        <v>2831</v>
      </c>
      <c r="Z2004">
        <v>1787.42</v>
      </c>
      <c r="AA2004">
        <v>1821.07</v>
      </c>
      <c r="AB2004">
        <v>1784.51</v>
      </c>
      <c r="AC2004">
        <v>1817.59</v>
      </c>
      <c r="AD2004">
        <v>36.559999999999903</v>
      </c>
      <c r="AE2004">
        <v>25.8707142857142</v>
      </c>
      <c r="AF2004">
        <v>65.365962864026301</v>
      </c>
      <c r="AG2004">
        <v>0</v>
      </c>
      <c r="AH2004" s="1">
        <f t="shared" si="95"/>
        <v>44915</v>
      </c>
      <c r="AI2004">
        <f>IFERROR(VLOOKUP(AH2004,realized!U:X,3,0),"")</f>
        <v>-1658241.43</v>
      </c>
    </row>
    <row r="2005" spans="1:35" x14ac:dyDescent="0.3">
      <c r="A2005" t="s">
        <v>2834</v>
      </c>
      <c r="B2005">
        <v>1.05952</v>
      </c>
      <c r="C2005">
        <v>1.0632699999999999</v>
      </c>
      <c r="D2005">
        <v>1.05863</v>
      </c>
      <c r="E2005">
        <v>1.0615300000000001</v>
      </c>
      <c r="F2005">
        <v>4.6399999999999697E-3</v>
      </c>
      <c r="G2005">
        <v>8.6514285714285408E-3</v>
      </c>
      <c r="H2005">
        <v>59.455809844318601</v>
      </c>
      <c r="I2005">
        <v>0</v>
      </c>
      <c r="J2005" s="1">
        <f t="shared" si="93"/>
        <v>44918</v>
      </c>
      <c r="K2005">
        <f>IFERROR(VLOOKUP(J2005,realized!F:I,3,0),"")</f>
        <v>263314.74</v>
      </c>
      <c r="M2005" t="s">
        <v>2834</v>
      </c>
      <c r="N2005">
        <v>1.2036500000000001</v>
      </c>
      <c r="O2005">
        <v>1.2090099999999999</v>
      </c>
      <c r="P2005">
        <v>1.2018200000000001</v>
      </c>
      <c r="Q2005">
        <v>1.2048700000000001</v>
      </c>
      <c r="R2005">
        <v>7.1899999999997998E-3</v>
      </c>
      <c r="S2005">
        <v>1.33992857142857E-2</v>
      </c>
      <c r="T2005">
        <v>57.461638012126699</v>
      </c>
      <c r="U2005">
        <v>0</v>
      </c>
      <c r="V2005" s="1">
        <f t="shared" si="94"/>
        <v>44918</v>
      </c>
      <c r="W2005">
        <f>IFERROR(VLOOKUP(V2005,realized!K:N,3,0),"")</f>
        <v>174278.42</v>
      </c>
      <c r="Y2005" t="s">
        <v>2832</v>
      </c>
      <c r="Z2005">
        <v>1817.61</v>
      </c>
      <c r="AA2005">
        <v>1823.8</v>
      </c>
      <c r="AB2005">
        <v>1811.79</v>
      </c>
      <c r="AC2005">
        <v>1814</v>
      </c>
      <c r="AD2005">
        <v>12.0099999999999</v>
      </c>
      <c r="AE2005">
        <v>24.162857142857099</v>
      </c>
      <c r="AF2005">
        <v>65.724042052629699</v>
      </c>
      <c r="AG2005">
        <v>0</v>
      </c>
      <c r="AH2005" s="1">
        <f t="shared" si="95"/>
        <v>44916</v>
      </c>
      <c r="AI2005">
        <f>IFERROR(VLOOKUP(AH2005,realized!U:X,3,0),"")</f>
        <v>18425.11</v>
      </c>
    </row>
    <row r="2006" spans="1:35" x14ac:dyDescent="0.3">
      <c r="A2006" t="s">
        <v>2835</v>
      </c>
      <c r="B2006">
        <v>1.06097</v>
      </c>
      <c r="C2006">
        <v>1.06358</v>
      </c>
      <c r="D2006">
        <v>1.05958</v>
      </c>
      <c r="E2006">
        <v>1.06338</v>
      </c>
      <c r="F2006">
        <v>4.0000000000000001E-3</v>
      </c>
      <c r="G2006">
        <v>8.4107142857142506E-3</v>
      </c>
      <c r="H2006">
        <v>58.952147740499001</v>
      </c>
      <c r="I2006">
        <v>0</v>
      </c>
      <c r="J2006" s="1">
        <f t="shared" si="93"/>
        <v>44921</v>
      </c>
      <c r="K2006">
        <f>IFERROR(VLOOKUP(J2006,realized!F:I,3,0),"")</f>
        <v>8892.06</v>
      </c>
      <c r="M2006" t="s">
        <v>2835</v>
      </c>
      <c r="N2006">
        <v>1.2071000000000001</v>
      </c>
      <c r="O2006">
        <v>1.2079</v>
      </c>
      <c r="P2006">
        <v>1.2050399999999999</v>
      </c>
      <c r="Q2006">
        <v>1.20587</v>
      </c>
      <c r="R2006">
        <v>3.0299999999998601E-3</v>
      </c>
      <c r="S2006">
        <v>1.26007142857142E-2</v>
      </c>
      <c r="T2006">
        <v>56.994698836708302</v>
      </c>
      <c r="U2006">
        <v>0</v>
      </c>
      <c r="V2006" s="1">
        <f t="shared" si="94"/>
        <v>44921</v>
      </c>
      <c r="W2006">
        <f>IFERROR(VLOOKUP(V2006,realized!K:N,3,0),"")</f>
        <v>12972.55</v>
      </c>
      <c r="Y2006" t="s">
        <v>2833</v>
      </c>
      <c r="Z2006">
        <v>1813.53</v>
      </c>
      <c r="AA2006">
        <v>1820.35</v>
      </c>
      <c r="AB2006">
        <v>1784.69</v>
      </c>
      <c r="AC2006">
        <v>1792.21</v>
      </c>
      <c r="AD2006">
        <v>35.659999999999798</v>
      </c>
      <c r="AE2006">
        <v>24.845714285714202</v>
      </c>
      <c r="AF2006">
        <v>66.121619571262499</v>
      </c>
      <c r="AG2006">
        <v>0</v>
      </c>
      <c r="AH2006" s="1">
        <f t="shared" si="95"/>
        <v>44917</v>
      </c>
      <c r="AI2006">
        <f>IFERROR(VLOOKUP(AH2006,realized!U:X,3,0),"")</f>
        <v>-546832.14</v>
      </c>
    </row>
    <row r="2007" spans="1:35" x14ac:dyDescent="0.3">
      <c r="A2007" t="s">
        <v>2836</v>
      </c>
      <c r="B2007">
        <v>1.0634300000000001</v>
      </c>
      <c r="C2007">
        <v>1.0669200000000001</v>
      </c>
      <c r="D2007">
        <v>1.06111</v>
      </c>
      <c r="E2007">
        <v>1.0637700000000001</v>
      </c>
      <c r="F2007">
        <v>5.8100000000000903E-3</v>
      </c>
      <c r="G2007">
        <v>8.0642857142856992E-3</v>
      </c>
      <c r="H2007">
        <v>64.852717335332699</v>
      </c>
      <c r="I2007">
        <v>0</v>
      </c>
      <c r="J2007" s="1">
        <f t="shared" si="93"/>
        <v>44922</v>
      </c>
      <c r="K2007">
        <f>IFERROR(VLOOKUP(J2007,realized!F:I,3,0),"")</f>
        <v>392289.17</v>
      </c>
      <c r="M2007" t="s">
        <v>2836</v>
      </c>
      <c r="N2007">
        <v>1.2062900000000001</v>
      </c>
      <c r="O2007">
        <v>1.2112400000000001</v>
      </c>
      <c r="P2007">
        <v>1.2001999999999999</v>
      </c>
      <c r="Q2007">
        <v>1.2029700000000001</v>
      </c>
      <c r="R2007">
        <v>1.10400000000001E-2</v>
      </c>
      <c r="S2007">
        <v>1.24728571428571E-2</v>
      </c>
      <c r="T2007">
        <v>56.587102628251898</v>
      </c>
      <c r="U2007">
        <v>0</v>
      </c>
      <c r="V2007" s="1">
        <f t="shared" si="94"/>
        <v>44922</v>
      </c>
      <c r="W2007">
        <f>IFERROR(VLOOKUP(V2007,realized!K:N,3,0),"")</f>
        <v>-81226.39</v>
      </c>
      <c r="Y2007" t="s">
        <v>2834</v>
      </c>
      <c r="Z2007">
        <v>1792.72</v>
      </c>
      <c r="AA2007">
        <v>1803.18</v>
      </c>
      <c r="AB2007">
        <v>1791.08</v>
      </c>
      <c r="AC2007">
        <v>1797.72</v>
      </c>
      <c r="AD2007">
        <v>12.100000000000099</v>
      </c>
      <c r="AE2007">
        <v>22.557857142857099</v>
      </c>
      <c r="AF2007">
        <v>66.9620257404803</v>
      </c>
      <c r="AG2007">
        <v>0</v>
      </c>
      <c r="AH2007" s="1">
        <f t="shared" si="95"/>
        <v>44918</v>
      </c>
      <c r="AI2007">
        <f>IFERROR(VLOOKUP(AH2007,realized!U:X,3,0),"")</f>
        <v>188295.11</v>
      </c>
    </row>
    <row r="2008" spans="1:35" x14ac:dyDescent="0.3">
      <c r="A2008" t="s">
        <v>2837</v>
      </c>
      <c r="B2008">
        <v>1.0637000000000001</v>
      </c>
      <c r="C2008">
        <v>1.0673900000000001</v>
      </c>
      <c r="D2008">
        <v>1.0606199999999999</v>
      </c>
      <c r="E2008">
        <v>1.06114</v>
      </c>
      <c r="F2008">
        <v>6.7700000000001596E-3</v>
      </c>
      <c r="G2008">
        <v>8.0092857142857101E-3</v>
      </c>
      <c r="H2008">
        <v>66.000653414086202</v>
      </c>
      <c r="I2008">
        <v>0</v>
      </c>
      <c r="J2008" s="1">
        <f t="shared" si="93"/>
        <v>44923</v>
      </c>
      <c r="K2008">
        <f>IFERROR(VLOOKUP(J2008,realized!F:I,3,0),"")</f>
        <v>390641.7</v>
      </c>
      <c r="M2008" t="s">
        <v>2837</v>
      </c>
      <c r="N2008">
        <v>1.20278</v>
      </c>
      <c r="O2008">
        <v>1.2125699999999999</v>
      </c>
      <c r="P2008">
        <v>1.2001999999999999</v>
      </c>
      <c r="Q2008">
        <v>1.2017899999999999</v>
      </c>
      <c r="R2008">
        <v>1.23699999999999E-2</v>
      </c>
      <c r="S2008">
        <v>1.2694999999999901E-2</v>
      </c>
      <c r="T2008">
        <v>56.218572032031197</v>
      </c>
      <c r="U2008">
        <v>0</v>
      </c>
      <c r="V2008" s="1">
        <f t="shared" si="94"/>
        <v>44923</v>
      </c>
      <c r="W2008">
        <f>IFERROR(VLOOKUP(V2008,realized!K:N,3,0),"")</f>
        <v>137846.24</v>
      </c>
      <c r="Y2008" t="s">
        <v>2836</v>
      </c>
      <c r="Z2008">
        <v>1800.21</v>
      </c>
      <c r="AA2008">
        <v>1833.29</v>
      </c>
      <c r="AB2008">
        <v>1799.78</v>
      </c>
      <c r="AC2008">
        <v>1813.09</v>
      </c>
      <c r="AD2008">
        <v>35.569999999999901</v>
      </c>
      <c r="AE2008">
        <v>24.121428571428499</v>
      </c>
      <c r="AF2008">
        <v>62.521968372448903</v>
      </c>
      <c r="AG2008">
        <v>0</v>
      </c>
      <c r="AH2008" s="1">
        <f t="shared" si="95"/>
        <v>44922</v>
      </c>
      <c r="AI2008">
        <f>IFERROR(VLOOKUP(AH2008,realized!U:X,3,0),"")</f>
        <v>-807212.72</v>
      </c>
    </row>
    <row r="2009" spans="1:35" x14ac:dyDescent="0.3">
      <c r="A2009" t="s">
        <v>2838</v>
      </c>
      <c r="B2009">
        <v>1.0609500000000001</v>
      </c>
      <c r="C2009">
        <v>1.0690200000000001</v>
      </c>
      <c r="D2009">
        <v>1.0607</v>
      </c>
      <c r="E2009">
        <v>1.06606</v>
      </c>
      <c r="F2009">
        <v>8.3200000000000999E-3</v>
      </c>
      <c r="G2009">
        <v>7.97928571428572E-3</v>
      </c>
      <c r="H2009">
        <v>66.229593583992497</v>
      </c>
      <c r="I2009">
        <v>0</v>
      </c>
      <c r="J2009" s="1">
        <f t="shared" si="93"/>
        <v>44924</v>
      </c>
      <c r="K2009">
        <f>IFERROR(VLOOKUP(J2009,realized!F:I,3,0),"")</f>
        <v>405146.37</v>
      </c>
      <c r="M2009" t="s">
        <v>2838</v>
      </c>
      <c r="N2009">
        <v>1.2015499999999999</v>
      </c>
      <c r="O2009">
        <v>1.20787</v>
      </c>
      <c r="P2009">
        <v>1.2009799999999999</v>
      </c>
      <c r="Q2009">
        <v>1.2054</v>
      </c>
      <c r="R2009">
        <v>6.8900000000000601E-3</v>
      </c>
      <c r="S2009">
        <v>1.2319285714285699E-2</v>
      </c>
      <c r="T2009">
        <v>55.775185017801803</v>
      </c>
      <c r="U2009">
        <v>0</v>
      </c>
      <c r="V2009" s="1">
        <f t="shared" si="94"/>
        <v>44924</v>
      </c>
      <c r="W2009">
        <f>IFERROR(VLOOKUP(V2009,realized!K:N,3,0),"")</f>
        <v>408558.24</v>
      </c>
      <c r="Y2009" t="s">
        <v>2837</v>
      </c>
      <c r="Z2009">
        <v>1813.03</v>
      </c>
      <c r="AA2009">
        <v>1814.53</v>
      </c>
      <c r="AB2009">
        <v>1796.95</v>
      </c>
      <c r="AC2009">
        <v>1803.92</v>
      </c>
      <c r="AD2009">
        <v>17.579999999999899</v>
      </c>
      <c r="AE2009">
        <v>23.815714285714201</v>
      </c>
      <c r="AF2009">
        <v>65.679911320889602</v>
      </c>
      <c r="AG2009">
        <v>0</v>
      </c>
      <c r="AH2009" s="1">
        <f t="shared" si="95"/>
        <v>44923</v>
      </c>
      <c r="AI2009">
        <f>IFERROR(VLOOKUP(AH2009,realized!U:X,3,0),"")</f>
        <v>167045.65</v>
      </c>
    </row>
    <row r="2010" spans="1:35" x14ac:dyDescent="0.3">
      <c r="A2010" t="s">
        <v>2839</v>
      </c>
      <c r="B2010">
        <v>1.0660000000000001</v>
      </c>
      <c r="C2010">
        <v>1.07128</v>
      </c>
      <c r="D2010">
        <v>1.06382</v>
      </c>
      <c r="E2010">
        <v>1.0701099999999999</v>
      </c>
      <c r="F2010">
        <v>7.4600000000000204E-3</v>
      </c>
      <c r="G2010">
        <v>7.9814285714285994E-3</v>
      </c>
      <c r="H2010">
        <v>69.430358489955793</v>
      </c>
      <c r="I2010">
        <v>0</v>
      </c>
      <c r="J2010" s="1">
        <f t="shared" si="93"/>
        <v>44925</v>
      </c>
      <c r="K2010">
        <f>IFERROR(VLOOKUP(J2010,realized!F:I,3,0),"")</f>
        <v>341505.06</v>
      </c>
      <c r="M2010" t="s">
        <v>2839</v>
      </c>
      <c r="N2010">
        <v>1.20574</v>
      </c>
      <c r="O2010">
        <v>1.2107399999999999</v>
      </c>
      <c r="P2010">
        <v>1.2009399999999999</v>
      </c>
      <c r="Q2010">
        <v>1.20933</v>
      </c>
      <c r="R2010">
        <v>9.8000000000000292E-3</v>
      </c>
      <c r="S2010">
        <v>1.2357857142857099E-2</v>
      </c>
      <c r="T2010">
        <v>55.324889608036997</v>
      </c>
      <c r="U2010">
        <v>0</v>
      </c>
      <c r="V2010" s="1">
        <f t="shared" si="94"/>
        <v>44925</v>
      </c>
      <c r="W2010">
        <f>IFERROR(VLOOKUP(V2010,realized!K:N,3,0),"")</f>
        <v>577979.68999999994</v>
      </c>
      <c r="Y2010" t="s">
        <v>2838</v>
      </c>
      <c r="Z2010">
        <v>1803.68</v>
      </c>
      <c r="AA2010">
        <v>1820.13</v>
      </c>
      <c r="AB2010">
        <v>1803.35</v>
      </c>
      <c r="AC2010">
        <v>1814.16</v>
      </c>
      <c r="AD2010">
        <v>16.7800000000002</v>
      </c>
      <c r="AE2010">
        <v>24.0528571428571</v>
      </c>
      <c r="AF2010">
        <v>65.838058988212794</v>
      </c>
      <c r="AG2010">
        <v>0</v>
      </c>
      <c r="AH2010" s="1">
        <f t="shared" si="95"/>
        <v>44924</v>
      </c>
      <c r="AI2010">
        <f>IFERROR(VLOOKUP(AH2010,realized!U:X,3,0),"")</f>
        <v>459625.52</v>
      </c>
    </row>
    <row r="2011" spans="1:35" x14ac:dyDescent="0.3">
      <c r="A2011" t="s">
        <v>2840</v>
      </c>
      <c r="B2011">
        <v>1.06959</v>
      </c>
      <c r="C2011">
        <v>1.0704800000000001</v>
      </c>
      <c r="D2011">
        <v>1.0649</v>
      </c>
      <c r="E2011">
        <v>1.0661099999999999</v>
      </c>
      <c r="F2011">
        <v>5.5800000000001404E-3</v>
      </c>
      <c r="G2011">
        <v>7.3414285714286098E-3</v>
      </c>
      <c r="H2011">
        <v>77.827670362080994</v>
      </c>
      <c r="I2011">
        <v>0</v>
      </c>
      <c r="J2011" s="1">
        <f t="shared" si="93"/>
        <v>44928</v>
      </c>
      <c r="K2011">
        <f>IFERROR(VLOOKUP(J2011,realized!F:I,3,0),"")</f>
        <v>221266.81</v>
      </c>
      <c r="M2011" t="s">
        <v>2840</v>
      </c>
      <c r="N2011">
        <v>1.20983</v>
      </c>
      <c r="O2011">
        <v>1.20983</v>
      </c>
      <c r="P2011">
        <v>1.2032799999999999</v>
      </c>
      <c r="Q2011">
        <v>1.20451</v>
      </c>
      <c r="R2011">
        <v>6.5500000000000497E-3</v>
      </c>
      <c r="S2011">
        <v>1.14307142857142E-2</v>
      </c>
      <c r="T2011">
        <v>54.705278056754999</v>
      </c>
      <c r="U2011">
        <v>0</v>
      </c>
      <c r="V2011" s="1">
        <f t="shared" si="94"/>
        <v>44928</v>
      </c>
      <c r="W2011">
        <f>IFERROR(VLOOKUP(V2011,realized!K:N,3,0),"")</f>
        <v>23808.04</v>
      </c>
      <c r="Y2011" t="s">
        <v>2839</v>
      </c>
      <c r="Z2011">
        <v>1814.24</v>
      </c>
      <c r="AA2011">
        <v>1826.02</v>
      </c>
      <c r="AB2011">
        <v>1813.31</v>
      </c>
      <c r="AC2011">
        <v>1823.5</v>
      </c>
      <c r="AD2011">
        <v>12.71</v>
      </c>
      <c r="AE2011">
        <v>23.697857142857099</v>
      </c>
      <c r="AF2011">
        <v>65.9782860643719</v>
      </c>
      <c r="AG2011">
        <v>0</v>
      </c>
      <c r="AH2011" s="1">
        <f t="shared" si="95"/>
        <v>44925</v>
      </c>
      <c r="AI2011">
        <f>IFERROR(VLOOKUP(AH2011,realized!U:X,3,0),"")</f>
        <v>549994.80000000005</v>
      </c>
    </row>
    <row r="2012" spans="1:35" x14ac:dyDescent="0.3">
      <c r="A2012" t="s">
        <v>2841</v>
      </c>
      <c r="B2012">
        <v>1.0661400000000001</v>
      </c>
      <c r="C2012">
        <v>1.0682799999999999</v>
      </c>
      <c r="D2012">
        <v>1.05192</v>
      </c>
      <c r="E2012">
        <v>1.0548200000000001</v>
      </c>
      <c r="F2012">
        <v>1.6359999999999899E-2</v>
      </c>
      <c r="G2012">
        <v>7.9657142857143207E-3</v>
      </c>
      <c r="H2012">
        <v>66.279281521965203</v>
      </c>
      <c r="I2012">
        <v>0</v>
      </c>
      <c r="J2012" s="1">
        <f t="shared" si="93"/>
        <v>44929</v>
      </c>
      <c r="K2012">
        <f>IFERROR(VLOOKUP(J2012,realized!F:I,3,0),"")</f>
        <v>-1449549.25</v>
      </c>
      <c r="M2012" t="s">
        <v>2841</v>
      </c>
      <c r="N2012">
        <v>1.20438</v>
      </c>
      <c r="O2012">
        <v>1.20841</v>
      </c>
      <c r="P2012">
        <v>1.1899900000000001</v>
      </c>
      <c r="Q2012">
        <v>1.1964999999999999</v>
      </c>
      <c r="R2012">
        <v>1.8419999999999801E-2</v>
      </c>
      <c r="S2012">
        <v>1.19957142857142E-2</v>
      </c>
      <c r="T2012">
        <v>48.5893796337959</v>
      </c>
      <c r="U2012">
        <v>0</v>
      </c>
      <c r="V2012" s="1">
        <f t="shared" si="94"/>
        <v>44929</v>
      </c>
      <c r="W2012">
        <f>IFERROR(VLOOKUP(V2012,realized!K:N,3,0),"")</f>
        <v>-348637.05</v>
      </c>
      <c r="Y2012" t="s">
        <v>2841</v>
      </c>
      <c r="Z2012">
        <v>1826.98</v>
      </c>
      <c r="AA2012">
        <v>1849.95</v>
      </c>
      <c r="AB2012">
        <v>1823.76</v>
      </c>
      <c r="AC2012">
        <v>1839.02</v>
      </c>
      <c r="AD2012">
        <v>26.45</v>
      </c>
      <c r="AE2012">
        <v>24.192142857142802</v>
      </c>
      <c r="AF2012">
        <v>56.782921972775398</v>
      </c>
      <c r="AG2012">
        <v>1</v>
      </c>
      <c r="AH2012" s="1">
        <f t="shared" si="95"/>
        <v>44929</v>
      </c>
      <c r="AI2012">
        <f>IFERROR(VLOOKUP(AH2012,realized!U:X,3,0),"")</f>
        <v>-1186571.04</v>
      </c>
    </row>
    <row r="2013" spans="1:35" x14ac:dyDescent="0.3">
      <c r="A2013" t="s">
        <v>2842</v>
      </c>
      <c r="B2013">
        <v>1.0547299999999999</v>
      </c>
      <c r="C2013">
        <v>1.0634999999999999</v>
      </c>
      <c r="D2013">
        <v>1.0540099999999999</v>
      </c>
      <c r="E2013">
        <v>1.06036</v>
      </c>
      <c r="F2013">
        <v>9.4899999999999898E-3</v>
      </c>
      <c r="G2013">
        <v>7.61714285714289E-3</v>
      </c>
      <c r="H2013">
        <v>69.502893485521398</v>
      </c>
      <c r="I2013">
        <v>0</v>
      </c>
      <c r="J2013" s="1">
        <f t="shared" si="93"/>
        <v>44930</v>
      </c>
      <c r="K2013">
        <f>IFERROR(VLOOKUP(J2013,realized!F:I,3,0),"")</f>
        <v>178248.91</v>
      </c>
      <c r="M2013" t="s">
        <v>2842</v>
      </c>
      <c r="N2013">
        <v>1.1965300000000001</v>
      </c>
      <c r="O2013">
        <v>1.20871</v>
      </c>
      <c r="P2013">
        <v>1.1956599999999999</v>
      </c>
      <c r="Q2013">
        <v>1.20543</v>
      </c>
      <c r="R2013">
        <v>1.3050000000000001E-2</v>
      </c>
      <c r="S2013">
        <v>1.0990714285714199E-2</v>
      </c>
      <c r="T2013">
        <v>63.980259827896802</v>
      </c>
      <c r="U2013">
        <v>0</v>
      </c>
      <c r="V2013" s="1">
        <f t="shared" si="94"/>
        <v>44930</v>
      </c>
      <c r="W2013">
        <f>IFERROR(VLOOKUP(V2013,realized!K:N,3,0),"")</f>
        <v>98661.35</v>
      </c>
      <c r="Y2013" t="s">
        <v>2842</v>
      </c>
      <c r="Z2013">
        <v>1838.59</v>
      </c>
      <c r="AA2013">
        <v>1865.08</v>
      </c>
      <c r="AB2013">
        <v>1836.17</v>
      </c>
      <c r="AC2013">
        <v>1854.22</v>
      </c>
      <c r="AD2013">
        <v>28.909999999999801</v>
      </c>
      <c r="AE2013">
        <v>23.1228571428571</v>
      </c>
      <c r="AF2013">
        <v>49.872214611866397</v>
      </c>
      <c r="AG2013">
        <v>1</v>
      </c>
      <c r="AH2013" s="1">
        <f t="shared" si="95"/>
        <v>44930</v>
      </c>
      <c r="AI2013">
        <f>IFERROR(VLOOKUP(AH2013,realized!U:X,3,0),"")</f>
        <v>-1429745.85</v>
      </c>
    </row>
    <row r="2014" spans="1:35" x14ac:dyDescent="0.3">
      <c r="A2014" t="s">
        <v>2843</v>
      </c>
      <c r="B2014">
        <v>1.0602799999999999</v>
      </c>
      <c r="C2014">
        <v>1.0631200000000001</v>
      </c>
      <c r="D2014">
        <v>1.0514600000000001</v>
      </c>
      <c r="E2014">
        <v>1.0520700000000001</v>
      </c>
      <c r="F2014">
        <v>1.166E-2</v>
      </c>
      <c r="G2014">
        <v>7.8857142857143205E-3</v>
      </c>
      <c r="H2014">
        <v>67.840852438383493</v>
      </c>
      <c r="I2014">
        <v>0</v>
      </c>
      <c r="J2014" s="1">
        <f t="shared" si="93"/>
        <v>44931</v>
      </c>
      <c r="K2014">
        <f>IFERROR(VLOOKUP(J2014,realized!F:I,3,0),"")</f>
        <v>154211.10999999999</v>
      </c>
      <c r="M2014" t="s">
        <v>2843</v>
      </c>
      <c r="N2014">
        <v>1.2056</v>
      </c>
      <c r="O2014">
        <v>1.20774</v>
      </c>
      <c r="P2014">
        <v>1.1873</v>
      </c>
      <c r="Q2014">
        <v>1.1908300000000001</v>
      </c>
      <c r="R2014">
        <v>2.044E-2</v>
      </c>
      <c r="S2014">
        <v>1.1717142857142799E-2</v>
      </c>
      <c r="T2014">
        <v>60.323754460527397</v>
      </c>
      <c r="U2014">
        <v>0</v>
      </c>
      <c r="V2014" s="1">
        <f t="shared" si="94"/>
        <v>44931</v>
      </c>
      <c r="W2014">
        <f>IFERROR(VLOOKUP(V2014,realized!K:N,3,0),"")</f>
        <v>-139396.07999999999</v>
      </c>
      <c r="Y2014" t="s">
        <v>2843</v>
      </c>
      <c r="Z2014">
        <v>1854.07</v>
      </c>
      <c r="AA2014">
        <v>1858.95</v>
      </c>
      <c r="AB2014">
        <v>1824.99</v>
      </c>
      <c r="AC2014">
        <v>1832.52</v>
      </c>
      <c r="AD2014">
        <v>33.96</v>
      </c>
      <c r="AE2014">
        <v>24.165714285714198</v>
      </c>
      <c r="AF2014">
        <v>49.858238857972502</v>
      </c>
      <c r="AG2014">
        <v>1</v>
      </c>
      <c r="AH2014" s="1">
        <f t="shared" si="95"/>
        <v>44931</v>
      </c>
      <c r="AI2014">
        <f>IFERROR(VLOOKUP(AH2014,realized!U:X,3,0),"")</f>
        <v>-672834.69</v>
      </c>
    </row>
    <row r="2015" spans="1:35" x14ac:dyDescent="0.3">
      <c r="A2015" t="s">
        <v>2844</v>
      </c>
      <c r="B2015">
        <v>1.0520799999999999</v>
      </c>
      <c r="C2015">
        <v>1.06477</v>
      </c>
      <c r="D2015">
        <v>1.0479700000000001</v>
      </c>
      <c r="E2015">
        <v>1.0643499999999999</v>
      </c>
      <c r="F2015">
        <v>1.6799999999999898E-2</v>
      </c>
      <c r="G2015">
        <v>8.4992857142857405E-3</v>
      </c>
      <c r="H2015">
        <v>61.088070173926297</v>
      </c>
      <c r="I2015">
        <v>0</v>
      </c>
      <c r="J2015" s="1">
        <f t="shared" si="93"/>
        <v>44932</v>
      </c>
      <c r="K2015">
        <f>IFERROR(VLOOKUP(J2015,realized!F:I,3,0),"")</f>
        <v>-680924.52</v>
      </c>
      <c r="M2015" t="s">
        <v>2844</v>
      </c>
      <c r="N2015">
        <v>1.19075</v>
      </c>
      <c r="O2015">
        <v>1.2099</v>
      </c>
      <c r="P2015">
        <v>1.1840999999999999</v>
      </c>
      <c r="Q2015">
        <v>1.20889</v>
      </c>
      <c r="R2015">
        <v>2.58E-2</v>
      </c>
      <c r="S2015">
        <v>1.2692142857142799E-2</v>
      </c>
      <c r="T2015">
        <v>58.362838284298299</v>
      </c>
      <c r="U2015">
        <v>0</v>
      </c>
      <c r="V2015" s="1">
        <f t="shared" si="94"/>
        <v>44932</v>
      </c>
      <c r="W2015">
        <f>IFERROR(VLOOKUP(V2015,realized!K:N,3,0),"")</f>
        <v>-303599.67</v>
      </c>
      <c r="Y2015" t="s">
        <v>2844</v>
      </c>
      <c r="Z2015">
        <v>1831.95</v>
      </c>
      <c r="AA2015">
        <v>1869.8</v>
      </c>
      <c r="AB2015">
        <v>1831.26</v>
      </c>
      <c r="AC2015">
        <v>1865.52</v>
      </c>
      <c r="AD2015">
        <v>38.5399999999999</v>
      </c>
      <c r="AE2015">
        <v>24.4257142857142</v>
      </c>
      <c r="AF2015">
        <v>48.0379514670555</v>
      </c>
      <c r="AG2015">
        <v>1</v>
      </c>
      <c r="AH2015" s="1">
        <f t="shared" si="95"/>
        <v>44932</v>
      </c>
      <c r="AI2015">
        <f>IFERROR(VLOOKUP(AH2015,realized!U:X,3,0),"")</f>
        <v>-508093.18</v>
      </c>
    </row>
    <row r="2016" spans="1:35" x14ac:dyDescent="0.3">
      <c r="A2016" t="s">
        <v>2845</v>
      </c>
      <c r="B2016">
        <v>1.0639000000000001</v>
      </c>
      <c r="C2016">
        <v>1.07603</v>
      </c>
      <c r="D2016">
        <v>1.0635699999999999</v>
      </c>
      <c r="E2016">
        <v>1.0732699999999999</v>
      </c>
      <c r="F2016">
        <v>1.2460000000000099E-2</v>
      </c>
      <c r="G2016">
        <v>8.8200000000000292E-3</v>
      </c>
      <c r="H2016">
        <v>53.687380509970097</v>
      </c>
      <c r="I2016">
        <v>0</v>
      </c>
      <c r="J2016" s="1">
        <f t="shared" si="93"/>
        <v>44935</v>
      </c>
      <c r="K2016">
        <f>IFERROR(VLOOKUP(J2016,realized!F:I,3,0),"")</f>
        <v>-1124032.72</v>
      </c>
      <c r="M2016" t="s">
        <v>2845</v>
      </c>
      <c r="N2016">
        <v>1.20845</v>
      </c>
      <c r="O2016">
        <v>1.22096</v>
      </c>
      <c r="P2016">
        <v>1.2079500000000001</v>
      </c>
      <c r="Q2016">
        <v>1.21828</v>
      </c>
      <c r="R2016">
        <v>1.30099999999999E-2</v>
      </c>
      <c r="S2016">
        <v>1.26342857142856E-2</v>
      </c>
      <c r="T2016">
        <v>59.190133675230598</v>
      </c>
      <c r="U2016">
        <v>0</v>
      </c>
      <c r="V2016" s="1">
        <f t="shared" si="94"/>
        <v>44935</v>
      </c>
      <c r="W2016">
        <f>IFERROR(VLOOKUP(V2016,realized!K:N,3,0),"")</f>
        <v>-493455.1</v>
      </c>
      <c r="Y2016" t="s">
        <v>2845</v>
      </c>
      <c r="Z2016">
        <v>1867.49</v>
      </c>
      <c r="AA2016">
        <v>1881.47</v>
      </c>
      <c r="AB2016">
        <v>1865.85</v>
      </c>
      <c r="AC2016">
        <v>1871.72</v>
      </c>
      <c r="AD2016">
        <v>15.95</v>
      </c>
      <c r="AE2016">
        <v>24.132142857142799</v>
      </c>
      <c r="AF2016">
        <v>47.036945009539302</v>
      </c>
      <c r="AG2016">
        <v>1</v>
      </c>
      <c r="AH2016" s="1">
        <f t="shared" si="95"/>
        <v>44935</v>
      </c>
      <c r="AI2016">
        <f>IFERROR(VLOOKUP(AH2016,realized!U:X,3,0),"")</f>
        <v>-660887.78</v>
      </c>
    </row>
    <row r="2017" spans="1:35" x14ac:dyDescent="0.3">
      <c r="A2017" t="s">
        <v>2846</v>
      </c>
      <c r="B2017">
        <v>1.0730900000000001</v>
      </c>
      <c r="C2017">
        <v>1.0758799999999999</v>
      </c>
      <c r="D2017">
        <v>1.07118</v>
      </c>
      <c r="E2017">
        <v>1.0733999999999999</v>
      </c>
      <c r="F2017">
        <v>4.6999999999999204E-3</v>
      </c>
      <c r="G2017">
        <v>8.7614285714286005E-3</v>
      </c>
      <c r="H2017">
        <v>53.491813477348302</v>
      </c>
      <c r="I2017">
        <v>0</v>
      </c>
      <c r="J2017" s="1">
        <f t="shared" si="93"/>
        <v>44936</v>
      </c>
      <c r="K2017">
        <f>IFERROR(VLOOKUP(J2017,realized!F:I,3,0),"")</f>
        <v>13683.43</v>
      </c>
      <c r="M2017" t="s">
        <v>2846</v>
      </c>
      <c r="N2017">
        <v>1.21821</v>
      </c>
      <c r="O2017">
        <v>1.2197199999999999</v>
      </c>
      <c r="P2017">
        <v>1.21095</v>
      </c>
      <c r="Q2017">
        <v>1.21492</v>
      </c>
      <c r="R2017">
        <v>8.7699999999999393E-3</v>
      </c>
      <c r="S2017">
        <v>1.2276428571428501E-2</v>
      </c>
      <c r="T2017">
        <v>58.757599559664698</v>
      </c>
      <c r="U2017">
        <v>0</v>
      </c>
      <c r="V2017" s="1">
        <f t="shared" si="94"/>
        <v>44936</v>
      </c>
      <c r="W2017">
        <f>IFERROR(VLOOKUP(V2017,realized!K:N,3,0),"")</f>
        <v>185822.07999999999</v>
      </c>
      <c r="Y2017" t="s">
        <v>2846</v>
      </c>
      <c r="Z2017">
        <v>1870.95</v>
      </c>
      <c r="AA2017">
        <v>1880.71</v>
      </c>
      <c r="AB2017">
        <v>1867.69</v>
      </c>
      <c r="AC2017">
        <v>1876.72</v>
      </c>
      <c r="AD2017">
        <v>13.0199999999999</v>
      </c>
      <c r="AE2017">
        <v>23.985714285714199</v>
      </c>
      <c r="AF2017">
        <v>47.222441144915997</v>
      </c>
      <c r="AG2017">
        <v>1</v>
      </c>
      <c r="AH2017" s="1">
        <f t="shared" si="95"/>
        <v>44936</v>
      </c>
      <c r="AI2017">
        <f>IFERROR(VLOOKUP(AH2017,realized!U:X,3,0),"")</f>
        <v>948412.55</v>
      </c>
    </row>
    <row r="2018" spans="1:35" x14ac:dyDescent="0.3">
      <c r="A2018" t="s">
        <v>2847</v>
      </c>
      <c r="B2018">
        <v>1.0733299999999999</v>
      </c>
      <c r="C2018">
        <v>1.0775999999999999</v>
      </c>
      <c r="D2018">
        <v>1.0725100000000001</v>
      </c>
      <c r="E2018">
        <v>1.0756399999999999</v>
      </c>
      <c r="F2018">
        <v>5.08999999999981E-3</v>
      </c>
      <c r="G2018">
        <v>8.5100000000000106E-3</v>
      </c>
      <c r="H2018">
        <v>51.221415037688303</v>
      </c>
      <c r="I2018">
        <v>0</v>
      </c>
      <c r="J2018" s="1">
        <f t="shared" si="93"/>
        <v>44937</v>
      </c>
      <c r="K2018">
        <f>IFERROR(VLOOKUP(J2018,realized!F:I,3,0),"")</f>
        <v>203974.62</v>
      </c>
      <c r="M2018" t="s">
        <v>2847</v>
      </c>
      <c r="N2018">
        <v>1.21505</v>
      </c>
      <c r="O2018">
        <v>1.21777</v>
      </c>
      <c r="P2018">
        <v>1.2099899999999999</v>
      </c>
      <c r="Q2018">
        <v>1.21468</v>
      </c>
      <c r="R2018">
        <v>7.7800000000001202E-3</v>
      </c>
      <c r="S2018">
        <v>1.1724285714285699E-2</v>
      </c>
      <c r="T2018">
        <v>58.214990757867099</v>
      </c>
      <c r="U2018">
        <v>0</v>
      </c>
      <c r="V2018" s="1">
        <f t="shared" si="94"/>
        <v>44937</v>
      </c>
      <c r="W2018">
        <f>IFERROR(VLOOKUP(V2018,realized!K:N,3,0),"")</f>
        <v>144844.38</v>
      </c>
      <c r="Y2018" t="s">
        <v>2847</v>
      </c>
      <c r="Z2018">
        <v>1876.39</v>
      </c>
      <c r="AA2018">
        <v>1886.62</v>
      </c>
      <c r="AB2018">
        <v>1867.06</v>
      </c>
      <c r="AC2018">
        <v>1875.22</v>
      </c>
      <c r="AD2018">
        <v>19.559999999999899</v>
      </c>
      <c r="AE2018">
        <v>22.771428571428501</v>
      </c>
      <c r="AF2018">
        <v>44.978347604302101</v>
      </c>
      <c r="AG2018">
        <v>1</v>
      </c>
      <c r="AH2018" s="1">
        <f t="shared" si="95"/>
        <v>44937</v>
      </c>
      <c r="AI2018">
        <f>IFERROR(VLOOKUP(AH2018,realized!U:X,3,0),"")</f>
        <v>-615928.91</v>
      </c>
    </row>
    <row r="2019" spans="1:35" x14ac:dyDescent="0.3">
      <c r="A2019" t="s">
        <v>2848</v>
      </c>
      <c r="B2019">
        <v>1.07555</v>
      </c>
      <c r="C2019">
        <v>1.0866800000000001</v>
      </c>
      <c r="D2019">
        <v>1.0729299999999999</v>
      </c>
      <c r="E2019">
        <v>1.0850299999999999</v>
      </c>
      <c r="F2019">
        <v>1.3750000000000101E-2</v>
      </c>
      <c r="G2019">
        <v>9.1607142857143102E-3</v>
      </c>
      <c r="H2019">
        <v>41.260568711903503</v>
      </c>
      <c r="I2019">
        <v>0</v>
      </c>
      <c r="J2019" s="1">
        <f t="shared" si="93"/>
        <v>44938</v>
      </c>
      <c r="K2019">
        <f>IFERROR(VLOOKUP(J2019,realized!F:I,3,0),"")</f>
        <v>-1982330.68</v>
      </c>
      <c r="M2019" t="s">
        <v>2848</v>
      </c>
      <c r="N2019">
        <v>1.21455</v>
      </c>
      <c r="O2019">
        <v>1.22462</v>
      </c>
      <c r="P2019">
        <v>1.2085699999999999</v>
      </c>
      <c r="Q2019">
        <v>1.22109</v>
      </c>
      <c r="R2019">
        <v>1.6050000000000099E-2</v>
      </c>
      <c r="S2019">
        <v>1.2357142857142799E-2</v>
      </c>
      <c r="T2019">
        <v>54.396551231959201</v>
      </c>
      <c r="U2019">
        <v>0</v>
      </c>
      <c r="V2019" s="1">
        <f t="shared" si="94"/>
        <v>44938</v>
      </c>
      <c r="W2019">
        <f>IFERROR(VLOOKUP(V2019,realized!K:N,3,0),"")</f>
        <v>-19316.580000000002</v>
      </c>
      <c r="Y2019" t="s">
        <v>2848</v>
      </c>
      <c r="Z2019">
        <v>1874.47</v>
      </c>
      <c r="AA2019">
        <v>1901.57</v>
      </c>
      <c r="AB2019">
        <v>1873.13</v>
      </c>
      <c r="AC2019">
        <v>1896.82</v>
      </c>
      <c r="AD2019">
        <v>28.439999999999799</v>
      </c>
      <c r="AE2019">
        <v>23.944999999999901</v>
      </c>
      <c r="AF2019">
        <v>39.767629188355301</v>
      </c>
      <c r="AG2019">
        <v>1</v>
      </c>
      <c r="AH2019" s="1">
        <f t="shared" si="95"/>
        <v>44938</v>
      </c>
      <c r="AI2019">
        <f>IFERROR(VLOOKUP(AH2019,realized!U:X,3,0),"")</f>
        <v>-2569921.13</v>
      </c>
    </row>
    <row r="2020" spans="1:35" x14ac:dyDescent="0.3">
      <c r="A2020" t="s">
        <v>2849</v>
      </c>
      <c r="B2020">
        <v>1.08477</v>
      </c>
      <c r="C2020">
        <v>1.0867500000000001</v>
      </c>
      <c r="D2020">
        <v>1.0780099999999999</v>
      </c>
      <c r="E2020">
        <v>1.08317</v>
      </c>
      <c r="F2020">
        <v>8.7400000000001903E-3</v>
      </c>
      <c r="G2020">
        <v>9.49928571428575E-3</v>
      </c>
      <c r="H2020">
        <v>41.549084945406697</v>
      </c>
      <c r="I2020">
        <v>0</v>
      </c>
      <c r="J2020" s="1">
        <f t="shared" si="93"/>
        <v>44939</v>
      </c>
      <c r="K2020">
        <f>IFERROR(VLOOKUP(J2020,realized!F:I,3,0),"")</f>
        <v>-147189.62</v>
      </c>
      <c r="M2020" t="s">
        <v>2849</v>
      </c>
      <c r="N2020">
        <v>1.2213700000000001</v>
      </c>
      <c r="O2020">
        <v>1.22482</v>
      </c>
      <c r="P2020">
        <v>1.21499</v>
      </c>
      <c r="Q2020">
        <v>1.2229399999999999</v>
      </c>
      <c r="R2020">
        <v>9.8300000000000002E-3</v>
      </c>
      <c r="S2020">
        <v>1.28428571428571E-2</v>
      </c>
      <c r="T2020">
        <v>54.2638317073067</v>
      </c>
      <c r="U2020">
        <v>0</v>
      </c>
      <c r="V2020" s="1">
        <f t="shared" si="94"/>
        <v>44939</v>
      </c>
      <c r="W2020">
        <f>IFERROR(VLOOKUP(V2020,realized!K:N,3,0),"")</f>
        <v>50172.43</v>
      </c>
      <c r="Y2020" t="s">
        <v>2849</v>
      </c>
      <c r="Z2020">
        <v>1895.45</v>
      </c>
      <c r="AA2020">
        <v>1921.88</v>
      </c>
      <c r="AB2020">
        <v>1892.27</v>
      </c>
      <c r="AC2020">
        <v>1919.86</v>
      </c>
      <c r="AD2020">
        <v>29.610000000000099</v>
      </c>
      <c r="AE2020">
        <v>23.512857142857101</v>
      </c>
      <c r="AF2020">
        <v>35.352330636136799</v>
      </c>
      <c r="AG2020">
        <v>1</v>
      </c>
      <c r="AH2020" s="1">
        <f t="shared" si="95"/>
        <v>44939</v>
      </c>
      <c r="AI2020">
        <f>IFERROR(VLOOKUP(AH2020,realized!U:X,3,0),"")</f>
        <v>-2154285.85</v>
      </c>
    </row>
    <row r="2021" spans="1:35" x14ac:dyDescent="0.3">
      <c r="A2021" t="s">
        <v>2850</v>
      </c>
      <c r="B2021">
        <v>1.0831299999999999</v>
      </c>
      <c r="C2021">
        <v>1.0873900000000001</v>
      </c>
      <c r="D2021">
        <v>1.08012</v>
      </c>
      <c r="E2021">
        <v>1.08213</v>
      </c>
      <c r="F2021">
        <v>7.2700000000001097E-3</v>
      </c>
      <c r="G2021">
        <v>9.60357142857147E-3</v>
      </c>
      <c r="H2021">
        <v>41.427945659589298</v>
      </c>
      <c r="I2021">
        <v>0</v>
      </c>
      <c r="J2021" s="1">
        <f t="shared" si="93"/>
        <v>44942</v>
      </c>
      <c r="K2021">
        <f>IFERROR(VLOOKUP(J2021,realized!F:I,3,0),"")</f>
        <v>-106577.34</v>
      </c>
      <c r="M2021" t="s">
        <v>2850</v>
      </c>
      <c r="N2021">
        <v>1.2211399999999999</v>
      </c>
      <c r="O2021">
        <v>1.2288600000000001</v>
      </c>
      <c r="P2021">
        <v>1.2170799999999999</v>
      </c>
      <c r="Q2021">
        <v>1.2190700000000001</v>
      </c>
      <c r="R2021">
        <v>1.1780000000000099E-2</v>
      </c>
      <c r="S2021">
        <v>1.28957142857143E-2</v>
      </c>
      <c r="T2021">
        <v>50.773245380425102</v>
      </c>
      <c r="U2021">
        <v>0</v>
      </c>
      <c r="V2021" s="1">
        <f t="shared" si="94"/>
        <v>44942</v>
      </c>
      <c r="W2021">
        <f>IFERROR(VLOOKUP(V2021,realized!K:N,3,0),"")</f>
        <v>34753.53</v>
      </c>
      <c r="Y2021" t="s">
        <v>2850</v>
      </c>
      <c r="Z2021">
        <v>1918.81</v>
      </c>
      <c r="AA2021">
        <v>1928.9</v>
      </c>
      <c r="AB2021">
        <v>1910.78</v>
      </c>
      <c r="AC2021">
        <v>1915.29</v>
      </c>
      <c r="AD2021">
        <v>18.1200000000001</v>
      </c>
      <c r="AE2021">
        <v>23.9428571428571</v>
      </c>
      <c r="AF2021">
        <v>35.178145227251697</v>
      </c>
      <c r="AG2021">
        <v>1</v>
      </c>
      <c r="AH2021" s="1">
        <f t="shared" si="95"/>
        <v>44942</v>
      </c>
      <c r="AI2021">
        <f>IFERROR(VLOOKUP(AH2021,realized!U:X,3,0),"")</f>
        <v>-807505.35</v>
      </c>
    </row>
    <row r="2022" spans="1:35" x14ac:dyDescent="0.3">
      <c r="A2022" t="s">
        <v>2851</v>
      </c>
      <c r="B2022">
        <v>1.0821000000000001</v>
      </c>
      <c r="C2022">
        <v>1.0869</v>
      </c>
      <c r="D2022">
        <v>1.07742</v>
      </c>
      <c r="E2022">
        <v>1.07887</v>
      </c>
      <c r="F2022">
        <v>9.4799999999999295E-3</v>
      </c>
      <c r="G2022">
        <v>9.7971428571428792E-3</v>
      </c>
      <c r="H2022">
        <v>41.999517049765799</v>
      </c>
      <c r="I2022">
        <v>0</v>
      </c>
      <c r="J2022" s="1">
        <f t="shared" si="93"/>
        <v>44943</v>
      </c>
      <c r="K2022">
        <f>IFERROR(VLOOKUP(J2022,realized!F:I,3,0),"")</f>
        <v>266777</v>
      </c>
      <c r="M2022" t="s">
        <v>2851</v>
      </c>
      <c r="N2022">
        <v>1.2195100000000001</v>
      </c>
      <c r="O2022">
        <v>1.2298800000000001</v>
      </c>
      <c r="P2022">
        <v>1.2168699999999999</v>
      </c>
      <c r="Q2022">
        <v>1.22851</v>
      </c>
      <c r="R2022">
        <v>1.30100000000001E-2</v>
      </c>
      <c r="S2022">
        <v>1.29414285714286E-2</v>
      </c>
      <c r="T2022">
        <v>49.974029306337798</v>
      </c>
      <c r="U2022">
        <v>0</v>
      </c>
      <c r="V2022" s="1">
        <f t="shared" si="94"/>
        <v>44943</v>
      </c>
      <c r="W2022">
        <f>IFERROR(VLOOKUP(V2022,realized!K:N,3,0),"")</f>
        <v>162620.88</v>
      </c>
      <c r="Y2022" t="s">
        <v>2851</v>
      </c>
      <c r="Z2022">
        <v>1914.59</v>
      </c>
      <c r="AA2022">
        <v>1919.06</v>
      </c>
      <c r="AB2022">
        <v>1903.68</v>
      </c>
      <c r="AC2022">
        <v>1908.42</v>
      </c>
      <c r="AD2022">
        <v>15.3799999999998</v>
      </c>
      <c r="AE2022">
        <v>22.500714285714199</v>
      </c>
      <c r="AF2022">
        <v>34.993763511118097</v>
      </c>
      <c r="AG2022">
        <v>1</v>
      </c>
      <c r="AH2022" s="1">
        <f t="shared" si="95"/>
        <v>44943</v>
      </c>
      <c r="AI2022">
        <f>IFERROR(VLOOKUP(AH2022,realized!U:X,3,0),"")</f>
        <v>566156.55000000005</v>
      </c>
    </row>
    <row r="2023" spans="1:35" x14ac:dyDescent="0.3">
      <c r="A2023" t="s">
        <v>2852</v>
      </c>
      <c r="B2023">
        <v>1.0788</v>
      </c>
      <c r="C2023">
        <v>1.0886899999999999</v>
      </c>
      <c r="D2023">
        <v>1.0765800000000001</v>
      </c>
      <c r="E2023">
        <v>1.07944</v>
      </c>
      <c r="F2023">
        <v>1.21099999999998E-2</v>
      </c>
      <c r="G2023">
        <v>1.0067857142857101E-2</v>
      </c>
      <c r="H2023">
        <v>41.427029939941299</v>
      </c>
      <c r="I2023">
        <v>0</v>
      </c>
      <c r="J2023" s="1">
        <f t="shared" si="93"/>
        <v>44944</v>
      </c>
      <c r="K2023">
        <f>IFERROR(VLOOKUP(J2023,realized!F:I,3,0),"")</f>
        <v>-137094.96</v>
      </c>
      <c r="M2023" t="s">
        <v>2852</v>
      </c>
      <c r="N2023">
        <v>1.2284999999999999</v>
      </c>
      <c r="O2023">
        <v>1.24353</v>
      </c>
      <c r="P2023">
        <v>1.2253700000000001</v>
      </c>
      <c r="Q2023">
        <v>1.2343299999999999</v>
      </c>
      <c r="R2023">
        <v>1.8159999999999898E-2</v>
      </c>
      <c r="S2023">
        <v>1.37464285714286E-2</v>
      </c>
      <c r="T2023">
        <v>40.400569200212203</v>
      </c>
      <c r="U2023">
        <v>0</v>
      </c>
      <c r="V2023" s="1">
        <f t="shared" si="94"/>
        <v>44944</v>
      </c>
      <c r="W2023">
        <f>IFERROR(VLOOKUP(V2023,realized!K:N,3,0),"")</f>
        <v>-1323598.01</v>
      </c>
      <c r="Y2023" t="s">
        <v>2852</v>
      </c>
      <c r="Z2023">
        <v>1908.21</v>
      </c>
      <c r="AA2023">
        <v>1926.01</v>
      </c>
      <c r="AB2023">
        <v>1896.53</v>
      </c>
      <c r="AC2023">
        <v>1903.82</v>
      </c>
      <c r="AD2023">
        <v>29.48</v>
      </c>
      <c r="AE2023">
        <v>23.350714285714201</v>
      </c>
      <c r="AF2023">
        <v>36.824663705410401</v>
      </c>
      <c r="AG2023">
        <v>1</v>
      </c>
      <c r="AH2023" s="1">
        <f t="shared" si="95"/>
        <v>44944</v>
      </c>
      <c r="AI2023">
        <f>IFERROR(VLOOKUP(AH2023,realized!U:X,3,0),"")</f>
        <v>-1312637.55</v>
      </c>
    </row>
    <row r="2024" spans="1:35" x14ac:dyDescent="0.3">
      <c r="A2024" t="s">
        <v>2853</v>
      </c>
      <c r="B2024">
        <v>1.07927</v>
      </c>
      <c r="C2024">
        <v>1.08396</v>
      </c>
      <c r="D2024">
        <v>1.07819</v>
      </c>
      <c r="E2024">
        <v>1.0830599999999999</v>
      </c>
      <c r="F2024">
        <v>5.7700000000000503E-3</v>
      </c>
      <c r="G2024">
        <v>9.9471428571428593E-3</v>
      </c>
      <c r="H2024">
        <v>42.035119562986601</v>
      </c>
      <c r="I2024">
        <v>0</v>
      </c>
      <c r="J2024" s="1">
        <f t="shared" si="93"/>
        <v>44945</v>
      </c>
      <c r="K2024">
        <f>IFERROR(VLOOKUP(J2024,realized!F:I,3,0),"")</f>
        <v>214388.51</v>
      </c>
      <c r="M2024" t="s">
        <v>2853</v>
      </c>
      <c r="N2024">
        <v>1.2343999999999999</v>
      </c>
      <c r="O2024">
        <v>1.2397100000000001</v>
      </c>
      <c r="P2024">
        <v>1.2312000000000001</v>
      </c>
      <c r="Q2024">
        <v>1.2389300000000001</v>
      </c>
      <c r="R2024">
        <v>8.5100000000000106E-3</v>
      </c>
      <c r="S2024">
        <v>1.36542857142857E-2</v>
      </c>
      <c r="T2024">
        <v>40.684116728863998</v>
      </c>
      <c r="U2024">
        <v>0</v>
      </c>
      <c r="V2024" s="1">
        <f t="shared" si="94"/>
        <v>44945</v>
      </c>
      <c r="W2024">
        <f>IFERROR(VLOOKUP(V2024,realized!K:N,3,0),"")</f>
        <v>61635.87</v>
      </c>
      <c r="Y2024" t="s">
        <v>2853</v>
      </c>
      <c r="Z2024">
        <v>1903.84</v>
      </c>
      <c r="AA2024">
        <v>1935.16</v>
      </c>
      <c r="AB2024">
        <v>1900.91</v>
      </c>
      <c r="AC2024">
        <v>1931.62</v>
      </c>
      <c r="AD2024">
        <v>34.25</v>
      </c>
      <c r="AE2024">
        <v>24.5985714285714</v>
      </c>
      <c r="AF2024">
        <v>38.020419087926498</v>
      </c>
      <c r="AG2024">
        <v>1</v>
      </c>
      <c r="AH2024" s="1">
        <f t="shared" si="95"/>
        <v>44945</v>
      </c>
      <c r="AI2024">
        <f>IFERROR(VLOOKUP(AH2024,realized!U:X,3,0),"")</f>
        <v>-621250.37</v>
      </c>
    </row>
    <row r="2025" spans="1:35" x14ac:dyDescent="0.3">
      <c r="A2025" t="s">
        <v>2854</v>
      </c>
      <c r="B2025">
        <v>1.08294</v>
      </c>
      <c r="C2025">
        <v>1.08586</v>
      </c>
      <c r="D2025">
        <v>1.08019</v>
      </c>
      <c r="E2025">
        <v>1.0855300000000001</v>
      </c>
      <c r="F2025">
        <v>5.6700000000000604E-3</v>
      </c>
      <c r="G2025">
        <v>9.9535714285714297E-3</v>
      </c>
      <c r="H2025">
        <v>42.828369922819597</v>
      </c>
      <c r="I2025">
        <v>0</v>
      </c>
      <c r="J2025" s="1">
        <f t="shared" si="93"/>
        <v>44946</v>
      </c>
      <c r="K2025">
        <f>IFERROR(VLOOKUP(J2025,realized!F:I,3,0),"")</f>
        <v>185944.02</v>
      </c>
      <c r="M2025" t="s">
        <v>2854</v>
      </c>
      <c r="N2025">
        <v>1.2387999999999999</v>
      </c>
      <c r="O2025">
        <v>1.2403900000000001</v>
      </c>
      <c r="P2025">
        <v>1.2334700000000001</v>
      </c>
      <c r="Q2025">
        <v>1.2397</v>
      </c>
      <c r="R2025">
        <v>6.9200000000000303E-3</v>
      </c>
      <c r="S2025">
        <v>1.36807142857143E-2</v>
      </c>
      <c r="T2025">
        <v>41.171242785136897</v>
      </c>
      <c r="U2025">
        <v>0</v>
      </c>
      <c r="V2025" s="1">
        <f t="shared" si="94"/>
        <v>44946</v>
      </c>
      <c r="W2025">
        <f>IFERROR(VLOOKUP(V2025,realized!K:N,3,0),"")</f>
        <v>129347.65</v>
      </c>
      <c r="Y2025" t="s">
        <v>2854</v>
      </c>
      <c r="Z2025">
        <v>1931.32</v>
      </c>
      <c r="AA2025">
        <v>1937.45</v>
      </c>
      <c r="AB2025">
        <v>1920.53</v>
      </c>
      <c r="AC2025">
        <v>1925.72</v>
      </c>
      <c r="AD2025">
        <v>16.920000000000002</v>
      </c>
      <c r="AE2025">
        <v>24.8992857142857</v>
      </c>
      <c r="AF2025">
        <v>40.783671959780001</v>
      </c>
      <c r="AG2025">
        <v>1</v>
      </c>
      <c r="AH2025" s="1">
        <f t="shared" si="95"/>
        <v>44946</v>
      </c>
      <c r="AI2025">
        <f>IFERROR(VLOOKUP(AH2025,realized!U:X,3,0),"")</f>
        <v>-12016.2</v>
      </c>
    </row>
    <row r="2026" spans="1:35" x14ac:dyDescent="0.3">
      <c r="A2026" t="s">
        <v>2855</v>
      </c>
      <c r="B2026">
        <v>1.0867599999999999</v>
      </c>
      <c r="C2026">
        <v>1.0926400000000001</v>
      </c>
      <c r="D2026">
        <v>1.0845899999999999</v>
      </c>
      <c r="E2026">
        <v>1.08708</v>
      </c>
      <c r="F2026">
        <v>8.0500000000001092E-3</v>
      </c>
      <c r="G2026">
        <v>9.3600000000000193E-3</v>
      </c>
      <c r="H2026">
        <v>39.736907366317297</v>
      </c>
      <c r="I2026">
        <v>0</v>
      </c>
      <c r="J2026" s="1">
        <f t="shared" si="93"/>
        <v>44949</v>
      </c>
      <c r="K2026">
        <f>IFERROR(VLOOKUP(J2026,realized!F:I,3,0),"")</f>
        <v>-201433.03</v>
      </c>
      <c r="M2026" t="s">
        <v>2855</v>
      </c>
      <c r="N2026">
        <v>1.24003</v>
      </c>
      <c r="O2026">
        <v>1.24474</v>
      </c>
      <c r="P2026">
        <v>1.23231</v>
      </c>
      <c r="Q2026">
        <v>1.23756</v>
      </c>
      <c r="R2026">
        <v>1.2429999999999899E-2</v>
      </c>
      <c r="S2026">
        <v>1.3252857142857099E-2</v>
      </c>
      <c r="T2026">
        <v>40.676970278653698</v>
      </c>
      <c r="U2026">
        <v>0</v>
      </c>
      <c r="V2026" s="1">
        <f t="shared" si="94"/>
        <v>44949</v>
      </c>
      <c r="W2026">
        <f>IFERROR(VLOOKUP(V2026,realized!K:N,3,0),"")</f>
        <v>-3574.63</v>
      </c>
      <c r="Y2026" t="s">
        <v>2855</v>
      </c>
      <c r="Z2026">
        <v>1927.09</v>
      </c>
      <c r="AA2026">
        <v>1935.48</v>
      </c>
      <c r="AB2026">
        <v>1911.27</v>
      </c>
      <c r="AC2026">
        <v>1931</v>
      </c>
      <c r="AD2026">
        <v>24.21</v>
      </c>
      <c r="AE2026">
        <v>24.7392857142857</v>
      </c>
      <c r="AF2026">
        <v>41.257965662687397</v>
      </c>
      <c r="AG2026">
        <v>1</v>
      </c>
      <c r="AH2026" s="1">
        <f t="shared" si="95"/>
        <v>44949</v>
      </c>
      <c r="AI2026">
        <f>IFERROR(VLOOKUP(AH2026,realized!U:X,3,0),"")</f>
        <v>870925.79</v>
      </c>
    </row>
    <row r="2027" spans="1:35" x14ac:dyDescent="0.3">
      <c r="A2027" t="s">
        <v>2856</v>
      </c>
      <c r="B2027">
        <v>1.0870899999999999</v>
      </c>
      <c r="C2027">
        <v>1.0897699999999999</v>
      </c>
      <c r="D2027">
        <v>1.08348</v>
      </c>
      <c r="E2027">
        <v>1.08874</v>
      </c>
      <c r="F2027">
        <v>6.2899999999998998E-3</v>
      </c>
      <c r="G2027">
        <v>9.1314285714285803E-3</v>
      </c>
      <c r="H2027">
        <v>40.184353271049702</v>
      </c>
      <c r="I2027">
        <v>0</v>
      </c>
      <c r="J2027" s="1">
        <f t="shared" si="93"/>
        <v>44950</v>
      </c>
      <c r="K2027">
        <f>IFERROR(VLOOKUP(J2027,realized!F:I,3,0),"")</f>
        <v>230254.42</v>
      </c>
      <c r="M2027" t="s">
        <v>2856</v>
      </c>
      <c r="N2027">
        <v>1.23776</v>
      </c>
      <c r="O2027">
        <v>1.2413400000000001</v>
      </c>
      <c r="P2027">
        <v>1.2262500000000001</v>
      </c>
      <c r="Q2027">
        <v>1.2336400000000001</v>
      </c>
      <c r="R2027">
        <v>1.5089999999999999E-2</v>
      </c>
      <c r="S2027">
        <v>1.33985714285714E-2</v>
      </c>
      <c r="T2027">
        <v>41.187806672865896</v>
      </c>
      <c r="U2027">
        <v>0</v>
      </c>
      <c r="V2027" s="1">
        <f t="shared" si="94"/>
        <v>44950</v>
      </c>
      <c r="W2027">
        <f>IFERROR(VLOOKUP(V2027,realized!K:N,3,0),"")</f>
        <v>369444.92</v>
      </c>
      <c r="Y2027" t="s">
        <v>2856</v>
      </c>
      <c r="Z2027">
        <v>1930.64</v>
      </c>
      <c r="AA2027">
        <v>1942.49</v>
      </c>
      <c r="AB2027">
        <v>1917.09</v>
      </c>
      <c r="AC2027">
        <v>1937.12</v>
      </c>
      <c r="AD2027">
        <v>25.4</v>
      </c>
      <c r="AE2027">
        <v>24.488571428571401</v>
      </c>
      <c r="AF2027">
        <v>39.751320305023299</v>
      </c>
      <c r="AG2027">
        <v>0</v>
      </c>
      <c r="AH2027" s="1">
        <f t="shared" si="95"/>
        <v>44950</v>
      </c>
      <c r="AI2027">
        <f>IFERROR(VLOOKUP(AH2027,realized!U:X,3,0),"")</f>
        <v>469992.3</v>
      </c>
    </row>
    <row r="2028" spans="1:35" x14ac:dyDescent="0.3">
      <c r="A2028" t="s">
        <v>2857</v>
      </c>
      <c r="B2028">
        <v>1.0886800000000001</v>
      </c>
      <c r="C2028">
        <v>1.09232</v>
      </c>
      <c r="D2028">
        <v>1.0857000000000001</v>
      </c>
      <c r="E2028">
        <v>1.0914999999999999</v>
      </c>
      <c r="F2028">
        <v>6.6199999999998404E-3</v>
      </c>
      <c r="G2028">
        <v>8.7714285714285706E-3</v>
      </c>
      <c r="H2028">
        <v>40.443638642453799</v>
      </c>
      <c r="I2028">
        <v>0</v>
      </c>
      <c r="J2028" s="1">
        <f t="shared" si="93"/>
        <v>44951</v>
      </c>
      <c r="K2028">
        <f>IFERROR(VLOOKUP(J2028,realized!F:I,3,0),"")</f>
        <v>368383.92</v>
      </c>
      <c r="M2028" t="s">
        <v>2857</v>
      </c>
      <c r="N2028">
        <v>1.23353</v>
      </c>
      <c r="O2028">
        <v>1.24037</v>
      </c>
      <c r="P2028">
        <v>1.22827</v>
      </c>
      <c r="Q2028">
        <v>1.2398899999999999</v>
      </c>
      <c r="R2028">
        <v>1.21E-2</v>
      </c>
      <c r="S2028">
        <v>1.28028571428571E-2</v>
      </c>
      <c r="T2028">
        <v>41.415911613654799</v>
      </c>
      <c r="U2028">
        <v>0</v>
      </c>
      <c r="V2028" s="1">
        <f t="shared" si="94"/>
        <v>44951</v>
      </c>
      <c r="W2028">
        <f>IFERROR(VLOOKUP(V2028,realized!K:N,3,0),"")</f>
        <v>212270.14</v>
      </c>
      <c r="Y2028" t="s">
        <v>2857</v>
      </c>
      <c r="Z2028">
        <v>1936.89</v>
      </c>
      <c r="AA2028">
        <v>1948</v>
      </c>
      <c r="AB2028">
        <v>1919.82</v>
      </c>
      <c r="AC2028">
        <v>1945.79</v>
      </c>
      <c r="AD2028">
        <v>28.18</v>
      </c>
      <c r="AE2028">
        <v>24.075714285714199</v>
      </c>
      <c r="AF2028">
        <v>39.987039638577201</v>
      </c>
      <c r="AG2028">
        <v>0</v>
      </c>
      <c r="AH2028" s="1">
        <f t="shared" si="95"/>
        <v>44951</v>
      </c>
      <c r="AI2028">
        <f>IFERROR(VLOOKUP(AH2028,realized!U:X,3,0),"")</f>
        <v>255395.6</v>
      </c>
    </row>
    <row r="2029" spans="1:35" x14ac:dyDescent="0.3">
      <c r="A2029" t="s">
        <v>2858</v>
      </c>
      <c r="B2029">
        <v>1.0914900000000001</v>
      </c>
      <c r="C2029">
        <v>1.0928899999999999</v>
      </c>
      <c r="D2029">
        <v>1.0849899999999999</v>
      </c>
      <c r="E2029">
        <v>1.08918</v>
      </c>
      <c r="F2029">
        <v>7.9000000000000094E-3</v>
      </c>
      <c r="G2029">
        <v>8.1357142857142895E-3</v>
      </c>
      <c r="H2029">
        <v>56.291309051789902</v>
      </c>
      <c r="I2029">
        <v>0</v>
      </c>
      <c r="J2029" s="1">
        <f t="shared" si="93"/>
        <v>44952</v>
      </c>
      <c r="K2029">
        <f>IFERROR(VLOOKUP(J2029,realized!F:I,3,0),"")</f>
        <v>306587.48</v>
      </c>
      <c r="M2029" t="s">
        <v>2858</v>
      </c>
      <c r="N2029">
        <v>1.2399</v>
      </c>
      <c r="O2029">
        <v>1.2430000000000001</v>
      </c>
      <c r="P2029">
        <v>1.23441</v>
      </c>
      <c r="Q2029">
        <v>1.24099</v>
      </c>
      <c r="R2029">
        <v>8.5900000000000906E-3</v>
      </c>
      <c r="S2029">
        <v>1.15735714285714E-2</v>
      </c>
      <c r="T2029">
        <v>60.116759890482598</v>
      </c>
      <c r="U2029">
        <v>0</v>
      </c>
      <c r="V2029" s="1">
        <f t="shared" si="94"/>
        <v>44952</v>
      </c>
      <c r="W2029">
        <f>IFERROR(VLOOKUP(V2029,realized!K:N,3,0),"")</f>
        <v>355415.16</v>
      </c>
      <c r="Y2029" t="s">
        <v>2858</v>
      </c>
      <c r="Z2029">
        <v>1946.13</v>
      </c>
      <c r="AA2029">
        <v>1949.16</v>
      </c>
      <c r="AB2029">
        <v>1918.51</v>
      </c>
      <c r="AC2029">
        <v>1928.49</v>
      </c>
      <c r="AD2029">
        <v>30.65</v>
      </c>
      <c r="AE2029">
        <v>23.512142857142798</v>
      </c>
      <c r="AF2029">
        <v>52.667811941253198</v>
      </c>
      <c r="AG2029">
        <v>0</v>
      </c>
      <c r="AH2029" s="1">
        <f t="shared" si="95"/>
        <v>44952</v>
      </c>
      <c r="AI2029">
        <f>IFERROR(VLOOKUP(AH2029,realized!U:X,3,0),"")</f>
        <v>1081180.3999999999</v>
      </c>
    </row>
    <row r="2030" spans="1:35" x14ac:dyDescent="0.3">
      <c r="A2030" t="s">
        <v>2859</v>
      </c>
      <c r="B2030">
        <v>1.08907</v>
      </c>
      <c r="C2030">
        <v>1.0899799999999999</v>
      </c>
      <c r="D2030">
        <v>1.08375</v>
      </c>
      <c r="E2030">
        <v>1.0866899999999999</v>
      </c>
      <c r="F2030">
        <v>6.22999999999995E-3</v>
      </c>
      <c r="G2030">
        <v>7.6907142857142799E-3</v>
      </c>
      <c r="H2030">
        <v>67.345998996236503</v>
      </c>
      <c r="I2030">
        <v>0</v>
      </c>
      <c r="J2030" s="1">
        <f t="shared" si="93"/>
        <v>44953</v>
      </c>
      <c r="K2030">
        <f>IFERROR(VLOOKUP(J2030,realized!F:I,3,0),"")</f>
        <v>189835.18</v>
      </c>
      <c r="M2030" t="s">
        <v>2859</v>
      </c>
      <c r="N2030">
        <v>1.24074</v>
      </c>
      <c r="O2030">
        <v>1.2418199999999999</v>
      </c>
      <c r="P2030">
        <v>1.2345200000000001</v>
      </c>
      <c r="Q2030">
        <v>1.2395400000000001</v>
      </c>
      <c r="R2030">
        <v>7.2999999999998604E-3</v>
      </c>
      <c r="S2030">
        <v>1.11657142857143E-2</v>
      </c>
      <c r="T2030">
        <v>60.449978407422201</v>
      </c>
      <c r="U2030">
        <v>0</v>
      </c>
      <c r="V2030" s="1">
        <f t="shared" si="94"/>
        <v>44953</v>
      </c>
      <c r="W2030">
        <f>IFERROR(VLOOKUP(V2030,realized!K:N,3,0),"")</f>
        <v>366174.3</v>
      </c>
      <c r="Y2030" t="s">
        <v>2859</v>
      </c>
      <c r="Z2030">
        <v>1927.53</v>
      </c>
      <c r="AA2030">
        <v>1935.01</v>
      </c>
      <c r="AB2030">
        <v>1916.62</v>
      </c>
      <c r="AC2030">
        <v>1927.49</v>
      </c>
      <c r="AD2030">
        <v>18.3900000000001</v>
      </c>
      <c r="AE2030">
        <v>23.6864285714285</v>
      </c>
      <c r="AF2030">
        <v>53.171667092060098</v>
      </c>
      <c r="AG2030">
        <v>0</v>
      </c>
      <c r="AH2030" s="1">
        <f t="shared" si="95"/>
        <v>44953</v>
      </c>
      <c r="AI2030">
        <f>IFERROR(VLOOKUP(AH2030,realized!U:X,3,0),"")</f>
        <v>867873.69</v>
      </c>
    </row>
    <row r="2031" spans="1:35" x14ac:dyDescent="0.3">
      <c r="A2031" t="s">
        <v>2860</v>
      </c>
      <c r="B2031">
        <v>1.08633</v>
      </c>
      <c r="C2031">
        <v>1.0913299999999999</v>
      </c>
      <c r="D2031">
        <v>1.08388</v>
      </c>
      <c r="E2031">
        <v>1.08508</v>
      </c>
      <c r="F2031">
        <v>7.4499999999999497E-3</v>
      </c>
      <c r="G2031">
        <v>7.8871428571428495E-3</v>
      </c>
      <c r="H2031">
        <v>69.482597362763201</v>
      </c>
      <c r="I2031">
        <v>0</v>
      </c>
      <c r="J2031" s="1">
        <f t="shared" si="93"/>
        <v>44956</v>
      </c>
      <c r="K2031">
        <f>IFERROR(VLOOKUP(J2031,realized!F:I,3,0),"")</f>
        <v>482462.79</v>
      </c>
      <c r="M2031" t="s">
        <v>2860</v>
      </c>
      <c r="N2031">
        <v>1.23942</v>
      </c>
      <c r="O2031">
        <v>1.2417199999999999</v>
      </c>
      <c r="P2031">
        <v>1.23369</v>
      </c>
      <c r="Q2031">
        <v>1.2349399999999999</v>
      </c>
      <c r="R2031">
        <v>8.0299999999999799E-3</v>
      </c>
      <c r="S2031">
        <v>1.11128571428571E-2</v>
      </c>
      <c r="T2031">
        <v>60.2019037409652</v>
      </c>
      <c r="U2031">
        <v>0</v>
      </c>
      <c r="V2031" s="1">
        <f t="shared" si="94"/>
        <v>44956</v>
      </c>
      <c r="W2031">
        <f>IFERROR(VLOOKUP(V2031,realized!K:N,3,0),"")</f>
        <v>455373.93</v>
      </c>
      <c r="Y2031" t="s">
        <v>2860</v>
      </c>
      <c r="Z2031">
        <v>1927.96</v>
      </c>
      <c r="AA2031">
        <v>1934.46</v>
      </c>
      <c r="AB2031">
        <v>1920.57</v>
      </c>
      <c r="AC2031">
        <v>1922.92</v>
      </c>
      <c r="AD2031">
        <v>13.8900000000001</v>
      </c>
      <c r="AE2031">
        <v>23.748571428571399</v>
      </c>
      <c r="AF2031">
        <v>53.144754414984597</v>
      </c>
      <c r="AG2031">
        <v>0</v>
      </c>
      <c r="AH2031" s="1">
        <f t="shared" si="95"/>
        <v>44956</v>
      </c>
      <c r="AI2031">
        <f>IFERROR(VLOOKUP(AH2031,realized!U:X,3,0),"")</f>
        <v>1968261.49</v>
      </c>
    </row>
    <row r="2032" spans="1:35" x14ac:dyDescent="0.3">
      <c r="A2032" t="s">
        <v>2861</v>
      </c>
      <c r="B2032">
        <v>1.0849800000000001</v>
      </c>
      <c r="C2032">
        <v>1.08745</v>
      </c>
      <c r="D2032">
        <v>1.0801099999999999</v>
      </c>
      <c r="E2032">
        <v>1.08623</v>
      </c>
      <c r="F2032">
        <v>7.3400000000001199E-3</v>
      </c>
      <c r="G2032">
        <v>8.0478571428571604E-3</v>
      </c>
      <c r="H2032">
        <v>70.134078867294704</v>
      </c>
      <c r="I2032">
        <v>0</v>
      </c>
      <c r="J2032" s="1">
        <f t="shared" si="93"/>
        <v>44957</v>
      </c>
      <c r="K2032">
        <f>IFERROR(VLOOKUP(J2032,realized!F:I,3,0),"")</f>
        <v>-334164.01</v>
      </c>
      <c r="M2032" t="s">
        <v>2861</v>
      </c>
      <c r="N2032">
        <v>1.23485</v>
      </c>
      <c r="O2032">
        <v>1.2370699999999999</v>
      </c>
      <c r="P2032">
        <v>1.2283999999999999</v>
      </c>
      <c r="Q2032">
        <v>1.2316100000000001</v>
      </c>
      <c r="R2032">
        <v>8.6699999999999503E-3</v>
      </c>
      <c r="S2032">
        <v>1.11764285714285E-2</v>
      </c>
      <c r="T2032">
        <v>60.0845352499501</v>
      </c>
      <c r="U2032">
        <v>0</v>
      </c>
      <c r="V2032" s="1">
        <f t="shared" si="94"/>
        <v>44957</v>
      </c>
      <c r="W2032">
        <f>IFERROR(VLOOKUP(V2032,realized!K:N,3,0),"")</f>
        <v>390210.54</v>
      </c>
      <c r="Y2032" t="s">
        <v>2861</v>
      </c>
      <c r="Z2032">
        <v>1922.78</v>
      </c>
      <c r="AA2032">
        <v>1931.1</v>
      </c>
      <c r="AB2032">
        <v>1900.61</v>
      </c>
      <c r="AC2032">
        <v>1928.16</v>
      </c>
      <c r="AD2032">
        <v>30.49</v>
      </c>
      <c r="AE2032">
        <v>24.529285714285699</v>
      </c>
      <c r="AF2032">
        <v>56.254305478394002</v>
      </c>
      <c r="AG2032">
        <v>0</v>
      </c>
      <c r="AH2032" s="1">
        <f t="shared" si="95"/>
        <v>44957</v>
      </c>
      <c r="AI2032">
        <f>IFERROR(VLOOKUP(AH2032,realized!U:X,3,0),"")</f>
        <v>-2740943.88</v>
      </c>
    </row>
    <row r="2033" spans="1:35" x14ac:dyDescent="0.3">
      <c r="A2033" t="s">
        <v>2862</v>
      </c>
      <c r="B2033">
        <v>1.0861499999999999</v>
      </c>
      <c r="C2033">
        <v>1.1000700000000001</v>
      </c>
      <c r="D2033">
        <v>1.0851900000000001</v>
      </c>
      <c r="E2033">
        <v>1.0988599999999999</v>
      </c>
      <c r="F2033">
        <v>1.4880000000000001E-2</v>
      </c>
      <c r="G2033">
        <v>8.1285714285714294E-3</v>
      </c>
      <c r="H2033">
        <v>63.654439901570697</v>
      </c>
      <c r="I2033">
        <v>0</v>
      </c>
      <c r="J2033" s="1">
        <f t="shared" si="93"/>
        <v>44958</v>
      </c>
      <c r="K2033">
        <f>IFERROR(VLOOKUP(J2033,realized!F:I,3,0),"")</f>
        <v>-2528782.2599999998</v>
      </c>
      <c r="M2033" t="s">
        <v>2862</v>
      </c>
      <c r="N2033">
        <v>1.23176</v>
      </c>
      <c r="O2033">
        <v>1.2394099999999999</v>
      </c>
      <c r="P2033">
        <v>1.2271700000000001</v>
      </c>
      <c r="Q2033">
        <v>1.2371099999999999</v>
      </c>
      <c r="R2033">
        <v>1.22399999999998E-2</v>
      </c>
      <c r="S2033">
        <v>1.09042857142857E-2</v>
      </c>
      <c r="T2033">
        <v>67.175708592993601</v>
      </c>
      <c r="U2033">
        <v>0</v>
      </c>
      <c r="V2033" s="1">
        <f t="shared" si="94"/>
        <v>44958</v>
      </c>
      <c r="W2033">
        <f>IFERROR(VLOOKUP(V2033,realized!K:N,3,0),"")</f>
        <v>435773.96</v>
      </c>
      <c r="Y2033" t="s">
        <v>2862</v>
      </c>
      <c r="Z2033">
        <v>1927.8</v>
      </c>
      <c r="AA2033">
        <v>1954.46</v>
      </c>
      <c r="AB2033">
        <v>1920.46</v>
      </c>
      <c r="AC2033">
        <v>1950.26</v>
      </c>
      <c r="AD2033">
        <v>34</v>
      </c>
      <c r="AE2033">
        <v>24.926428571428598</v>
      </c>
      <c r="AF2033">
        <v>63.9788259811533</v>
      </c>
      <c r="AG2033">
        <v>0</v>
      </c>
      <c r="AH2033" s="1">
        <f t="shared" si="95"/>
        <v>44958</v>
      </c>
      <c r="AI2033">
        <f>IFERROR(VLOOKUP(AH2033,realized!U:X,3,0),"")</f>
        <v>-772662.2</v>
      </c>
    </row>
    <row r="2034" spans="1:35" x14ac:dyDescent="0.3">
      <c r="A2034" t="s">
        <v>2863</v>
      </c>
      <c r="B2034">
        <v>1.0987499999999999</v>
      </c>
      <c r="C2034">
        <v>1.1032500000000001</v>
      </c>
      <c r="D2034">
        <v>1.08846</v>
      </c>
      <c r="E2034">
        <v>1.09094</v>
      </c>
      <c r="F2034">
        <v>1.4789999999999999E-2</v>
      </c>
      <c r="G2034">
        <v>8.5607142857142791E-3</v>
      </c>
      <c r="H2034">
        <v>58.560191903211901</v>
      </c>
      <c r="I2034">
        <v>0</v>
      </c>
      <c r="J2034" s="1">
        <f t="shared" si="93"/>
        <v>44959</v>
      </c>
      <c r="K2034">
        <f>IFERROR(VLOOKUP(J2034,realized!F:I,3,0),"")</f>
        <v>14628.56</v>
      </c>
      <c r="M2034" t="s">
        <v>2863</v>
      </c>
      <c r="N2034">
        <v>1.2372000000000001</v>
      </c>
      <c r="O2034">
        <v>1.2400100000000001</v>
      </c>
      <c r="P2034">
        <v>1.22211</v>
      </c>
      <c r="Q2034">
        <v>1.2224999999999999</v>
      </c>
      <c r="R2034">
        <v>1.7899999999999999E-2</v>
      </c>
      <c r="S2034">
        <v>1.14807142857142E-2</v>
      </c>
      <c r="T2034">
        <v>69.353411207814403</v>
      </c>
      <c r="U2034">
        <v>0</v>
      </c>
      <c r="V2034" s="1">
        <f t="shared" si="94"/>
        <v>44959</v>
      </c>
      <c r="W2034">
        <f>IFERROR(VLOOKUP(V2034,realized!K:N,3,0),"")</f>
        <v>52018.720000000001</v>
      </c>
      <c r="Y2034" t="s">
        <v>2863</v>
      </c>
      <c r="Z2034">
        <v>1950.86</v>
      </c>
      <c r="AA2034">
        <v>1959.58</v>
      </c>
      <c r="AB2034">
        <v>1911.2</v>
      </c>
      <c r="AC2034">
        <v>1912.15</v>
      </c>
      <c r="AD2034">
        <v>48.379999999999797</v>
      </c>
      <c r="AE2034">
        <v>26.267142857142801</v>
      </c>
      <c r="AF2034">
        <v>63.767298156495698</v>
      </c>
      <c r="AG2034">
        <v>0</v>
      </c>
      <c r="AH2034" s="1">
        <f t="shared" si="95"/>
        <v>44959</v>
      </c>
      <c r="AI2034">
        <f>IFERROR(VLOOKUP(AH2034,realized!U:X,3,0),"")</f>
        <v>-1109822.73</v>
      </c>
    </row>
    <row r="2035" spans="1:35" x14ac:dyDescent="0.3">
      <c r="A2035" t="s">
        <v>2864</v>
      </c>
      <c r="B2035">
        <v>1.09087</v>
      </c>
      <c r="C2035">
        <v>1.09396</v>
      </c>
      <c r="D2035">
        <v>1.0791900000000001</v>
      </c>
      <c r="E2035">
        <v>1.07925</v>
      </c>
      <c r="F2035">
        <v>1.47699999999999E-2</v>
      </c>
      <c r="G2035">
        <v>9.0964285714285591E-3</v>
      </c>
      <c r="H2035">
        <v>58.406246898864801</v>
      </c>
      <c r="I2035">
        <v>0</v>
      </c>
      <c r="J2035" s="1">
        <f t="shared" si="93"/>
        <v>44960</v>
      </c>
      <c r="K2035">
        <f>IFERROR(VLOOKUP(J2035,realized!F:I,3,0),"")</f>
        <v>-144331.21</v>
      </c>
      <c r="M2035" t="s">
        <v>2864</v>
      </c>
      <c r="N2035">
        <v>1.22234</v>
      </c>
      <c r="O2035">
        <v>1.22651</v>
      </c>
      <c r="P2035">
        <v>1.20469</v>
      </c>
      <c r="Q2035">
        <v>1.20502</v>
      </c>
      <c r="R2035">
        <v>2.1819999999999899E-2</v>
      </c>
      <c r="S2035">
        <v>1.2197857142857101E-2</v>
      </c>
      <c r="T2035">
        <v>55.462029836184001</v>
      </c>
      <c r="U2035">
        <v>0</v>
      </c>
      <c r="V2035" s="1">
        <f t="shared" si="94"/>
        <v>44960</v>
      </c>
      <c r="W2035">
        <f>IFERROR(VLOOKUP(V2035,realized!K:N,3,0),"")</f>
        <v>-126659</v>
      </c>
      <c r="Y2035" t="s">
        <v>2864</v>
      </c>
      <c r="Z2035">
        <v>1911.87</v>
      </c>
      <c r="AA2035">
        <v>1918.49</v>
      </c>
      <c r="AB2035">
        <v>1861.27</v>
      </c>
      <c r="AC2035">
        <v>1864.42</v>
      </c>
      <c r="AD2035">
        <v>57.22</v>
      </c>
      <c r="AE2035">
        <v>29.06</v>
      </c>
      <c r="AF2035">
        <v>47.502880284555097</v>
      </c>
      <c r="AG2035">
        <v>1</v>
      </c>
      <c r="AH2035" s="1">
        <f t="shared" si="95"/>
        <v>44960</v>
      </c>
      <c r="AI2035">
        <f>IFERROR(VLOOKUP(AH2035,realized!U:X,3,0),"")</f>
        <v>-9477037.8100000005</v>
      </c>
    </row>
    <row r="2036" spans="1:35" x14ac:dyDescent="0.3">
      <c r="A2036" t="s">
        <v>2865</v>
      </c>
      <c r="B2036">
        <v>1.07833</v>
      </c>
      <c r="C2036">
        <v>1.0798399999999999</v>
      </c>
      <c r="D2036">
        <v>1.0708899999999999</v>
      </c>
      <c r="E2036">
        <v>1.07243</v>
      </c>
      <c r="F2036">
        <v>8.95000000000001E-3</v>
      </c>
      <c r="G2036">
        <v>9.0585714285714193E-3</v>
      </c>
      <c r="H2036">
        <v>50.853167571642999</v>
      </c>
      <c r="I2036">
        <v>0</v>
      </c>
      <c r="J2036" s="1">
        <f t="shared" si="93"/>
        <v>44963</v>
      </c>
      <c r="K2036">
        <f>IFERROR(VLOOKUP(J2036,realized!F:I,3,0),"")</f>
        <v>-587135.51</v>
      </c>
      <c r="M2036" t="s">
        <v>2865</v>
      </c>
      <c r="N2036">
        <v>1.2033700000000001</v>
      </c>
      <c r="O2036">
        <v>1.2077100000000001</v>
      </c>
      <c r="P2036">
        <v>1.2005300000000001</v>
      </c>
      <c r="Q2036">
        <v>1.20183</v>
      </c>
      <c r="R2036">
        <v>7.1799999999999599E-3</v>
      </c>
      <c r="S2036">
        <v>1.17814285714285E-2</v>
      </c>
      <c r="T2036">
        <v>51.462622091944603</v>
      </c>
      <c r="U2036">
        <v>0</v>
      </c>
      <c r="V2036" s="1">
        <f t="shared" si="94"/>
        <v>44963</v>
      </c>
      <c r="W2036">
        <f>IFERROR(VLOOKUP(V2036,realized!K:N,3,0),"")</f>
        <v>300148.62</v>
      </c>
      <c r="Y2036" t="s">
        <v>2865</v>
      </c>
      <c r="Z2036">
        <v>1860.84</v>
      </c>
      <c r="AA2036">
        <v>1881.27</v>
      </c>
      <c r="AB2036">
        <v>1860</v>
      </c>
      <c r="AC2036">
        <v>1867.05</v>
      </c>
      <c r="AD2036">
        <v>21.2699999999999</v>
      </c>
      <c r="AE2036">
        <v>29.480714285714299</v>
      </c>
      <c r="AF2036">
        <v>47.776837401474602</v>
      </c>
      <c r="AG2036">
        <v>1</v>
      </c>
      <c r="AH2036" s="1">
        <f t="shared" si="95"/>
        <v>44963</v>
      </c>
      <c r="AI2036">
        <f>IFERROR(VLOOKUP(AH2036,realized!U:X,3,0),"")</f>
        <v>444852.82</v>
      </c>
    </row>
    <row r="2037" spans="1:35" x14ac:dyDescent="0.3">
      <c r="A2037" t="s">
        <v>2866</v>
      </c>
      <c r="B2037">
        <v>1.0724499999999999</v>
      </c>
      <c r="C2037">
        <v>1.0765800000000001</v>
      </c>
      <c r="D2037">
        <v>1.0668500000000001</v>
      </c>
      <c r="E2037">
        <v>1.0727199999999999</v>
      </c>
      <c r="F2037">
        <v>9.7300000000000095E-3</v>
      </c>
      <c r="G2037">
        <v>8.8885714285714297E-3</v>
      </c>
      <c r="H2037">
        <v>46.0327269846047</v>
      </c>
      <c r="I2037">
        <v>0</v>
      </c>
      <c r="J2037" s="1">
        <f t="shared" si="93"/>
        <v>44964</v>
      </c>
      <c r="K2037">
        <f>IFERROR(VLOOKUP(J2037,realized!F:I,3,0),"")</f>
        <v>-300725.77</v>
      </c>
      <c r="M2037" t="s">
        <v>2866</v>
      </c>
      <c r="N2037">
        <v>1.20201</v>
      </c>
      <c r="O2037">
        <v>1.20949</v>
      </c>
      <c r="P2037">
        <v>1.19607</v>
      </c>
      <c r="Q2037">
        <v>1.20461</v>
      </c>
      <c r="R2037">
        <v>1.3419999999999901E-2</v>
      </c>
      <c r="S2037">
        <v>1.14428571428571E-2</v>
      </c>
      <c r="T2037">
        <v>47.309593478656602</v>
      </c>
      <c r="U2037">
        <v>0</v>
      </c>
      <c r="V2037" s="1">
        <f t="shared" si="94"/>
        <v>44964</v>
      </c>
      <c r="W2037">
        <f>IFERROR(VLOOKUP(V2037,realized!K:N,3,0),"")</f>
        <v>277346.09999999998</v>
      </c>
      <c r="Y2037" t="s">
        <v>2866</v>
      </c>
      <c r="Z2037">
        <v>1867.27</v>
      </c>
      <c r="AA2037">
        <v>1884.35</v>
      </c>
      <c r="AB2037">
        <v>1864.81</v>
      </c>
      <c r="AC2037">
        <v>1872.96</v>
      </c>
      <c r="AD2037">
        <v>19.5399999999999</v>
      </c>
      <c r="AE2037">
        <v>28.770714285714298</v>
      </c>
      <c r="AF2037">
        <v>48.356888571243601</v>
      </c>
      <c r="AG2037">
        <v>1</v>
      </c>
      <c r="AH2037" s="1">
        <f t="shared" si="95"/>
        <v>44964</v>
      </c>
      <c r="AI2037">
        <f>IFERROR(VLOOKUP(AH2037,realized!U:X,3,0),"")</f>
        <v>989143.15</v>
      </c>
    </row>
    <row r="2038" spans="1:35" x14ac:dyDescent="0.3">
      <c r="A2038" t="s">
        <v>2867</v>
      </c>
      <c r="B2038">
        <v>1.0725100000000001</v>
      </c>
      <c r="C2038">
        <v>1.07602</v>
      </c>
      <c r="D2038">
        <v>1.0708800000000001</v>
      </c>
      <c r="E2038">
        <v>1.0713900000000001</v>
      </c>
      <c r="F2038">
        <v>5.1399999999999198E-3</v>
      </c>
      <c r="G2038">
        <v>8.8435714285714194E-3</v>
      </c>
      <c r="H2038">
        <v>45.690261095329703</v>
      </c>
      <c r="I2038">
        <v>0</v>
      </c>
      <c r="J2038" s="1">
        <f t="shared" si="93"/>
        <v>44965</v>
      </c>
      <c r="K2038">
        <f>IFERROR(VLOOKUP(J2038,realized!F:I,3,0),"")</f>
        <v>105046.23</v>
      </c>
      <c r="M2038" t="s">
        <v>2867</v>
      </c>
      <c r="N2038">
        <v>1.20452</v>
      </c>
      <c r="O2038">
        <v>1.2109300000000001</v>
      </c>
      <c r="P2038">
        <v>1.2034</v>
      </c>
      <c r="Q2038">
        <v>1.2069099999999999</v>
      </c>
      <c r="R2038">
        <v>7.5300000000000297E-3</v>
      </c>
      <c r="S2038">
        <v>1.13728571428571E-2</v>
      </c>
      <c r="T2038">
        <v>46.796489613309497</v>
      </c>
      <c r="U2038">
        <v>0</v>
      </c>
      <c r="V2038" s="1">
        <f t="shared" si="94"/>
        <v>44965</v>
      </c>
      <c r="W2038">
        <f>IFERROR(VLOOKUP(V2038,realized!K:N,3,0),"")</f>
        <v>304249.86</v>
      </c>
      <c r="Y2038" t="s">
        <v>2867</v>
      </c>
      <c r="Z2038">
        <v>1873.69</v>
      </c>
      <c r="AA2038">
        <v>1886.08</v>
      </c>
      <c r="AB2038">
        <v>1868.84</v>
      </c>
      <c r="AC2038">
        <v>1875.14</v>
      </c>
      <c r="AD2038">
        <v>17.239999999999998</v>
      </c>
      <c r="AE2038">
        <v>27.555714285714298</v>
      </c>
      <c r="AF2038">
        <v>48.6696591495813</v>
      </c>
      <c r="AG2038">
        <v>1</v>
      </c>
      <c r="AH2038" s="1">
        <f t="shared" si="95"/>
        <v>44965</v>
      </c>
      <c r="AI2038">
        <f>IFERROR(VLOOKUP(AH2038,realized!U:X,3,0),"")</f>
        <v>883018.18</v>
      </c>
    </row>
    <row r="2039" spans="1:35" x14ac:dyDescent="0.3">
      <c r="A2039" t="s">
        <v>2868</v>
      </c>
      <c r="B2039">
        <v>1.07131</v>
      </c>
      <c r="C2039">
        <v>1.0790200000000001</v>
      </c>
      <c r="D2039">
        <v>1.0708800000000001</v>
      </c>
      <c r="E2039">
        <v>1.07372</v>
      </c>
      <c r="F2039">
        <v>8.1400000000000292E-3</v>
      </c>
      <c r="G2039">
        <v>9.0199999999999898E-3</v>
      </c>
      <c r="H2039">
        <v>45.398114004682903</v>
      </c>
      <c r="I2039">
        <v>0</v>
      </c>
      <c r="J2039" s="1">
        <f t="shared" si="93"/>
        <v>44966</v>
      </c>
      <c r="K2039">
        <f>IFERROR(VLOOKUP(J2039,realized!F:I,3,0),"")</f>
        <v>-15324.59</v>
      </c>
      <c r="M2039" t="s">
        <v>2868</v>
      </c>
      <c r="N2039">
        <v>1.2068700000000001</v>
      </c>
      <c r="O2039">
        <v>1.21933</v>
      </c>
      <c r="P2039">
        <v>1.2056500000000001</v>
      </c>
      <c r="Q2039">
        <v>1.2116400000000001</v>
      </c>
      <c r="R2039">
        <v>1.3679999999999901E-2</v>
      </c>
      <c r="S2039">
        <v>1.18557142857142E-2</v>
      </c>
      <c r="T2039">
        <v>46.380977215246503</v>
      </c>
      <c r="U2039">
        <v>0</v>
      </c>
      <c r="V2039" s="1">
        <f t="shared" si="94"/>
        <v>44966</v>
      </c>
      <c r="W2039">
        <f>IFERROR(VLOOKUP(V2039,realized!K:N,3,0),"")</f>
        <v>-946960.43</v>
      </c>
      <c r="Y2039" t="s">
        <v>2868</v>
      </c>
      <c r="Z2039">
        <v>1875.25</v>
      </c>
      <c r="AA2039">
        <v>1890.15</v>
      </c>
      <c r="AB2039">
        <v>1858.8</v>
      </c>
      <c r="AC2039">
        <v>1861.42</v>
      </c>
      <c r="AD2039">
        <v>31.350000000000101</v>
      </c>
      <c r="AE2039">
        <v>28.586428571428598</v>
      </c>
      <c r="AF2039">
        <v>48.602162102855999</v>
      </c>
      <c r="AG2039">
        <v>1</v>
      </c>
      <c r="AH2039" s="1">
        <f t="shared" si="95"/>
        <v>44966</v>
      </c>
      <c r="AI2039">
        <f>IFERROR(VLOOKUP(AH2039,realized!U:X,3,0),"")</f>
        <v>160813.88</v>
      </c>
    </row>
    <row r="2040" spans="1:35" x14ac:dyDescent="0.3">
      <c r="A2040" t="s">
        <v>2869</v>
      </c>
      <c r="B2040">
        <v>1.07369</v>
      </c>
      <c r="C2040">
        <v>1.07521</v>
      </c>
      <c r="D2040">
        <v>1.06657</v>
      </c>
      <c r="E2040">
        <v>1.0676399999999999</v>
      </c>
      <c r="F2040">
        <v>8.6399999999999793E-3</v>
      </c>
      <c r="G2040">
        <v>9.0621428571428398E-3</v>
      </c>
      <c r="H2040">
        <v>45.014064128160598</v>
      </c>
      <c r="I2040">
        <v>0</v>
      </c>
      <c r="J2040" s="1">
        <f t="shared" si="93"/>
        <v>44967</v>
      </c>
      <c r="K2040">
        <f>IFERROR(VLOOKUP(J2040,realized!F:I,3,0),"")</f>
        <v>-158</v>
      </c>
      <c r="M2040" t="s">
        <v>2869</v>
      </c>
      <c r="N2040">
        <v>1.2117100000000001</v>
      </c>
      <c r="O2040">
        <v>1.2138899999999999</v>
      </c>
      <c r="P2040">
        <v>1.20468</v>
      </c>
      <c r="Q2040">
        <v>1.2056500000000001</v>
      </c>
      <c r="R2040">
        <v>9.2099999999999405E-3</v>
      </c>
      <c r="S2040">
        <v>1.1625714285714199E-2</v>
      </c>
      <c r="T2040">
        <v>47.386127002464796</v>
      </c>
      <c r="U2040">
        <v>0</v>
      </c>
      <c r="V2040" s="1">
        <f t="shared" si="94"/>
        <v>44967</v>
      </c>
      <c r="W2040">
        <f>IFERROR(VLOOKUP(V2040,realized!K:N,3,0),"")</f>
        <v>163618.19</v>
      </c>
      <c r="Y2040" t="s">
        <v>2869</v>
      </c>
      <c r="Z2040">
        <v>1862.45</v>
      </c>
      <c r="AA2040">
        <v>1872.1</v>
      </c>
      <c r="AB2040">
        <v>1852.63</v>
      </c>
      <c r="AC2040">
        <v>1865.21</v>
      </c>
      <c r="AD2040">
        <v>19.4699999999998</v>
      </c>
      <c r="AE2040">
        <v>28.2478571428571</v>
      </c>
      <c r="AF2040">
        <v>46.714605928193699</v>
      </c>
      <c r="AG2040">
        <v>1</v>
      </c>
      <c r="AH2040" s="1">
        <f t="shared" si="95"/>
        <v>44967</v>
      </c>
      <c r="AI2040">
        <f>IFERROR(VLOOKUP(AH2040,realized!U:X,3,0),"")</f>
        <v>-115090.62</v>
      </c>
    </row>
    <row r="2041" spans="1:35" x14ac:dyDescent="0.3">
      <c r="A2041" t="s">
        <v>2870</v>
      </c>
      <c r="B2041">
        <v>1.0682100000000001</v>
      </c>
      <c r="C2041">
        <v>1.07294</v>
      </c>
      <c r="D2041">
        <v>1.06549</v>
      </c>
      <c r="E2041">
        <v>1.0723800000000001</v>
      </c>
      <c r="F2041">
        <v>7.4499999999999497E-3</v>
      </c>
      <c r="G2041">
        <v>9.1449999999999899E-3</v>
      </c>
      <c r="H2041">
        <v>43.918752247260599</v>
      </c>
      <c r="I2041">
        <v>0</v>
      </c>
      <c r="J2041" s="1">
        <f t="shared" si="93"/>
        <v>44970</v>
      </c>
      <c r="K2041">
        <f>IFERROR(VLOOKUP(J2041,realized!F:I,3,0),"")</f>
        <v>-120401.27</v>
      </c>
      <c r="M2041" t="s">
        <v>2870</v>
      </c>
      <c r="N2041">
        <v>1.2066699999999999</v>
      </c>
      <c r="O2041">
        <v>1.21519</v>
      </c>
      <c r="P2041">
        <v>1.20305</v>
      </c>
      <c r="Q2041">
        <v>1.2136400000000001</v>
      </c>
      <c r="R2041">
        <v>1.214E-2</v>
      </c>
      <c r="S2041">
        <v>1.1414999999999899E-2</v>
      </c>
      <c r="T2041">
        <v>46.924719923358303</v>
      </c>
      <c r="U2041">
        <v>0</v>
      </c>
      <c r="V2041" s="1">
        <f t="shared" si="94"/>
        <v>44970</v>
      </c>
      <c r="W2041">
        <f>IFERROR(VLOOKUP(V2041,realized!K:N,3,0),"")</f>
        <v>135420.31</v>
      </c>
      <c r="Y2041" t="s">
        <v>2870</v>
      </c>
      <c r="Z2041">
        <v>1864.38</v>
      </c>
      <c r="AA2041">
        <v>1866.5</v>
      </c>
      <c r="AB2041">
        <v>1850.4</v>
      </c>
      <c r="AC2041">
        <v>1853</v>
      </c>
      <c r="AD2041">
        <v>16.099999999999898</v>
      </c>
      <c r="AE2041">
        <v>27.5835714285714</v>
      </c>
      <c r="AF2041">
        <v>46.2509132986644</v>
      </c>
      <c r="AG2041">
        <v>1</v>
      </c>
      <c r="AH2041" s="1">
        <f t="shared" si="95"/>
        <v>44970</v>
      </c>
      <c r="AI2041">
        <f>IFERROR(VLOOKUP(AH2041,realized!U:X,3,0),"")</f>
        <v>1023615.88</v>
      </c>
    </row>
    <row r="2042" spans="1:35" x14ac:dyDescent="0.3">
      <c r="A2042" t="s">
        <v>2871</v>
      </c>
      <c r="B2042">
        <v>1.0722700000000001</v>
      </c>
      <c r="C2042">
        <v>1.0803700000000001</v>
      </c>
      <c r="D2042">
        <v>1.0706100000000001</v>
      </c>
      <c r="E2042">
        <v>1.0734999999999999</v>
      </c>
      <c r="F2042">
        <v>9.7599999999999892E-3</v>
      </c>
      <c r="G2042">
        <v>9.3692857142857102E-3</v>
      </c>
      <c r="H2042">
        <v>44.106543289463197</v>
      </c>
      <c r="I2042">
        <v>0</v>
      </c>
      <c r="J2042" s="1">
        <f t="shared" si="93"/>
        <v>44971</v>
      </c>
      <c r="K2042">
        <f>IFERROR(VLOOKUP(J2042,realized!F:I,3,0),"")</f>
        <v>-78057.289999999994</v>
      </c>
      <c r="M2042" t="s">
        <v>2871</v>
      </c>
      <c r="N2042">
        <v>1.2136800000000001</v>
      </c>
      <c r="O2042">
        <v>1.2269300000000001</v>
      </c>
      <c r="P2042">
        <v>1.2116499999999999</v>
      </c>
      <c r="Q2042">
        <v>1.2172700000000001</v>
      </c>
      <c r="R2042">
        <v>1.5280000000000101E-2</v>
      </c>
      <c r="S2042">
        <v>1.1642142857142801E-2</v>
      </c>
      <c r="T2042">
        <v>46.652092226616901</v>
      </c>
      <c r="U2042">
        <v>0</v>
      </c>
      <c r="V2042" s="1">
        <f t="shared" si="94"/>
        <v>44971</v>
      </c>
      <c r="W2042">
        <f>IFERROR(VLOOKUP(V2042,realized!K:N,3,0),"")</f>
        <v>-328616.74</v>
      </c>
      <c r="Y2042" t="s">
        <v>2871</v>
      </c>
      <c r="Z2042">
        <v>1853.54</v>
      </c>
      <c r="AA2042">
        <v>1870.44</v>
      </c>
      <c r="AB2042">
        <v>1843.14</v>
      </c>
      <c r="AC2042">
        <v>1854.07</v>
      </c>
      <c r="AD2042">
        <v>27.299999999999901</v>
      </c>
      <c r="AE2042">
        <v>27.520714285714199</v>
      </c>
      <c r="AF2042">
        <v>44.162620057920797</v>
      </c>
      <c r="AG2042">
        <v>1</v>
      </c>
      <c r="AH2042" s="1">
        <f t="shared" si="95"/>
        <v>44971</v>
      </c>
      <c r="AI2042">
        <f>IFERROR(VLOOKUP(AH2042,realized!U:X,3,0),"")</f>
        <v>1489436.99</v>
      </c>
    </row>
    <row r="2043" spans="1:35" x14ac:dyDescent="0.3">
      <c r="A2043" t="s">
        <v>2872</v>
      </c>
      <c r="B2043">
        <v>1.0734600000000001</v>
      </c>
      <c r="C2043">
        <v>1.07439</v>
      </c>
      <c r="D2043">
        <v>1.06599</v>
      </c>
      <c r="E2043">
        <v>1.06871</v>
      </c>
      <c r="F2043">
        <v>8.3999999999999596E-3</v>
      </c>
      <c r="G2043">
        <v>9.4049999999999898E-3</v>
      </c>
      <c r="H2043">
        <v>44.502175755969397</v>
      </c>
      <c r="I2043">
        <v>0</v>
      </c>
      <c r="J2043" s="1">
        <f t="shared" si="93"/>
        <v>44972</v>
      </c>
      <c r="K2043">
        <f>IFERROR(VLOOKUP(J2043,realized!F:I,3,0),"")</f>
        <v>-27747.21</v>
      </c>
      <c r="M2043" t="s">
        <v>2872</v>
      </c>
      <c r="N2043">
        <v>1.2172000000000001</v>
      </c>
      <c r="O2043">
        <v>1.2181200000000001</v>
      </c>
      <c r="P2043">
        <v>1.1988799999999999</v>
      </c>
      <c r="Q2043">
        <v>1.2030400000000001</v>
      </c>
      <c r="R2043">
        <v>1.9240000000000101E-2</v>
      </c>
      <c r="S2043">
        <v>1.2402857142857099E-2</v>
      </c>
      <c r="T2043">
        <v>47.8120147965803</v>
      </c>
      <c r="U2043">
        <v>0</v>
      </c>
      <c r="V2043" s="1">
        <f t="shared" si="94"/>
        <v>44972</v>
      </c>
      <c r="W2043">
        <f>IFERROR(VLOOKUP(V2043,realized!K:N,3,0),"")</f>
        <v>-455898.95</v>
      </c>
      <c r="Y2043" t="s">
        <v>2872</v>
      </c>
      <c r="Z2043">
        <v>1853.97</v>
      </c>
      <c r="AA2043">
        <v>1860.01</v>
      </c>
      <c r="AB2043">
        <v>1830.07</v>
      </c>
      <c r="AC2043">
        <v>1835.86</v>
      </c>
      <c r="AD2043">
        <v>29.94</v>
      </c>
      <c r="AE2043">
        <v>27.469999999999899</v>
      </c>
      <c r="AF2043">
        <v>40.531006024010701</v>
      </c>
      <c r="AG2043">
        <v>1</v>
      </c>
      <c r="AH2043" s="1">
        <f t="shared" si="95"/>
        <v>44972</v>
      </c>
      <c r="AI2043">
        <f>IFERROR(VLOOKUP(AH2043,realized!U:X,3,0),"")</f>
        <v>-1495992.43</v>
      </c>
    </row>
    <row r="2044" spans="1:35" x14ac:dyDescent="0.3">
      <c r="A2044" t="s">
        <v>2873</v>
      </c>
      <c r="B2044">
        <v>1.0686800000000001</v>
      </c>
      <c r="C2044">
        <v>1.0721700000000001</v>
      </c>
      <c r="D2044">
        <v>1.0653900000000001</v>
      </c>
      <c r="E2044">
        <v>1.0672299999999999</v>
      </c>
      <c r="F2044">
        <v>6.7799999999999996E-3</v>
      </c>
      <c r="G2044">
        <v>9.4442857142857106E-3</v>
      </c>
      <c r="H2044">
        <v>44.941833004282003</v>
      </c>
      <c r="I2044">
        <v>0</v>
      </c>
      <c r="J2044" s="1">
        <f t="shared" si="93"/>
        <v>44973</v>
      </c>
      <c r="K2044">
        <f>IFERROR(VLOOKUP(J2044,realized!F:I,3,0),"")</f>
        <v>46078.82</v>
      </c>
      <c r="M2044" t="s">
        <v>2873</v>
      </c>
      <c r="N2044">
        <v>1.20303</v>
      </c>
      <c r="O2044">
        <v>1.2073700000000001</v>
      </c>
      <c r="P2044">
        <v>1.1964900000000001</v>
      </c>
      <c r="Q2044">
        <v>1.1986399999999999</v>
      </c>
      <c r="R2044">
        <v>1.0880000000000001E-2</v>
      </c>
      <c r="S2044">
        <v>1.2658571428571399E-2</v>
      </c>
      <c r="T2044">
        <v>48.243422183191598</v>
      </c>
      <c r="U2044">
        <v>0</v>
      </c>
      <c r="V2044" s="1">
        <f t="shared" si="94"/>
        <v>44973</v>
      </c>
      <c r="W2044">
        <f>IFERROR(VLOOKUP(V2044,realized!K:N,3,0),"")</f>
        <v>210777.39</v>
      </c>
      <c r="Y2044" t="s">
        <v>2873</v>
      </c>
      <c r="Z2044">
        <v>1835.97</v>
      </c>
      <c r="AA2044">
        <v>1845.24</v>
      </c>
      <c r="AB2044">
        <v>1827.54</v>
      </c>
      <c r="AC2044">
        <v>1836.18</v>
      </c>
      <c r="AD2044">
        <v>17.7</v>
      </c>
      <c r="AE2044">
        <v>27.420714285714201</v>
      </c>
      <c r="AF2044">
        <v>40.170970488260899</v>
      </c>
      <c r="AG2044">
        <v>1</v>
      </c>
      <c r="AH2044" s="1">
        <f t="shared" si="95"/>
        <v>44973</v>
      </c>
      <c r="AI2044">
        <f>IFERROR(VLOOKUP(AH2044,realized!U:X,3,0),"")</f>
        <v>1211954.77</v>
      </c>
    </row>
    <row r="2045" spans="1:35" x14ac:dyDescent="0.3">
      <c r="A2045" t="s">
        <v>2874</v>
      </c>
      <c r="B2045">
        <v>1.06707</v>
      </c>
      <c r="C2045">
        <v>1.06978</v>
      </c>
      <c r="D2045">
        <v>1.0611999999999999</v>
      </c>
      <c r="E2045">
        <v>1.0692999999999999</v>
      </c>
      <c r="F2045">
        <v>8.5800000000000303E-3</v>
      </c>
      <c r="G2045">
        <v>9.5250000000000005E-3</v>
      </c>
      <c r="H2045">
        <v>41.461890411644198</v>
      </c>
      <c r="I2045">
        <v>0</v>
      </c>
      <c r="J2045" s="1">
        <f t="shared" si="93"/>
        <v>44974</v>
      </c>
      <c r="K2045">
        <f>IFERROR(VLOOKUP(J2045,realized!F:I,3,0),"")</f>
        <v>-423511.62</v>
      </c>
      <c r="M2045" t="s">
        <v>2874</v>
      </c>
      <c r="N2045">
        <v>1.19869</v>
      </c>
      <c r="O2045">
        <v>1.2049099999999999</v>
      </c>
      <c r="P2045">
        <v>1.1914400000000001</v>
      </c>
      <c r="Q2045">
        <v>1.20373</v>
      </c>
      <c r="R2045">
        <v>1.34699999999998E-2</v>
      </c>
      <c r="S2045">
        <v>1.3047142857142801E-2</v>
      </c>
      <c r="T2045">
        <v>46.340829682112698</v>
      </c>
      <c r="U2045">
        <v>0</v>
      </c>
      <c r="V2045" s="1">
        <f t="shared" si="94"/>
        <v>44974</v>
      </c>
      <c r="W2045">
        <f>IFERROR(VLOOKUP(V2045,realized!K:N,3,0),"")</f>
        <v>-858714.99</v>
      </c>
      <c r="Y2045" t="s">
        <v>2874</v>
      </c>
      <c r="Z2045">
        <v>1836.16</v>
      </c>
      <c r="AA2045">
        <v>1843.5</v>
      </c>
      <c r="AB2045">
        <v>1818.84</v>
      </c>
      <c r="AC2045">
        <v>1841.83</v>
      </c>
      <c r="AD2045">
        <v>24.66</v>
      </c>
      <c r="AE2045">
        <v>28.189999999999898</v>
      </c>
      <c r="AF2045">
        <v>38.192062590176</v>
      </c>
      <c r="AG2045">
        <v>1</v>
      </c>
      <c r="AH2045" s="1">
        <f t="shared" si="95"/>
        <v>44974</v>
      </c>
      <c r="AI2045">
        <f>IFERROR(VLOOKUP(AH2045,realized!U:X,3,0),"")</f>
        <v>-970945.74</v>
      </c>
    </row>
    <row r="2046" spans="1:35" x14ac:dyDescent="0.3">
      <c r="A2046" t="s">
        <v>2875</v>
      </c>
      <c r="B2046">
        <v>1.0684800000000001</v>
      </c>
      <c r="C2046">
        <v>1.07039</v>
      </c>
      <c r="D2046">
        <v>1.0669599999999999</v>
      </c>
      <c r="E2046">
        <v>1.06843</v>
      </c>
      <c r="F2046">
        <v>3.4300000000000398E-3</v>
      </c>
      <c r="G2046">
        <v>9.2457142857142807E-3</v>
      </c>
      <c r="H2046">
        <v>41.821574314849897</v>
      </c>
      <c r="I2046">
        <v>0</v>
      </c>
      <c r="J2046" s="1">
        <f t="shared" si="93"/>
        <v>44977</v>
      </c>
      <c r="K2046">
        <f>IFERROR(VLOOKUP(J2046,realized!F:I,3,0),"")</f>
        <v>41082.15</v>
      </c>
      <c r="M2046" t="s">
        <v>2875</v>
      </c>
      <c r="N2046">
        <v>1.2024600000000001</v>
      </c>
      <c r="O2046">
        <v>1.20563</v>
      </c>
      <c r="P2046">
        <v>1.2014199999999999</v>
      </c>
      <c r="Q2046">
        <v>1.20384</v>
      </c>
      <c r="R2046">
        <v>4.2100000000000401E-3</v>
      </c>
      <c r="S2046">
        <v>1.27285714285714E-2</v>
      </c>
      <c r="T2046">
        <v>46.695606177082297</v>
      </c>
      <c r="U2046">
        <v>0</v>
      </c>
      <c r="V2046" s="1">
        <f t="shared" si="94"/>
        <v>44977</v>
      </c>
      <c r="W2046">
        <f>IFERROR(VLOOKUP(V2046,realized!K:N,3,0),"")</f>
        <v>90831.47</v>
      </c>
      <c r="Y2046" t="s">
        <v>2875</v>
      </c>
      <c r="Z2046">
        <v>1841.14</v>
      </c>
      <c r="AA2046">
        <v>1847.42</v>
      </c>
      <c r="AB2046">
        <v>1837.21</v>
      </c>
      <c r="AC2046">
        <v>1841.1</v>
      </c>
      <c r="AD2046">
        <v>10.210000000000001</v>
      </c>
      <c r="AE2046">
        <v>26.7414285714285</v>
      </c>
      <c r="AF2046">
        <v>38.408820078609999</v>
      </c>
      <c r="AG2046">
        <v>1</v>
      </c>
      <c r="AH2046" s="1">
        <f t="shared" si="95"/>
        <v>44977</v>
      </c>
      <c r="AI2046">
        <f>IFERROR(VLOOKUP(AH2046,realized!U:X,3,0),"")</f>
        <v>11475.98</v>
      </c>
    </row>
    <row r="2047" spans="1:35" x14ac:dyDescent="0.3">
      <c r="A2047" t="s">
        <v>2876</v>
      </c>
      <c r="B2047">
        <v>1.0683199999999999</v>
      </c>
      <c r="C2047">
        <v>1.06978</v>
      </c>
      <c r="D2047">
        <v>1.0637000000000001</v>
      </c>
      <c r="E2047">
        <v>1.0645199999999999</v>
      </c>
      <c r="F2047">
        <v>6.0799999999998598E-3</v>
      </c>
      <c r="G2047">
        <v>8.6171428571428406E-3</v>
      </c>
      <c r="H2047">
        <v>41.967304346415297</v>
      </c>
      <c r="I2047">
        <v>0</v>
      </c>
      <c r="J2047" s="1">
        <f t="shared" si="93"/>
        <v>44978</v>
      </c>
      <c r="K2047">
        <f>IFERROR(VLOOKUP(J2047,realized!F:I,3,0),"")</f>
        <v>221694.68</v>
      </c>
      <c r="M2047" t="s">
        <v>2876</v>
      </c>
      <c r="N2047">
        <v>1.2039200000000001</v>
      </c>
      <c r="O2047">
        <v>1.2147399999999999</v>
      </c>
      <c r="P2047">
        <v>1.1985600000000001</v>
      </c>
      <c r="Q2047">
        <v>1.21096</v>
      </c>
      <c r="R2047">
        <v>1.6179999999999799E-2</v>
      </c>
      <c r="S2047">
        <v>1.30099999999999E-2</v>
      </c>
      <c r="T2047">
        <v>47.171664438995798</v>
      </c>
      <c r="U2047">
        <v>0</v>
      </c>
      <c r="V2047" s="1">
        <f t="shared" si="94"/>
        <v>44978</v>
      </c>
      <c r="W2047">
        <f>IFERROR(VLOOKUP(V2047,realized!K:N,3,0),"")</f>
        <v>110121.62</v>
      </c>
      <c r="Y2047" t="s">
        <v>2876</v>
      </c>
      <c r="Z2047">
        <v>1841.29</v>
      </c>
      <c r="AA2047">
        <v>1843.71</v>
      </c>
      <c r="AB2047">
        <v>1830.1</v>
      </c>
      <c r="AC2047">
        <v>1834.72</v>
      </c>
      <c r="AD2047">
        <v>13.610000000000101</v>
      </c>
      <c r="AE2047">
        <v>25.285</v>
      </c>
      <c r="AF2047">
        <v>38.443838322454603</v>
      </c>
      <c r="AG2047">
        <v>1</v>
      </c>
      <c r="AH2047" s="1">
        <f t="shared" si="95"/>
        <v>44978</v>
      </c>
      <c r="AI2047">
        <f>IFERROR(VLOOKUP(AH2047,realized!U:X,3,0),"")</f>
        <v>719963.2</v>
      </c>
    </row>
    <row r="2048" spans="1:35" x14ac:dyDescent="0.3">
      <c r="A2048" t="s">
        <v>2877</v>
      </c>
      <c r="B2048">
        <v>1.0645</v>
      </c>
      <c r="C2048">
        <v>1.06636</v>
      </c>
      <c r="D2048">
        <v>1.0598700000000001</v>
      </c>
      <c r="E2048">
        <v>1.0604100000000001</v>
      </c>
      <c r="F2048">
        <v>6.4899999999998804E-3</v>
      </c>
      <c r="G2048">
        <v>8.0242857142856904E-3</v>
      </c>
      <c r="H2048">
        <v>49.7591732121669</v>
      </c>
      <c r="I2048">
        <v>0</v>
      </c>
      <c r="J2048" s="1">
        <f t="shared" si="93"/>
        <v>44979</v>
      </c>
      <c r="K2048">
        <f>IFERROR(VLOOKUP(J2048,realized!F:I,3,0),"")</f>
        <v>245235.75</v>
      </c>
      <c r="M2048" t="s">
        <v>2877</v>
      </c>
      <c r="N2048">
        <v>1.2108000000000001</v>
      </c>
      <c r="O2048">
        <v>1.2135100000000001</v>
      </c>
      <c r="P2048">
        <v>1.2034199999999999</v>
      </c>
      <c r="Q2048">
        <v>1.20427</v>
      </c>
      <c r="R2048">
        <v>1.0090000000000101E-2</v>
      </c>
      <c r="S2048">
        <v>1.2452142857142801E-2</v>
      </c>
      <c r="T2048">
        <v>59.278192009464902</v>
      </c>
      <c r="U2048">
        <v>0</v>
      </c>
      <c r="V2048" s="1">
        <f t="shared" si="94"/>
        <v>44979</v>
      </c>
      <c r="W2048">
        <f>IFERROR(VLOOKUP(V2048,realized!K:N,3,0),"")</f>
        <v>310539.3</v>
      </c>
      <c r="Y2048" t="s">
        <v>2877</v>
      </c>
      <c r="Z2048">
        <v>1834.45</v>
      </c>
      <c r="AA2048">
        <v>1846.03</v>
      </c>
      <c r="AB2048">
        <v>1823.39</v>
      </c>
      <c r="AC2048">
        <v>1825.02</v>
      </c>
      <c r="AD2048">
        <v>22.639999999999802</v>
      </c>
      <c r="AE2048">
        <v>23.446428571428498</v>
      </c>
      <c r="AF2048">
        <v>51.249817384764597</v>
      </c>
      <c r="AG2048">
        <v>0</v>
      </c>
      <c r="AH2048" s="1">
        <f t="shared" si="95"/>
        <v>44979</v>
      </c>
      <c r="AI2048">
        <f>IFERROR(VLOOKUP(AH2048,realized!U:X,3,0),"")</f>
        <v>1377975.98</v>
      </c>
    </row>
    <row r="2049" spans="1:36" x14ac:dyDescent="0.3">
      <c r="A2049" t="s">
        <v>2878</v>
      </c>
      <c r="B2049">
        <v>1.0604</v>
      </c>
      <c r="C2049">
        <v>1.06273</v>
      </c>
      <c r="D2049">
        <v>1.05766</v>
      </c>
      <c r="E2049">
        <v>1.0595300000000001</v>
      </c>
      <c r="F2049">
        <v>5.0699999999999001E-3</v>
      </c>
      <c r="G2049">
        <v>7.33142857142854E-3</v>
      </c>
      <c r="H2049">
        <v>64.619602963763001</v>
      </c>
      <c r="I2049">
        <v>0</v>
      </c>
      <c r="J2049" s="1">
        <f t="shared" si="93"/>
        <v>44980</v>
      </c>
      <c r="K2049">
        <f>IFERROR(VLOOKUP(J2049,realized!F:I,3,0),"")</f>
        <v>205404.04</v>
      </c>
      <c r="M2049" t="s">
        <v>2878</v>
      </c>
      <c r="N2049">
        <v>1.2042999999999999</v>
      </c>
      <c r="O2049">
        <v>1.2074400000000001</v>
      </c>
      <c r="P2049">
        <v>1.1991799999999999</v>
      </c>
      <c r="Q2049">
        <v>1.20129</v>
      </c>
      <c r="R2049">
        <v>8.2600000000001492E-3</v>
      </c>
      <c r="S2049">
        <v>1.14835714285714E-2</v>
      </c>
      <c r="T2049">
        <v>59.118299128056201</v>
      </c>
      <c r="U2049">
        <v>0</v>
      </c>
      <c r="V2049" s="1">
        <f t="shared" si="94"/>
        <v>44980</v>
      </c>
      <c r="W2049">
        <f>IFERROR(VLOOKUP(V2049,realized!K:N,3,0),"")</f>
        <v>292965.89</v>
      </c>
      <c r="Y2049" t="s">
        <v>2878</v>
      </c>
      <c r="Z2049">
        <v>1825.48</v>
      </c>
      <c r="AA2049">
        <v>1833.74</v>
      </c>
      <c r="AB2049">
        <v>1817.34</v>
      </c>
      <c r="AC2049">
        <v>1822.02</v>
      </c>
      <c r="AD2049">
        <v>16.399999999999999</v>
      </c>
      <c r="AE2049">
        <v>20.5307142857142</v>
      </c>
      <c r="AF2049">
        <v>62.292729699824797</v>
      </c>
      <c r="AG2049">
        <v>0</v>
      </c>
      <c r="AH2049" s="1">
        <f t="shared" si="95"/>
        <v>44980</v>
      </c>
      <c r="AI2049">
        <f>IFERROR(VLOOKUP(AH2049,realized!U:X,3,0),"")</f>
        <v>927813.72</v>
      </c>
    </row>
    <row r="2050" spans="1:36" x14ac:dyDescent="0.3">
      <c r="A2050" t="s">
        <v>2879</v>
      </c>
      <c r="B2050">
        <v>1.0592600000000001</v>
      </c>
      <c r="C2050">
        <v>1.06138</v>
      </c>
      <c r="D2050">
        <v>1.05793</v>
      </c>
      <c r="E2050">
        <v>1.05887</v>
      </c>
      <c r="F2050">
        <v>3.4499999999999501E-3</v>
      </c>
      <c r="G2050">
        <v>6.9385714285713903E-3</v>
      </c>
      <c r="H2050">
        <v>63.971332516085802</v>
      </c>
      <c r="I2050">
        <v>0</v>
      </c>
      <c r="J2050" s="1">
        <f t="shared" si="93"/>
        <v>44981</v>
      </c>
      <c r="K2050">
        <f>IFERROR(VLOOKUP(J2050,realized!F:I,3,0),"")</f>
        <v>-284442.44</v>
      </c>
      <c r="M2050" t="s">
        <v>2879</v>
      </c>
      <c r="N2050">
        <v>1.2014800000000001</v>
      </c>
      <c r="O2050">
        <v>1.20417</v>
      </c>
      <c r="P2050">
        <v>1.1999599999999999</v>
      </c>
      <c r="Q2050">
        <v>1.20085</v>
      </c>
      <c r="R2050">
        <v>4.2100000000000401E-3</v>
      </c>
      <c r="S2050">
        <v>1.12714285714285E-2</v>
      </c>
      <c r="T2050">
        <v>59.003721351557502</v>
      </c>
      <c r="U2050">
        <v>0</v>
      </c>
      <c r="V2050" s="1">
        <f t="shared" si="94"/>
        <v>44981</v>
      </c>
      <c r="W2050">
        <f>IFERROR(VLOOKUP(V2050,realized!K:N,3,0),"")</f>
        <v>-95752.95</v>
      </c>
      <c r="Y2050" t="s">
        <v>2879</v>
      </c>
      <c r="Z2050">
        <v>1822.3</v>
      </c>
      <c r="AA2050">
        <v>1827.74</v>
      </c>
      <c r="AB2050">
        <v>1819.61</v>
      </c>
      <c r="AC2050">
        <v>1822.53</v>
      </c>
      <c r="AD2050">
        <v>8.1300000000001091</v>
      </c>
      <c r="AE2050">
        <v>19.5921428571428</v>
      </c>
      <c r="AF2050">
        <v>61.285100311703097</v>
      </c>
      <c r="AG2050">
        <v>0</v>
      </c>
      <c r="AH2050" s="1">
        <f t="shared" si="95"/>
        <v>44981</v>
      </c>
      <c r="AI2050">
        <f>IFERROR(VLOOKUP(AH2050,realized!U:X,3,0),"")</f>
        <v>-931135.14</v>
      </c>
    </row>
    <row r="2052" spans="1:36" x14ac:dyDescent="0.3">
      <c r="H2052" s="7" t="s">
        <v>2887</v>
      </c>
      <c r="T2052" s="7" t="s">
        <v>2887</v>
      </c>
      <c r="V2052" s="1"/>
      <c r="W2052" s="5"/>
      <c r="AF2052" s="7" t="s">
        <v>2887</v>
      </c>
      <c r="AH2052" s="1"/>
      <c r="AI2052" s="5"/>
    </row>
    <row r="2053" spans="1:36" x14ac:dyDescent="0.3">
      <c r="I2053" s="19" t="s">
        <v>2883</v>
      </c>
      <c r="J2053" s="19" t="s">
        <v>2884</v>
      </c>
      <c r="K2053" s="23" t="s">
        <v>2888</v>
      </c>
      <c r="L2053" s="19" t="s">
        <v>2884</v>
      </c>
      <c r="U2053" s="19" t="s">
        <v>2883</v>
      </c>
      <c r="V2053" s="19" t="s">
        <v>2884</v>
      </c>
      <c r="W2053" s="23" t="s">
        <v>2888</v>
      </c>
      <c r="X2053" s="19" t="s">
        <v>2884</v>
      </c>
      <c r="AG2053" s="19" t="s">
        <v>2883</v>
      </c>
      <c r="AH2053" s="19" t="s">
        <v>2884</v>
      </c>
      <c r="AI2053" s="23" t="s">
        <v>2888</v>
      </c>
      <c r="AJ2053" s="19" t="s">
        <v>2884</v>
      </c>
    </row>
    <row r="2054" spans="1:36" x14ac:dyDescent="0.3">
      <c r="H2054" s="1" t="s">
        <v>128</v>
      </c>
      <c r="I2054" cm="1">
        <f t="array" ref="I2054">SUMPRODUCT((LEN(K3:K2050)&gt;0)*1)</f>
        <v>1086</v>
      </c>
      <c r="J2054"/>
      <c r="K2054" s="5">
        <f>SUM(K964:K2050)</f>
        <v>-113782396.02999993</v>
      </c>
      <c r="T2054" s="1" t="s">
        <v>128</v>
      </c>
      <c r="U2054" cm="1">
        <f t="array" ref="U2054">SUMPRODUCT((LEN(W3:W2050)&gt;0)*1)</f>
        <v>1086</v>
      </c>
      <c r="W2054" s="5">
        <f>SUM(W964:W2050)</f>
        <v>-104326426.98000002</v>
      </c>
      <c r="AF2054" s="1" t="s">
        <v>128</v>
      </c>
      <c r="AG2054" cm="1">
        <f t="array" ref="AG2054">SUMPRODUCT((LEN(AI3:AI2050)&gt;0)*1)</f>
        <v>1072</v>
      </c>
      <c r="AI2054" s="5">
        <f>SUM(AI964:AI2050)</f>
        <v>-389940349.9800002</v>
      </c>
    </row>
    <row r="2055" spans="1:36" x14ac:dyDescent="0.3">
      <c r="H2055" s="1" t="s">
        <v>2885</v>
      </c>
      <c r="I2055" cm="1">
        <f t="array" ref="I2055">SUMPRODUCT((LEN(K3:K2050)&gt;0)*(I3:I2050=1))</f>
        <v>319</v>
      </c>
      <c r="J2055" s="14">
        <f>I2055/$I$2054</f>
        <v>0.29373848987108658</v>
      </c>
      <c r="K2055" s="5">
        <f>SUMIF(I3:I2050,"=1",K3:K2050)</f>
        <v>-74162315.079999998</v>
      </c>
      <c r="L2055" s="14">
        <f>K2055/$K$2054</f>
        <v>0.65179076612559927</v>
      </c>
      <c r="T2055" s="1" t="s">
        <v>2885</v>
      </c>
      <c r="U2055" cm="1">
        <f t="array" ref="U2055">SUMPRODUCT((LEN(W3:W2050)&gt;0)*(U3:U2050=1))</f>
        <v>303</v>
      </c>
      <c r="V2055" s="14">
        <f>U2055/$U$2054</f>
        <v>0.27900552486187846</v>
      </c>
      <c r="W2055" s="5">
        <f>SUMIF(U3:U2050,"=1",W3:W2050)</f>
        <v>-65941781.839999996</v>
      </c>
      <c r="X2055" s="14">
        <f>W2055/$W$2054</f>
        <v>0.63207169792790296</v>
      </c>
      <c r="AF2055" s="1" t="s">
        <v>2885</v>
      </c>
      <c r="AG2055" cm="1">
        <f t="array" ref="AG2055">SUMPRODUCT((LEN(AI3:AI2050)&gt;0)*(AG3:AG2050=1))</f>
        <v>455</v>
      </c>
      <c r="AH2055" s="14">
        <f>AG2055/$AG$2054</f>
        <v>0.42444029850746268</v>
      </c>
      <c r="AI2055" s="5">
        <f>SUMIF(AG3:AG2050,"=1",AI3:AI2050)</f>
        <v>-242464718.60000008</v>
      </c>
      <c r="AJ2055" s="14">
        <f>AI2055/$AI$2054</f>
        <v>0.62179951013645018</v>
      </c>
    </row>
    <row r="2056" spans="1:36" x14ac:dyDescent="0.3">
      <c r="H2056" s="1" t="s">
        <v>2886</v>
      </c>
      <c r="I2056" cm="1">
        <f t="array" ref="I2056">SUMPRODUCT((LEN(K3:K2050)&gt;0)*(I3:I2050=0))</f>
        <v>767</v>
      </c>
      <c r="J2056" s="14">
        <f>I2056/$I$2054</f>
        <v>0.70626151012891347</v>
      </c>
      <c r="K2056" s="5">
        <f>SUMIF(I3:I2050,"=0",K3:K2050)</f>
        <v>-39620080.95000001</v>
      </c>
      <c r="L2056" s="14">
        <f>K2056/$K$2054</f>
        <v>0.34820923387440145</v>
      </c>
      <c r="T2056" s="1" t="s">
        <v>2886</v>
      </c>
      <c r="U2056" cm="1">
        <f t="array" ref="U2056">SUMPRODUCT((LEN(W3:W2050)&gt;0)*(U3:U2050=0))</f>
        <v>783</v>
      </c>
      <c r="V2056" s="14">
        <f>U2056/$U$2054</f>
        <v>0.72099447513812154</v>
      </c>
      <c r="W2056" s="5">
        <f>SUMIF(U3:U2050,"=0",W3:W2050)</f>
        <v>-38384645.140000045</v>
      </c>
      <c r="X2056" s="14">
        <f>W2056/$W$2054</f>
        <v>0.36792830207209726</v>
      </c>
      <c r="AF2056" s="1" t="s">
        <v>2886</v>
      </c>
      <c r="AG2056" cm="1">
        <f t="array" ref="AG2056">SUMPRODUCT((LEN(AI3:AI2050)&gt;0)*(AG3:AG2050=0))</f>
        <v>617</v>
      </c>
      <c r="AH2056" s="14">
        <f>AG2056/$AG$2054</f>
        <v>0.57555970149253732</v>
      </c>
      <c r="AI2056" s="5">
        <f>SUMIF(AG3:AG2050,"=0",AI3:AI2050)</f>
        <v>-147475631.37999976</v>
      </c>
      <c r="AJ2056" s="14">
        <f>AI2056/$AI$2054</f>
        <v>0.37820048986354887</v>
      </c>
    </row>
    <row r="2057" spans="1:36" x14ac:dyDescent="0.3">
      <c r="H2057" s="1" t="s">
        <v>2881</v>
      </c>
      <c r="I2057" s="19" t="str">
        <f>IF(I2055+I2056=I2054,"OK","NOT OK")</f>
        <v>OK</v>
      </c>
      <c r="J2057" s="19" t="str">
        <f>IF(J2055+J2056=100%,"OK","NOT OK")</f>
        <v>OK</v>
      </c>
      <c r="K2057" s="23" t="str">
        <f>IF(K2055+K2056=K2054,"OK","NOT OK")</f>
        <v>OK</v>
      </c>
      <c r="L2057" s="19" t="str">
        <f>IF(L2055+L2056=100%,"OK","NOT OK")</f>
        <v>OK</v>
      </c>
      <c r="T2057" s="1" t="s">
        <v>2881</v>
      </c>
      <c r="U2057" s="19" t="str">
        <f>IF(U2055+U2056=U2054,"OK","NOT OK")</f>
        <v>OK</v>
      </c>
      <c r="V2057" s="19" t="str">
        <f>IF(V2055+V2056=100%,"OK","NOT OK")</f>
        <v>OK</v>
      </c>
      <c r="W2057" s="23" t="str">
        <f>IF(W2055+W2056=W2054,"OK","NOT OK")</f>
        <v>OK</v>
      </c>
      <c r="X2057" s="19" t="str">
        <f>IF(X2055+X2056=100%,"OK","NOT OK")</f>
        <v>OK</v>
      </c>
      <c r="AF2057" s="1" t="s">
        <v>2881</v>
      </c>
      <c r="AG2057" s="19" t="str">
        <f>IF(AG2055+AG2056=AG2054,"OK","NOT OK")</f>
        <v>OK</v>
      </c>
      <c r="AH2057" s="19" t="str">
        <f>IF(AH2055+AH2056=100%,"OK","NOT OK")</f>
        <v>OK</v>
      </c>
      <c r="AI2057" s="23" t="str">
        <f>IF(AI2055+AI2056=AI2054,"OK","NOT OK")</f>
        <v>OK</v>
      </c>
      <c r="AJ2057" s="19" t="str">
        <f>IF(AJ2055+AJ2056=100%,"OK","NOT OK")</f>
        <v>NOT OK</v>
      </c>
    </row>
  </sheetData>
  <autoFilter ref="A2:K2" xr:uid="{D54C2AAE-7EB2-4F19-939F-6A58BC2E3A73}"/>
  <pageMargins left="0.7" right="0.7" top="0.75" bottom="0.75" header="0.3" footer="0.3"/>
  <pageSetup orientation="portrait" r:id="rId1"/>
  <ignoredErrors>
    <ignoredError sqref="K20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5"/>
  <sheetViews>
    <sheetView workbookViewId="0">
      <selection activeCell="P10" sqref="M10:P16"/>
    </sheetView>
  </sheetViews>
  <sheetFormatPr defaultRowHeight="14.4" x14ac:dyDescent="0.3"/>
  <cols>
    <col min="1" max="1" width="10.5546875" bestFit="1" customWidth="1"/>
  </cols>
  <sheetData>
    <row r="1" spans="1:5" x14ac:dyDescent="0.3">
      <c r="A1" s="1">
        <v>42439</v>
      </c>
      <c r="D1">
        <v>2016</v>
      </c>
      <c r="E1">
        <v>29</v>
      </c>
    </row>
    <row r="2" spans="1:5" x14ac:dyDescent="0.3">
      <c r="A2" s="1">
        <v>42440</v>
      </c>
      <c r="D2">
        <v>2017</v>
      </c>
      <c r="E2">
        <v>21</v>
      </c>
    </row>
    <row r="3" spans="1:5" x14ac:dyDescent="0.3">
      <c r="A3" s="1">
        <v>42445</v>
      </c>
      <c r="D3">
        <v>2018</v>
      </c>
      <c r="E3">
        <v>38</v>
      </c>
    </row>
    <row r="4" spans="1:5" x14ac:dyDescent="0.3">
      <c r="A4" s="1">
        <v>42452</v>
      </c>
      <c r="D4">
        <v>2019</v>
      </c>
      <c r="E4">
        <v>57</v>
      </c>
    </row>
    <row r="5" spans="1:5" x14ac:dyDescent="0.3">
      <c r="A5" s="1">
        <v>42489</v>
      </c>
      <c r="D5">
        <v>2020</v>
      </c>
      <c r="E5">
        <v>61</v>
      </c>
    </row>
    <row r="6" spans="1:5" x14ac:dyDescent="0.3">
      <c r="A6" s="1">
        <v>42499</v>
      </c>
      <c r="D6">
        <v>2021</v>
      </c>
      <c r="E6">
        <v>22</v>
      </c>
    </row>
    <row r="7" spans="1:5" x14ac:dyDescent="0.3">
      <c r="A7" s="1">
        <v>42521</v>
      </c>
      <c r="D7">
        <v>2022</v>
      </c>
      <c r="E7">
        <v>28</v>
      </c>
    </row>
    <row r="8" spans="1:5" x14ac:dyDescent="0.3">
      <c r="A8" s="1">
        <v>42524</v>
      </c>
    </row>
    <row r="9" spans="1:5" x14ac:dyDescent="0.3">
      <c r="A9" s="1">
        <v>42531</v>
      </c>
    </row>
    <row r="10" spans="1:5" x14ac:dyDescent="0.3">
      <c r="A10" s="1">
        <v>42537</v>
      </c>
    </row>
    <row r="11" spans="1:5" x14ac:dyDescent="0.3">
      <c r="A11" s="1">
        <v>42541</v>
      </c>
    </row>
    <row r="12" spans="1:5" x14ac:dyDescent="0.3">
      <c r="A12" s="1">
        <v>42545</v>
      </c>
    </row>
    <row r="13" spans="1:5" x14ac:dyDescent="0.3">
      <c r="A13" s="1">
        <v>42548</v>
      </c>
    </row>
    <row r="14" spans="1:5" x14ac:dyDescent="0.3">
      <c r="A14" s="1">
        <v>42551</v>
      </c>
    </row>
    <row r="15" spans="1:5" x14ac:dyDescent="0.3">
      <c r="A15" s="1">
        <v>42556</v>
      </c>
    </row>
    <row r="16" spans="1:5" x14ac:dyDescent="0.3">
      <c r="A16" s="1">
        <v>42563</v>
      </c>
    </row>
    <row r="17" spans="1:1" x14ac:dyDescent="0.3">
      <c r="A17" s="1">
        <v>42565</v>
      </c>
    </row>
    <row r="18" spans="1:1" x14ac:dyDescent="0.3">
      <c r="A18" s="1">
        <v>42566</v>
      </c>
    </row>
    <row r="19" spans="1:1" x14ac:dyDescent="0.3">
      <c r="A19" s="1">
        <v>42629</v>
      </c>
    </row>
    <row r="20" spans="1:1" x14ac:dyDescent="0.3">
      <c r="A20" s="1">
        <v>42647</v>
      </c>
    </row>
    <row r="21" spans="1:1" x14ac:dyDescent="0.3">
      <c r="A21" s="1">
        <v>42650</v>
      </c>
    </row>
    <row r="22" spans="1:1" x14ac:dyDescent="0.3">
      <c r="A22" s="1">
        <v>42654</v>
      </c>
    </row>
    <row r="23" spans="1:1" x14ac:dyDescent="0.3">
      <c r="A23" s="1">
        <v>42683</v>
      </c>
    </row>
    <row r="24" spans="1:1" x14ac:dyDescent="0.3">
      <c r="A24" s="1">
        <v>42684</v>
      </c>
    </row>
    <row r="25" spans="1:1" x14ac:dyDescent="0.3">
      <c r="A25" s="1">
        <v>42685</v>
      </c>
    </row>
    <row r="26" spans="1:1" x14ac:dyDescent="0.3">
      <c r="A26" s="1">
        <v>42697</v>
      </c>
    </row>
    <row r="27" spans="1:1" x14ac:dyDescent="0.3">
      <c r="A27" s="1">
        <v>42709</v>
      </c>
    </row>
    <row r="28" spans="1:1" x14ac:dyDescent="0.3">
      <c r="A28" s="1">
        <v>42712</v>
      </c>
    </row>
    <row r="29" spans="1:1" x14ac:dyDescent="0.3">
      <c r="A29" s="1">
        <v>42719</v>
      </c>
    </row>
    <row r="30" spans="1:1" x14ac:dyDescent="0.3">
      <c r="A30" s="1">
        <v>42740</v>
      </c>
    </row>
    <row r="31" spans="1:1" x14ac:dyDescent="0.3">
      <c r="A31" s="1">
        <v>42752</v>
      </c>
    </row>
    <row r="32" spans="1:1" x14ac:dyDescent="0.3">
      <c r="A32" s="1">
        <v>42797</v>
      </c>
    </row>
    <row r="33" spans="1:1" x14ac:dyDescent="0.3">
      <c r="A33" s="1">
        <v>42809</v>
      </c>
    </row>
    <row r="34" spans="1:1" x14ac:dyDescent="0.3">
      <c r="A34" s="1">
        <v>42843</v>
      </c>
    </row>
    <row r="35" spans="1:1" x14ac:dyDescent="0.3">
      <c r="A35" s="1">
        <v>42849</v>
      </c>
    </row>
    <row r="36" spans="1:1" x14ac:dyDescent="0.3">
      <c r="A36" s="1">
        <v>42872</v>
      </c>
    </row>
    <row r="37" spans="1:1" x14ac:dyDescent="0.3">
      <c r="A37" s="1">
        <v>42913</v>
      </c>
    </row>
    <row r="38" spans="1:1" x14ac:dyDescent="0.3">
      <c r="A38" s="1">
        <v>42919</v>
      </c>
    </row>
    <row r="39" spans="1:1" x14ac:dyDescent="0.3">
      <c r="A39" s="1">
        <v>42930</v>
      </c>
    </row>
    <row r="40" spans="1:1" x14ac:dyDescent="0.3">
      <c r="A40" s="1">
        <v>42936</v>
      </c>
    </row>
    <row r="41" spans="1:1" x14ac:dyDescent="0.3">
      <c r="A41" s="1">
        <v>42972</v>
      </c>
    </row>
    <row r="42" spans="1:1" x14ac:dyDescent="0.3">
      <c r="A42" s="1">
        <v>42975</v>
      </c>
    </row>
    <row r="43" spans="1:1" x14ac:dyDescent="0.3">
      <c r="A43" s="1">
        <v>42989</v>
      </c>
    </row>
    <row r="44" spans="1:1" x14ac:dyDescent="0.3">
      <c r="A44" s="1">
        <v>42992</v>
      </c>
    </row>
    <row r="45" spans="1:1" x14ac:dyDescent="0.3">
      <c r="A45" s="1">
        <v>42993</v>
      </c>
    </row>
    <row r="46" spans="1:1" x14ac:dyDescent="0.3">
      <c r="A46" s="1">
        <v>42998</v>
      </c>
    </row>
    <row r="47" spans="1:1" x14ac:dyDescent="0.3">
      <c r="A47" s="1">
        <v>43034</v>
      </c>
    </row>
    <row r="48" spans="1:1" x14ac:dyDescent="0.3">
      <c r="A48" s="1">
        <v>43041</v>
      </c>
    </row>
    <row r="49" spans="1:1" x14ac:dyDescent="0.3">
      <c r="A49" s="1">
        <v>43053</v>
      </c>
    </row>
    <row r="50" spans="1:1" x14ac:dyDescent="0.3">
      <c r="A50" s="1">
        <v>43059</v>
      </c>
    </row>
    <row r="51" spans="1:1" x14ac:dyDescent="0.3">
      <c r="A51" s="1">
        <v>43112</v>
      </c>
    </row>
    <row r="52" spans="1:1" x14ac:dyDescent="0.3">
      <c r="A52" s="1">
        <v>43124</v>
      </c>
    </row>
    <row r="53" spans="1:1" x14ac:dyDescent="0.3">
      <c r="A53" s="1">
        <v>43125</v>
      </c>
    </row>
    <row r="54" spans="1:1" x14ac:dyDescent="0.3">
      <c r="A54" s="1">
        <v>43133</v>
      </c>
    </row>
    <row r="55" spans="1:1" x14ac:dyDescent="0.3">
      <c r="A55" s="1">
        <v>43136</v>
      </c>
    </row>
    <row r="56" spans="1:1" x14ac:dyDescent="0.3">
      <c r="A56" s="1">
        <v>43137</v>
      </c>
    </row>
    <row r="57" spans="1:1" x14ac:dyDescent="0.3">
      <c r="A57" s="1">
        <v>43138</v>
      </c>
    </row>
    <row r="58" spans="1:1" x14ac:dyDescent="0.3">
      <c r="A58" s="1">
        <v>43139</v>
      </c>
    </row>
    <row r="59" spans="1:1" x14ac:dyDescent="0.3">
      <c r="A59" s="1">
        <v>43140</v>
      </c>
    </row>
    <row r="60" spans="1:1" x14ac:dyDescent="0.3">
      <c r="A60" s="1">
        <v>43145</v>
      </c>
    </row>
    <row r="61" spans="1:1" x14ac:dyDescent="0.3">
      <c r="A61" s="1">
        <v>43147</v>
      </c>
    </row>
    <row r="62" spans="1:1" x14ac:dyDescent="0.3">
      <c r="A62" s="1">
        <v>43151</v>
      </c>
    </row>
    <row r="63" spans="1:1" x14ac:dyDescent="0.3">
      <c r="A63" s="1">
        <v>43159</v>
      </c>
    </row>
    <row r="64" spans="1:1" x14ac:dyDescent="0.3">
      <c r="A64" s="1">
        <v>43180</v>
      </c>
    </row>
    <row r="65" spans="1:1" x14ac:dyDescent="0.3">
      <c r="A65" s="1">
        <v>43182</v>
      </c>
    </row>
    <row r="66" spans="1:1" x14ac:dyDescent="0.3">
      <c r="A66" s="1">
        <v>43187</v>
      </c>
    </row>
    <row r="67" spans="1:1" x14ac:dyDescent="0.3">
      <c r="A67" s="1">
        <v>43201</v>
      </c>
    </row>
    <row r="68" spans="1:1" x14ac:dyDescent="0.3">
      <c r="A68" s="1">
        <v>43202</v>
      </c>
    </row>
    <row r="69" spans="1:1" x14ac:dyDescent="0.3">
      <c r="A69" s="1">
        <v>43221</v>
      </c>
    </row>
    <row r="70" spans="1:1" x14ac:dyDescent="0.3">
      <c r="A70" s="1">
        <v>43235</v>
      </c>
    </row>
    <row r="71" spans="1:1" x14ac:dyDescent="0.3">
      <c r="A71" s="1">
        <v>43250</v>
      </c>
    </row>
    <row r="72" spans="1:1" x14ac:dyDescent="0.3">
      <c r="A72" s="1">
        <v>43265</v>
      </c>
    </row>
    <row r="73" spans="1:1" x14ac:dyDescent="0.3">
      <c r="A73" s="1">
        <v>43266</v>
      </c>
    </row>
    <row r="74" spans="1:1" x14ac:dyDescent="0.3">
      <c r="A74" s="1">
        <v>43280</v>
      </c>
    </row>
    <row r="75" spans="1:1" x14ac:dyDescent="0.3">
      <c r="A75" s="1">
        <v>43322</v>
      </c>
    </row>
    <row r="76" spans="1:1" x14ac:dyDescent="0.3">
      <c r="A76" s="1">
        <v>43325</v>
      </c>
    </row>
    <row r="77" spans="1:1" x14ac:dyDescent="0.3">
      <c r="A77" s="1">
        <v>43327</v>
      </c>
    </row>
    <row r="78" spans="1:1" x14ac:dyDescent="0.3">
      <c r="A78" s="1">
        <v>43336</v>
      </c>
    </row>
    <row r="79" spans="1:1" x14ac:dyDescent="0.3">
      <c r="A79" s="1">
        <v>43341</v>
      </c>
    </row>
    <row r="80" spans="1:1" x14ac:dyDescent="0.3">
      <c r="A80" s="1">
        <v>43364</v>
      </c>
    </row>
    <row r="81" spans="1:1" x14ac:dyDescent="0.3">
      <c r="A81" s="1">
        <v>43381</v>
      </c>
    </row>
    <row r="82" spans="1:1" x14ac:dyDescent="0.3">
      <c r="A82" s="1">
        <v>43384</v>
      </c>
    </row>
    <row r="83" spans="1:1" x14ac:dyDescent="0.3">
      <c r="A83" s="1">
        <v>43405</v>
      </c>
    </row>
    <row r="84" spans="1:1" x14ac:dyDescent="0.3">
      <c r="A84" s="1">
        <v>43416</v>
      </c>
    </row>
    <row r="85" spans="1:1" x14ac:dyDescent="0.3">
      <c r="A85" s="1">
        <v>43419</v>
      </c>
    </row>
    <row r="86" spans="1:1" x14ac:dyDescent="0.3">
      <c r="A86" s="1">
        <v>43444</v>
      </c>
    </row>
    <row r="87" spans="1:1" x14ac:dyDescent="0.3">
      <c r="A87" s="1">
        <v>43446</v>
      </c>
    </row>
    <row r="88" spans="1:1" x14ac:dyDescent="0.3">
      <c r="A88" s="1">
        <v>43454</v>
      </c>
    </row>
    <row r="89" spans="1:1" x14ac:dyDescent="0.3">
      <c r="A89" s="1">
        <v>43467</v>
      </c>
    </row>
    <row r="90" spans="1:1" x14ac:dyDescent="0.3">
      <c r="A90" s="1">
        <v>43468</v>
      </c>
    </row>
    <row r="91" spans="1:1" x14ac:dyDescent="0.3">
      <c r="A91" s="1">
        <v>43480</v>
      </c>
    </row>
    <row r="92" spans="1:1" x14ac:dyDescent="0.3">
      <c r="A92" s="1">
        <v>43490</v>
      </c>
    </row>
    <row r="93" spans="1:1" x14ac:dyDescent="0.3">
      <c r="A93" s="1">
        <v>43515</v>
      </c>
    </row>
    <row r="94" spans="1:1" x14ac:dyDescent="0.3">
      <c r="A94" s="1">
        <v>43522</v>
      </c>
    </row>
    <row r="95" spans="1:1" x14ac:dyDescent="0.3">
      <c r="A95" s="1">
        <v>43525</v>
      </c>
    </row>
    <row r="96" spans="1:1" x14ac:dyDescent="0.3">
      <c r="A96" s="1">
        <v>43531</v>
      </c>
    </row>
    <row r="97" spans="1:1" x14ac:dyDescent="0.3">
      <c r="A97" s="1">
        <v>43535</v>
      </c>
    </row>
    <row r="98" spans="1:1" x14ac:dyDescent="0.3">
      <c r="A98" s="1">
        <v>43536</v>
      </c>
    </row>
    <row r="99" spans="1:1" x14ac:dyDescent="0.3">
      <c r="A99" s="1">
        <v>43537</v>
      </c>
    </row>
    <row r="100" spans="1:1" x14ac:dyDescent="0.3">
      <c r="A100" s="1">
        <v>43545</v>
      </c>
    </row>
    <row r="101" spans="1:1" x14ac:dyDescent="0.3">
      <c r="A101" s="1">
        <v>43552</v>
      </c>
    </row>
    <row r="102" spans="1:1" x14ac:dyDescent="0.3">
      <c r="A102" s="1">
        <v>43566</v>
      </c>
    </row>
    <row r="103" spans="1:1" x14ac:dyDescent="0.3">
      <c r="A103" s="1">
        <v>43588</v>
      </c>
    </row>
    <row r="104" spans="1:1" x14ac:dyDescent="0.3">
      <c r="A104" s="1">
        <v>43616</v>
      </c>
    </row>
    <row r="105" spans="1:1" x14ac:dyDescent="0.3">
      <c r="A105" s="1">
        <v>43619</v>
      </c>
    </row>
    <row r="106" spans="1:1" x14ac:dyDescent="0.3">
      <c r="A106" s="1">
        <v>43636</v>
      </c>
    </row>
    <row r="107" spans="1:1" x14ac:dyDescent="0.3">
      <c r="A107" s="1">
        <v>43637</v>
      </c>
    </row>
    <row r="108" spans="1:1" x14ac:dyDescent="0.3">
      <c r="A108" s="1">
        <v>43640</v>
      </c>
    </row>
    <row r="109" spans="1:1" x14ac:dyDescent="0.3">
      <c r="A109" s="1">
        <v>43641</v>
      </c>
    </row>
    <row r="110" spans="1:1" x14ac:dyDescent="0.3">
      <c r="A110" s="1">
        <v>43647</v>
      </c>
    </row>
    <row r="111" spans="1:1" x14ac:dyDescent="0.3">
      <c r="A111" s="1">
        <v>43648</v>
      </c>
    </row>
    <row r="112" spans="1:1" x14ac:dyDescent="0.3">
      <c r="A112" s="1">
        <v>43649</v>
      </c>
    </row>
    <row r="113" spans="1:1" x14ac:dyDescent="0.3">
      <c r="A113" s="1">
        <v>43651</v>
      </c>
    </row>
    <row r="114" spans="1:1" x14ac:dyDescent="0.3">
      <c r="A114" s="1">
        <v>43656</v>
      </c>
    </row>
    <row r="115" spans="1:1" x14ac:dyDescent="0.3">
      <c r="A115" s="1">
        <v>43663</v>
      </c>
    </row>
    <row r="116" spans="1:1" x14ac:dyDescent="0.3">
      <c r="A116" s="1">
        <v>43664</v>
      </c>
    </row>
    <row r="117" spans="1:1" x14ac:dyDescent="0.3">
      <c r="A117" s="1">
        <v>43665</v>
      </c>
    </row>
    <row r="118" spans="1:1" x14ac:dyDescent="0.3">
      <c r="A118" s="1">
        <v>43675</v>
      </c>
    </row>
    <row r="119" spans="1:1" x14ac:dyDescent="0.3">
      <c r="A119" s="1">
        <v>43678</v>
      </c>
    </row>
    <row r="120" spans="1:1" x14ac:dyDescent="0.3">
      <c r="A120" s="1">
        <v>43682</v>
      </c>
    </row>
    <row r="121" spans="1:1" x14ac:dyDescent="0.3">
      <c r="A121" s="1">
        <v>43684</v>
      </c>
    </row>
    <row r="122" spans="1:1" x14ac:dyDescent="0.3">
      <c r="A122" s="1">
        <v>43689</v>
      </c>
    </row>
    <row r="123" spans="1:1" x14ac:dyDescent="0.3">
      <c r="A123" s="1">
        <v>43690</v>
      </c>
    </row>
    <row r="124" spans="1:1" x14ac:dyDescent="0.3">
      <c r="A124" s="1">
        <v>43691</v>
      </c>
    </row>
    <row r="125" spans="1:1" x14ac:dyDescent="0.3">
      <c r="A125" s="1">
        <v>43699</v>
      </c>
    </row>
    <row r="126" spans="1:1" x14ac:dyDescent="0.3">
      <c r="A126" s="1">
        <v>43700</v>
      </c>
    </row>
    <row r="127" spans="1:1" x14ac:dyDescent="0.3">
      <c r="A127" s="1">
        <v>43703</v>
      </c>
    </row>
    <row r="128" spans="1:1" x14ac:dyDescent="0.3">
      <c r="A128" s="1">
        <v>43706</v>
      </c>
    </row>
    <row r="129" spans="1:1" x14ac:dyDescent="0.3">
      <c r="A129" s="1">
        <v>43711</v>
      </c>
    </row>
    <row r="130" spans="1:1" x14ac:dyDescent="0.3">
      <c r="A130" s="1">
        <v>43713</v>
      </c>
    </row>
    <row r="131" spans="1:1" x14ac:dyDescent="0.3">
      <c r="A131" s="1">
        <v>43720</v>
      </c>
    </row>
    <row r="132" spans="1:1" x14ac:dyDescent="0.3">
      <c r="A132" s="1">
        <v>43721</v>
      </c>
    </row>
    <row r="133" spans="1:1" x14ac:dyDescent="0.3">
      <c r="A133" s="1">
        <v>43733</v>
      </c>
    </row>
    <row r="134" spans="1:1" x14ac:dyDescent="0.3">
      <c r="A134" s="1">
        <v>43738</v>
      </c>
    </row>
    <row r="135" spans="1:1" x14ac:dyDescent="0.3">
      <c r="A135" s="1">
        <v>43740</v>
      </c>
    </row>
    <row r="136" spans="1:1" x14ac:dyDescent="0.3">
      <c r="A136" s="1">
        <v>43748</v>
      </c>
    </row>
    <row r="137" spans="1:1" x14ac:dyDescent="0.3">
      <c r="A137" s="1">
        <v>43749</v>
      </c>
    </row>
    <row r="138" spans="1:1" x14ac:dyDescent="0.3">
      <c r="A138" s="1">
        <v>43753</v>
      </c>
    </row>
    <row r="139" spans="1:1" x14ac:dyDescent="0.3">
      <c r="A139" s="1">
        <v>43754</v>
      </c>
    </row>
    <row r="140" spans="1:1" x14ac:dyDescent="0.3">
      <c r="A140" s="1">
        <v>43755</v>
      </c>
    </row>
    <row r="141" spans="1:1" x14ac:dyDescent="0.3">
      <c r="A141" s="1">
        <v>43774</v>
      </c>
    </row>
    <row r="142" spans="1:1" x14ac:dyDescent="0.3">
      <c r="A142" s="1">
        <v>43776</v>
      </c>
    </row>
    <row r="143" spans="1:1" x14ac:dyDescent="0.3">
      <c r="A143" s="1">
        <v>43812</v>
      </c>
    </row>
    <row r="144" spans="1:1" x14ac:dyDescent="0.3">
      <c r="A144" s="1">
        <v>43816</v>
      </c>
    </row>
    <row r="145" spans="1:1" x14ac:dyDescent="0.3">
      <c r="A145" s="1">
        <v>43826</v>
      </c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</sheetData>
  <sortState xmlns:xlrd2="http://schemas.microsoft.com/office/spreadsheetml/2017/richdata2" ref="A1:A511">
    <sortCondition ref="A1:A5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5238"/>
  <sheetViews>
    <sheetView workbookViewId="0">
      <selection activeCell="C1" sqref="C1:C1048576"/>
    </sheetView>
  </sheetViews>
  <sheetFormatPr defaultColWidth="12.6640625" defaultRowHeight="15.75" customHeight="1" x14ac:dyDescent="0.3"/>
  <cols>
    <col min="1" max="4" width="12.6640625" style="3"/>
    <col min="5" max="5" width="4.5546875" style="3" customWidth="1"/>
    <col min="6" max="9" width="12.6640625" style="3"/>
    <col min="10" max="10" width="3.5546875" style="3" customWidth="1"/>
    <col min="11" max="14" width="12.6640625" style="3"/>
    <col min="15" max="15" width="3.5546875" style="3" customWidth="1"/>
    <col min="16" max="19" width="12.6640625" style="3"/>
    <col min="20" max="20" width="4" style="3" customWidth="1"/>
    <col min="21" max="16384" width="12.6640625" style="3"/>
  </cols>
  <sheetData>
    <row r="1" spans="1:28" ht="15.75" customHeight="1" thickBot="1" x14ac:dyDescent="0.35">
      <c r="A1" s="2" t="s">
        <v>0</v>
      </c>
      <c r="B1" s="2" t="s">
        <v>49</v>
      </c>
      <c r="C1" s="2" t="s">
        <v>50</v>
      </c>
      <c r="D1" s="2" t="s">
        <v>51</v>
      </c>
      <c r="F1" s="2" t="s">
        <v>0</v>
      </c>
      <c r="G1" s="2" t="s">
        <v>49</v>
      </c>
      <c r="H1" s="2" t="s">
        <v>50</v>
      </c>
      <c r="I1" s="2" t="s">
        <v>51</v>
      </c>
      <c r="K1" s="2" t="s">
        <v>0</v>
      </c>
      <c r="L1" s="2" t="s">
        <v>49</v>
      </c>
      <c r="M1" s="2" t="s">
        <v>50</v>
      </c>
      <c r="N1" s="2" t="s">
        <v>51</v>
      </c>
      <c r="P1" s="2" t="s">
        <v>0</v>
      </c>
      <c r="Q1" s="2" t="s">
        <v>49</v>
      </c>
      <c r="R1" s="2" t="s">
        <v>50</v>
      </c>
      <c r="S1" s="2" t="s">
        <v>51</v>
      </c>
      <c r="U1" s="2" t="s">
        <v>0</v>
      </c>
      <c r="V1" s="2" t="s">
        <v>49</v>
      </c>
      <c r="W1" s="2" t="s">
        <v>50</v>
      </c>
      <c r="X1" s="2" t="s">
        <v>51</v>
      </c>
      <c r="Z1" s="11" t="s">
        <v>0</v>
      </c>
      <c r="AA1" s="11" t="s">
        <v>49</v>
      </c>
      <c r="AB1" s="11" t="s">
        <v>50</v>
      </c>
    </row>
    <row r="2" spans="1:28" ht="15.75" customHeight="1" thickBot="1" x14ac:dyDescent="0.35">
      <c r="A2" s="4">
        <v>43467</v>
      </c>
      <c r="B2" s="2">
        <v>682.99</v>
      </c>
      <c r="C2" s="2">
        <v>-171686.27</v>
      </c>
      <c r="D2" s="2" t="s">
        <v>52</v>
      </c>
      <c r="F2" s="4">
        <v>43467</v>
      </c>
      <c r="G2" s="2">
        <v>2788</v>
      </c>
      <c r="H2" s="2">
        <v>-88990.06</v>
      </c>
      <c r="I2" s="2" t="s">
        <v>53</v>
      </c>
      <c r="K2" s="4">
        <v>43467</v>
      </c>
      <c r="L2" s="2">
        <v>868.26</v>
      </c>
      <c r="M2" s="2">
        <v>-177089.27</v>
      </c>
      <c r="N2" s="2" t="s">
        <v>55</v>
      </c>
      <c r="P2" s="4">
        <v>43467</v>
      </c>
      <c r="Q2" s="2">
        <v>682.99</v>
      </c>
      <c r="R2" s="2">
        <v>-171686.27</v>
      </c>
      <c r="S2" s="2" t="s">
        <v>52</v>
      </c>
      <c r="U2" s="4">
        <v>43467</v>
      </c>
      <c r="V2" s="2">
        <v>188.54</v>
      </c>
      <c r="W2" s="2">
        <v>-32385.360000000001</v>
      </c>
      <c r="X2" s="2" t="s">
        <v>54</v>
      </c>
      <c r="Z2" s="12">
        <v>43467</v>
      </c>
      <c r="AA2" s="10">
        <v>6217.48</v>
      </c>
      <c r="AB2" s="10">
        <v>-1194582.97</v>
      </c>
    </row>
    <row r="3" spans="1:28" ht="15.75" customHeight="1" thickBot="1" x14ac:dyDescent="0.35">
      <c r="A3" s="4">
        <v>43467</v>
      </c>
      <c r="B3" s="2">
        <v>2788</v>
      </c>
      <c r="C3" s="2">
        <v>-88990.06</v>
      </c>
      <c r="D3" s="2" t="s">
        <v>53</v>
      </c>
      <c r="F3" s="4">
        <v>43468</v>
      </c>
      <c r="G3" s="2">
        <v>2344.11</v>
      </c>
      <c r="H3" s="2">
        <v>15566.54</v>
      </c>
      <c r="I3" s="2" t="s">
        <v>53</v>
      </c>
      <c r="K3" s="4">
        <v>43468</v>
      </c>
      <c r="L3" s="2">
        <v>529.26</v>
      </c>
      <c r="M3" s="2">
        <v>-4069.79</v>
      </c>
      <c r="N3" s="2" t="s">
        <v>55</v>
      </c>
      <c r="P3" s="4">
        <v>43468</v>
      </c>
      <c r="Q3" s="2">
        <v>552.84</v>
      </c>
      <c r="R3" s="2">
        <v>-7799.89</v>
      </c>
      <c r="S3" s="2" t="s">
        <v>52</v>
      </c>
      <c r="U3" s="4">
        <v>43468</v>
      </c>
      <c r="V3" s="2">
        <v>166.34</v>
      </c>
      <c r="W3" s="2">
        <v>-5423.87</v>
      </c>
      <c r="X3" s="2" t="s">
        <v>54</v>
      </c>
      <c r="Z3" s="12">
        <v>43468</v>
      </c>
      <c r="AA3" s="10">
        <v>5203.97</v>
      </c>
      <c r="AB3" s="10">
        <v>7132.23</v>
      </c>
    </row>
    <row r="4" spans="1:28" ht="15.75" customHeight="1" thickBot="1" x14ac:dyDescent="0.35">
      <c r="A4" s="4">
        <v>43467</v>
      </c>
      <c r="B4" s="2">
        <v>188.54</v>
      </c>
      <c r="C4" s="2">
        <v>-32385.360000000001</v>
      </c>
      <c r="D4" s="2" t="s">
        <v>54</v>
      </c>
      <c r="F4" s="4">
        <v>43469</v>
      </c>
      <c r="G4" s="2">
        <v>2799.89</v>
      </c>
      <c r="H4" s="2">
        <v>-370.75</v>
      </c>
      <c r="I4" s="2" t="s">
        <v>53</v>
      </c>
      <c r="K4" s="4">
        <v>43469</v>
      </c>
      <c r="L4" s="2">
        <v>647.72</v>
      </c>
      <c r="M4" s="2">
        <v>-7253.08</v>
      </c>
      <c r="N4" s="2" t="s">
        <v>55</v>
      </c>
      <c r="P4" s="4">
        <v>43469</v>
      </c>
      <c r="Q4" s="2">
        <v>517.11</v>
      </c>
      <c r="R4" s="2">
        <v>-1164.99</v>
      </c>
      <c r="S4" s="2" t="s">
        <v>52</v>
      </c>
      <c r="U4" s="4">
        <v>43469</v>
      </c>
      <c r="V4" s="2">
        <v>317.16000000000003</v>
      </c>
      <c r="W4" s="2">
        <v>-3172.75</v>
      </c>
      <c r="X4" s="2" t="s">
        <v>54</v>
      </c>
      <c r="Z4" s="12">
        <v>43469</v>
      </c>
      <c r="AA4" s="10">
        <v>6024.65</v>
      </c>
      <c r="AB4" s="10">
        <v>-90083.02</v>
      </c>
    </row>
    <row r="5" spans="1:28" ht="15.75" customHeight="1" thickBot="1" x14ac:dyDescent="0.35">
      <c r="A5" s="4">
        <v>43467</v>
      </c>
      <c r="B5" s="2">
        <v>868.26</v>
      </c>
      <c r="C5" s="2">
        <v>-177089.27</v>
      </c>
      <c r="D5" s="2" t="s">
        <v>55</v>
      </c>
      <c r="F5" s="4">
        <v>43470</v>
      </c>
      <c r="G5" s="2">
        <v>0.28999999999999998</v>
      </c>
      <c r="H5" s="2">
        <v>-18.61</v>
      </c>
      <c r="I5" s="2" t="s">
        <v>53</v>
      </c>
      <c r="K5" s="4">
        <v>43471</v>
      </c>
      <c r="L5" s="2">
        <v>5.25</v>
      </c>
      <c r="M5" s="2">
        <v>-233.47</v>
      </c>
      <c r="N5" s="2" t="s">
        <v>55</v>
      </c>
      <c r="P5" s="4">
        <v>43471</v>
      </c>
      <c r="Q5" s="2">
        <v>16.55</v>
      </c>
      <c r="R5" s="2">
        <v>-3813.78</v>
      </c>
      <c r="S5" s="2" t="s">
        <v>52</v>
      </c>
      <c r="U5" s="4">
        <v>43471</v>
      </c>
      <c r="V5" s="2">
        <v>3.27</v>
      </c>
      <c r="W5" s="2">
        <v>11.66</v>
      </c>
      <c r="X5" s="2" t="s">
        <v>54</v>
      </c>
      <c r="Z5" s="12">
        <v>43470</v>
      </c>
      <c r="AA5" s="10">
        <v>0.3</v>
      </c>
      <c r="AB5" s="10">
        <v>-22.78</v>
      </c>
    </row>
    <row r="6" spans="1:28" ht="15.75" customHeight="1" thickBot="1" x14ac:dyDescent="0.35">
      <c r="A6" s="4">
        <v>43468</v>
      </c>
      <c r="B6" s="2">
        <v>529.26</v>
      </c>
      <c r="C6" s="2">
        <v>-4069.79</v>
      </c>
      <c r="D6" s="2" t="s">
        <v>55</v>
      </c>
      <c r="F6" s="4">
        <v>43471</v>
      </c>
      <c r="G6" s="2">
        <v>38.450000000000003</v>
      </c>
      <c r="H6" s="2">
        <v>-2290.17</v>
      </c>
      <c r="I6" s="2" t="s">
        <v>53</v>
      </c>
      <c r="K6" s="4">
        <v>43472</v>
      </c>
      <c r="L6" s="2">
        <v>528.80999999999995</v>
      </c>
      <c r="M6" s="2">
        <v>-14887.13</v>
      </c>
      <c r="N6" s="2" t="s">
        <v>55</v>
      </c>
      <c r="P6" s="4">
        <v>43472</v>
      </c>
      <c r="Q6" s="2">
        <v>462.22</v>
      </c>
      <c r="R6" s="2">
        <v>-10261.030000000001</v>
      </c>
      <c r="S6" s="2" t="s">
        <v>52</v>
      </c>
      <c r="U6" s="4">
        <v>43472</v>
      </c>
      <c r="V6" s="2">
        <v>241</v>
      </c>
      <c r="W6" s="2">
        <v>-12471.73</v>
      </c>
      <c r="X6" s="2" t="s">
        <v>54</v>
      </c>
      <c r="Z6" s="12">
        <v>43471</v>
      </c>
      <c r="AA6" s="10">
        <v>89.75</v>
      </c>
      <c r="AB6" s="10">
        <v>-7986.91</v>
      </c>
    </row>
    <row r="7" spans="1:28" ht="15.75" customHeight="1" thickBot="1" x14ac:dyDescent="0.35">
      <c r="A7" s="4">
        <v>43468</v>
      </c>
      <c r="B7" s="2">
        <v>552.84</v>
      </c>
      <c r="C7" s="2">
        <v>-7799.89</v>
      </c>
      <c r="D7" s="2" t="s">
        <v>52</v>
      </c>
      <c r="F7" s="4">
        <v>43472</v>
      </c>
      <c r="G7" s="2">
        <v>2388.81</v>
      </c>
      <c r="H7" s="2">
        <v>-4190.22</v>
      </c>
      <c r="I7" s="2" t="s">
        <v>53</v>
      </c>
      <c r="K7" s="4">
        <v>43473</v>
      </c>
      <c r="L7" s="2">
        <v>623.6</v>
      </c>
      <c r="M7" s="2">
        <v>-1975.91</v>
      </c>
      <c r="N7" s="2" t="s">
        <v>55</v>
      </c>
      <c r="P7" s="4">
        <v>43473</v>
      </c>
      <c r="Q7" s="2">
        <v>422.85</v>
      </c>
      <c r="R7" s="2">
        <v>-2627.88</v>
      </c>
      <c r="S7" s="2" t="s">
        <v>52</v>
      </c>
      <c r="U7" s="4">
        <v>43473</v>
      </c>
      <c r="V7" s="2">
        <v>176</v>
      </c>
      <c r="W7" s="2">
        <v>1887.41</v>
      </c>
      <c r="X7" s="2" t="s">
        <v>54</v>
      </c>
      <c r="Z7" s="12">
        <v>43472</v>
      </c>
      <c r="AA7" s="10">
        <v>5022.47</v>
      </c>
      <c r="AB7" s="10">
        <v>-72707.210000000006</v>
      </c>
    </row>
    <row r="8" spans="1:28" ht="15.75" customHeight="1" thickBot="1" x14ac:dyDescent="0.35">
      <c r="A8" s="4">
        <v>43468</v>
      </c>
      <c r="B8" s="2">
        <v>166.34</v>
      </c>
      <c r="C8" s="2">
        <v>-5423.87</v>
      </c>
      <c r="D8" s="2" t="s">
        <v>54</v>
      </c>
      <c r="F8" s="4">
        <v>43473</v>
      </c>
      <c r="G8" s="2">
        <v>2767.89</v>
      </c>
      <c r="H8" s="2">
        <v>16144.48</v>
      </c>
      <c r="I8" s="2" t="s">
        <v>53</v>
      </c>
      <c r="K8" s="4">
        <v>43474</v>
      </c>
      <c r="L8" s="2">
        <v>723.69</v>
      </c>
      <c r="M8" s="2">
        <v>-504.93</v>
      </c>
      <c r="N8" s="2" t="s">
        <v>55</v>
      </c>
      <c r="P8" s="4">
        <v>43474</v>
      </c>
      <c r="Q8" s="2">
        <v>453.39</v>
      </c>
      <c r="R8" s="2">
        <v>-9422.35</v>
      </c>
      <c r="S8" s="2" t="s">
        <v>52</v>
      </c>
      <c r="U8" s="4">
        <v>43474</v>
      </c>
      <c r="V8" s="2">
        <v>195.76</v>
      </c>
      <c r="W8" s="2">
        <v>-6680.15</v>
      </c>
      <c r="X8" s="2" t="s">
        <v>54</v>
      </c>
      <c r="Z8" s="12">
        <v>43473</v>
      </c>
      <c r="AA8" s="10">
        <v>5555.44</v>
      </c>
      <c r="AB8" s="10">
        <v>13590.55</v>
      </c>
    </row>
    <row r="9" spans="1:28" ht="15.75" customHeight="1" thickBot="1" x14ac:dyDescent="0.35">
      <c r="A9" s="4">
        <v>43468</v>
      </c>
      <c r="B9" s="2">
        <v>2344.11</v>
      </c>
      <c r="C9" s="2">
        <v>15566.54</v>
      </c>
      <c r="D9" s="2" t="s">
        <v>53</v>
      </c>
      <c r="F9" s="4">
        <v>43474</v>
      </c>
      <c r="G9" s="2">
        <v>3048.62</v>
      </c>
      <c r="H9" s="2">
        <v>-109321.64</v>
      </c>
      <c r="I9" s="2" t="s">
        <v>53</v>
      </c>
      <c r="K9" s="4">
        <v>43475</v>
      </c>
      <c r="L9" s="2">
        <v>665.2</v>
      </c>
      <c r="M9" s="2">
        <v>4875.84</v>
      </c>
      <c r="N9" s="2" t="s">
        <v>55</v>
      </c>
      <c r="P9" s="4">
        <v>43475</v>
      </c>
      <c r="Q9" s="2">
        <v>540.20000000000005</v>
      </c>
      <c r="R9" s="2">
        <v>-11476.27</v>
      </c>
      <c r="S9" s="2" t="s">
        <v>52</v>
      </c>
      <c r="U9" s="4">
        <v>43475</v>
      </c>
      <c r="V9" s="2">
        <v>203.73</v>
      </c>
      <c r="W9" s="2">
        <v>-2888.79</v>
      </c>
      <c r="X9" s="2" t="s">
        <v>54</v>
      </c>
      <c r="Z9" s="12">
        <v>43474</v>
      </c>
      <c r="AA9" s="10">
        <v>6431.43</v>
      </c>
      <c r="AB9" s="10">
        <v>-177138.02</v>
      </c>
    </row>
    <row r="10" spans="1:28" ht="15.75" customHeight="1" thickBot="1" x14ac:dyDescent="0.35">
      <c r="A10" s="4">
        <v>43469</v>
      </c>
      <c r="B10" s="2">
        <v>647.72</v>
      </c>
      <c r="C10" s="2">
        <v>-7253.08</v>
      </c>
      <c r="D10" s="2" t="s">
        <v>55</v>
      </c>
      <c r="F10" s="4">
        <v>43475</v>
      </c>
      <c r="G10" s="2">
        <v>2363.0700000000002</v>
      </c>
      <c r="H10" s="2">
        <v>-22596.44</v>
      </c>
      <c r="I10" s="2" t="s">
        <v>53</v>
      </c>
      <c r="K10" s="4">
        <v>43476</v>
      </c>
      <c r="L10" s="2">
        <v>964.99</v>
      </c>
      <c r="M10" s="2">
        <v>11791.44</v>
      </c>
      <c r="N10" s="2" t="s">
        <v>55</v>
      </c>
      <c r="P10" s="4">
        <v>43476</v>
      </c>
      <c r="Q10" s="2">
        <v>272.3</v>
      </c>
      <c r="R10" s="2">
        <v>-2589.9699999999998</v>
      </c>
      <c r="S10" s="2" t="s">
        <v>52</v>
      </c>
      <c r="U10" s="4">
        <v>43476</v>
      </c>
      <c r="V10" s="2">
        <v>146.55000000000001</v>
      </c>
      <c r="W10" s="2">
        <v>4830.7700000000004</v>
      </c>
      <c r="X10" s="2" t="s">
        <v>54</v>
      </c>
      <c r="Z10" s="12">
        <v>43475</v>
      </c>
      <c r="AA10" s="10">
        <v>5319.13</v>
      </c>
      <c r="AB10" s="10">
        <v>-44238.94</v>
      </c>
    </row>
    <row r="11" spans="1:28" ht="15.75" customHeight="1" thickBot="1" x14ac:dyDescent="0.35">
      <c r="A11" s="4">
        <v>43469</v>
      </c>
      <c r="B11" s="2">
        <v>517.11</v>
      </c>
      <c r="C11" s="2">
        <v>-1164.99</v>
      </c>
      <c r="D11" s="2" t="s">
        <v>52</v>
      </c>
      <c r="F11" s="4">
        <v>43476</v>
      </c>
      <c r="G11" s="2">
        <v>2264.5500000000002</v>
      </c>
      <c r="H11" s="2">
        <v>1834.53</v>
      </c>
      <c r="I11" s="2" t="s">
        <v>53</v>
      </c>
      <c r="K11" s="4">
        <v>43478</v>
      </c>
      <c r="L11" s="2">
        <v>22.68</v>
      </c>
      <c r="M11" s="2">
        <v>-271.45999999999998</v>
      </c>
      <c r="N11" s="2" t="s">
        <v>55</v>
      </c>
      <c r="P11" s="4">
        <v>43478</v>
      </c>
      <c r="Q11" s="2">
        <v>8.41</v>
      </c>
      <c r="R11" s="2">
        <v>-260.58999999999997</v>
      </c>
      <c r="S11" s="2" t="s">
        <v>52</v>
      </c>
      <c r="U11" s="4">
        <v>43478</v>
      </c>
      <c r="V11" s="2">
        <v>2.75</v>
      </c>
      <c r="W11" s="2">
        <v>584.4</v>
      </c>
      <c r="X11" s="2" t="s">
        <v>54</v>
      </c>
      <c r="Z11" s="12">
        <v>43476</v>
      </c>
      <c r="AA11" s="10">
        <v>5298.54</v>
      </c>
      <c r="AB11" s="10">
        <v>-26552.32</v>
      </c>
    </row>
    <row r="12" spans="1:28" ht="15.75" customHeight="1" thickBot="1" x14ac:dyDescent="0.35">
      <c r="A12" s="4">
        <v>43469</v>
      </c>
      <c r="B12" s="2">
        <v>2799.89</v>
      </c>
      <c r="C12" s="2">
        <v>-370.75</v>
      </c>
      <c r="D12" s="2" t="s">
        <v>53</v>
      </c>
      <c r="F12" s="4">
        <v>43478</v>
      </c>
      <c r="G12" s="2">
        <v>32.299999999999997</v>
      </c>
      <c r="H12" s="2">
        <v>-4951.6099999999997</v>
      </c>
      <c r="I12" s="2" t="s">
        <v>53</v>
      </c>
      <c r="K12" s="4">
        <v>43479</v>
      </c>
      <c r="L12" s="2">
        <v>947.34</v>
      </c>
      <c r="M12" s="2">
        <v>-989.29</v>
      </c>
      <c r="N12" s="2" t="s">
        <v>55</v>
      </c>
      <c r="P12" s="4">
        <v>43479</v>
      </c>
      <c r="Q12" s="2">
        <v>413.68</v>
      </c>
      <c r="R12" s="2">
        <v>-4522.5</v>
      </c>
      <c r="S12" s="2" t="s">
        <v>52</v>
      </c>
      <c r="U12" s="4">
        <v>43479</v>
      </c>
      <c r="V12" s="2">
        <v>275.93</v>
      </c>
      <c r="W12" s="2">
        <v>4010.78</v>
      </c>
      <c r="X12" s="2" t="s">
        <v>54</v>
      </c>
      <c r="Z12" s="12">
        <v>43478</v>
      </c>
      <c r="AA12" s="10">
        <v>100.54</v>
      </c>
      <c r="AB12" s="10">
        <v>-11331.22</v>
      </c>
    </row>
    <row r="13" spans="1:28" ht="15.75" customHeight="1" thickBot="1" x14ac:dyDescent="0.35">
      <c r="A13" s="4">
        <v>43469</v>
      </c>
      <c r="B13" s="2">
        <v>317.16000000000003</v>
      </c>
      <c r="C13" s="2">
        <v>-3172.75</v>
      </c>
      <c r="D13" s="2" t="s">
        <v>54</v>
      </c>
      <c r="F13" s="4">
        <v>43479</v>
      </c>
      <c r="G13" s="2">
        <v>2328.04</v>
      </c>
      <c r="H13" s="2">
        <v>20742.29</v>
      </c>
      <c r="I13" s="2" t="s">
        <v>53</v>
      </c>
      <c r="K13" s="4">
        <v>43480</v>
      </c>
      <c r="L13" s="2">
        <v>1510.32</v>
      </c>
      <c r="M13" s="2">
        <v>-32855.379999999997</v>
      </c>
      <c r="N13" s="2" t="s">
        <v>55</v>
      </c>
      <c r="P13" s="4">
        <v>43480</v>
      </c>
      <c r="Q13" s="2">
        <v>504.8</v>
      </c>
      <c r="R13" s="2">
        <v>7012.31</v>
      </c>
      <c r="S13" s="2" t="s">
        <v>52</v>
      </c>
      <c r="U13" s="4">
        <v>43480</v>
      </c>
      <c r="V13" s="2">
        <v>204.07</v>
      </c>
      <c r="W13" s="2">
        <v>3565.6</v>
      </c>
      <c r="X13" s="2" t="s">
        <v>54</v>
      </c>
      <c r="Z13" s="12">
        <v>43479</v>
      </c>
      <c r="AA13" s="10">
        <v>5358.32</v>
      </c>
      <c r="AB13" s="10">
        <v>11096.36</v>
      </c>
    </row>
    <row r="14" spans="1:28" ht="15.75" customHeight="1" thickBot="1" x14ac:dyDescent="0.35">
      <c r="A14" s="4">
        <v>43470</v>
      </c>
      <c r="B14" s="2">
        <v>0.28999999999999998</v>
      </c>
      <c r="C14" s="2">
        <v>-18.61</v>
      </c>
      <c r="D14" s="2" t="s">
        <v>53</v>
      </c>
      <c r="F14" s="4">
        <v>43480</v>
      </c>
      <c r="G14" s="2">
        <v>3137.72</v>
      </c>
      <c r="H14" s="2">
        <v>-27617.58</v>
      </c>
      <c r="I14" s="2" t="s">
        <v>53</v>
      </c>
      <c r="K14" s="4">
        <v>43481</v>
      </c>
      <c r="L14" s="2">
        <v>908.37</v>
      </c>
      <c r="M14" s="2">
        <v>6652.78</v>
      </c>
      <c r="N14" s="2" t="s">
        <v>55</v>
      </c>
      <c r="P14" s="4">
        <v>43481</v>
      </c>
      <c r="Q14" s="2">
        <v>307.19</v>
      </c>
      <c r="R14" s="2">
        <v>1508.96</v>
      </c>
      <c r="S14" s="2" t="s">
        <v>52</v>
      </c>
      <c r="U14" s="4">
        <v>43481</v>
      </c>
      <c r="V14" s="2">
        <v>174.73</v>
      </c>
      <c r="W14" s="2">
        <v>2968.38</v>
      </c>
      <c r="X14" s="2" t="s">
        <v>54</v>
      </c>
      <c r="Z14" s="12">
        <v>43480</v>
      </c>
      <c r="AA14" s="10">
        <v>7173.69</v>
      </c>
      <c r="AB14" s="10">
        <v>-75034.52</v>
      </c>
    </row>
    <row r="15" spans="1:28" ht="15.75" customHeight="1" thickBot="1" x14ac:dyDescent="0.35">
      <c r="A15" s="4">
        <v>43471</v>
      </c>
      <c r="B15" s="2">
        <v>5.25</v>
      </c>
      <c r="C15" s="2">
        <v>-233.47</v>
      </c>
      <c r="D15" s="2" t="s">
        <v>55</v>
      </c>
      <c r="F15" s="4">
        <v>43481</v>
      </c>
      <c r="G15" s="2">
        <v>1888.81</v>
      </c>
      <c r="H15" s="2">
        <v>5825.16</v>
      </c>
      <c r="I15" s="2" t="s">
        <v>53</v>
      </c>
      <c r="K15" s="4">
        <v>43482</v>
      </c>
      <c r="L15" s="2">
        <v>1204.3499999999999</v>
      </c>
      <c r="M15" s="2">
        <v>-62796.9</v>
      </c>
      <c r="N15" s="2" t="s">
        <v>55</v>
      </c>
      <c r="P15" s="4">
        <v>43482</v>
      </c>
      <c r="Q15" s="2">
        <v>370.13</v>
      </c>
      <c r="R15" s="2">
        <v>435.02</v>
      </c>
      <c r="S15" s="2" t="s">
        <v>52</v>
      </c>
      <c r="U15" s="4">
        <v>43482</v>
      </c>
      <c r="V15" s="2">
        <v>235.89</v>
      </c>
      <c r="W15" s="2">
        <v>9144.1200000000008</v>
      </c>
      <c r="X15" s="2" t="s">
        <v>54</v>
      </c>
      <c r="Z15" s="12">
        <v>43481</v>
      </c>
      <c r="AA15" s="10">
        <v>4685.6000000000004</v>
      </c>
      <c r="AB15" s="10">
        <v>6923.75</v>
      </c>
    </row>
    <row r="16" spans="1:28" ht="15.75" customHeight="1" thickBot="1" x14ac:dyDescent="0.35">
      <c r="A16" s="4">
        <v>43471</v>
      </c>
      <c r="B16" s="2">
        <v>16.55</v>
      </c>
      <c r="C16" s="2">
        <v>-3813.78</v>
      </c>
      <c r="D16" s="2" t="s">
        <v>52</v>
      </c>
      <c r="F16" s="4">
        <v>43482</v>
      </c>
      <c r="G16" s="2">
        <v>1985.51</v>
      </c>
      <c r="H16" s="2">
        <v>8093.1</v>
      </c>
      <c r="I16" s="2" t="s">
        <v>53</v>
      </c>
      <c r="K16" s="4">
        <v>43483</v>
      </c>
      <c r="L16" s="2">
        <v>879.83</v>
      </c>
      <c r="M16" s="2">
        <v>6600.27</v>
      </c>
      <c r="N16" s="2" t="s">
        <v>55</v>
      </c>
      <c r="P16" s="4">
        <v>43483</v>
      </c>
      <c r="Q16" s="2">
        <v>270.91000000000003</v>
      </c>
      <c r="R16" s="2">
        <v>-5530.85</v>
      </c>
      <c r="S16" s="2" t="s">
        <v>52</v>
      </c>
      <c r="U16" s="4">
        <v>43483</v>
      </c>
      <c r="V16" s="2">
        <v>174.74</v>
      </c>
      <c r="W16" s="2">
        <v>7857.54</v>
      </c>
      <c r="X16" s="2" t="s">
        <v>54</v>
      </c>
      <c r="Z16" s="12">
        <v>43482</v>
      </c>
      <c r="AA16" s="10">
        <v>5454.02</v>
      </c>
      <c r="AB16" s="10">
        <v>-81413.679999999993</v>
      </c>
    </row>
    <row r="17" spans="1:28" ht="15.75" customHeight="1" thickBot="1" x14ac:dyDescent="0.35">
      <c r="A17" s="4">
        <v>43471</v>
      </c>
      <c r="B17" s="2">
        <v>3.27</v>
      </c>
      <c r="C17" s="2">
        <v>11.66</v>
      </c>
      <c r="D17" s="2" t="s">
        <v>54</v>
      </c>
      <c r="F17" s="4">
        <v>43483</v>
      </c>
      <c r="G17" s="2">
        <v>1884.48</v>
      </c>
      <c r="H17" s="2">
        <v>-7731.73</v>
      </c>
      <c r="I17" s="2" t="s">
        <v>53</v>
      </c>
      <c r="K17" s="4">
        <v>43485</v>
      </c>
      <c r="L17" s="2">
        <v>17.399999999999999</v>
      </c>
      <c r="M17" s="2">
        <v>-2501.25</v>
      </c>
      <c r="N17" s="2" t="s">
        <v>55</v>
      </c>
      <c r="P17" s="4">
        <v>43485</v>
      </c>
      <c r="Q17" s="2">
        <v>7.09</v>
      </c>
      <c r="R17" s="2">
        <v>-36.97</v>
      </c>
      <c r="S17" s="2" t="s">
        <v>52</v>
      </c>
      <c r="U17" s="4">
        <v>43485</v>
      </c>
      <c r="V17" s="2">
        <v>0.72</v>
      </c>
      <c r="W17" s="2">
        <v>-49.48</v>
      </c>
      <c r="X17" s="2" t="s">
        <v>54</v>
      </c>
      <c r="Z17" s="12">
        <v>43483</v>
      </c>
      <c r="AA17" s="10">
        <v>4464.72</v>
      </c>
      <c r="AB17" s="10">
        <v>-13989.86</v>
      </c>
    </row>
    <row r="18" spans="1:28" ht="15.75" customHeight="1" thickBot="1" x14ac:dyDescent="0.35">
      <c r="A18" s="4">
        <v>43471</v>
      </c>
      <c r="B18" s="2">
        <v>38.450000000000003</v>
      </c>
      <c r="C18" s="2">
        <v>-2290.17</v>
      </c>
      <c r="D18" s="2" t="s">
        <v>53</v>
      </c>
      <c r="F18" s="4">
        <v>43485</v>
      </c>
      <c r="G18" s="2">
        <v>14.13</v>
      </c>
      <c r="H18" s="2">
        <v>-312.23</v>
      </c>
      <c r="I18" s="2" t="s">
        <v>53</v>
      </c>
      <c r="K18" s="4">
        <v>43486</v>
      </c>
      <c r="L18" s="2">
        <v>733.63</v>
      </c>
      <c r="M18" s="2">
        <v>-16676.13</v>
      </c>
      <c r="N18" s="2" t="s">
        <v>55</v>
      </c>
      <c r="P18" s="4">
        <v>43486</v>
      </c>
      <c r="Q18" s="2">
        <v>178.12</v>
      </c>
      <c r="R18" s="2">
        <v>1300.75</v>
      </c>
      <c r="S18" s="2" t="s">
        <v>52</v>
      </c>
      <c r="U18" s="4">
        <v>43486</v>
      </c>
      <c r="V18" s="2">
        <v>122.25</v>
      </c>
      <c r="W18" s="2">
        <v>-1436.57</v>
      </c>
      <c r="X18" s="2" t="s">
        <v>54</v>
      </c>
      <c r="Z18" s="12">
        <v>43485</v>
      </c>
      <c r="AA18" s="10">
        <v>71.58</v>
      </c>
      <c r="AB18" s="10">
        <v>-3473.53</v>
      </c>
    </row>
    <row r="19" spans="1:28" ht="15.75" customHeight="1" thickBot="1" x14ac:dyDescent="0.35">
      <c r="A19" s="4">
        <v>43472</v>
      </c>
      <c r="B19" s="2">
        <v>528.80999999999995</v>
      </c>
      <c r="C19" s="2">
        <v>-14887.13</v>
      </c>
      <c r="D19" s="2" t="s">
        <v>55</v>
      </c>
      <c r="F19" s="4">
        <v>43486</v>
      </c>
      <c r="G19" s="2">
        <v>1396.06</v>
      </c>
      <c r="H19" s="2">
        <v>755.49</v>
      </c>
      <c r="I19" s="2" t="s">
        <v>53</v>
      </c>
      <c r="K19" s="4">
        <v>43487</v>
      </c>
      <c r="L19" s="2">
        <v>1022.99</v>
      </c>
      <c r="M19" s="2">
        <v>-11500.42</v>
      </c>
      <c r="N19" s="2" t="s">
        <v>55</v>
      </c>
      <c r="P19" s="4">
        <v>43487</v>
      </c>
      <c r="Q19" s="2">
        <v>293.13</v>
      </c>
      <c r="R19" s="2">
        <v>-6184.08</v>
      </c>
      <c r="S19" s="2" t="s">
        <v>52</v>
      </c>
      <c r="U19" s="4">
        <v>43487</v>
      </c>
      <c r="V19" s="2">
        <v>186.11</v>
      </c>
      <c r="W19" s="2">
        <v>1505.44</v>
      </c>
      <c r="X19" s="2" t="s">
        <v>54</v>
      </c>
      <c r="Z19" s="12">
        <v>43486</v>
      </c>
      <c r="AA19" s="10">
        <v>3550.71</v>
      </c>
      <c r="AB19" s="10">
        <v>-44226.92</v>
      </c>
    </row>
    <row r="20" spans="1:28" ht="15.75" customHeight="1" thickBot="1" x14ac:dyDescent="0.35">
      <c r="A20" s="4">
        <v>43472</v>
      </c>
      <c r="B20" s="2">
        <v>241</v>
      </c>
      <c r="C20" s="2">
        <v>-12471.73</v>
      </c>
      <c r="D20" s="2" t="s">
        <v>54</v>
      </c>
      <c r="F20" s="4">
        <v>43487</v>
      </c>
      <c r="G20" s="2">
        <v>2101.85</v>
      </c>
      <c r="H20" s="2">
        <v>-28643.38</v>
      </c>
      <c r="I20" s="2" t="s">
        <v>53</v>
      </c>
      <c r="K20" s="4">
        <v>43488</v>
      </c>
      <c r="L20" s="2">
        <v>1161.46</v>
      </c>
      <c r="M20" s="2">
        <v>-72662.42</v>
      </c>
      <c r="N20" s="2" t="s">
        <v>55</v>
      </c>
      <c r="P20" s="4">
        <v>43488</v>
      </c>
      <c r="Q20" s="2">
        <v>413.71</v>
      </c>
      <c r="R20" s="2">
        <v>1348.96</v>
      </c>
      <c r="S20" s="2" t="s">
        <v>52</v>
      </c>
      <c r="U20" s="4">
        <v>43488</v>
      </c>
      <c r="V20" s="2">
        <v>166.36</v>
      </c>
      <c r="W20" s="2">
        <v>8667.2199999999993</v>
      </c>
      <c r="X20" s="2" t="s">
        <v>54</v>
      </c>
      <c r="Z20" s="12">
        <v>43487</v>
      </c>
      <c r="AA20" s="10">
        <v>5095.5600000000004</v>
      </c>
      <c r="AB20" s="10">
        <v>-52645.11</v>
      </c>
    </row>
    <row r="21" spans="1:28" ht="15.75" customHeight="1" thickBot="1" x14ac:dyDescent="0.35">
      <c r="A21" s="4">
        <v>43472</v>
      </c>
      <c r="B21" s="2">
        <v>462.22</v>
      </c>
      <c r="C21" s="2">
        <v>-10261.030000000001</v>
      </c>
      <c r="D21" s="2" t="s">
        <v>52</v>
      </c>
      <c r="F21" s="4">
        <v>43488</v>
      </c>
      <c r="G21" s="2">
        <v>1830.23</v>
      </c>
      <c r="H21" s="2">
        <v>18596.560000000001</v>
      </c>
      <c r="I21" s="2" t="s">
        <v>53</v>
      </c>
      <c r="K21" s="4">
        <v>43489</v>
      </c>
      <c r="L21" s="2">
        <v>1093.32</v>
      </c>
      <c r="M21" s="2">
        <v>-20358.48</v>
      </c>
      <c r="N21" s="2" t="s">
        <v>55</v>
      </c>
      <c r="P21" s="4">
        <v>43489</v>
      </c>
      <c r="Q21" s="2">
        <v>273.54000000000002</v>
      </c>
      <c r="R21" s="2">
        <v>1335.68</v>
      </c>
      <c r="S21" s="2" t="s">
        <v>52</v>
      </c>
      <c r="U21" s="4">
        <v>43489</v>
      </c>
      <c r="V21" s="2">
        <v>155.41</v>
      </c>
      <c r="W21" s="2">
        <v>1213.5999999999999</v>
      </c>
      <c r="X21" s="2" t="s">
        <v>54</v>
      </c>
      <c r="Z21" s="12">
        <v>43488</v>
      </c>
      <c r="AA21" s="10">
        <v>5148.29</v>
      </c>
      <c r="AB21" s="10">
        <v>-56613.61</v>
      </c>
    </row>
    <row r="22" spans="1:28" ht="15.75" customHeight="1" thickBot="1" x14ac:dyDescent="0.35">
      <c r="A22" s="4">
        <v>43472</v>
      </c>
      <c r="B22" s="2">
        <v>2388.81</v>
      </c>
      <c r="C22" s="2">
        <v>-4190.22</v>
      </c>
      <c r="D22" s="2" t="s">
        <v>53</v>
      </c>
      <c r="F22" s="4">
        <v>43489</v>
      </c>
      <c r="G22" s="2">
        <v>3393.24</v>
      </c>
      <c r="H22" s="2">
        <v>-50874.18</v>
      </c>
      <c r="I22" s="2" t="s">
        <v>53</v>
      </c>
      <c r="K22" s="4">
        <v>43490</v>
      </c>
      <c r="L22" s="2">
        <v>1263.54</v>
      </c>
      <c r="M22" s="2">
        <v>-29148.880000000001</v>
      </c>
      <c r="N22" s="2" t="s">
        <v>55</v>
      </c>
      <c r="P22" s="4">
        <v>43490</v>
      </c>
      <c r="Q22" s="2">
        <v>317.77999999999997</v>
      </c>
      <c r="R22" s="2">
        <v>3183.35</v>
      </c>
      <c r="S22" s="2" t="s">
        <v>52</v>
      </c>
      <c r="U22" s="4">
        <v>43490</v>
      </c>
      <c r="V22" s="2">
        <v>245.02</v>
      </c>
      <c r="W22" s="2">
        <v>-45812.82</v>
      </c>
      <c r="X22" s="2" t="s">
        <v>54</v>
      </c>
      <c r="Z22" s="12">
        <v>43489</v>
      </c>
      <c r="AA22" s="10">
        <v>6619.11</v>
      </c>
      <c r="AB22" s="10">
        <v>-88422.34</v>
      </c>
    </row>
    <row r="23" spans="1:28" ht="15.75" customHeight="1" thickBot="1" x14ac:dyDescent="0.35">
      <c r="A23" s="4">
        <v>43473</v>
      </c>
      <c r="B23" s="2">
        <v>176</v>
      </c>
      <c r="C23" s="2">
        <v>1887.41</v>
      </c>
      <c r="D23" s="2" t="s">
        <v>54</v>
      </c>
      <c r="F23" s="4">
        <v>43490</v>
      </c>
      <c r="G23" s="2">
        <v>2465.5300000000002</v>
      </c>
      <c r="H23" s="2">
        <v>1503.94</v>
      </c>
      <c r="I23" s="2" t="s">
        <v>53</v>
      </c>
      <c r="K23" s="4">
        <v>43492</v>
      </c>
      <c r="L23" s="2">
        <v>15.23</v>
      </c>
      <c r="M23" s="2">
        <v>-1381.39</v>
      </c>
      <c r="N23" s="2" t="s">
        <v>55</v>
      </c>
      <c r="P23" s="4">
        <v>43492</v>
      </c>
      <c r="Q23" s="2">
        <v>11.59</v>
      </c>
      <c r="R23" s="2">
        <v>94.96</v>
      </c>
      <c r="S23" s="2" t="s">
        <v>52</v>
      </c>
      <c r="U23" s="4">
        <v>43492</v>
      </c>
      <c r="V23" s="2">
        <v>3.5</v>
      </c>
      <c r="W23" s="2">
        <v>-382.1</v>
      </c>
      <c r="X23" s="2" t="s">
        <v>54</v>
      </c>
      <c r="Z23" s="12">
        <v>43490</v>
      </c>
      <c r="AA23" s="10">
        <v>5968.49</v>
      </c>
      <c r="AB23" s="10">
        <v>-123614.65</v>
      </c>
    </row>
    <row r="24" spans="1:28" ht="15.75" customHeight="1" thickBot="1" x14ac:dyDescent="0.35">
      <c r="A24" s="4">
        <v>43473</v>
      </c>
      <c r="B24" s="2">
        <v>422.85</v>
      </c>
      <c r="C24" s="2">
        <v>-2627.88</v>
      </c>
      <c r="D24" s="2" t="s">
        <v>52</v>
      </c>
      <c r="F24" s="4">
        <v>43491</v>
      </c>
      <c r="G24" s="2">
        <v>0.01</v>
      </c>
      <c r="H24" s="2">
        <v>-7.53</v>
      </c>
      <c r="I24" s="2" t="s">
        <v>53</v>
      </c>
      <c r="K24" s="4">
        <v>43493</v>
      </c>
      <c r="L24" s="2">
        <v>746.37</v>
      </c>
      <c r="M24" s="2">
        <v>10907.18</v>
      </c>
      <c r="N24" s="2" t="s">
        <v>55</v>
      </c>
      <c r="P24" s="4">
        <v>43493</v>
      </c>
      <c r="Q24" s="2">
        <v>296.38</v>
      </c>
      <c r="R24" s="2">
        <v>80.75</v>
      </c>
      <c r="S24" s="2" t="s">
        <v>52</v>
      </c>
      <c r="U24" s="4">
        <v>43493</v>
      </c>
      <c r="V24" s="2">
        <v>143.33000000000001</v>
      </c>
      <c r="W24" s="2">
        <v>-4786.33</v>
      </c>
      <c r="X24" s="2" t="s">
        <v>54</v>
      </c>
      <c r="Z24" s="12">
        <v>43491</v>
      </c>
      <c r="AA24" s="10">
        <v>0.01</v>
      </c>
      <c r="AB24" s="10">
        <v>-7.53</v>
      </c>
    </row>
    <row r="25" spans="1:28" ht="15.75" customHeight="1" thickBot="1" x14ac:dyDescent="0.35">
      <c r="A25" s="4">
        <v>43473</v>
      </c>
      <c r="B25" s="2">
        <v>2767.89</v>
      </c>
      <c r="C25" s="2">
        <v>16144.48</v>
      </c>
      <c r="D25" s="2" t="s">
        <v>53</v>
      </c>
      <c r="F25" s="4">
        <v>43492</v>
      </c>
      <c r="G25" s="2">
        <v>11.11</v>
      </c>
      <c r="H25" s="2">
        <v>-1345.23</v>
      </c>
      <c r="I25" s="2" t="s">
        <v>53</v>
      </c>
      <c r="K25" s="4">
        <v>43494</v>
      </c>
      <c r="L25" s="2">
        <v>1234.3599999999999</v>
      </c>
      <c r="M25" s="2">
        <v>-9823.86</v>
      </c>
      <c r="N25" s="2" t="s">
        <v>55</v>
      </c>
      <c r="P25" s="4">
        <v>43494</v>
      </c>
      <c r="Q25" s="2">
        <v>234.35</v>
      </c>
      <c r="R25" s="2">
        <v>-754.56</v>
      </c>
      <c r="S25" s="2" t="s">
        <v>52</v>
      </c>
      <c r="U25" s="4">
        <v>43494</v>
      </c>
      <c r="V25" s="2">
        <v>246.41</v>
      </c>
      <c r="W25" s="2">
        <v>-38619.449999999997</v>
      </c>
      <c r="X25" s="2" t="s">
        <v>54</v>
      </c>
      <c r="Z25" s="12">
        <v>43492</v>
      </c>
      <c r="AA25" s="10">
        <v>72.09</v>
      </c>
      <c r="AB25" s="10">
        <v>-7223.66</v>
      </c>
    </row>
    <row r="26" spans="1:28" ht="15.75" customHeight="1" thickBot="1" x14ac:dyDescent="0.35">
      <c r="A26" s="4">
        <v>43473</v>
      </c>
      <c r="B26" s="2">
        <v>623.6</v>
      </c>
      <c r="C26" s="2">
        <v>-1975.91</v>
      </c>
      <c r="D26" s="2" t="s">
        <v>55</v>
      </c>
      <c r="F26" s="4">
        <v>43493</v>
      </c>
      <c r="G26" s="2">
        <v>2179.31</v>
      </c>
      <c r="H26" s="2">
        <v>-22847</v>
      </c>
      <c r="I26" s="2" t="s">
        <v>53</v>
      </c>
      <c r="K26" s="4">
        <v>43495</v>
      </c>
      <c r="L26" s="2">
        <v>1089.28</v>
      </c>
      <c r="M26" s="2">
        <v>20055.560000000001</v>
      </c>
      <c r="N26" s="2" t="s">
        <v>55</v>
      </c>
      <c r="P26" s="4">
        <v>43495</v>
      </c>
      <c r="Q26" s="2">
        <v>302.79000000000002</v>
      </c>
      <c r="R26" s="2">
        <v>1602.46</v>
      </c>
      <c r="S26" s="2" t="s">
        <v>52</v>
      </c>
      <c r="U26" s="4">
        <v>43495</v>
      </c>
      <c r="V26" s="2">
        <v>238.42</v>
      </c>
      <c r="W26" s="2">
        <v>-51356.69</v>
      </c>
      <c r="X26" s="2" t="s">
        <v>54</v>
      </c>
      <c r="Z26" s="12">
        <v>43493</v>
      </c>
      <c r="AA26" s="10">
        <v>4564.43</v>
      </c>
      <c r="AB26" s="10">
        <v>-21890.9</v>
      </c>
    </row>
    <row r="27" spans="1:28" ht="15.75" customHeight="1" thickBot="1" x14ac:dyDescent="0.35">
      <c r="A27" s="4">
        <v>43474</v>
      </c>
      <c r="B27" s="2">
        <v>453.39</v>
      </c>
      <c r="C27" s="2">
        <v>-9422.35</v>
      </c>
      <c r="D27" s="2" t="s">
        <v>52</v>
      </c>
      <c r="F27" s="4">
        <v>43494</v>
      </c>
      <c r="G27" s="2">
        <v>1960.47</v>
      </c>
      <c r="H27" s="2">
        <v>-6825.47</v>
      </c>
      <c r="I27" s="2" t="s">
        <v>53</v>
      </c>
      <c r="K27" s="4">
        <v>43496</v>
      </c>
      <c r="L27" s="2">
        <v>828.14</v>
      </c>
      <c r="M27" s="2">
        <v>4128.26</v>
      </c>
      <c r="N27" s="2" t="s">
        <v>55</v>
      </c>
      <c r="P27" s="4">
        <v>43496</v>
      </c>
      <c r="Q27" s="2">
        <v>242.73</v>
      </c>
      <c r="R27" s="2">
        <v>-2287.2199999999998</v>
      </c>
      <c r="S27" s="2" t="s">
        <v>52</v>
      </c>
      <c r="U27" s="4">
        <v>43496</v>
      </c>
      <c r="V27" s="2">
        <v>170.36</v>
      </c>
      <c r="W27" s="2">
        <v>-3696.16</v>
      </c>
      <c r="X27" s="2" t="s">
        <v>54</v>
      </c>
      <c r="Z27" s="12">
        <v>43494</v>
      </c>
      <c r="AA27" s="10">
        <v>5211.13</v>
      </c>
      <c r="AB27" s="10">
        <v>-81792.800000000003</v>
      </c>
    </row>
    <row r="28" spans="1:28" ht="15.75" customHeight="1" thickBot="1" x14ac:dyDescent="0.35">
      <c r="A28" s="4">
        <v>43474</v>
      </c>
      <c r="B28" s="2">
        <v>3048.62</v>
      </c>
      <c r="C28" s="2">
        <v>-109321.64</v>
      </c>
      <c r="D28" s="2" t="s">
        <v>53</v>
      </c>
      <c r="F28" s="4">
        <v>43495</v>
      </c>
      <c r="G28" s="2">
        <v>2220.1999999999998</v>
      </c>
      <c r="H28" s="2">
        <v>-4192.3500000000004</v>
      </c>
      <c r="I28" s="2" t="s">
        <v>53</v>
      </c>
      <c r="K28" s="4">
        <v>43497</v>
      </c>
      <c r="L28" s="2">
        <v>916.5</v>
      </c>
      <c r="M28" s="2">
        <v>1453.92</v>
      </c>
      <c r="N28" s="2" t="s">
        <v>55</v>
      </c>
      <c r="P28" s="4">
        <v>43497</v>
      </c>
      <c r="Q28" s="2">
        <v>232.48</v>
      </c>
      <c r="R28" s="2">
        <v>-5429.69</v>
      </c>
      <c r="S28" s="2" t="s">
        <v>52</v>
      </c>
      <c r="U28" s="4">
        <v>43497</v>
      </c>
      <c r="V28" s="2">
        <v>237.14</v>
      </c>
      <c r="W28" s="2">
        <v>10163.290000000001</v>
      </c>
      <c r="X28" s="2" t="s">
        <v>54</v>
      </c>
      <c r="Z28" s="12">
        <v>43495</v>
      </c>
      <c r="AA28" s="10">
        <v>5706.97</v>
      </c>
      <c r="AB28" s="10">
        <v>-51951.71</v>
      </c>
    </row>
    <row r="29" spans="1:28" ht="15.75" customHeight="1" thickBot="1" x14ac:dyDescent="0.35">
      <c r="A29" s="4">
        <v>43474</v>
      </c>
      <c r="B29" s="2">
        <v>723.69</v>
      </c>
      <c r="C29" s="2">
        <v>-504.93</v>
      </c>
      <c r="D29" s="2" t="s">
        <v>55</v>
      </c>
      <c r="F29" s="4">
        <v>43496</v>
      </c>
      <c r="G29" s="2">
        <v>2248.1999999999998</v>
      </c>
      <c r="H29" s="2">
        <v>9654.4699999999993</v>
      </c>
      <c r="I29" s="2" t="s">
        <v>53</v>
      </c>
      <c r="K29" s="4">
        <v>43498</v>
      </c>
      <c r="L29" s="2">
        <v>0.02</v>
      </c>
      <c r="M29" s="2">
        <v>-4.4800000000000004</v>
      </c>
      <c r="N29" s="2" t="s">
        <v>55</v>
      </c>
      <c r="P29" s="4">
        <v>43499</v>
      </c>
      <c r="Q29" s="2">
        <v>8.76</v>
      </c>
      <c r="R29" s="2">
        <v>-10.029999999999999</v>
      </c>
      <c r="S29" s="2" t="s">
        <v>52</v>
      </c>
      <c r="U29" s="4">
        <v>43499</v>
      </c>
      <c r="V29" s="2">
        <v>1.4</v>
      </c>
      <c r="W29" s="2">
        <v>-12.96</v>
      </c>
      <c r="X29" s="2" t="s">
        <v>54</v>
      </c>
      <c r="Z29" s="12">
        <v>43496</v>
      </c>
      <c r="AA29" s="10">
        <v>5012.68</v>
      </c>
      <c r="AB29" s="10">
        <v>-6203.15</v>
      </c>
    </row>
    <row r="30" spans="1:28" ht="15.75" customHeight="1" thickBot="1" x14ac:dyDescent="0.35">
      <c r="A30" s="4">
        <v>43474</v>
      </c>
      <c r="B30" s="2">
        <v>195.76</v>
      </c>
      <c r="C30" s="2">
        <v>-6680.15</v>
      </c>
      <c r="D30" s="2" t="s">
        <v>54</v>
      </c>
      <c r="F30" s="4">
        <v>43497</v>
      </c>
      <c r="G30" s="2">
        <v>1878.6</v>
      </c>
      <c r="H30" s="2">
        <v>-13456.53</v>
      </c>
      <c r="I30" s="2" t="s">
        <v>53</v>
      </c>
      <c r="K30" s="4">
        <v>43499</v>
      </c>
      <c r="L30" s="2">
        <v>6.37</v>
      </c>
      <c r="M30" s="2">
        <v>-429.04</v>
      </c>
      <c r="N30" s="2" t="s">
        <v>55</v>
      </c>
      <c r="P30" s="4">
        <v>43500</v>
      </c>
      <c r="Q30" s="2">
        <v>287.37</v>
      </c>
      <c r="R30" s="2">
        <v>-14909.86</v>
      </c>
      <c r="S30" s="2" t="s">
        <v>52</v>
      </c>
      <c r="U30" s="4">
        <v>43500</v>
      </c>
      <c r="V30" s="2">
        <v>183.49</v>
      </c>
      <c r="W30" s="2">
        <v>7767.91</v>
      </c>
      <c r="X30" s="2" t="s">
        <v>54</v>
      </c>
      <c r="Z30" s="12">
        <v>43497</v>
      </c>
      <c r="AA30" s="10">
        <v>4728.1400000000003</v>
      </c>
      <c r="AB30" s="10">
        <v>-24641.93</v>
      </c>
    </row>
    <row r="31" spans="1:28" ht="15.75" customHeight="1" thickBot="1" x14ac:dyDescent="0.35">
      <c r="A31" s="4">
        <v>43475</v>
      </c>
      <c r="B31" s="2">
        <v>203.73</v>
      </c>
      <c r="C31" s="2">
        <v>-2888.79</v>
      </c>
      <c r="D31" s="2" t="s">
        <v>54</v>
      </c>
      <c r="F31" s="4">
        <v>43498</v>
      </c>
      <c r="G31" s="2">
        <v>0.37</v>
      </c>
      <c r="H31" s="2">
        <v>-46.38</v>
      </c>
      <c r="I31" s="2" t="s">
        <v>53</v>
      </c>
      <c r="K31" s="4">
        <v>43500</v>
      </c>
      <c r="L31" s="2">
        <v>913.25</v>
      </c>
      <c r="M31" s="2">
        <v>6329.2</v>
      </c>
      <c r="N31" s="2" t="s">
        <v>55</v>
      </c>
      <c r="P31" s="4">
        <v>43501</v>
      </c>
      <c r="Q31" s="2">
        <v>241.4</v>
      </c>
      <c r="R31" s="2">
        <v>-1390.68</v>
      </c>
      <c r="S31" s="2" t="s">
        <v>52</v>
      </c>
      <c r="U31" s="4">
        <v>43501</v>
      </c>
      <c r="V31" s="2">
        <v>161.41</v>
      </c>
      <c r="W31" s="2">
        <v>-4714.49</v>
      </c>
      <c r="X31" s="2" t="s">
        <v>54</v>
      </c>
      <c r="Z31" s="12">
        <v>43498</v>
      </c>
      <c r="AA31" s="10">
        <v>0.41</v>
      </c>
      <c r="AB31" s="10">
        <v>-124.06</v>
      </c>
    </row>
    <row r="32" spans="1:28" ht="15.75" customHeight="1" thickBot="1" x14ac:dyDescent="0.35">
      <c r="A32" s="4">
        <v>43475</v>
      </c>
      <c r="B32" s="2">
        <v>540.20000000000005</v>
      </c>
      <c r="C32" s="2">
        <v>-11476.27</v>
      </c>
      <c r="D32" s="2" t="s">
        <v>52</v>
      </c>
      <c r="F32" s="4">
        <v>43499</v>
      </c>
      <c r="G32" s="2">
        <v>14.26</v>
      </c>
      <c r="H32" s="2">
        <v>106.17</v>
      </c>
      <c r="I32" s="2" t="s">
        <v>53</v>
      </c>
      <c r="K32" s="4">
        <v>43501</v>
      </c>
      <c r="L32" s="2">
        <v>1073.25</v>
      </c>
      <c r="M32" s="2">
        <v>-73391.039999999994</v>
      </c>
      <c r="N32" s="2" t="s">
        <v>55</v>
      </c>
      <c r="P32" s="4">
        <v>43502</v>
      </c>
      <c r="Q32" s="2">
        <v>244.62</v>
      </c>
      <c r="R32" s="2">
        <v>1601.53</v>
      </c>
      <c r="S32" s="2" t="s">
        <v>52</v>
      </c>
      <c r="U32" s="4">
        <v>43502</v>
      </c>
      <c r="V32" s="2">
        <v>233.89</v>
      </c>
      <c r="W32" s="2">
        <v>1827.44</v>
      </c>
      <c r="X32" s="2" t="s">
        <v>54</v>
      </c>
      <c r="Z32" s="12">
        <v>43499</v>
      </c>
      <c r="AA32" s="10">
        <v>50.79</v>
      </c>
      <c r="AB32" s="10">
        <v>114.95</v>
      </c>
    </row>
    <row r="33" spans="1:28" ht="15.75" customHeight="1" thickBot="1" x14ac:dyDescent="0.35">
      <c r="A33" s="4">
        <v>43475</v>
      </c>
      <c r="B33" s="2">
        <v>665.2</v>
      </c>
      <c r="C33" s="2">
        <v>4875.84</v>
      </c>
      <c r="D33" s="2" t="s">
        <v>55</v>
      </c>
      <c r="F33" s="4">
        <v>43500</v>
      </c>
      <c r="G33" s="2">
        <v>1359.96</v>
      </c>
      <c r="H33" s="2">
        <v>11528.94</v>
      </c>
      <c r="I33" s="2" t="s">
        <v>53</v>
      </c>
      <c r="K33" s="4">
        <v>43502</v>
      </c>
      <c r="L33" s="2">
        <v>960.64</v>
      </c>
      <c r="M33" s="2">
        <v>-10658.03</v>
      </c>
      <c r="N33" s="2" t="s">
        <v>55</v>
      </c>
      <c r="P33" s="4">
        <v>43503</v>
      </c>
      <c r="Q33" s="2">
        <v>252.68</v>
      </c>
      <c r="R33" s="2">
        <v>-1616.66</v>
      </c>
      <c r="S33" s="2" t="s">
        <v>52</v>
      </c>
      <c r="U33" s="4">
        <v>43503</v>
      </c>
      <c r="V33" s="2">
        <v>196.1</v>
      </c>
      <c r="W33" s="2">
        <v>-5010.9799999999996</v>
      </c>
      <c r="X33" s="2" t="s">
        <v>54</v>
      </c>
      <c r="Z33" s="12">
        <v>43500</v>
      </c>
      <c r="AA33" s="10">
        <v>4097.34</v>
      </c>
      <c r="AB33" s="10">
        <v>4937.87</v>
      </c>
    </row>
    <row r="34" spans="1:28" ht="15.75" customHeight="1" thickBot="1" x14ac:dyDescent="0.35">
      <c r="A34" s="4">
        <v>43475</v>
      </c>
      <c r="B34" s="2">
        <v>2363.0700000000002</v>
      </c>
      <c r="C34" s="2">
        <v>-22596.44</v>
      </c>
      <c r="D34" s="2" t="s">
        <v>53</v>
      </c>
      <c r="F34" s="4">
        <v>43501</v>
      </c>
      <c r="G34" s="2">
        <v>1455.86</v>
      </c>
      <c r="H34" s="2">
        <v>-4071.39</v>
      </c>
      <c r="I34" s="2" t="s">
        <v>53</v>
      </c>
      <c r="K34" s="4">
        <v>43503</v>
      </c>
      <c r="L34" s="2">
        <v>1332.32</v>
      </c>
      <c r="M34" s="2">
        <v>-43158.92</v>
      </c>
      <c r="N34" s="2" t="s">
        <v>55</v>
      </c>
      <c r="P34" s="4">
        <v>43504</v>
      </c>
      <c r="Q34" s="2">
        <v>196.34</v>
      </c>
      <c r="R34" s="2">
        <v>-491.74</v>
      </c>
      <c r="S34" s="2" t="s">
        <v>52</v>
      </c>
      <c r="U34" s="4">
        <v>43504</v>
      </c>
      <c r="V34" s="2">
        <v>147.91999999999999</v>
      </c>
      <c r="W34" s="2">
        <v>-7997.52</v>
      </c>
      <c r="X34" s="2" t="s">
        <v>54</v>
      </c>
      <c r="Z34" s="12">
        <v>43501</v>
      </c>
      <c r="AA34" s="10">
        <v>4808.3999999999996</v>
      </c>
      <c r="AB34" s="10">
        <v>-100872.32000000001</v>
      </c>
    </row>
    <row r="35" spans="1:28" ht="15.75" customHeight="1" thickBot="1" x14ac:dyDescent="0.35">
      <c r="A35" s="4">
        <v>43476</v>
      </c>
      <c r="B35" s="2">
        <v>964.99</v>
      </c>
      <c r="C35" s="2">
        <v>11791.44</v>
      </c>
      <c r="D35" s="2" t="s">
        <v>55</v>
      </c>
      <c r="F35" s="4">
        <v>43502</v>
      </c>
      <c r="G35" s="2">
        <v>1649.63</v>
      </c>
      <c r="H35" s="2">
        <v>-54779.19</v>
      </c>
      <c r="I35" s="2" t="s">
        <v>53</v>
      </c>
      <c r="K35" s="4">
        <v>43504</v>
      </c>
      <c r="L35" s="2">
        <v>772.68</v>
      </c>
      <c r="M35" s="2">
        <v>2610.16</v>
      </c>
      <c r="N35" s="2" t="s">
        <v>55</v>
      </c>
      <c r="P35" s="4">
        <v>43505</v>
      </c>
      <c r="Q35" s="2">
        <v>0.11</v>
      </c>
      <c r="R35" s="2">
        <v>-7.15</v>
      </c>
      <c r="S35" s="2" t="s">
        <v>52</v>
      </c>
      <c r="U35" s="4">
        <v>43505</v>
      </c>
      <c r="V35" s="2">
        <v>0.01</v>
      </c>
      <c r="W35" s="2">
        <v>2.41</v>
      </c>
      <c r="X35" s="2" t="s">
        <v>54</v>
      </c>
      <c r="Z35" s="12">
        <v>43502</v>
      </c>
      <c r="AA35" s="10">
        <v>4888.7</v>
      </c>
      <c r="AB35" s="10">
        <v>-95819.89</v>
      </c>
    </row>
    <row r="36" spans="1:28" ht="15.75" customHeight="1" thickBot="1" x14ac:dyDescent="0.35">
      <c r="A36" s="4">
        <v>43476</v>
      </c>
      <c r="B36" s="2">
        <v>146.55000000000001</v>
      </c>
      <c r="C36" s="2">
        <v>4830.7700000000004</v>
      </c>
      <c r="D36" s="2" t="s">
        <v>54</v>
      </c>
      <c r="F36" s="4">
        <v>43503</v>
      </c>
      <c r="G36" s="2">
        <v>1643.15</v>
      </c>
      <c r="H36" s="2">
        <v>-34235.33</v>
      </c>
      <c r="I36" s="2" t="s">
        <v>53</v>
      </c>
      <c r="K36" s="4">
        <v>43506</v>
      </c>
      <c r="L36" s="2">
        <v>5.85</v>
      </c>
      <c r="M36" s="2">
        <v>-1017.27</v>
      </c>
      <c r="N36" s="2" t="s">
        <v>55</v>
      </c>
      <c r="P36" s="4">
        <v>43506</v>
      </c>
      <c r="Q36" s="2">
        <v>8.02</v>
      </c>
      <c r="R36" s="2">
        <v>-620.9</v>
      </c>
      <c r="S36" s="2" t="s">
        <v>52</v>
      </c>
      <c r="U36" s="4">
        <v>43506</v>
      </c>
      <c r="V36" s="2">
        <v>4.63</v>
      </c>
      <c r="W36" s="2">
        <v>-139.21</v>
      </c>
      <c r="X36" s="2" t="s">
        <v>54</v>
      </c>
      <c r="Z36" s="12">
        <v>43503</v>
      </c>
      <c r="AA36" s="10">
        <v>5433.33</v>
      </c>
      <c r="AB36" s="10">
        <v>-103131.19</v>
      </c>
    </row>
    <row r="37" spans="1:28" ht="15.75" customHeight="1" thickBot="1" x14ac:dyDescent="0.35">
      <c r="A37" s="4">
        <v>43476</v>
      </c>
      <c r="B37" s="2">
        <v>2264.5500000000002</v>
      </c>
      <c r="C37" s="2">
        <v>1834.53</v>
      </c>
      <c r="D37" s="2" t="s">
        <v>53</v>
      </c>
      <c r="F37" s="4">
        <v>43504</v>
      </c>
      <c r="G37" s="2">
        <v>1122.05</v>
      </c>
      <c r="H37" s="2">
        <v>-7993.65</v>
      </c>
      <c r="I37" s="2" t="s">
        <v>53</v>
      </c>
      <c r="K37" s="4">
        <v>43507</v>
      </c>
      <c r="L37" s="2">
        <v>1053.6099999999999</v>
      </c>
      <c r="M37" s="2">
        <v>-9844.1299999999992</v>
      </c>
      <c r="N37" s="2" t="s">
        <v>55</v>
      </c>
      <c r="P37" s="4">
        <v>43507</v>
      </c>
      <c r="Q37" s="2">
        <v>301.51</v>
      </c>
      <c r="R37" s="2">
        <v>-17427.830000000002</v>
      </c>
      <c r="S37" s="2" t="s">
        <v>52</v>
      </c>
      <c r="U37" s="4">
        <v>43507</v>
      </c>
      <c r="V37" s="2">
        <v>181.58</v>
      </c>
      <c r="W37" s="2">
        <v>-2078.11</v>
      </c>
      <c r="X37" s="2" t="s">
        <v>54</v>
      </c>
      <c r="Z37" s="12">
        <v>43504</v>
      </c>
      <c r="AA37" s="10">
        <v>3776.98</v>
      </c>
      <c r="AB37" s="10">
        <v>-23177.57</v>
      </c>
    </row>
    <row r="38" spans="1:28" ht="15.75" customHeight="1" thickBot="1" x14ac:dyDescent="0.35">
      <c r="A38" s="4">
        <v>43476</v>
      </c>
      <c r="B38" s="2">
        <v>272.3</v>
      </c>
      <c r="C38" s="2">
        <v>-2589.9699999999998</v>
      </c>
      <c r="D38" s="2" t="s">
        <v>52</v>
      </c>
      <c r="F38" s="4">
        <v>43506</v>
      </c>
      <c r="G38" s="2">
        <v>74.48</v>
      </c>
      <c r="H38" s="2">
        <v>-7425.5</v>
      </c>
      <c r="I38" s="2" t="s">
        <v>53</v>
      </c>
      <c r="K38" s="4">
        <v>43508</v>
      </c>
      <c r="L38" s="2">
        <v>791.58</v>
      </c>
      <c r="M38" s="2">
        <v>3049.67</v>
      </c>
      <c r="N38" s="2" t="s">
        <v>55</v>
      </c>
      <c r="P38" s="4">
        <v>43508</v>
      </c>
      <c r="Q38" s="2">
        <v>242.4</v>
      </c>
      <c r="R38" s="2">
        <v>-3542.74</v>
      </c>
      <c r="S38" s="2" t="s">
        <v>52</v>
      </c>
      <c r="U38" s="4">
        <v>43508</v>
      </c>
      <c r="V38" s="2">
        <v>169.94</v>
      </c>
      <c r="W38" s="2">
        <v>5191.71</v>
      </c>
      <c r="X38" s="2" t="s">
        <v>54</v>
      </c>
      <c r="Z38" s="12">
        <v>43505</v>
      </c>
      <c r="AA38" s="10">
        <v>0.18</v>
      </c>
      <c r="AB38" s="10">
        <v>-7.58</v>
      </c>
    </row>
    <row r="39" spans="1:28" ht="15.75" customHeight="1" thickBot="1" x14ac:dyDescent="0.35">
      <c r="A39" s="4">
        <v>43478</v>
      </c>
      <c r="B39" s="2">
        <v>2.75</v>
      </c>
      <c r="C39" s="2">
        <v>584.4</v>
      </c>
      <c r="D39" s="2" t="s">
        <v>54</v>
      </c>
      <c r="F39" s="4">
        <v>43507</v>
      </c>
      <c r="G39" s="2">
        <v>1703.31</v>
      </c>
      <c r="H39" s="2">
        <v>-73204.12</v>
      </c>
      <c r="I39" s="2" t="s">
        <v>53</v>
      </c>
      <c r="K39" s="4">
        <v>43509</v>
      </c>
      <c r="L39" s="2">
        <v>1114.78</v>
      </c>
      <c r="M39" s="2">
        <v>-5365.22</v>
      </c>
      <c r="N39" s="2" t="s">
        <v>55</v>
      </c>
      <c r="P39" s="4">
        <v>43509</v>
      </c>
      <c r="Q39" s="2">
        <v>260.35000000000002</v>
      </c>
      <c r="R39" s="2">
        <v>-11321.1</v>
      </c>
      <c r="S39" s="2" t="s">
        <v>52</v>
      </c>
      <c r="U39" s="4">
        <v>43509</v>
      </c>
      <c r="V39" s="2">
        <v>285.73</v>
      </c>
      <c r="W39" s="2">
        <v>6405.63</v>
      </c>
      <c r="X39" s="2" t="s">
        <v>54</v>
      </c>
      <c r="Z39" s="12">
        <v>43506</v>
      </c>
      <c r="AA39" s="10">
        <v>177.49</v>
      </c>
      <c r="AB39" s="10">
        <v>-27293.66</v>
      </c>
    </row>
    <row r="40" spans="1:28" ht="15.75" customHeight="1" thickBot="1" x14ac:dyDescent="0.35">
      <c r="A40" s="4">
        <v>43478</v>
      </c>
      <c r="B40" s="2">
        <v>32.299999999999997</v>
      </c>
      <c r="C40" s="2">
        <v>-4951.6099999999997</v>
      </c>
      <c r="D40" s="2" t="s">
        <v>53</v>
      </c>
      <c r="F40" s="4">
        <v>43508</v>
      </c>
      <c r="G40" s="2">
        <v>1988.43</v>
      </c>
      <c r="H40" s="2">
        <v>-19510.79</v>
      </c>
      <c r="I40" s="2" t="s">
        <v>53</v>
      </c>
      <c r="K40" s="4">
        <v>43510</v>
      </c>
      <c r="L40" s="2">
        <v>1143.6300000000001</v>
      </c>
      <c r="M40" s="2">
        <v>-13826.64</v>
      </c>
      <c r="N40" s="2" t="s">
        <v>55</v>
      </c>
      <c r="P40" s="4">
        <v>43510</v>
      </c>
      <c r="Q40" s="2">
        <v>384.41</v>
      </c>
      <c r="R40" s="2">
        <v>7072.19</v>
      </c>
      <c r="S40" s="2" t="s">
        <v>52</v>
      </c>
      <c r="U40" s="4">
        <v>43510</v>
      </c>
      <c r="V40" s="2">
        <v>225.27</v>
      </c>
      <c r="W40" s="2">
        <v>20769.36</v>
      </c>
      <c r="X40" s="2" t="s">
        <v>54</v>
      </c>
      <c r="Z40" s="12">
        <v>43507</v>
      </c>
      <c r="AA40" s="10">
        <v>4677.7299999999996</v>
      </c>
      <c r="AB40" s="10">
        <v>-127028.5</v>
      </c>
    </row>
    <row r="41" spans="1:28" ht="15.75" customHeight="1" thickBot="1" x14ac:dyDescent="0.35">
      <c r="A41" s="4">
        <v>43478</v>
      </c>
      <c r="B41" s="2">
        <v>8.41</v>
      </c>
      <c r="C41" s="2">
        <v>-260.58999999999997</v>
      </c>
      <c r="D41" s="2" t="s">
        <v>52</v>
      </c>
      <c r="F41" s="4">
        <v>43509</v>
      </c>
      <c r="G41" s="2">
        <v>2274.56</v>
      </c>
      <c r="H41" s="2">
        <v>-60617.89</v>
      </c>
      <c r="I41" s="2" t="s">
        <v>53</v>
      </c>
      <c r="K41" s="4">
        <v>43511</v>
      </c>
      <c r="L41" s="2">
        <v>1348.71</v>
      </c>
      <c r="M41" s="2">
        <v>-6206.29</v>
      </c>
      <c r="N41" s="2" t="s">
        <v>55</v>
      </c>
      <c r="P41" s="4">
        <v>43511</v>
      </c>
      <c r="Q41" s="2">
        <v>285.67</v>
      </c>
      <c r="R41" s="2">
        <v>523.45000000000005</v>
      </c>
      <c r="S41" s="2" t="s">
        <v>52</v>
      </c>
      <c r="U41" s="4">
        <v>43511</v>
      </c>
      <c r="V41" s="2">
        <v>236.1</v>
      </c>
      <c r="W41" s="2">
        <v>-27023.59</v>
      </c>
      <c r="X41" s="2" t="s">
        <v>54</v>
      </c>
      <c r="Z41" s="12">
        <v>43508</v>
      </c>
      <c r="AA41" s="10">
        <v>4580.55</v>
      </c>
      <c r="AB41" s="10">
        <v>-21928.75</v>
      </c>
    </row>
    <row r="42" spans="1:28" ht="15.75" customHeight="1" thickBot="1" x14ac:dyDescent="0.35">
      <c r="A42" s="4">
        <v>43478</v>
      </c>
      <c r="B42" s="2">
        <v>22.68</v>
      </c>
      <c r="C42" s="2">
        <v>-271.45999999999998</v>
      </c>
      <c r="D42" s="2" t="s">
        <v>55</v>
      </c>
      <c r="F42" s="4">
        <v>43510</v>
      </c>
      <c r="G42" s="2">
        <v>1999.86</v>
      </c>
      <c r="H42" s="2">
        <v>10662.47</v>
      </c>
      <c r="I42" s="2" t="s">
        <v>53</v>
      </c>
      <c r="K42" s="4">
        <v>43513</v>
      </c>
      <c r="L42" s="2">
        <v>79.27</v>
      </c>
      <c r="M42" s="2">
        <v>-98552.84</v>
      </c>
      <c r="N42" s="2" t="s">
        <v>55</v>
      </c>
      <c r="P42" s="4">
        <v>43513</v>
      </c>
      <c r="Q42" s="2">
        <v>3.93</v>
      </c>
      <c r="R42" s="2">
        <v>-5.58</v>
      </c>
      <c r="S42" s="2" t="s">
        <v>52</v>
      </c>
      <c r="U42" s="4">
        <v>43513</v>
      </c>
      <c r="V42" s="2">
        <v>16.86</v>
      </c>
      <c r="W42" s="2">
        <v>-1813.5</v>
      </c>
      <c r="X42" s="2" t="s">
        <v>54</v>
      </c>
      <c r="Z42" s="12">
        <v>43509</v>
      </c>
      <c r="AA42" s="10">
        <v>5850.58</v>
      </c>
      <c r="AB42" s="10">
        <v>-65410.15</v>
      </c>
    </row>
    <row r="43" spans="1:28" ht="15.75" customHeight="1" thickBot="1" x14ac:dyDescent="0.35">
      <c r="A43" s="4">
        <v>43479</v>
      </c>
      <c r="B43" s="2">
        <v>413.68</v>
      </c>
      <c r="C43" s="2">
        <v>-4522.5</v>
      </c>
      <c r="D43" s="2" t="s">
        <v>52</v>
      </c>
      <c r="F43" s="4">
        <v>43511</v>
      </c>
      <c r="G43" s="2">
        <v>1946.79</v>
      </c>
      <c r="H43" s="2">
        <v>-23458.7</v>
      </c>
      <c r="I43" s="2" t="s">
        <v>53</v>
      </c>
      <c r="K43" s="4">
        <v>43514</v>
      </c>
      <c r="L43" s="2">
        <v>629.44000000000005</v>
      </c>
      <c r="M43" s="2">
        <v>-1122.02</v>
      </c>
      <c r="N43" s="2" t="s">
        <v>55</v>
      </c>
      <c r="P43" s="4">
        <v>43514</v>
      </c>
      <c r="Q43" s="2">
        <v>114.73</v>
      </c>
      <c r="R43" s="2">
        <v>-544.66</v>
      </c>
      <c r="S43" s="2" t="s">
        <v>52</v>
      </c>
      <c r="U43" s="4">
        <v>43514</v>
      </c>
      <c r="V43" s="2">
        <v>146.22999999999999</v>
      </c>
      <c r="W43" s="2">
        <v>-16399.98</v>
      </c>
      <c r="X43" s="2" t="s">
        <v>54</v>
      </c>
      <c r="Z43" s="12">
        <v>43510</v>
      </c>
      <c r="AA43" s="10">
        <v>5475.34</v>
      </c>
      <c r="AB43" s="10">
        <v>29378.15</v>
      </c>
    </row>
    <row r="44" spans="1:28" ht="15.75" customHeight="1" thickBot="1" x14ac:dyDescent="0.35">
      <c r="A44" s="4">
        <v>43479</v>
      </c>
      <c r="B44" s="2">
        <v>2328.04</v>
      </c>
      <c r="C44" s="2">
        <v>20742.29</v>
      </c>
      <c r="D44" s="2" t="s">
        <v>53</v>
      </c>
      <c r="F44" s="4">
        <v>43513</v>
      </c>
      <c r="G44" s="2">
        <v>33.270000000000003</v>
      </c>
      <c r="H44" s="2">
        <v>-301.26</v>
      </c>
      <c r="I44" s="2" t="s">
        <v>53</v>
      </c>
      <c r="K44" s="4">
        <v>43515</v>
      </c>
      <c r="L44" s="2">
        <v>1310.87</v>
      </c>
      <c r="M44" s="2">
        <v>-113697.7</v>
      </c>
      <c r="N44" s="2" t="s">
        <v>55</v>
      </c>
      <c r="P44" s="4">
        <v>43515</v>
      </c>
      <c r="Q44" s="2">
        <v>286.61</v>
      </c>
      <c r="R44" s="2">
        <v>-1002.32</v>
      </c>
      <c r="S44" s="2" t="s">
        <v>52</v>
      </c>
      <c r="U44" s="4">
        <v>43515</v>
      </c>
      <c r="V44" s="2">
        <v>316.04000000000002</v>
      </c>
      <c r="W44" s="2">
        <v>-64310.65</v>
      </c>
      <c r="X44" s="2" t="s">
        <v>54</v>
      </c>
      <c r="Z44" s="12">
        <v>43511</v>
      </c>
      <c r="AA44" s="10">
        <v>5487.42</v>
      </c>
      <c r="AB44" s="10">
        <v>-60875.09</v>
      </c>
    </row>
    <row r="45" spans="1:28" ht="15.75" customHeight="1" thickBot="1" x14ac:dyDescent="0.35">
      <c r="A45" s="4">
        <v>43479</v>
      </c>
      <c r="B45" s="2">
        <v>275.93</v>
      </c>
      <c r="C45" s="2">
        <v>4010.78</v>
      </c>
      <c r="D45" s="2" t="s">
        <v>54</v>
      </c>
      <c r="F45" s="4">
        <v>43514</v>
      </c>
      <c r="G45" s="2">
        <v>1521.3</v>
      </c>
      <c r="H45" s="2">
        <v>-10823.26</v>
      </c>
      <c r="I45" s="2" t="s">
        <v>53</v>
      </c>
      <c r="K45" s="4">
        <v>43516</v>
      </c>
      <c r="L45" s="2">
        <v>965.54</v>
      </c>
      <c r="M45" s="2">
        <v>-26944.73</v>
      </c>
      <c r="N45" s="2" t="s">
        <v>55</v>
      </c>
      <c r="P45" s="4">
        <v>43516</v>
      </c>
      <c r="Q45" s="2">
        <v>249.35</v>
      </c>
      <c r="R45" s="2">
        <v>-4454.84</v>
      </c>
      <c r="S45" s="2" t="s">
        <v>52</v>
      </c>
      <c r="U45" s="4">
        <v>43516</v>
      </c>
      <c r="V45" s="2">
        <v>217.5</v>
      </c>
      <c r="W45" s="2">
        <v>-21710.67</v>
      </c>
      <c r="X45" s="2" t="s">
        <v>54</v>
      </c>
      <c r="Z45" s="12">
        <v>43512</v>
      </c>
      <c r="AA45" s="10">
        <v>0.02</v>
      </c>
      <c r="AB45" s="10">
        <v>-3.81</v>
      </c>
    </row>
    <row r="46" spans="1:28" ht="15.75" customHeight="1" thickBot="1" x14ac:dyDescent="0.35">
      <c r="A46" s="4">
        <v>43479</v>
      </c>
      <c r="B46" s="2">
        <v>947.34</v>
      </c>
      <c r="C46" s="2">
        <v>-989.29</v>
      </c>
      <c r="D46" s="2" t="s">
        <v>55</v>
      </c>
      <c r="F46" s="4">
        <v>43515</v>
      </c>
      <c r="G46" s="2">
        <v>2080.9699999999998</v>
      </c>
      <c r="H46" s="2">
        <v>20352.05</v>
      </c>
      <c r="I46" s="2" t="s">
        <v>53</v>
      </c>
      <c r="K46" s="4">
        <v>43517</v>
      </c>
      <c r="L46" s="2">
        <v>906.46</v>
      </c>
      <c r="M46" s="2">
        <v>16576.36</v>
      </c>
      <c r="N46" s="2" t="s">
        <v>55</v>
      </c>
      <c r="P46" s="4">
        <v>43517</v>
      </c>
      <c r="Q46" s="2">
        <v>194.33</v>
      </c>
      <c r="R46" s="2">
        <v>1208.24</v>
      </c>
      <c r="S46" s="2" t="s">
        <v>52</v>
      </c>
      <c r="U46" s="4">
        <v>43517</v>
      </c>
      <c r="V46" s="2">
        <v>286.14</v>
      </c>
      <c r="W46" s="2">
        <v>15504.23</v>
      </c>
      <c r="X46" s="2" t="s">
        <v>54</v>
      </c>
      <c r="Z46" s="12">
        <v>43513</v>
      </c>
      <c r="AA46" s="10">
        <v>185.49</v>
      </c>
      <c r="AB46" s="10">
        <v>-98531.49</v>
      </c>
    </row>
    <row r="47" spans="1:28" ht="15.75" customHeight="1" thickBot="1" x14ac:dyDescent="0.35">
      <c r="A47" s="4">
        <v>43480</v>
      </c>
      <c r="B47" s="2">
        <v>3137.72</v>
      </c>
      <c r="C47" s="2">
        <v>-27617.58</v>
      </c>
      <c r="D47" s="2" t="s">
        <v>53</v>
      </c>
      <c r="F47" s="4">
        <v>43516</v>
      </c>
      <c r="G47" s="2">
        <v>1777.92</v>
      </c>
      <c r="H47" s="2">
        <v>12243.2</v>
      </c>
      <c r="I47" s="2" t="s">
        <v>53</v>
      </c>
      <c r="K47" s="4">
        <v>43518</v>
      </c>
      <c r="L47" s="2">
        <v>969.16</v>
      </c>
      <c r="M47" s="2">
        <v>-20141.759999999998</v>
      </c>
      <c r="N47" s="2" t="s">
        <v>55</v>
      </c>
      <c r="P47" s="4">
        <v>43518</v>
      </c>
      <c r="Q47" s="2">
        <v>183.08</v>
      </c>
      <c r="R47" s="2">
        <v>1269.47</v>
      </c>
      <c r="S47" s="2" t="s">
        <v>52</v>
      </c>
      <c r="U47" s="4">
        <v>43518</v>
      </c>
      <c r="V47" s="2">
        <v>309.14999999999998</v>
      </c>
      <c r="W47" s="2">
        <v>6333.77</v>
      </c>
      <c r="X47" s="2" t="s">
        <v>54</v>
      </c>
      <c r="Z47" s="12">
        <v>43514</v>
      </c>
      <c r="AA47" s="10">
        <v>3624.25</v>
      </c>
      <c r="AB47" s="10">
        <v>-23679.78</v>
      </c>
    </row>
    <row r="48" spans="1:28" ht="15.75" customHeight="1" thickBot="1" x14ac:dyDescent="0.35">
      <c r="A48" s="4">
        <v>43480</v>
      </c>
      <c r="B48" s="2">
        <v>204.07</v>
      </c>
      <c r="C48" s="2">
        <v>3565.6</v>
      </c>
      <c r="D48" s="2" t="s">
        <v>54</v>
      </c>
      <c r="F48" s="4">
        <v>43517</v>
      </c>
      <c r="G48" s="2">
        <v>2187.77</v>
      </c>
      <c r="H48" s="2">
        <v>40812.31</v>
      </c>
      <c r="I48" s="2" t="s">
        <v>53</v>
      </c>
      <c r="K48" s="4">
        <v>43520</v>
      </c>
      <c r="L48" s="2">
        <v>18.149999999999999</v>
      </c>
      <c r="M48" s="2">
        <v>-2319.56</v>
      </c>
      <c r="N48" s="2" t="s">
        <v>55</v>
      </c>
      <c r="P48" s="4">
        <v>43519</v>
      </c>
      <c r="Q48" s="2">
        <v>0.03</v>
      </c>
      <c r="R48" s="2">
        <v>-1.89</v>
      </c>
      <c r="S48" s="2" t="s">
        <v>52</v>
      </c>
      <c r="U48" s="4">
        <v>43520</v>
      </c>
      <c r="V48" s="2">
        <v>2.2000000000000002</v>
      </c>
      <c r="W48" s="2">
        <v>-351.45</v>
      </c>
      <c r="X48" s="2" t="s">
        <v>54</v>
      </c>
      <c r="Z48" s="12">
        <v>43515</v>
      </c>
      <c r="AA48" s="10">
        <v>6237.69</v>
      </c>
      <c r="AB48" s="10">
        <v>-185472.25</v>
      </c>
    </row>
    <row r="49" spans="1:28" ht="15.75" customHeight="1" thickBot="1" x14ac:dyDescent="0.35">
      <c r="A49" s="4">
        <v>43480</v>
      </c>
      <c r="B49" s="2">
        <v>1510.32</v>
      </c>
      <c r="C49" s="2">
        <v>-32855.379999999997</v>
      </c>
      <c r="D49" s="2" t="s">
        <v>55</v>
      </c>
      <c r="F49" s="4">
        <v>43518</v>
      </c>
      <c r="G49" s="2">
        <v>1576.12</v>
      </c>
      <c r="H49" s="2">
        <v>26387.49</v>
      </c>
      <c r="I49" s="2" t="s">
        <v>53</v>
      </c>
      <c r="K49" s="4">
        <v>43521</v>
      </c>
      <c r="L49" s="2">
        <v>973.04</v>
      </c>
      <c r="M49" s="2">
        <v>-23900.67</v>
      </c>
      <c r="N49" s="2" t="s">
        <v>55</v>
      </c>
      <c r="P49" s="4">
        <v>43520</v>
      </c>
      <c r="Q49" s="2">
        <v>13.94</v>
      </c>
      <c r="R49" s="2">
        <v>194.19</v>
      </c>
      <c r="S49" s="2" t="s">
        <v>52</v>
      </c>
      <c r="U49" s="4">
        <v>43521</v>
      </c>
      <c r="V49" s="2">
        <v>216.2</v>
      </c>
      <c r="W49" s="2">
        <v>-3525.18</v>
      </c>
      <c r="X49" s="2" t="s">
        <v>54</v>
      </c>
      <c r="Z49" s="12">
        <v>43516</v>
      </c>
      <c r="AA49" s="10">
        <v>4734.72</v>
      </c>
      <c r="AB49" s="10">
        <v>-112317.95</v>
      </c>
    </row>
    <row r="50" spans="1:28" ht="15.75" customHeight="1" thickBot="1" x14ac:dyDescent="0.35">
      <c r="A50" s="4">
        <v>43480</v>
      </c>
      <c r="B50" s="2">
        <v>504.8</v>
      </c>
      <c r="C50" s="2">
        <v>7012.31</v>
      </c>
      <c r="D50" s="2" t="s">
        <v>52</v>
      </c>
      <c r="F50" s="4">
        <v>43520</v>
      </c>
      <c r="G50" s="2">
        <v>38.159999999999997</v>
      </c>
      <c r="H50" s="2">
        <v>726.96</v>
      </c>
      <c r="I50" s="2" t="s">
        <v>53</v>
      </c>
      <c r="K50" s="4">
        <v>43522</v>
      </c>
      <c r="L50" s="2">
        <v>1823.86</v>
      </c>
      <c r="M50" s="2">
        <v>-99513.32</v>
      </c>
      <c r="N50" s="2" t="s">
        <v>55</v>
      </c>
      <c r="P50" s="4">
        <v>43521</v>
      </c>
      <c r="Q50" s="2">
        <v>225.55</v>
      </c>
      <c r="R50" s="2">
        <v>-4106.03</v>
      </c>
      <c r="S50" s="2" t="s">
        <v>52</v>
      </c>
      <c r="U50" s="4">
        <v>43522</v>
      </c>
      <c r="V50" s="2">
        <v>193.94</v>
      </c>
      <c r="W50" s="2">
        <v>-3851.37</v>
      </c>
      <c r="X50" s="2" t="s">
        <v>54</v>
      </c>
      <c r="Z50" s="12">
        <v>43517</v>
      </c>
      <c r="AA50" s="10">
        <v>5662.22</v>
      </c>
      <c r="AB50" s="10">
        <v>108664.3</v>
      </c>
    </row>
    <row r="51" spans="1:28" ht="15.75" customHeight="1" thickBot="1" x14ac:dyDescent="0.35">
      <c r="A51" s="4">
        <v>43481</v>
      </c>
      <c r="B51" s="2">
        <v>174.73</v>
      </c>
      <c r="C51" s="2">
        <v>2968.38</v>
      </c>
      <c r="D51" s="2" t="s">
        <v>54</v>
      </c>
      <c r="F51" s="4">
        <v>43521</v>
      </c>
      <c r="G51" s="2">
        <v>1802.27</v>
      </c>
      <c r="H51" s="2">
        <v>28152.09</v>
      </c>
      <c r="I51" s="2" t="s">
        <v>53</v>
      </c>
      <c r="K51" s="4">
        <v>43523</v>
      </c>
      <c r="L51" s="2">
        <v>1503.29</v>
      </c>
      <c r="M51" s="2">
        <v>-116868.19</v>
      </c>
      <c r="N51" s="2" t="s">
        <v>55</v>
      </c>
      <c r="P51" s="4">
        <v>43522</v>
      </c>
      <c r="Q51" s="2">
        <v>244.49</v>
      </c>
      <c r="R51" s="2">
        <v>-4387.95</v>
      </c>
      <c r="S51" s="2" t="s">
        <v>52</v>
      </c>
      <c r="U51" s="4">
        <v>43523</v>
      </c>
      <c r="V51" s="2">
        <v>192.98</v>
      </c>
      <c r="W51" s="2">
        <v>-13909.08</v>
      </c>
      <c r="X51" s="2" t="s">
        <v>54</v>
      </c>
      <c r="Z51" s="12">
        <v>43518</v>
      </c>
      <c r="AA51" s="10">
        <v>4909.76</v>
      </c>
      <c r="AB51" s="10">
        <v>20100.919999999998</v>
      </c>
    </row>
    <row r="52" spans="1:28" ht="15.75" customHeight="1" thickBot="1" x14ac:dyDescent="0.35">
      <c r="A52" s="4">
        <v>43481</v>
      </c>
      <c r="B52" s="2">
        <v>908.37</v>
      </c>
      <c r="C52" s="2">
        <v>6652.78</v>
      </c>
      <c r="D52" s="2" t="s">
        <v>55</v>
      </c>
      <c r="F52" s="4">
        <v>43522</v>
      </c>
      <c r="G52" s="2">
        <v>2455.16</v>
      </c>
      <c r="H52" s="2">
        <v>14302.08</v>
      </c>
      <c r="I52" s="2" t="s">
        <v>53</v>
      </c>
      <c r="K52" s="4">
        <v>43524</v>
      </c>
      <c r="L52" s="2">
        <v>1398.63</v>
      </c>
      <c r="M52" s="2">
        <v>4708.67</v>
      </c>
      <c r="N52" s="2" t="s">
        <v>55</v>
      </c>
      <c r="P52" s="4">
        <v>43523</v>
      </c>
      <c r="Q52" s="2">
        <v>259.64</v>
      </c>
      <c r="R52" s="2">
        <v>-2767.66</v>
      </c>
      <c r="S52" s="2" t="s">
        <v>52</v>
      </c>
      <c r="U52" s="4">
        <v>43524</v>
      </c>
      <c r="V52" s="2">
        <v>217.88</v>
      </c>
      <c r="W52" s="2">
        <v>5860.68</v>
      </c>
      <c r="X52" s="2" t="s">
        <v>54</v>
      </c>
      <c r="Z52" s="12">
        <v>43519</v>
      </c>
      <c r="AA52" s="10">
        <v>0.05</v>
      </c>
      <c r="AB52" s="10">
        <v>-8.1999999999999993</v>
      </c>
    </row>
    <row r="53" spans="1:28" ht="15.75" customHeight="1" thickBot="1" x14ac:dyDescent="0.35">
      <c r="A53" s="4">
        <v>43481</v>
      </c>
      <c r="B53" s="2">
        <v>307.19</v>
      </c>
      <c r="C53" s="2">
        <v>1508.96</v>
      </c>
      <c r="D53" s="2" t="s">
        <v>52</v>
      </c>
      <c r="F53" s="4">
        <v>43523</v>
      </c>
      <c r="G53" s="2">
        <v>1784.39</v>
      </c>
      <c r="H53" s="2">
        <v>18056.240000000002</v>
      </c>
      <c r="I53" s="2" t="s">
        <v>53</v>
      </c>
      <c r="K53" s="4">
        <v>43525</v>
      </c>
      <c r="L53" s="2">
        <v>1123.76</v>
      </c>
      <c r="M53" s="2">
        <v>-14356.33</v>
      </c>
      <c r="N53" s="2" t="s">
        <v>55</v>
      </c>
      <c r="P53" s="4">
        <v>43524</v>
      </c>
      <c r="Q53" s="2">
        <v>362.57</v>
      </c>
      <c r="R53" s="2">
        <v>-4758.58</v>
      </c>
      <c r="S53" s="2" t="s">
        <v>52</v>
      </c>
      <c r="U53" s="4">
        <v>43525</v>
      </c>
      <c r="V53" s="2">
        <v>361.22</v>
      </c>
      <c r="W53" s="2">
        <v>-31929.19</v>
      </c>
      <c r="X53" s="2" t="s">
        <v>54</v>
      </c>
      <c r="Z53" s="12">
        <v>43520</v>
      </c>
      <c r="AA53" s="10">
        <v>133.53</v>
      </c>
      <c r="AB53" s="10">
        <v>-7873.82</v>
      </c>
    </row>
    <row r="54" spans="1:28" ht="15.75" customHeight="1" thickBot="1" x14ac:dyDescent="0.35">
      <c r="A54" s="4">
        <v>43481</v>
      </c>
      <c r="B54" s="2">
        <v>1888.81</v>
      </c>
      <c r="C54" s="2">
        <v>5825.16</v>
      </c>
      <c r="D54" s="2" t="s">
        <v>53</v>
      </c>
      <c r="F54" s="4">
        <v>43524</v>
      </c>
      <c r="G54" s="2">
        <v>2487.23</v>
      </c>
      <c r="H54" s="2">
        <v>21784.01</v>
      </c>
      <c r="I54" s="2" t="s">
        <v>53</v>
      </c>
      <c r="K54" s="4">
        <v>43526</v>
      </c>
      <c r="L54" s="2">
        <v>0.03</v>
      </c>
      <c r="M54" s="2">
        <v>-0.98</v>
      </c>
      <c r="N54" s="2" t="s">
        <v>55</v>
      </c>
      <c r="P54" s="4">
        <v>43525</v>
      </c>
      <c r="Q54" s="2">
        <v>352.82</v>
      </c>
      <c r="R54" s="2">
        <v>-25195.78</v>
      </c>
      <c r="S54" s="2" t="s">
        <v>52</v>
      </c>
      <c r="U54" s="4">
        <v>43527</v>
      </c>
      <c r="V54" s="2">
        <v>6.75</v>
      </c>
      <c r="W54" s="2">
        <v>1134.0899999999999</v>
      </c>
      <c r="X54" s="2" t="s">
        <v>54</v>
      </c>
      <c r="Z54" s="12">
        <v>43521</v>
      </c>
      <c r="AA54" s="10">
        <v>5084.0600000000004</v>
      </c>
      <c r="AB54" s="10">
        <v>-128726.79</v>
      </c>
    </row>
    <row r="55" spans="1:28" ht="15.75" customHeight="1" thickBot="1" x14ac:dyDescent="0.35">
      <c r="A55" s="4">
        <v>43482</v>
      </c>
      <c r="B55" s="2">
        <v>1985.51</v>
      </c>
      <c r="C55" s="2">
        <v>8093.1</v>
      </c>
      <c r="D55" s="2" t="s">
        <v>53</v>
      </c>
      <c r="F55" s="4">
        <v>43525</v>
      </c>
      <c r="G55" s="2">
        <v>1818.42</v>
      </c>
      <c r="H55" s="2">
        <v>14015.88</v>
      </c>
      <c r="I55" s="2" t="s">
        <v>53</v>
      </c>
      <c r="K55" s="4">
        <v>43527</v>
      </c>
      <c r="L55" s="2">
        <v>27.4</v>
      </c>
      <c r="M55" s="2">
        <v>2342.73</v>
      </c>
      <c r="N55" s="2" t="s">
        <v>55</v>
      </c>
      <c r="P55" s="4">
        <v>43527</v>
      </c>
      <c r="Q55" s="2">
        <v>12.33</v>
      </c>
      <c r="R55" s="2">
        <v>-216.5</v>
      </c>
      <c r="S55" s="2" t="s">
        <v>52</v>
      </c>
      <c r="U55" s="4">
        <v>43528</v>
      </c>
      <c r="V55" s="2">
        <v>260.27</v>
      </c>
      <c r="W55" s="2">
        <v>-10723.65</v>
      </c>
      <c r="X55" s="2" t="s">
        <v>54</v>
      </c>
      <c r="Z55" s="12">
        <v>43522</v>
      </c>
      <c r="AA55" s="10">
        <v>6862.89</v>
      </c>
      <c r="AB55" s="10">
        <v>-154540.60999999999</v>
      </c>
    </row>
    <row r="56" spans="1:28" ht="15.75" customHeight="1" thickBot="1" x14ac:dyDescent="0.35">
      <c r="A56" s="4">
        <v>43482</v>
      </c>
      <c r="B56" s="2">
        <v>235.89</v>
      </c>
      <c r="C56" s="2">
        <v>9144.1200000000008</v>
      </c>
      <c r="D56" s="2" t="s">
        <v>54</v>
      </c>
      <c r="F56" s="4">
        <v>43526</v>
      </c>
      <c r="G56" s="2">
        <v>0.04</v>
      </c>
      <c r="H56" s="2">
        <v>-1.89</v>
      </c>
      <c r="I56" s="2" t="s">
        <v>53</v>
      </c>
      <c r="K56" s="4">
        <v>43528</v>
      </c>
      <c r="L56" s="2">
        <v>986.07</v>
      </c>
      <c r="M56" s="2">
        <v>12852.93</v>
      </c>
      <c r="N56" s="2" t="s">
        <v>55</v>
      </c>
      <c r="P56" s="4">
        <v>43528</v>
      </c>
      <c r="Q56" s="2">
        <v>211.45</v>
      </c>
      <c r="R56" s="2">
        <v>1028.1500000000001</v>
      </c>
      <c r="S56" s="2" t="s">
        <v>52</v>
      </c>
      <c r="U56" s="4">
        <v>43529</v>
      </c>
      <c r="V56" s="2">
        <v>200.53</v>
      </c>
      <c r="W56" s="2">
        <v>-5335</v>
      </c>
      <c r="X56" s="2" t="s">
        <v>54</v>
      </c>
      <c r="Z56" s="12">
        <v>43523</v>
      </c>
      <c r="AA56" s="10">
        <v>5623.11</v>
      </c>
      <c r="AB56" s="10">
        <v>-209105.35</v>
      </c>
    </row>
    <row r="57" spans="1:28" ht="15.75" customHeight="1" thickBot="1" x14ac:dyDescent="0.35">
      <c r="A57" s="4">
        <v>43482</v>
      </c>
      <c r="B57" s="2">
        <v>370.13</v>
      </c>
      <c r="C57" s="2">
        <v>435.02</v>
      </c>
      <c r="D57" s="2" t="s">
        <v>52</v>
      </c>
      <c r="F57" s="4">
        <v>43527</v>
      </c>
      <c r="G57" s="2">
        <v>68.08</v>
      </c>
      <c r="H57" s="2">
        <v>3216.31</v>
      </c>
      <c r="I57" s="2" t="s">
        <v>53</v>
      </c>
      <c r="K57" s="4">
        <v>43529</v>
      </c>
      <c r="L57" s="2">
        <v>1382.12</v>
      </c>
      <c r="M57" s="2">
        <v>-5898.66</v>
      </c>
      <c r="N57" s="2" t="s">
        <v>55</v>
      </c>
      <c r="P57" s="4">
        <v>43529</v>
      </c>
      <c r="Q57" s="2">
        <v>285.20999999999998</v>
      </c>
      <c r="R57" s="2">
        <v>-7014.79</v>
      </c>
      <c r="S57" s="2" t="s">
        <v>52</v>
      </c>
      <c r="U57" s="4">
        <v>43530</v>
      </c>
      <c r="V57" s="2">
        <v>198.5</v>
      </c>
      <c r="W57" s="2">
        <v>-9569.5400000000009</v>
      </c>
      <c r="X57" s="2" t="s">
        <v>54</v>
      </c>
      <c r="Z57" s="12">
        <v>43524</v>
      </c>
      <c r="AA57" s="10">
        <v>6255.27</v>
      </c>
      <c r="AB57" s="10">
        <v>4440.47</v>
      </c>
    </row>
    <row r="58" spans="1:28" ht="15.75" customHeight="1" thickBot="1" x14ac:dyDescent="0.35">
      <c r="A58" s="4">
        <v>43482</v>
      </c>
      <c r="B58" s="2">
        <v>1204.3499999999999</v>
      </c>
      <c r="C58" s="2">
        <v>-62796.9</v>
      </c>
      <c r="D58" s="2" t="s">
        <v>55</v>
      </c>
      <c r="F58" s="4">
        <v>43528</v>
      </c>
      <c r="G58" s="2">
        <v>1646.75</v>
      </c>
      <c r="H58" s="2">
        <v>-9163.4599999999991</v>
      </c>
      <c r="I58" s="2" t="s">
        <v>53</v>
      </c>
      <c r="K58" s="4">
        <v>43530</v>
      </c>
      <c r="L58" s="2">
        <v>1035.19</v>
      </c>
      <c r="M58" s="2">
        <v>21585.38</v>
      </c>
      <c r="N58" s="2" t="s">
        <v>55</v>
      </c>
      <c r="P58" s="4">
        <v>43530</v>
      </c>
      <c r="Q58" s="2">
        <v>258.19</v>
      </c>
      <c r="R58" s="2">
        <v>813.98</v>
      </c>
      <c r="S58" s="2" t="s">
        <v>52</v>
      </c>
      <c r="U58" s="4">
        <v>43531</v>
      </c>
      <c r="V58" s="2">
        <v>190.08</v>
      </c>
      <c r="W58" s="2">
        <v>-2700.32</v>
      </c>
      <c r="X58" s="2" t="s">
        <v>54</v>
      </c>
      <c r="Z58" s="12">
        <v>43525</v>
      </c>
      <c r="AA58" s="10">
        <v>5359.76</v>
      </c>
      <c r="AB58" s="10">
        <v>-163549.19</v>
      </c>
    </row>
    <row r="59" spans="1:28" ht="15.75" customHeight="1" thickBot="1" x14ac:dyDescent="0.35">
      <c r="A59" s="4">
        <v>43483</v>
      </c>
      <c r="B59" s="2">
        <v>879.83</v>
      </c>
      <c r="C59" s="2">
        <v>6600.27</v>
      </c>
      <c r="D59" s="2" t="s">
        <v>55</v>
      </c>
      <c r="F59" s="4">
        <v>43529</v>
      </c>
      <c r="G59" s="2">
        <v>1589.38</v>
      </c>
      <c r="H59" s="2">
        <v>-251.55</v>
      </c>
      <c r="I59" s="2" t="s">
        <v>53</v>
      </c>
      <c r="K59" s="4">
        <v>43531</v>
      </c>
      <c r="L59" s="2">
        <v>1391.05</v>
      </c>
      <c r="M59" s="2">
        <v>-23486.32</v>
      </c>
      <c r="N59" s="2" t="s">
        <v>55</v>
      </c>
      <c r="P59" s="4">
        <v>43531</v>
      </c>
      <c r="Q59" s="2">
        <v>265.33</v>
      </c>
      <c r="R59" s="2">
        <v>-2656.64</v>
      </c>
      <c r="S59" s="2" t="s">
        <v>52</v>
      </c>
      <c r="U59" s="4">
        <v>43532</v>
      </c>
      <c r="V59" s="2">
        <v>236.93</v>
      </c>
      <c r="W59" s="2">
        <v>-8794.41</v>
      </c>
      <c r="X59" s="2" t="s">
        <v>54</v>
      </c>
      <c r="Z59" s="12">
        <v>43526</v>
      </c>
      <c r="AA59" s="10">
        <v>0.17</v>
      </c>
      <c r="AB59" s="10">
        <v>-22.69</v>
      </c>
    </row>
    <row r="60" spans="1:28" ht="15.75" customHeight="1" thickBot="1" x14ac:dyDescent="0.35">
      <c r="A60" s="4">
        <v>43483</v>
      </c>
      <c r="B60" s="2">
        <v>270.91000000000003</v>
      </c>
      <c r="C60" s="2">
        <v>-5530.85</v>
      </c>
      <c r="D60" s="2" t="s">
        <v>52</v>
      </c>
      <c r="F60" s="4">
        <v>43530</v>
      </c>
      <c r="G60" s="2">
        <v>1494.95</v>
      </c>
      <c r="H60" s="2">
        <v>2525.7800000000002</v>
      </c>
      <c r="I60" s="2" t="s">
        <v>53</v>
      </c>
      <c r="K60" s="4">
        <v>43532</v>
      </c>
      <c r="L60" s="2">
        <v>1105.3800000000001</v>
      </c>
      <c r="M60" s="2">
        <v>-13487.9</v>
      </c>
      <c r="N60" s="2" t="s">
        <v>55</v>
      </c>
      <c r="P60" s="4">
        <v>43532</v>
      </c>
      <c r="Q60" s="2">
        <v>234.18</v>
      </c>
      <c r="R60" s="2">
        <v>-1385.82</v>
      </c>
      <c r="S60" s="2" t="s">
        <v>52</v>
      </c>
      <c r="U60" s="4">
        <v>43533</v>
      </c>
      <c r="V60" s="2">
        <v>0.01</v>
      </c>
      <c r="W60" s="2">
        <v>-0.92</v>
      </c>
      <c r="X60" s="2" t="s">
        <v>54</v>
      </c>
      <c r="Z60" s="12">
        <v>43527</v>
      </c>
      <c r="AA60" s="10">
        <v>188.22</v>
      </c>
      <c r="AB60" s="10">
        <v>5199.8599999999997</v>
      </c>
    </row>
    <row r="61" spans="1:28" ht="15.75" customHeight="1" thickBot="1" x14ac:dyDescent="0.35">
      <c r="A61" s="4">
        <v>43483</v>
      </c>
      <c r="B61" s="2">
        <v>174.74</v>
      </c>
      <c r="C61" s="2">
        <v>7857.54</v>
      </c>
      <c r="D61" s="2" t="s">
        <v>54</v>
      </c>
      <c r="F61" s="4">
        <v>43531</v>
      </c>
      <c r="G61" s="2">
        <v>2853.16</v>
      </c>
      <c r="H61" s="2">
        <v>-349625.89</v>
      </c>
      <c r="I61" s="2" t="s">
        <v>53</v>
      </c>
      <c r="K61" s="4">
        <v>43534</v>
      </c>
      <c r="L61" s="2">
        <v>23.12</v>
      </c>
      <c r="M61" s="2">
        <v>-2636.21</v>
      </c>
      <c r="N61" s="2" t="s">
        <v>55</v>
      </c>
      <c r="P61" s="4">
        <v>43533</v>
      </c>
      <c r="Q61" s="2">
        <v>0.02</v>
      </c>
      <c r="R61" s="2">
        <v>-11.85</v>
      </c>
      <c r="S61" s="2" t="s">
        <v>52</v>
      </c>
      <c r="U61" s="4">
        <v>43534</v>
      </c>
      <c r="V61" s="2">
        <v>2.2200000000000002</v>
      </c>
      <c r="W61" s="2">
        <v>17.52</v>
      </c>
      <c r="X61" s="2" t="s">
        <v>54</v>
      </c>
      <c r="Z61" s="12">
        <v>43528</v>
      </c>
      <c r="AA61" s="10">
        <v>4875.09</v>
      </c>
      <c r="AB61" s="10">
        <v>1721.69</v>
      </c>
    </row>
    <row r="62" spans="1:28" ht="15.75" customHeight="1" thickBot="1" x14ac:dyDescent="0.35">
      <c r="A62" s="4">
        <v>43483</v>
      </c>
      <c r="B62" s="2">
        <v>1884.48</v>
      </c>
      <c r="C62" s="2">
        <v>-7731.73</v>
      </c>
      <c r="D62" s="2" t="s">
        <v>53</v>
      </c>
      <c r="F62" s="4">
        <v>43532</v>
      </c>
      <c r="G62" s="2">
        <v>1734.5</v>
      </c>
      <c r="H62" s="2">
        <v>-5507.6</v>
      </c>
      <c r="I62" s="2" t="s">
        <v>53</v>
      </c>
      <c r="K62" s="4">
        <v>43535</v>
      </c>
      <c r="L62" s="2">
        <v>1612.59</v>
      </c>
      <c r="M62" s="2">
        <v>-60606.14</v>
      </c>
      <c r="N62" s="2" t="s">
        <v>55</v>
      </c>
      <c r="P62" s="4">
        <v>43534</v>
      </c>
      <c r="Q62" s="2">
        <v>4.68</v>
      </c>
      <c r="R62" s="2">
        <v>276.01</v>
      </c>
      <c r="S62" s="2" t="s">
        <v>52</v>
      </c>
      <c r="U62" s="4">
        <v>43535</v>
      </c>
      <c r="V62" s="2">
        <v>160.99</v>
      </c>
      <c r="W62" s="2">
        <v>-9053.51</v>
      </c>
      <c r="X62" s="2" t="s">
        <v>54</v>
      </c>
      <c r="Z62" s="12">
        <v>43529</v>
      </c>
      <c r="AA62" s="10">
        <v>5518.15</v>
      </c>
      <c r="AB62" s="10">
        <v>-4609.8900000000003</v>
      </c>
    </row>
    <row r="63" spans="1:28" ht="15.75" customHeight="1" thickBot="1" x14ac:dyDescent="0.35">
      <c r="A63" s="4">
        <v>43485</v>
      </c>
      <c r="B63" s="2">
        <v>7.09</v>
      </c>
      <c r="C63" s="2">
        <v>-36.97</v>
      </c>
      <c r="D63" s="2" t="s">
        <v>52</v>
      </c>
      <c r="F63" s="4">
        <v>43533</v>
      </c>
      <c r="G63" s="2">
        <v>0.15</v>
      </c>
      <c r="H63" s="2">
        <v>-183.55</v>
      </c>
      <c r="I63" s="2" t="s">
        <v>53</v>
      </c>
      <c r="K63" s="4">
        <v>43536</v>
      </c>
      <c r="L63" s="2">
        <v>1870.85</v>
      </c>
      <c r="M63" s="2">
        <v>21379.96</v>
      </c>
      <c r="N63" s="2" t="s">
        <v>55</v>
      </c>
      <c r="P63" s="4">
        <v>43535</v>
      </c>
      <c r="Q63" s="2">
        <v>161.58000000000001</v>
      </c>
      <c r="R63" s="2">
        <v>-2851.81</v>
      </c>
      <c r="S63" s="2" t="s">
        <v>52</v>
      </c>
      <c r="U63" s="4">
        <v>43536</v>
      </c>
      <c r="V63" s="2">
        <v>174.19</v>
      </c>
      <c r="W63" s="2">
        <v>6565.36</v>
      </c>
      <c r="X63" s="2" t="s">
        <v>54</v>
      </c>
      <c r="Z63" s="12">
        <v>43530</v>
      </c>
      <c r="AA63" s="10">
        <v>5232.76</v>
      </c>
      <c r="AB63" s="10">
        <v>-62759.02</v>
      </c>
    </row>
    <row r="64" spans="1:28" ht="15.75" customHeight="1" thickBot="1" x14ac:dyDescent="0.35">
      <c r="A64" s="4">
        <v>43485</v>
      </c>
      <c r="B64" s="2">
        <v>14.13</v>
      </c>
      <c r="C64" s="2">
        <v>-312.23</v>
      </c>
      <c r="D64" s="2" t="s">
        <v>53</v>
      </c>
      <c r="F64" s="4">
        <v>43534</v>
      </c>
      <c r="G64" s="2">
        <v>28.3</v>
      </c>
      <c r="H64" s="2">
        <v>-1188.49</v>
      </c>
      <c r="I64" s="2" t="s">
        <v>53</v>
      </c>
      <c r="K64" s="4">
        <v>43537</v>
      </c>
      <c r="L64" s="2">
        <v>1462.93</v>
      </c>
      <c r="M64" s="2">
        <v>-95342.29</v>
      </c>
      <c r="N64" s="2" t="s">
        <v>55</v>
      </c>
      <c r="P64" s="4">
        <v>43536</v>
      </c>
      <c r="Q64" s="2">
        <v>129.09</v>
      </c>
      <c r="R64" s="2">
        <v>417.94</v>
      </c>
      <c r="S64" s="2" t="s">
        <v>52</v>
      </c>
      <c r="U64" s="4">
        <v>43537</v>
      </c>
      <c r="V64" s="2">
        <v>161.33000000000001</v>
      </c>
      <c r="W64" s="2">
        <v>3345.35</v>
      </c>
      <c r="X64" s="2" t="s">
        <v>54</v>
      </c>
      <c r="Z64" s="12">
        <v>43531</v>
      </c>
      <c r="AA64" s="10">
        <v>7047.51</v>
      </c>
      <c r="AB64" s="10">
        <v>-446097.94</v>
      </c>
    </row>
    <row r="65" spans="1:28" ht="15.75" customHeight="1" thickBot="1" x14ac:dyDescent="0.35">
      <c r="A65" s="4">
        <v>43485</v>
      </c>
      <c r="B65" s="2">
        <v>0.72</v>
      </c>
      <c r="C65" s="2">
        <v>-49.48</v>
      </c>
      <c r="D65" s="2" t="s">
        <v>54</v>
      </c>
      <c r="F65" s="4">
        <v>43535</v>
      </c>
      <c r="G65" s="2">
        <v>1588.72</v>
      </c>
      <c r="H65" s="2">
        <v>-1983.8</v>
      </c>
      <c r="I65" s="2" t="s">
        <v>53</v>
      </c>
      <c r="K65" s="4">
        <v>43538</v>
      </c>
      <c r="L65" s="2">
        <v>1659.86</v>
      </c>
      <c r="M65" s="2">
        <v>3557.84</v>
      </c>
      <c r="N65" s="2" t="s">
        <v>55</v>
      </c>
      <c r="P65" s="4">
        <v>43537</v>
      </c>
      <c r="Q65" s="2">
        <v>229.47</v>
      </c>
      <c r="R65" s="2">
        <v>-699.76</v>
      </c>
      <c r="S65" s="2" t="s">
        <v>52</v>
      </c>
      <c r="U65" s="4">
        <v>43538</v>
      </c>
      <c r="V65" s="2">
        <v>300.05</v>
      </c>
      <c r="W65" s="2">
        <v>7878.35</v>
      </c>
      <c r="X65" s="2" t="s">
        <v>54</v>
      </c>
      <c r="Z65" s="12">
        <v>43532</v>
      </c>
      <c r="AA65" s="10">
        <v>5284.24</v>
      </c>
      <c r="AB65" s="10">
        <v>-85686.59</v>
      </c>
    </row>
    <row r="66" spans="1:28" ht="15.75" customHeight="1" thickBot="1" x14ac:dyDescent="0.35">
      <c r="A66" s="4">
        <v>43485</v>
      </c>
      <c r="B66" s="2">
        <v>17.399999999999999</v>
      </c>
      <c r="C66" s="2">
        <v>-2501.25</v>
      </c>
      <c r="D66" s="2" t="s">
        <v>55</v>
      </c>
      <c r="F66" s="4">
        <v>43536</v>
      </c>
      <c r="G66" s="2">
        <v>1799.19</v>
      </c>
      <c r="H66" s="2">
        <v>13978.32</v>
      </c>
      <c r="I66" s="2" t="s">
        <v>53</v>
      </c>
      <c r="K66" s="4">
        <v>43539</v>
      </c>
      <c r="L66" s="2">
        <v>1213.47</v>
      </c>
      <c r="M66" s="2">
        <v>10645.72</v>
      </c>
      <c r="N66" s="2" t="s">
        <v>55</v>
      </c>
      <c r="P66" s="4">
        <v>43538</v>
      </c>
      <c r="Q66" s="2">
        <v>198.76</v>
      </c>
      <c r="R66" s="2">
        <v>-31.83</v>
      </c>
      <c r="S66" s="2" t="s">
        <v>52</v>
      </c>
      <c r="U66" s="4">
        <v>43539</v>
      </c>
      <c r="V66" s="2">
        <v>239.56</v>
      </c>
      <c r="W66" s="2">
        <v>6429.63</v>
      </c>
      <c r="X66" s="2" t="s">
        <v>54</v>
      </c>
      <c r="Z66" s="12">
        <v>43533</v>
      </c>
      <c r="AA66" s="10">
        <v>0.41</v>
      </c>
      <c r="AB66" s="10">
        <v>-209.69</v>
      </c>
    </row>
    <row r="67" spans="1:28" ht="15.75" customHeight="1" thickBot="1" x14ac:dyDescent="0.35">
      <c r="A67" s="4">
        <v>43486</v>
      </c>
      <c r="B67" s="2">
        <v>178.12</v>
      </c>
      <c r="C67" s="2">
        <v>1300.75</v>
      </c>
      <c r="D67" s="2" t="s">
        <v>52</v>
      </c>
      <c r="F67" s="4">
        <v>43537</v>
      </c>
      <c r="G67" s="2">
        <v>1638.45</v>
      </c>
      <c r="H67" s="2">
        <v>-9822.7900000000009</v>
      </c>
      <c r="I67" s="2" t="s">
        <v>53</v>
      </c>
      <c r="K67" s="4">
        <v>43541</v>
      </c>
      <c r="L67" s="2">
        <v>13.09</v>
      </c>
      <c r="M67" s="2">
        <v>-431.79</v>
      </c>
      <c r="N67" s="2" t="s">
        <v>55</v>
      </c>
      <c r="P67" s="4">
        <v>43539</v>
      </c>
      <c r="Q67" s="2">
        <v>201.9</v>
      </c>
      <c r="R67" s="2">
        <v>293.16000000000003</v>
      </c>
      <c r="S67" s="2" t="s">
        <v>52</v>
      </c>
      <c r="U67" s="4">
        <v>43541</v>
      </c>
      <c r="V67" s="2">
        <v>2.4</v>
      </c>
      <c r="W67" s="2">
        <v>-120.03</v>
      </c>
      <c r="X67" s="2" t="s">
        <v>54</v>
      </c>
      <c r="Z67" s="12">
        <v>43534</v>
      </c>
      <c r="AA67" s="10">
        <v>105.21</v>
      </c>
      <c r="AB67" s="10">
        <v>-6327.88</v>
      </c>
    </row>
    <row r="68" spans="1:28" ht="15.75" customHeight="1" thickBot="1" x14ac:dyDescent="0.35">
      <c r="A68" s="4">
        <v>43486</v>
      </c>
      <c r="B68" s="2">
        <v>122.25</v>
      </c>
      <c r="C68" s="2">
        <v>-1436.57</v>
      </c>
      <c r="D68" s="2" t="s">
        <v>54</v>
      </c>
      <c r="F68" s="4">
        <v>43538</v>
      </c>
      <c r="G68" s="2">
        <v>1306.1300000000001</v>
      </c>
      <c r="H68" s="2">
        <v>8346.17</v>
      </c>
      <c r="I68" s="2" t="s">
        <v>53</v>
      </c>
      <c r="K68" s="4">
        <v>43542</v>
      </c>
      <c r="L68" s="2">
        <v>1528.3</v>
      </c>
      <c r="M68" s="2">
        <v>39587.129999999997</v>
      </c>
      <c r="N68" s="2" t="s">
        <v>55</v>
      </c>
      <c r="P68" s="4">
        <v>43540</v>
      </c>
      <c r="Q68" s="2">
        <v>0.02</v>
      </c>
      <c r="R68" s="2">
        <v>-0.99</v>
      </c>
      <c r="S68" s="2" t="s">
        <v>52</v>
      </c>
      <c r="U68" s="4">
        <v>43542</v>
      </c>
      <c r="V68" s="2">
        <v>209.64</v>
      </c>
      <c r="W68" s="2">
        <v>2873.5</v>
      </c>
      <c r="X68" s="2" t="s">
        <v>54</v>
      </c>
      <c r="Z68" s="12">
        <v>43535</v>
      </c>
      <c r="AA68" s="10">
        <v>5416.99</v>
      </c>
      <c r="AB68" s="10">
        <v>-110935.05</v>
      </c>
    </row>
    <row r="69" spans="1:28" ht="15.75" customHeight="1" thickBot="1" x14ac:dyDescent="0.35">
      <c r="A69" s="4">
        <v>43486</v>
      </c>
      <c r="B69" s="2">
        <v>1396.06</v>
      </c>
      <c r="C69" s="2">
        <v>755.49</v>
      </c>
      <c r="D69" s="2" t="s">
        <v>53</v>
      </c>
      <c r="F69" s="4">
        <v>43539</v>
      </c>
      <c r="G69" s="2">
        <v>1589.45</v>
      </c>
      <c r="H69" s="2">
        <v>-4900.6099999999997</v>
      </c>
      <c r="I69" s="2" t="s">
        <v>53</v>
      </c>
      <c r="K69" s="4">
        <v>43543</v>
      </c>
      <c r="L69" s="2">
        <v>1480.8</v>
      </c>
      <c r="M69" s="2">
        <v>9931.2199999999993</v>
      </c>
      <c r="N69" s="2" t="s">
        <v>55</v>
      </c>
      <c r="P69" s="4">
        <v>43541</v>
      </c>
      <c r="Q69" s="2">
        <v>4.4400000000000004</v>
      </c>
      <c r="R69" s="2">
        <v>90.83</v>
      </c>
      <c r="S69" s="2" t="s">
        <v>52</v>
      </c>
      <c r="U69" s="4">
        <v>43543</v>
      </c>
      <c r="V69" s="2">
        <v>283.45999999999998</v>
      </c>
      <c r="W69" s="2">
        <v>9699.7900000000009</v>
      </c>
      <c r="X69" s="2" t="s">
        <v>54</v>
      </c>
      <c r="Z69" s="12">
        <v>43536</v>
      </c>
      <c r="AA69" s="10">
        <v>6141.04</v>
      </c>
      <c r="AB69" s="10">
        <v>80156.92</v>
      </c>
    </row>
    <row r="70" spans="1:28" ht="15.75" customHeight="1" thickBot="1" x14ac:dyDescent="0.35">
      <c r="A70" s="4">
        <v>43486</v>
      </c>
      <c r="B70" s="2">
        <v>733.63</v>
      </c>
      <c r="C70" s="2">
        <v>-16676.13</v>
      </c>
      <c r="D70" s="2" t="s">
        <v>55</v>
      </c>
      <c r="F70" s="4">
        <v>43540</v>
      </c>
      <c r="G70" s="2">
        <v>7.0000000000000007E-2</v>
      </c>
      <c r="H70" s="2">
        <v>-1.63</v>
      </c>
      <c r="I70" s="2" t="s">
        <v>53</v>
      </c>
      <c r="K70" s="4">
        <v>43544</v>
      </c>
      <c r="L70" s="2">
        <v>1960.4</v>
      </c>
      <c r="M70" s="2">
        <v>33666.629999999997</v>
      </c>
      <c r="N70" s="2" t="s">
        <v>55</v>
      </c>
      <c r="P70" s="4">
        <v>43542</v>
      </c>
      <c r="Q70" s="2">
        <v>149.09</v>
      </c>
      <c r="R70" s="2">
        <v>614.32000000000005</v>
      </c>
      <c r="S70" s="2" t="s">
        <v>52</v>
      </c>
      <c r="U70" s="4">
        <v>43544</v>
      </c>
      <c r="V70" s="2">
        <v>480.02</v>
      </c>
      <c r="W70" s="2">
        <v>19763.88</v>
      </c>
      <c r="X70" s="2" t="s">
        <v>54</v>
      </c>
      <c r="Z70" s="12">
        <v>43537</v>
      </c>
      <c r="AA70" s="10">
        <v>5346.28</v>
      </c>
      <c r="AB70" s="10">
        <v>-94062.03</v>
      </c>
    </row>
    <row r="71" spans="1:28" ht="15.75" customHeight="1" thickBot="1" x14ac:dyDescent="0.35">
      <c r="A71" s="4">
        <v>43487</v>
      </c>
      <c r="B71" s="2">
        <v>293.13</v>
      </c>
      <c r="C71" s="2">
        <v>-6184.08</v>
      </c>
      <c r="D71" s="2" t="s">
        <v>52</v>
      </c>
      <c r="F71" s="4">
        <v>43541</v>
      </c>
      <c r="G71" s="2">
        <v>18.88</v>
      </c>
      <c r="H71" s="2">
        <v>-258.07</v>
      </c>
      <c r="I71" s="2" t="s">
        <v>53</v>
      </c>
      <c r="K71" s="4">
        <v>43545</v>
      </c>
      <c r="L71" s="2">
        <v>1718.68</v>
      </c>
      <c r="M71" s="2">
        <v>9003.3799999999992</v>
      </c>
      <c r="N71" s="2" t="s">
        <v>55</v>
      </c>
      <c r="P71" s="4">
        <v>43543</v>
      </c>
      <c r="Q71" s="2">
        <v>198.41</v>
      </c>
      <c r="R71" s="2">
        <v>1161.6400000000001</v>
      </c>
      <c r="S71" s="2" t="s">
        <v>52</v>
      </c>
      <c r="U71" s="4">
        <v>43545</v>
      </c>
      <c r="V71" s="2">
        <v>365.09</v>
      </c>
      <c r="W71" s="2">
        <v>17805.45</v>
      </c>
      <c r="X71" s="2" t="s">
        <v>54</v>
      </c>
      <c r="Z71" s="12">
        <v>43538</v>
      </c>
      <c r="AA71" s="10">
        <v>5227.62</v>
      </c>
      <c r="AB71" s="10">
        <v>31749.69</v>
      </c>
    </row>
    <row r="72" spans="1:28" ht="15.75" customHeight="1" thickBot="1" x14ac:dyDescent="0.35">
      <c r="A72" s="4">
        <v>43487</v>
      </c>
      <c r="B72" s="2">
        <v>2101.85</v>
      </c>
      <c r="C72" s="2">
        <v>-28643.38</v>
      </c>
      <c r="D72" s="2" t="s">
        <v>53</v>
      </c>
      <c r="F72" s="4">
        <v>43542</v>
      </c>
      <c r="G72" s="2">
        <v>1589.37</v>
      </c>
      <c r="H72" s="2">
        <v>6065.9</v>
      </c>
      <c r="I72" s="2" t="s">
        <v>53</v>
      </c>
      <c r="K72" s="4">
        <v>43546</v>
      </c>
      <c r="L72" s="2">
        <v>1273.06</v>
      </c>
      <c r="M72" s="2">
        <v>21264.76</v>
      </c>
      <c r="N72" s="2" t="s">
        <v>55</v>
      </c>
      <c r="P72" s="4">
        <v>43544</v>
      </c>
      <c r="Q72" s="2">
        <v>287.27999999999997</v>
      </c>
      <c r="R72" s="2">
        <v>3339.58</v>
      </c>
      <c r="S72" s="2" t="s">
        <v>52</v>
      </c>
      <c r="U72" s="4">
        <v>43546</v>
      </c>
      <c r="V72" s="2">
        <v>200.13</v>
      </c>
      <c r="W72" s="2">
        <v>3952.16</v>
      </c>
      <c r="X72" s="2" t="s">
        <v>54</v>
      </c>
      <c r="Z72" s="12">
        <v>43539</v>
      </c>
      <c r="AA72" s="10">
        <v>4994.97</v>
      </c>
      <c r="AB72" s="10">
        <v>26247.5</v>
      </c>
    </row>
    <row r="73" spans="1:28" ht="15.75" customHeight="1" thickBot="1" x14ac:dyDescent="0.35">
      <c r="A73" s="4">
        <v>43487</v>
      </c>
      <c r="B73" s="2">
        <v>1022.99</v>
      </c>
      <c r="C73" s="2">
        <v>-11500.42</v>
      </c>
      <c r="D73" s="2" t="s">
        <v>55</v>
      </c>
      <c r="F73" s="4">
        <v>43543</v>
      </c>
      <c r="G73" s="2">
        <v>1543.32</v>
      </c>
      <c r="H73" s="2">
        <v>10190.89</v>
      </c>
      <c r="I73" s="2" t="s">
        <v>53</v>
      </c>
      <c r="K73" s="4">
        <v>43548</v>
      </c>
      <c r="L73" s="2">
        <v>6.88</v>
      </c>
      <c r="M73" s="2">
        <v>-99.06</v>
      </c>
      <c r="N73" s="2" t="s">
        <v>55</v>
      </c>
      <c r="P73" s="4">
        <v>43545</v>
      </c>
      <c r="Q73" s="2">
        <v>474.19</v>
      </c>
      <c r="R73" s="2">
        <v>27837.98</v>
      </c>
      <c r="S73" s="2" t="s">
        <v>52</v>
      </c>
      <c r="U73" s="4">
        <v>43548</v>
      </c>
      <c r="V73" s="2">
        <v>3.39</v>
      </c>
      <c r="W73" s="2">
        <v>-362.87</v>
      </c>
      <c r="X73" s="2" t="s">
        <v>54</v>
      </c>
      <c r="Z73" s="12">
        <v>43540</v>
      </c>
      <c r="AA73" s="10">
        <v>0.16</v>
      </c>
      <c r="AB73" s="10">
        <v>-5.41</v>
      </c>
    </row>
    <row r="74" spans="1:28" ht="15.75" customHeight="1" thickBot="1" x14ac:dyDescent="0.35">
      <c r="A74" s="4">
        <v>43487</v>
      </c>
      <c r="B74" s="2">
        <v>186.11</v>
      </c>
      <c r="C74" s="2">
        <v>1505.44</v>
      </c>
      <c r="D74" s="2" t="s">
        <v>54</v>
      </c>
      <c r="F74" s="4">
        <v>43544</v>
      </c>
      <c r="G74" s="2">
        <v>2746.84</v>
      </c>
      <c r="H74" s="2">
        <v>-130203.94</v>
      </c>
      <c r="I74" s="2" t="s">
        <v>53</v>
      </c>
      <c r="K74" s="4">
        <v>43549</v>
      </c>
      <c r="L74" s="2">
        <v>1581.67</v>
      </c>
      <c r="M74" s="2">
        <v>79389.25</v>
      </c>
      <c r="N74" s="2" t="s">
        <v>55</v>
      </c>
      <c r="P74" s="4">
        <v>43546</v>
      </c>
      <c r="Q74" s="2">
        <v>320.49</v>
      </c>
      <c r="R74" s="2">
        <v>-7632.74</v>
      </c>
      <c r="S74" s="2" t="s">
        <v>52</v>
      </c>
      <c r="U74" s="4">
        <v>43549</v>
      </c>
      <c r="V74" s="2">
        <v>189.17</v>
      </c>
      <c r="W74" s="2">
        <v>-8785.48</v>
      </c>
      <c r="X74" s="2" t="s">
        <v>54</v>
      </c>
      <c r="Z74" s="12">
        <v>43541</v>
      </c>
      <c r="AA74" s="10">
        <v>59.18</v>
      </c>
      <c r="AB74" s="10">
        <v>-649.34</v>
      </c>
    </row>
    <row r="75" spans="1:28" ht="15.75" customHeight="1" thickBot="1" x14ac:dyDescent="0.35">
      <c r="A75" s="4">
        <v>43488</v>
      </c>
      <c r="B75" s="2">
        <v>413.71</v>
      </c>
      <c r="C75" s="2">
        <v>1348.96</v>
      </c>
      <c r="D75" s="2" t="s">
        <v>52</v>
      </c>
      <c r="F75" s="4">
        <v>43545</v>
      </c>
      <c r="G75" s="2">
        <v>2333.16</v>
      </c>
      <c r="H75" s="2">
        <v>29590.39</v>
      </c>
      <c r="I75" s="2" t="s">
        <v>53</v>
      </c>
      <c r="K75" s="4">
        <v>43550</v>
      </c>
      <c r="L75" s="2">
        <v>1776.13</v>
      </c>
      <c r="M75" s="2">
        <v>54004.34</v>
      </c>
      <c r="N75" s="2" t="s">
        <v>55</v>
      </c>
      <c r="P75" s="4">
        <v>43548</v>
      </c>
      <c r="Q75" s="2">
        <v>8.07</v>
      </c>
      <c r="R75" s="2">
        <v>221.59</v>
      </c>
      <c r="S75" s="2" t="s">
        <v>52</v>
      </c>
      <c r="U75" s="4">
        <v>43550</v>
      </c>
      <c r="V75" s="2">
        <v>279.95</v>
      </c>
      <c r="W75" s="2">
        <v>21798.87</v>
      </c>
      <c r="X75" s="2" t="s">
        <v>54</v>
      </c>
      <c r="Z75" s="12">
        <v>43542</v>
      </c>
      <c r="AA75" s="10">
        <v>5480.79</v>
      </c>
      <c r="AB75" s="10">
        <v>123536.19</v>
      </c>
    </row>
    <row r="76" spans="1:28" ht="15.75" customHeight="1" thickBot="1" x14ac:dyDescent="0.35">
      <c r="A76" s="4">
        <v>43488</v>
      </c>
      <c r="B76" s="2">
        <v>1830.23</v>
      </c>
      <c r="C76" s="2">
        <v>18596.560000000001</v>
      </c>
      <c r="D76" s="2" t="s">
        <v>53</v>
      </c>
      <c r="F76" s="4">
        <v>43546</v>
      </c>
      <c r="G76" s="2">
        <v>1924.82</v>
      </c>
      <c r="H76" s="2">
        <v>1603.98</v>
      </c>
      <c r="I76" s="2" t="s">
        <v>53</v>
      </c>
      <c r="K76" s="4">
        <v>43551</v>
      </c>
      <c r="L76" s="2">
        <v>1563.19</v>
      </c>
      <c r="M76" s="2">
        <v>44966.96</v>
      </c>
      <c r="N76" s="2" t="s">
        <v>55</v>
      </c>
      <c r="P76" s="4">
        <v>43549</v>
      </c>
      <c r="Q76" s="2">
        <v>294.95999999999998</v>
      </c>
      <c r="R76" s="2">
        <v>529.89</v>
      </c>
      <c r="S76" s="2" t="s">
        <v>52</v>
      </c>
      <c r="U76" s="4">
        <v>43551</v>
      </c>
      <c r="V76" s="2">
        <v>296.25</v>
      </c>
      <c r="W76" s="2">
        <v>9492.66</v>
      </c>
      <c r="X76" s="2" t="s">
        <v>54</v>
      </c>
      <c r="Z76" s="12">
        <v>43543</v>
      </c>
      <c r="AA76" s="10">
        <v>5410.66</v>
      </c>
      <c r="AB76" s="10">
        <v>45510.22</v>
      </c>
    </row>
    <row r="77" spans="1:28" ht="15.75" customHeight="1" thickBot="1" x14ac:dyDescent="0.35">
      <c r="A77" s="4">
        <v>43488</v>
      </c>
      <c r="B77" s="2">
        <v>1161.46</v>
      </c>
      <c r="C77" s="2">
        <v>-72662.42</v>
      </c>
      <c r="D77" s="2" t="s">
        <v>55</v>
      </c>
      <c r="F77" s="4">
        <v>43547</v>
      </c>
      <c r="G77" s="2">
        <v>0.51</v>
      </c>
      <c r="H77" s="2">
        <v>21.72</v>
      </c>
      <c r="I77" s="2" t="s">
        <v>53</v>
      </c>
      <c r="K77" s="4">
        <v>43552</v>
      </c>
      <c r="L77" s="2">
        <v>1278.6099999999999</v>
      </c>
      <c r="M77" s="2">
        <v>12769.22</v>
      </c>
      <c r="N77" s="2" t="s">
        <v>55</v>
      </c>
      <c r="P77" s="4">
        <v>43550</v>
      </c>
      <c r="Q77" s="2">
        <v>270.64999999999998</v>
      </c>
      <c r="R77" s="2">
        <v>689.25</v>
      </c>
      <c r="S77" s="2" t="s">
        <v>52</v>
      </c>
      <c r="U77" s="4">
        <v>43552</v>
      </c>
      <c r="V77" s="2">
        <v>383.28</v>
      </c>
      <c r="W77" s="2">
        <v>-40611.79</v>
      </c>
      <c r="X77" s="2" t="s">
        <v>54</v>
      </c>
      <c r="Z77" s="12">
        <v>43544</v>
      </c>
      <c r="AA77" s="10">
        <v>8421.0400000000009</v>
      </c>
      <c r="AB77" s="10">
        <v>-86962.55</v>
      </c>
    </row>
    <row r="78" spans="1:28" ht="15.75" customHeight="1" thickBot="1" x14ac:dyDescent="0.35">
      <c r="A78" s="4">
        <v>43488</v>
      </c>
      <c r="B78" s="2">
        <v>166.36</v>
      </c>
      <c r="C78" s="2">
        <v>8667.2199999999993</v>
      </c>
      <c r="D78" s="2" t="s">
        <v>54</v>
      </c>
      <c r="F78" s="4">
        <v>43548</v>
      </c>
      <c r="G78" s="2">
        <v>14.46</v>
      </c>
      <c r="H78" s="2">
        <v>-526.88</v>
      </c>
      <c r="I78" s="2" t="s">
        <v>53</v>
      </c>
      <c r="K78" s="4">
        <v>43553</v>
      </c>
      <c r="L78" s="2">
        <v>1621.16</v>
      </c>
      <c r="M78" s="2">
        <v>33815.370000000003</v>
      </c>
      <c r="N78" s="2" t="s">
        <v>55</v>
      </c>
      <c r="P78" s="4">
        <v>43551</v>
      </c>
      <c r="Q78" s="2">
        <v>239.33</v>
      </c>
      <c r="R78" s="2">
        <v>1078.3499999999999</v>
      </c>
      <c r="S78" s="2" t="s">
        <v>52</v>
      </c>
      <c r="U78" s="4">
        <v>43553</v>
      </c>
      <c r="V78" s="2">
        <v>360.15</v>
      </c>
      <c r="W78" s="2">
        <v>-3531.4</v>
      </c>
      <c r="X78" s="2" t="s">
        <v>54</v>
      </c>
      <c r="Z78" s="12">
        <v>43545</v>
      </c>
      <c r="AA78" s="10">
        <v>7656.78</v>
      </c>
      <c r="AB78" s="10">
        <v>63454.65</v>
      </c>
    </row>
    <row r="79" spans="1:28" ht="15.75" customHeight="1" thickBot="1" x14ac:dyDescent="0.35">
      <c r="A79" s="4">
        <v>43489</v>
      </c>
      <c r="B79" s="2">
        <v>273.54000000000002</v>
      </c>
      <c r="C79" s="2">
        <v>1335.68</v>
      </c>
      <c r="D79" s="2" t="s">
        <v>52</v>
      </c>
      <c r="F79" s="4">
        <v>43549</v>
      </c>
      <c r="G79" s="2">
        <v>1419.85</v>
      </c>
      <c r="H79" s="2">
        <v>22602.9</v>
      </c>
      <c r="I79" s="2" t="s">
        <v>53</v>
      </c>
      <c r="K79" s="4">
        <v>43554</v>
      </c>
      <c r="L79" s="2">
        <v>0.05</v>
      </c>
      <c r="M79" s="2">
        <v>-6.76</v>
      </c>
      <c r="N79" s="2" t="s">
        <v>55</v>
      </c>
      <c r="P79" s="4">
        <v>43552</v>
      </c>
      <c r="Q79" s="2">
        <v>322.35000000000002</v>
      </c>
      <c r="R79" s="2">
        <v>4493.72</v>
      </c>
      <c r="S79" s="2" t="s">
        <v>52</v>
      </c>
      <c r="U79" s="4">
        <v>43555</v>
      </c>
      <c r="V79" s="2">
        <v>21.82</v>
      </c>
      <c r="W79" s="2">
        <v>4309.0200000000004</v>
      </c>
      <c r="X79" s="2" t="s">
        <v>54</v>
      </c>
      <c r="Z79" s="12">
        <v>43546</v>
      </c>
      <c r="AA79" s="10">
        <v>5877.7</v>
      </c>
      <c r="AB79" s="10">
        <v>12739.36</v>
      </c>
    </row>
    <row r="80" spans="1:28" ht="15.75" customHeight="1" thickBot="1" x14ac:dyDescent="0.35">
      <c r="A80" s="4">
        <v>43489</v>
      </c>
      <c r="B80" s="2">
        <v>3393.24</v>
      </c>
      <c r="C80" s="2">
        <v>-50874.18</v>
      </c>
      <c r="D80" s="2" t="s">
        <v>53</v>
      </c>
      <c r="F80" s="4">
        <v>43550</v>
      </c>
      <c r="G80" s="2">
        <v>1513.49</v>
      </c>
      <c r="H80" s="2">
        <v>-146.1</v>
      </c>
      <c r="I80" s="2" t="s">
        <v>53</v>
      </c>
      <c r="K80" s="4">
        <v>43555</v>
      </c>
      <c r="L80" s="2">
        <v>27.18</v>
      </c>
      <c r="M80" s="2">
        <v>-196.14</v>
      </c>
      <c r="N80" s="2" t="s">
        <v>55</v>
      </c>
      <c r="P80" s="4">
        <v>43553</v>
      </c>
      <c r="Q80" s="2">
        <v>204.32</v>
      </c>
      <c r="R80" s="2">
        <v>-92.59</v>
      </c>
      <c r="S80" s="2" t="s">
        <v>52</v>
      </c>
      <c r="U80" s="4">
        <v>43556</v>
      </c>
      <c r="V80" s="2">
        <v>410.64</v>
      </c>
      <c r="W80" s="2">
        <v>-17280.02</v>
      </c>
      <c r="X80" s="2" t="s">
        <v>54</v>
      </c>
      <c r="Z80" s="12">
        <v>43547</v>
      </c>
      <c r="AA80" s="10">
        <v>0.84</v>
      </c>
      <c r="AB80" s="10">
        <v>20.67</v>
      </c>
    </row>
    <row r="81" spans="1:28" ht="15.75" customHeight="1" thickBot="1" x14ac:dyDescent="0.35">
      <c r="A81" s="4">
        <v>43489</v>
      </c>
      <c r="B81" s="2">
        <v>1093.32</v>
      </c>
      <c r="C81" s="2">
        <v>-20358.48</v>
      </c>
      <c r="D81" s="2" t="s">
        <v>55</v>
      </c>
      <c r="F81" s="4">
        <v>43551</v>
      </c>
      <c r="G81" s="2">
        <v>1826.96</v>
      </c>
      <c r="H81" s="2">
        <v>33481.01</v>
      </c>
      <c r="I81" s="2" t="s">
        <v>53</v>
      </c>
      <c r="K81" s="4">
        <v>43556</v>
      </c>
      <c r="L81" s="2">
        <v>1720.59</v>
      </c>
      <c r="M81" s="2">
        <v>-58484.35</v>
      </c>
      <c r="N81" s="2" t="s">
        <v>55</v>
      </c>
      <c r="P81" s="4">
        <v>43554</v>
      </c>
      <c r="Q81" s="2">
        <v>0.03</v>
      </c>
      <c r="R81" s="2">
        <v>0.61</v>
      </c>
      <c r="S81" s="2" t="s">
        <v>52</v>
      </c>
      <c r="U81" s="4">
        <v>43557</v>
      </c>
      <c r="V81" s="2">
        <v>337.35</v>
      </c>
      <c r="W81" s="2">
        <v>37904.269999999997</v>
      </c>
      <c r="X81" s="2" t="s">
        <v>54</v>
      </c>
      <c r="Z81" s="12">
        <v>43548</v>
      </c>
      <c r="AA81" s="10">
        <v>116.16</v>
      </c>
      <c r="AB81" s="10">
        <v>27.33</v>
      </c>
    </row>
    <row r="82" spans="1:28" ht="15.75" customHeight="1" thickBot="1" x14ac:dyDescent="0.35">
      <c r="A82" s="4">
        <v>43489</v>
      </c>
      <c r="B82" s="2">
        <v>155.41</v>
      </c>
      <c r="C82" s="2">
        <v>1213.5999999999999</v>
      </c>
      <c r="D82" s="2" t="s">
        <v>54</v>
      </c>
      <c r="F82" s="4">
        <v>43552</v>
      </c>
      <c r="G82" s="2">
        <v>1647.22</v>
      </c>
      <c r="H82" s="2">
        <v>-17425.98</v>
      </c>
      <c r="I82" s="2" t="s">
        <v>53</v>
      </c>
      <c r="K82" s="4">
        <v>43557</v>
      </c>
      <c r="L82" s="2">
        <v>1148.97</v>
      </c>
      <c r="M82" s="2">
        <v>51273.79</v>
      </c>
      <c r="N82" s="2" t="s">
        <v>55</v>
      </c>
      <c r="P82" s="4">
        <v>43555</v>
      </c>
      <c r="Q82" s="2">
        <v>24.15</v>
      </c>
      <c r="R82" s="2">
        <v>-2837.04</v>
      </c>
      <c r="S82" s="2" t="s">
        <v>52</v>
      </c>
      <c r="U82" s="4">
        <v>43558</v>
      </c>
      <c r="V82" s="2">
        <v>174.58</v>
      </c>
      <c r="W82" s="2">
        <v>583.34</v>
      </c>
      <c r="X82" s="2" t="s">
        <v>54</v>
      </c>
      <c r="Z82" s="12">
        <v>43549</v>
      </c>
      <c r="AA82" s="10">
        <v>6117.81</v>
      </c>
      <c r="AB82" s="10">
        <v>116721.43</v>
      </c>
    </row>
    <row r="83" spans="1:28" ht="15.75" customHeight="1" thickBot="1" x14ac:dyDescent="0.35">
      <c r="A83" s="4">
        <v>43490</v>
      </c>
      <c r="B83" s="2">
        <v>317.77999999999997</v>
      </c>
      <c r="C83" s="2">
        <v>3183.35</v>
      </c>
      <c r="D83" s="2" t="s">
        <v>52</v>
      </c>
      <c r="F83" s="4">
        <v>43553</v>
      </c>
      <c r="G83" s="2">
        <v>1636.6</v>
      </c>
      <c r="H83" s="2">
        <v>23416.52</v>
      </c>
      <c r="I83" s="2" t="s">
        <v>53</v>
      </c>
      <c r="K83" s="4">
        <v>43558</v>
      </c>
      <c r="L83" s="2">
        <v>1397.18</v>
      </c>
      <c r="M83" s="2">
        <v>-41610.050000000003</v>
      </c>
      <c r="N83" s="2" t="s">
        <v>55</v>
      </c>
      <c r="P83" s="4">
        <v>43556</v>
      </c>
      <c r="Q83" s="2">
        <v>227.34</v>
      </c>
      <c r="R83" s="2">
        <v>-7530.35</v>
      </c>
      <c r="S83" s="2" t="s">
        <v>52</v>
      </c>
      <c r="U83" s="4">
        <v>43559</v>
      </c>
      <c r="V83" s="2">
        <v>402.94</v>
      </c>
      <c r="W83" s="2">
        <v>14728.44</v>
      </c>
      <c r="X83" s="2" t="s">
        <v>54</v>
      </c>
      <c r="Z83" s="12">
        <v>43550</v>
      </c>
      <c r="AA83" s="10">
        <v>6006.21</v>
      </c>
      <c r="AB83" s="10">
        <v>80524.17</v>
      </c>
    </row>
    <row r="84" spans="1:28" ht="15.75" customHeight="1" thickBot="1" x14ac:dyDescent="0.35">
      <c r="A84" s="4">
        <v>43490</v>
      </c>
      <c r="B84" s="2">
        <v>2465.5300000000002</v>
      </c>
      <c r="C84" s="2">
        <v>1503.94</v>
      </c>
      <c r="D84" s="2" t="s">
        <v>53</v>
      </c>
      <c r="F84" s="4">
        <v>43554</v>
      </c>
      <c r="G84" s="2">
        <v>0.19</v>
      </c>
      <c r="H84" s="2">
        <v>-0.86</v>
      </c>
      <c r="I84" s="2" t="s">
        <v>53</v>
      </c>
      <c r="K84" s="4">
        <v>43559</v>
      </c>
      <c r="L84" s="2">
        <v>1087.55</v>
      </c>
      <c r="M84" s="2">
        <v>45742.559999999998</v>
      </c>
      <c r="N84" s="2" t="s">
        <v>55</v>
      </c>
      <c r="P84" s="4">
        <v>43557</v>
      </c>
      <c r="Q84" s="2">
        <v>153.32</v>
      </c>
      <c r="R84" s="2">
        <v>-505.03</v>
      </c>
      <c r="S84" s="2" t="s">
        <v>52</v>
      </c>
      <c r="U84" s="4">
        <v>43560</v>
      </c>
      <c r="V84" s="2">
        <v>479.08</v>
      </c>
      <c r="W84" s="2">
        <v>45019.01</v>
      </c>
      <c r="X84" s="2" t="s">
        <v>54</v>
      </c>
      <c r="Z84" s="12">
        <v>43551</v>
      </c>
      <c r="AA84" s="10">
        <v>7059.87</v>
      </c>
      <c r="AB84" s="10">
        <v>225216.13</v>
      </c>
    </row>
    <row r="85" spans="1:28" ht="15.75" customHeight="1" thickBot="1" x14ac:dyDescent="0.35">
      <c r="A85" s="4">
        <v>43490</v>
      </c>
      <c r="B85" s="2">
        <v>1263.54</v>
      </c>
      <c r="C85" s="2">
        <v>-29148.880000000001</v>
      </c>
      <c r="D85" s="2" t="s">
        <v>55</v>
      </c>
      <c r="F85" s="4">
        <v>43555</v>
      </c>
      <c r="G85" s="2">
        <v>52.56</v>
      </c>
      <c r="H85" s="2">
        <v>-1720.69</v>
      </c>
      <c r="I85" s="2" t="s">
        <v>53</v>
      </c>
      <c r="K85" s="4">
        <v>43560</v>
      </c>
      <c r="L85" s="2">
        <v>1694.87</v>
      </c>
      <c r="M85" s="2">
        <v>77136.69</v>
      </c>
      <c r="N85" s="2" t="s">
        <v>55</v>
      </c>
      <c r="P85" s="4">
        <v>43558</v>
      </c>
      <c r="Q85" s="2">
        <v>269.29000000000002</v>
      </c>
      <c r="R85" s="2">
        <v>-8068.63</v>
      </c>
      <c r="S85" s="2" t="s">
        <v>52</v>
      </c>
      <c r="U85" s="4">
        <v>43562</v>
      </c>
      <c r="V85" s="2">
        <v>8.06</v>
      </c>
      <c r="W85" s="2">
        <v>-1359.96</v>
      </c>
      <c r="X85" s="2" t="s">
        <v>54</v>
      </c>
      <c r="Z85" s="12">
        <v>43552</v>
      </c>
      <c r="AA85" s="10">
        <v>6446.03</v>
      </c>
      <c r="AB85" s="10">
        <v>64380.93</v>
      </c>
    </row>
    <row r="86" spans="1:28" ht="15.75" customHeight="1" thickBot="1" x14ac:dyDescent="0.35">
      <c r="A86" s="4">
        <v>43490</v>
      </c>
      <c r="B86" s="2">
        <v>245.02</v>
      </c>
      <c r="C86" s="2">
        <v>-45812.82</v>
      </c>
      <c r="D86" s="2" t="s">
        <v>54</v>
      </c>
      <c r="F86" s="4">
        <v>43556</v>
      </c>
      <c r="G86" s="2">
        <v>1434.55</v>
      </c>
      <c r="H86" s="2">
        <v>-10542.65</v>
      </c>
      <c r="I86" s="2" t="s">
        <v>53</v>
      </c>
      <c r="K86" s="4">
        <v>43562</v>
      </c>
      <c r="L86" s="2">
        <v>21.07</v>
      </c>
      <c r="M86" s="2">
        <v>774.36</v>
      </c>
      <c r="N86" s="2" t="s">
        <v>55</v>
      </c>
      <c r="P86" s="4">
        <v>43559</v>
      </c>
      <c r="Q86" s="2">
        <v>241.64</v>
      </c>
      <c r="R86" s="2">
        <v>-9627.98</v>
      </c>
      <c r="S86" s="2" t="s">
        <v>52</v>
      </c>
      <c r="U86" s="4">
        <v>43563</v>
      </c>
      <c r="V86" s="2">
        <v>336.24</v>
      </c>
      <c r="W86" s="2">
        <v>15301.96</v>
      </c>
      <c r="X86" s="2" t="s">
        <v>54</v>
      </c>
      <c r="Z86" s="12">
        <v>43553</v>
      </c>
      <c r="AA86" s="10">
        <v>6201.01</v>
      </c>
      <c r="AB86" s="10">
        <v>114891.58</v>
      </c>
    </row>
    <row r="87" spans="1:28" ht="15.75" customHeight="1" thickBot="1" x14ac:dyDescent="0.35">
      <c r="A87" s="4">
        <v>43491</v>
      </c>
      <c r="B87" s="2">
        <v>0.01</v>
      </c>
      <c r="C87" s="2">
        <v>-7.53</v>
      </c>
      <c r="D87" s="2" t="s">
        <v>53</v>
      </c>
      <c r="F87" s="4">
        <v>43557</v>
      </c>
      <c r="G87" s="2">
        <v>1626.75</v>
      </c>
      <c r="H87" s="2">
        <v>-5221.7700000000004</v>
      </c>
      <c r="I87" s="2" t="s">
        <v>53</v>
      </c>
      <c r="K87" s="4">
        <v>43563</v>
      </c>
      <c r="L87" s="2">
        <v>821.65</v>
      </c>
      <c r="M87" s="2">
        <v>21001.02</v>
      </c>
      <c r="N87" s="2" t="s">
        <v>55</v>
      </c>
      <c r="P87" s="4">
        <v>43560</v>
      </c>
      <c r="Q87" s="2">
        <v>289.89</v>
      </c>
      <c r="R87" s="2">
        <v>-18501.72</v>
      </c>
      <c r="S87" s="2" t="s">
        <v>52</v>
      </c>
      <c r="U87" s="4">
        <v>43564</v>
      </c>
      <c r="V87" s="2">
        <v>330.19</v>
      </c>
      <c r="W87" s="2">
        <v>-29802.13</v>
      </c>
      <c r="X87" s="2" t="s">
        <v>54</v>
      </c>
      <c r="Z87" s="12">
        <v>43554</v>
      </c>
      <c r="AA87" s="10">
        <v>0.47</v>
      </c>
      <c r="AB87" s="10">
        <v>-16.59</v>
      </c>
    </row>
    <row r="88" spans="1:28" ht="15.75" customHeight="1" thickBot="1" x14ac:dyDescent="0.35">
      <c r="A88" s="4">
        <v>43492</v>
      </c>
      <c r="B88" s="2">
        <v>15.23</v>
      </c>
      <c r="C88" s="2">
        <v>-1381.39</v>
      </c>
      <c r="D88" s="2" t="s">
        <v>55</v>
      </c>
      <c r="F88" s="4">
        <v>43558</v>
      </c>
      <c r="G88" s="2">
        <v>1583.2</v>
      </c>
      <c r="H88" s="2">
        <v>44845.53</v>
      </c>
      <c r="I88" s="2" t="s">
        <v>53</v>
      </c>
      <c r="K88" s="4">
        <v>43564</v>
      </c>
      <c r="L88" s="2">
        <v>1405.16</v>
      </c>
      <c r="M88" s="2">
        <v>85551.95</v>
      </c>
      <c r="N88" s="2" t="s">
        <v>55</v>
      </c>
      <c r="P88" s="4">
        <v>43562</v>
      </c>
      <c r="Q88" s="2">
        <v>5.41</v>
      </c>
      <c r="R88" s="2">
        <v>-107.2</v>
      </c>
      <c r="S88" s="2" t="s">
        <v>52</v>
      </c>
      <c r="U88" s="4">
        <v>43565</v>
      </c>
      <c r="V88" s="2">
        <v>407.19</v>
      </c>
      <c r="W88" s="2">
        <v>10665.38</v>
      </c>
      <c r="X88" s="2" t="s">
        <v>54</v>
      </c>
      <c r="Z88" s="12">
        <v>43555</v>
      </c>
      <c r="AA88" s="10">
        <v>215.88</v>
      </c>
      <c r="AB88" s="10">
        <v>-10134.450000000001</v>
      </c>
    </row>
    <row r="89" spans="1:28" ht="15.75" customHeight="1" thickBot="1" x14ac:dyDescent="0.35">
      <c r="A89" s="4">
        <v>43492</v>
      </c>
      <c r="B89" s="2">
        <v>3.5</v>
      </c>
      <c r="C89" s="2">
        <v>-382.1</v>
      </c>
      <c r="D89" s="2" t="s">
        <v>54</v>
      </c>
      <c r="F89" s="4">
        <v>43559</v>
      </c>
      <c r="G89" s="2">
        <v>1191.17</v>
      </c>
      <c r="H89" s="2">
        <v>-3339.03</v>
      </c>
      <c r="I89" s="2" t="s">
        <v>53</v>
      </c>
      <c r="K89" s="4">
        <v>43565</v>
      </c>
      <c r="L89" s="2">
        <v>982.93</v>
      </c>
      <c r="M89" s="2">
        <v>17495.66</v>
      </c>
      <c r="N89" s="2" t="s">
        <v>55</v>
      </c>
      <c r="P89" s="4">
        <v>43563</v>
      </c>
      <c r="Q89" s="2">
        <v>577.29999999999995</v>
      </c>
      <c r="R89" s="2">
        <v>59255.6</v>
      </c>
      <c r="S89" s="2" t="s">
        <v>52</v>
      </c>
      <c r="U89" s="4">
        <v>43566</v>
      </c>
      <c r="V89" s="2">
        <v>616.66999999999996</v>
      </c>
      <c r="W89" s="2">
        <v>-29708.27</v>
      </c>
      <c r="X89" s="2" t="s">
        <v>54</v>
      </c>
      <c r="Z89" s="12">
        <v>43556</v>
      </c>
      <c r="AA89" s="10">
        <v>5973.24</v>
      </c>
      <c r="AB89" s="10">
        <v>-131124.16</v>
      </c>
    </row>
    <row r="90" spans="1:28" ht="15.75" customHeight="1" thickBot="1" x14ac:dyDescent="0.35">
      <c r="A90" s="4">
        <v>43492</v>
      </c>
      <c r="B90" s="2">
        <v>11.59</v>
      </c>
      <c r="C90" s="2">
        <v>94.96</v>
      </c>
      <c r="D90" s="2" t="s">
        <v>52</v>
      </c>
      <c r="F90" s="4">
        <v>43560</v>
      </c>
      <c r="G90" s="2">
        <v>1199.18</v>
      </c>
      <c r="H90" s="2">
        <v>-235.05</v>
      </c>
      <c r="I90" s="2" t="s">
        <v>53</v>
      </c>
      <c r="K90" s="4">
        <v>43566</v>
      </c>
      <c r="L90" s="2">
        <v>920.34</v>
      </c>
      <c r="M90" s="2">
        <v>21612.959999999999</v>
      </c>
      <c r="N90" s="2" t="s">
        <v>55</v>
      </c>
      <c r="P90" s="4">
        <v>43564</v>
      </c>
      <c r="Q90" s="2">
        <v>298.56</v>
      </c>
      <c r="R90" s="2">
        <v>11950.34</v>
      </c>
      <c r="S90" s="2" t="s">
        <v>52</v>
      </c>
      <c r="U90" s="4">
        <v>43567</v>
      </c>
      <c r="V90" s="2">
        <v>213.23</v>
      </c>
      <c r="W90" s="2">
        <v>4822.2299999999996</v>
      </c>
      <c r="X90" s="2" t="s">
        <v>54</v>
      </c>
      <c r="Z90" s="12">
        <v>43557</v>
      </c>
      <c r="AA90" s="10">
        <v>5385.63</v>
      </c>
      <c r="AB90" s="10">
        <v>88015.94</v>
      </c>
    </row>
    <row r="91" spans="1:28" ht="15.75" customHeight="1" thickBot="1" x14ac:dyDescent="0.35">
      <c r="A91" s="4">
        <v>43492</v>
      </c>
      <c r="B91" s="2">
        <v>11.11</v>
      </c>
      <c r="C91" s="2">
        <v>-1345.23</v>
      </c>
      <c r="D91" s="2" t="s">
        <v>53</v>
      </c>
      <c r="F91" s="4">
        <v>43562</v>
      </c>
      <c r="G91" s="2">
        <v>25.36</v>
      </c>
      <c r="H91" s="2">
        <v>-607.6</v>
      </c>
      <c r="I91" s="2" t="s">
        <v>53</v>
      </c>
      <c r="K91" s="4">
        <v>43567</v>
      </c>
      <c r="L91" s="2">
        <v>796.89</v>
      </c>
      <c r="M91" s="2">
        <v>12466.82</v>
      </c>
      <c r="N91" s="2" t="s">
        <v>55</v>
      </c>
      <c r="P91" s="4">
        <v>43565</v>
      </c>
      <c r="Q91" s="2">
        <v>281.87</v>
      </c>
      <c r="R91" s="2">
        <v>7852.53</v>
      </c>
      <c r="S91" s="2" t="s">
        <v>52</v>
      </c>
      <c r="U91" s="4">
        <v>43569</v>
      </c>
      <c r="V91" s="2">
        <v>10.59</v>
      </c>
      <c r="W91" s="2">
        <v>-3585.24</v>
      </c>
      <c r="X91" s="2" t="s">
        <v>54</v>
      </c>
      <c r="Z91" s="12">
        <v>43558</v>
      </c>
      <c r="AA91" s="10">
        <v>5835.39</v>
      </c>
      <c r="AB91" s="10">
        <v>-110553.17</v>
      </c>
    </row>
    <row r="92" spans="1:28" ht="15.75" customHeight="1" thickBot="1" x14ac:dyDescent="0.35">
      <c r="A92" s="4">
        <v>43493</v>
      </c>
      <c r="B92" s="2">
        <v>296.38</v>
      </c>
      <c r="C92" s="2">
        <v>80.75</v>
      </c>
      <c r="D92" s="2" t="s">
        <v>52</v>
      </c>
      <c r="F92" s="4">
        <v>43563</v>
      </c>
      <c r="G92" s="2">
        <v>1392.96</v>
      </c>
      <c r="H92" s="2">
        <v>9787.17</v>
      </c>
      <c r="I92" s="2" t="s">
        <v>53</v>
      </c>
      <c r="K92" s="4">
        <v>43569</v>
      </c>
      <c r="L92" s="2">
        <v>11.09</v>
      </c>
      <c r="M92" s="2">
        <v>-525.85</v>
      </c>
      <c r="N92" s="2" t="s">
        <v>55</v>
      </c>
      <c r="P92" s="4">
        <v>43566</v>
      </c>
      <c r="Q92" s="2">
        <v>349.91</v>
      </c>
      <c r="R92" s="2">
        <v>-18716.96</v>
      </c>
      <c r="S92" s="2" t="s">
        <v>52</v>
      </c>
      <c r="U92" s="4">
        <v>43570</v>
      </c>
      <c r="V92" s="2">
        <v>270.12</v>
      </c>
      <c r="W92" s="2">
        <v>-19948.259999999998</v>
      </c>
      <c r="X92" s="2" t="s">
        <v>54</v>
      </c>
      <c r="Z92" s="12">
        <v>43559</v>
      </c>
      <c r="AA92" s="10">
        <v>4679.3599999999997</v>
      </c>
      <c r="AB92" s="10">
        <v>66364.37</v>
      </c>
    </row>
    <row r="93" spans="1:28" ht="15.75" customHeight="1" thickBot="1" x14ac:dyDescent="0.35">
      <c r="A93" s="4">
        <v>43493</v>
      </c>
      <c r="B93" s="2">
        <v>143.33000000000001</v>
      </c>
      <c r="C93" s="2">
        <v>-4786.33</v>
      </c>
      <c r="D93" s="2" t="s">
        <v>54</v>
      </c>
      <c r="F93" s="4">
        <v>43564</v>
      </c>
      <c r="G93" s="2">
        <v>1261.75</v>
      </c>
      <c r="H93" s="2">
        <v>10561.88</v>
      </c>
      <c r="I93" s="2" t="s">
        <v>53</v>
      </c>
      <c r="K93" s="4">
        <v>43570</v>
      </c>
      <c r="L93" s="2">
        <v>541.04999999999995</v>
      </c>
      <c r="M93" s="2">
        <v>14545.06</v>
      </c>
      <c r="N93" s="2" t="s">
        <v>55</v>
      </c>
      <c r="P93" s="4">
        <v>43567</v>
      </c>
      <c r="Q93" s="2">
        <v>426.07</v>
      </c>
      <c r="R93" s="2">
        <v>-60294.52</v>
      </c>
      <c r="S93" s="2" t="s">
        <v>52</v>
      </c>
      <c r="U93" s="4">
        <v>43571</v>
      </c>
      <c r="V93" s="2">
        <v>395.25</v>
      </c>
      <c r="W93" s="2">
        <v>-39883.620000000003</v>
      </c>
      <c r="X93" s="2" t="s">
        <v>54</v>
      </c>
      <c r="Z93" s="12">
        <v>43560</v>
      </c>
      <c r="AA93" s="10">
        <v>5371.76</v>
      </c>
      <c r="AB93" s="10">
        <v>-6009.42</v>
      </c>
    </row>
    <row r="94" spans="1:28" ht="15.75" customHeight="1" thickBot="1" x14ac:dyDescent="0.35">
      <c r="A94" s="4">
        <v>43493</v>
      </c>
      <c r="B94" s="2">
        <v>746.37</v>
      </c>
      <c r="C94" s="2">
        <v>10907.18</v>
      </c>
      <c r="D94" s="2" t="s">
        <v>55</v>
      </c>
      <c r="F94" s="4">
        <v>43565</v>
      </c>
      <c r="G94" s="2">
        <v>1990.4</v>
      </c>
      <c r="H94" s="2">
        <v>41124.86</v>
      </c>
      <c r="I94" s="2" t="s">
        <v>53</v>
      </c>
      <c r="K94" s="4">
        <v>43571</v>
      </c>
      <c r="L94" s="2">
        <v>868.3</v>
      </c>
      <c r="M94" s="2">
        <v>19354.3</v>
      </c>
      <c r="N94" s="2" t="s">
        <v>55</v>
      </c>
      <c r="P94" s="4">
        <v>43569</v>
      </c>
      <c r="Q94" s="2">
        <v>13.91</v>
      </c>
      <c r="R94" s="2">
        <v>-291.01</v>
      </c>
      <c r="S94" s="2" t="s">
        <v>52</v>
      </c>
      <c r="U94" s="4">
        <v>43572</v>
      </c>
      <c r="V94" s="2">
        <v>225.24</v>
      </c>
      <c r="W94" s="2">
        <v>-6779.88</v>
      </c>
      <c r="X94" s="2" t="s">
        <v>54</v>
      </c>
      <c r="Z94" s="12">
        <v>43562</v>
      </c>
      <c r="AA94" s="10">
        <v>98.29</v>
      </c>
      <c r="AB94" s="10">
        <v>-2770.24</v>
      </c>
    </row>
    <row r="95" spans="1:28" ht="15.75" customHeight="1" thickBot="1" x14ac:dyDescent="0.35">
      <c r="A95" s="4">
        <v>43493</v>
      </c>
      <c r="B95" s="2">
        <v>2179.31</v>
      </c>
      <c r="C95" s="2">
        <v>-22847</v>
      </c>
      <c r="D95" s="2" t="s">
        <v>53</v>
      </c>
      <c r="F95" s="4">
        <v>43566</v>
      </c>
      <c r="G95" s="2">
        <v>1367.41</v>
      </c>
      <c r="H95" s="2">
        <v>9377.59</v>
      </c>
      <c r="I95" s="2" t="s">
        <v>53</v>
      </c>
      <c r="K95" s="4">
        <v>43572</v>
      </c>
      <c r="L95" s="2">
        <v>955.15</v>
      </c>
      <c r="M95" s="2">
        <v>12182.7</v>
      </c>
      <c r="N95" s="2" t="s">
        <v>55</v>
      </c>
      <c r="P95" s="4">
        <v>43570</v>
      </c>
      <c r="Q95" s="2">
        <v>342.45</v>
      </c>
      <c r="R95" s="2">
        <v>2243.36</v>
      </c>
      <c r="S95" s="2" t="s">
        <v>52</v>
      </c>
      <c r="U95" s="4">
        <v>43573</v>
      </c>
      <c r="V95" s="2">
        <v>235.13</v>
      </c>
      <c r="W95" s="2">
        <v>-1744.62</v>
      </c>
      <c r="X95" s="2" t="s">
        <v>54</v>
      </c>
      <c r="Z95" s="12">
        <v>43563</v>
      </c>
      <c r="AA95" s="10">
        <v>4780.79</v>
      </c>
      <c r="AB95" s="10">
        <v>125234.88</v>
      </c>
    </row>
    <row r="96" spans="1:28" ht="15.75" customHeight="1" thickBot="1" x14ac:dyDescent="0.35">
      <c r="A96" s="4">
        <v>43494</v>
      </c>
      <c r="B96" s="2">
        <v>246.41</v>
      </c>
      <c r="C96" s="2">
        <v>-38619.449999999997</v>
      </c>
      <c r="D96" s="2" t="s">
        <v>54</v>
      </c>
      <c r="F96" s="4">
        <v>43567</v>
      </c>
      <c r="G96" s="2">
        <v>2276.25</v>
      </c>
      <c r="H96" s="2">
        <v>66788.13</v>
      </c>
      <c r="I96" s="2" t="s">
        <v>53</v>
      </c>
      <c r="K96" s="4">
        <v>43573</v>
      </c>
      <c r="L96" s="2">
        <v>1242.99</v>
      </c>
      <c r="M96" s="2">
        <v>-136702.31</v>
      </c>
      <c r="N96" s="2" t="s">
        <v>55</v>
      </c>
      <c r="P96" s="4">
        <v>43571</v>
      </c>
      <c r="Q96" s="2">
        <v>426.63</v>
      </c>
      <c r="R96" s="2">
        <v>7291.8</v>
      </c>
      <c r="S96" s="2" t="s">
        <v>52</v>
      </c>
      <c r="U96" s="4">
        <v>43574</v>
      </c>
      <c r="V96" s="2">
        <v>0.36</v>
      </c>
      <c r="W96" s="2">
        <v>-64.02</v>
      </c>
      <c r="X96" s="2" t="s">
        <v>54</v>
      </c>
      <c r="Z96" s="12">
        <v>43564</v>
      </c>
      <c r="AA96" s="10">
        <v>5932.39</v>
      </c>
      <c r="AB96" s="10">
        <v>182294.95</v>
      </c>
    </row>
    <row r="97" spans="1:28" ht="15.75" customHeight="1" thickBot="1" x14ac:dyDescent="0.35">
      <c r="A97" s="4">
        <v>43494</v>
      </c>
      <c r="B97" s="2">
        <v>234.35</v>
      </c>
      <c r="C97" s="2">
        <v>-754.56</v>
      </c>
      <c r="D97" s="2" t="s">
        <v>52</v>
      </c>
      <c r="F97" s="4">
        <v>43569</v>
      </c>
      <c r="G97" s="2">
        <v>28.63</v>
      </c>
      <c r="H97" s="2">
        <v>-96.31</v>
      </c>
      <c r="I97" s="2" t="s">
        <v>53</v>
      </c>
      <c r="K97" s="4">
        <v>43574</v>
      </c>
      <c r="L97" s="2">
        <v>197.52</v>
      </c>
      <c r="M97" s="2">
        <v>-12373.23</v>
      </c>
      <c r="N97" s="2" t="s">
        <v>55</v>
      </c>
      <c r="P97" s="4">
        <v>43572</v>
      </c>
      <c r="Q97" s="2">
        <v>409.8</v>
      </c>
      <c r="R97" s="2">
        <v>-9665.0300000000007</v>
      </c>
      <c r="S97" s="2" t="s">
        <v>52</v>
      </c>
      <c r="U97" s="4">
        <v>43576</v>
      </c>
      <c r="V97" s="2">
        <v>4.12</v>
      </c>
      <c r="W97" s="2">
        <v>151.69999999999999</v>
      </c>
      <c r="X97" s="2" t="s">
        <v>54</v>
      </c>
      <c r="Z97" s="12">
        <v>43565</v>
      </c>
      <c r="AA97" s="10">
        <v>6301.54</v>
      </c>
      <c r="AB97" s="10">
        <v>131564.97</v>
      </c>
    </row>
    <row r="98" spans="1:28" ht="15.75" customHeight="1" thickBot="1" x14ac:dyDescent="0.35">
      <c r="A98" s="4">
        <v>43494</v>
      </c>
      <c r="B98" s="2">
        <v>1234.3599999999999</v>
      </c>
      <c r="C98" s="2">
        <v>-9823.86</v>
      </c>
      <c r="D98" s="2" t="s">
        <v>55</v>
      </c>
      <c r="F98" s="4">
        <v>43570</v>
      </c>
      <c r="G98" s="2">
        <v>1028.93</v>
      </c>
      <c r="H98" s="2">
        <v>12533.59</v>
      </c>
      <c r="I98" s="2" t="s">
        <v>53</v>
      </c>
      <c r="K98" s="4">
        <v>43576</v>
      </c>
      <c r="L98" s="2">
        <v>15.15</v>
      </c>
      <c r="M98" s="2">
        <v>-812.4</v>
      </c>
      <c r="N98" s="2" t="s">
        <v>55</v>
      </c>
      <c r="P98" s="4">
        <v>43573</v>
      </c>
      <c r="Q98" s="2">
        <v>958.65</v>
      </c>
      <c r="R98" s="2">
        <v>66485.73</v>
      </c>
      <c r="S98" s="2" t="s">
        <v>52</v>
      </c>
      <c r="U98" s="4">
        <v>43577</v>
      </c>
      <c r="V98" s="2">
        <v>200.76</v>
      </c>
      <c r="W98" s="2">
        <v>-3986.54</v>
      </c>
      <c r="X98" s="2" t="s">
        <v>54</v>
      </c>
      <c r="Z98" s="12">
        <v>43566</v>
      </c>
      <c r="AA98" s="10">
        <v>5625.14</v>
      </c>
      <c r="AB98" s="10">
        <v>5033.3599999999997</v>
      </c>
    </row>
    <row r="99" spans="1:28" ht="15.75" customHeight="1" thickBot="1" x14ac:dyDescent="0.35">
      <c r="A99" s="4">
        <v>43494</v>
      </c>
      <c r="B99" s="2">
        <v>1960.47</v>
      </c>
      <c r="C99" s="2">
        <v>-6825.47</v>
      </c>
      <c r="D99" s="2" t="s">
        <v>53</v>
      </c>
      <c r="F99" s="4">
        <v>43571</v>
      </c>
      <c r="G99" s="2">
        <v>1735.76</v>
      </c>
      <c r="H99" s="2">
        <v>20920.580000000002</v>
      </c>
      <c r="I99" s="2" t="s">
        <v>53</v>
      </c>
      <c r="K99" s="4">
        <v>43577</v>
      </c>
      <c r="L99" s="2">
        <v>292.11</v>
      </c>
      <c r="M99" s="2">
        <v>-18254.89</v>
      </c>
      <c r="N99" s="2" t="s">
        <v>55</v>
      </c>
      <c r="P99" s="4">
        <v>43574</v>
      </c>
      <c r="Q99" s="2">
        <v>39.56</v>
      </c>
      <c r="R99" s="2">
        <v>-594.16999999999996</v>
      </c>
      <c r="S99" s="2" t="s">
        <v>52</v>
      </c>
      <c r="U99" s="4">
        <v>43578</v>
      </c>
      <c r="V99" s="2">
        <v>331.78</v>
      </c>
      <c r="W99" s="2">
        <v>-77845.67</v>
      </c>
      <c r="X99" s="2" t="s">
        <v>54</v>
      </c>
      <c r="Z99" s="12">
        <v>43567</v>
      </c>
      <c r="AA99" s="10">
        <v>6403.44</v>
      </c>
      <c r="AB99" s="10">
        <v>-163759.88</v>
      </c>
    </row>
    <row r="100" spans="1:28" ht="15.75" customHeight="1" thickBot="1" x14ac:dyDescent="0.35">
      <c r="A100" s="4">
        <v>43495</v>
      </c>
      <c r="B100" s="2">
        <v>238.42</v>
      </c>
      <c r="C100" s="2">
        <v>-51356.69</v>
      </c>
      <c r="D100" s="2" t="s">
        <v>54</v>
      </c>
      <c r="F100" s="4">
        <v>43572</v>
      </c>
      <c r="G100" s="2">
        <v>1443.37</v>
      </c>
      <c r="H100" s="2">
        <v>25304.240000000002</v>
      </c>
      <c r="I100" s="2" t="s">
        <v>53</v>
      </c>
      <c r="K100" s="4">
        <v>43578</v>
      </c>
      <c r="L100" s="2">
        <v>1577.62</v>
      </c>
      <c r="M100" s="2">
        <v>-258878.28</v>
      </c>
      <c r="N100" s="2" t="s">
        <v>55</v>
      </c>
      <c r="P100" s="4">
        <v>43576</v>
      </c>
      <c r="Q100" s="2">
        <v>5.69</v>
      </c>
      <c r="R100" s="2">
        <v>62.61</v>
      </c>
      <c r="S100" s="2" t="s">
        <v>52</v>
      </c>
      <c r="U100" s="4">
        <v>43579</v>
      </c>
      <c r="V100" s="2">
        <v>276.27</v>
      </c>
      <c r="W100" s="2">
        <v>14692.98</v>
      </c>
      <c r="X100" s="2" t="s">
        <v>54</v>
      </c>
      <c r="Z100" s="12">
        <v>43569</v>
      </c>
      <c r="AA100" s="10">
        <v>121.49</v>
      </c>
      <c r="AB100" s="10">
        <v>-11475.45</v>
      </c>
    </row>
    <row r="101" spans="1:28" ht="15.75" customHeight="1" thickBot="1" x14ac:dyDescent="0.35">
      <c r="A101" s="4">
        <v>43495</v>
      </c>
      <c r="B101" s="2">
        <v>302.79000000000002</v>
      </c>
      <c r="C101" s="2">
        <v>1602.46</v>
      </c>
      <c r="D101" s="2" t="s">
        <v>52</v>
      </c>
      <c r="F101" s="4">
        <v>43573</v>
      </c>
      <c r="G101" s="2">
        <v>1576.52</v>
      </c>
      <c r="H101" s="2">
        <v>-26930.97</v>
      </c>
      <c r="I101" s="2" t="s">
        <v>53</v>
      </c>
      <c r="K101" s="4">
        <v>43579</v>
      </c>
      <c r="L101" s="2">
        <v>1079.4000000000001</v>
      </c>
      <c r="M101" s="2">
        <v>-80178.77</v>
      </c>
      <c r="N101" s="2" t="s">
        <v>55</v>
      </c>
      <c r="P101" s="4">
        <v>43577</v>
      </c>
      <c r="Q101" s="2">
        <v>57.86</v>
      </c>
      <c r="R101" s="2">
        <v>-921.96</v>
      </c>
      <c r="S101" s="2" t="s">
        <v>52</v>
      </c>
      <c r="U101" s="4">
        <v>43580</v>
      </c>
      <c r="V101" s="2">
        <v>277.98</v>
      </c>
      <c r="W101" s="2">
        <v>-8553.5400000000009</v>
      </c>
      <c r="X101" s="2" t="s">
        <v>54</v>
      </c>
      <c r="Z101" s="12">
        <v>43570</v>
      </c>
      <c r="AA101" s="10">
        <v>3650.46</v>
      </c>
      <c r="AB101" s="10">
        <v>4726.74</v>
      </c>
    </row>
    <row r="102" spans="1:28" ht="15.75" customHeight="1" thickBot="1" x14ac:dyDescent="0.35">
      <c r="A102" s="4">
        <v>43495</v>
      </c>
      <c r="B102" s="2">
        <v>1089.28</v>
      </c>
      <c r="C102" s="2">
        <v>20055.560000000001</v>
      </c>
      <c r="D102" s="2" t="s">
        <v>55</v>
      </c>
      <c r="F102" s="4">
        <v>43574</v>
      </c>
      <c r="G102" s="2">
        <v>310.62</v>
      </c>
      <c r="H102" s="2">
        <v>3522.97</v>
      </c>
      <c r="I102" s="2" t="s">
        <v>53</v>
      </c>
      <c r="K102" s="4">
        <v>43580</v>
      </c>
      <c r="L102" s="2">
        <v>963.74</v>
      </c>
      <c r="M102" s="2">
        <v>-46597.83</v>
      </c>
      <c r="N102" s="2" t="s">
        <v>55</v>
      </c>
      <c r="P102" s="4">
        <v>43578</v>
      </c>
      <c r="Q102" s="2">
        <v>454.43</v>
      </c>
      <c r="R102" s="2">
        <v>-649.57000000000005</v>
      </c>
      <c r="S102" s="2" t="s">
        <v>52</v>
      </c>
      <c r="U102" s="4">
        <v>43581</v>
      </c>
      <c r="V102" s="2">
        <v>379.17</v>
      </c>
      <c r="W102" s="2">
        <v>-16148.31</v>
      </c>
      <c r="X102" s="2" t="s">
        <v>54</v>
      </c>
      <c r="Z102" s="12">
        <v>43571</v>
      </c>
      <c r="AA102" s="10">
        <v>5984.58</v>
      </c>
      <c r="AB102" s="10">
        <v>10720.99</v>
      </c>
    </row>
    <row r="103" spans="1:28" ht="15.75" customHeight="1" thickBot="1" x14ac:dyDescent="0.35">
      <c r="A103" s="4">
        <v>43495</v>
      </c>
      <c r="B103" s="2">
        <v>2220.1999999999998</v>
      </c>
      <c r="C103" s="2">
        <v>-4192.3500000000004</v>
      </c>
      <c r="D103" s="2" t="s">
        <v>53</v>
      </c>
      <c r="F103" s="4">
        <v>43576</v>
      </c>
      <c r="G103" s="2">
        <v>22.96</v>
      </c>
      <c r="H103" s="2">
        <v>271.69</v>
      </c>
      <c r="I103" s="2" t="s">
        <v>53</v>
      </c>
      <c r="K103" s="4">
        <v>43581</v>
      </c>
      <c r="L103" s="2">
        <v>946.42</v>
      </c>
      <c r="M103" s="2">
        <v>-9398.0300000000007</v>
      </c>
      <c r="N103" s="2" t="s">
        <v>55</v>
      </c>
      <c r="P103" s="4">
        <v>43579</v>
      </c>
      <c r="Q103" s="2">
        <v>431.72</v>
      </c>
      <c r="R103" s="2">
        <v>-21452.65</v>
      </c>
      <c r="S103" s="2" t="s">
        <v>52</v>
      </c>
      <c r="U103" s="4">
        <v>43583</v>
      </c>
      <c r="V103" s="2">
        <v>2.68</v>
      </c>
      <c r="W103" s="2">
        <v>-35.18</v>
      </c>
      <c r="X103" s="2" t="s">
        <v>54</v>
      </c>
      <c r="Z103" s="12">
        <v>43572</v>
      </c>
      <c r="AA103" s="10">
        <v>5320.59</v>
      </c>
      <c r="AB103" s="10">
        <v>-75055.67</v>
      </c>
    </row>
    <row r="104" spans="1:28" ht="15.75" customHeight="1" thickBot="1" x14ac:dyDescent="0.35">
      <c r="A104" s="4">
        <v>43496</v>
      </c>
      <c r="B104" s="2">
        <v>242.73</v>
      </c>
      <c r="C104" s="2">
        <v>-2287.2199999999998</v>
      </c>
      <c r="D104" s="2" t="s">
        <v>52</v>
      </c>
      <c r="F104" s="4">
        <v>43577</v>
      </c>
      <c r="G104" s="2">
        <v>672.36</v>
      </c>
      <c r="H104" s="2">
        <v>535.82000000000005</v>
      </c>
      <c r="I104" s="2" t="s">
        <v>53</v>
      </c>
      <c r="K104" s="4">
        <v>43583</v>
      </c>
      <c r="L104" s="2">
        <v>16.66</v>
      </c>
      <c r="M104" s="2">
        <v>-2898.97</v>
      </c>
      <c r="N104" s="2" t="s">
        <v>55</v>
      </c>
      <c r="P104" s="4">
        <v>43580</v>
      </c>
      <c r="Q104" s="2">
        <v>588.38</v>
      </c>
      <c r="R104" s="2">
        <v>11990.69</v>
      </c>
      <c r="S104" s="2" t="s">
        <v>52</v>
      </c>
      <c r="U104" s="4">
        <v>43584</v>
      </c>
      <c r="V104" s="2">
        <v>214.28</v>
      </c>
      <c r="W104" s="2">
        <v>-3890.25</v>
      </c>
      <c r="X104" s="2" t="s">
        <v>54</v>
      </c>
      <c r="Z104" s="12">
        <v>43573</v>
      </c>
      <c r="AA104" s="10">
        <v>6264.84</v>
      </c>
      <c r="AB104" s="10">
        <v>-175502.59</v>
      </c>
    </row>
    <row r="105" spans="1:28" ht="15.75" customHeight="1" thickBot="1" x14ac:dyDescent="0.35">
      <c r="A105" s="4">
        <v>43496</v>
      </c>
      <c r="B105" s="2">
        <v>2248.1999999999998</v>
      </c>
      <c r="C105" s="2">
        <v>9654.4699999999993</v>
      </c>
      <c r="D105" s="2" t="s">
        <v>53</v>
      </c>
      <c r="F105" s="4">
        <v>43578</v>
      </c>
      <c r="G105" s="2">
        <v>2006.17</v>
      </c>
      <c r="H105" s="2">
        <v>-27795.47</v>
      </c>
      <c r="I105" s="2" t="s">
        <v>53</v>
      </c>
      <c r="K105" s="4">
        <v>43584</v>
      </c>
      <c r="L105" s="2">
        <v>861.35</v>
      </c>
      <c r="M105" s="2">
        <v>12158.94</v>
      </c>
      <c r="N105" s="2" t="s">
        <v>55</v>
      </c>
      <c r="P105" s="4">
        <v>43581</v>
      </c>
      <c r="Q105" s="2">
        <v>359.87</v>
      </c>
      <c r="R105" s="2">
        <v>-4972.22</v>
      </c>
      <c r="S105" s="2" t="s">
        <v>52</v>
      </c>
      <c r="U105" s="4">
        <v>43585</v>
      </c>
      <c r="V105" s="2">
        <v>378.78</v>
      </c>
      <c r="W105" s="2">
        <v>26913.78</v>
      </c>
      <c r="X105" s="2" t="s">
        <v>54</v>
      </c>
      <c r="Z105" s="12">
        <v>43574</v>
      </c>
      <c r="AA105" s="10">
        <v>885.13</v>
      </c>
      <c r="AB105" s="10">
        <v>-14109.51</v>
      </c>
    </row>
    <row r="106" spans="1:28" ht="15.75" customHeight="1" thickBot="1" x14ac:dyDescent="0.35">
      <c r="A106" s="4">
        <v>43496</v>
      </c>
      <c r="B106" s="2">
        <v>170.36</v>
      </c>
      <c r="C106" s="2">
        <v>-3696.16</v>
      </c>
      <c r="D106" s="2" t="s">
        <v>54</v>
      </c>
      <c r="F106" s="4">
        <v>43579</v>
      </c>
      <c r="G106" s="2">
        <v>2509.35</v>
      </c>
      <c r="H106" s="2">
        <v>-125524.93</v>
      </c>
      <c r="I106" s="2" t="s">
        <v>53</v>
      </c>
      <c r="K106" s="4">
        <v>43585</v>
      </c>
      <c r="L106" s="2">
        <v>1604.42</v>
      </c>
      <c r="M106" s="2">
        <v>-70095.69</v>
      </c>
      <c r="N106" s="2" t="s">
        <v>55</v>
      </c>
      <c r="P106" s="4">
        <v>43583</v>
      </c>
      <c r="Q106" s="2">
        <v>4.58</v>
      </c>
      <c r="R106" s="2">
        <v>-45.4</v>
      </c>
      <c r="S106" s="2" t="s">
        <v>52</v>
      </c>
      <c r="U106" s="4">
        <v>43586</v>
      </c>
      <c r="V106" s="2">
        <v>515.36</v>
      </c>
      <c r="W106" s="2">
        <v>-23417.75</v>
      </c>
      <c r="X106" s="2" t="s">
        <v>54</v>
      </c>
      <c r="Z106" s="12">
        <v>43576</v>
      </c>
      <c r="AA106" s="10">
        <v>80.599999999999994</v>
      </c>
      <c r="AB106" s="10">
        <v>-4218.55</v>
      </c>
    </row>
    <row r="107" spans="1:28" ht="15.75" customHeight="1" thickBot="1" x14ac:dyDescent="0.35">
      <c r="A107" s="4">
        <v>43496</v>
      </c>
      <c r="B107" s="2">
        <v>828.14</v>
      </c>
      <c r="C107" s="2">
        <v>4128.26</v>
      </c>
      <c r="D107" s="2" t="s">
        <v>55</v>
      </c>
      <c r="F107" s="4">
        <v>43580</v>
      </c>
      <c r="G107" s="2">
        <v>2018.08</v>
      </c>
      <c r="H107" s="2">
        <v>-58614.27</v>
      </c>
      <c r="I107" s="2" t="s">
        <v>53</v>
      </c>
      <c r="K107" s="4">
        <v>43586</v>
      </c>
      <c r="L107" s="2">
        <v>1503.56</v>
      </c>
      <c r="M107" s="2">
        <v>-156471.34</v>
      </c>
      <c r="N107" s="2" t="s">
        <v>55</v>
      </c>
      <c r="P107" s="4">
        <v>43584</v>
      </c>
      <c r="Q107" s="2">
        <v>235.3</v>
      </c>
      <c r="R107" s="2">
        <v>-2179.2399999999998</v>
      </c>
      <c r="S107" s="2" t="s">
        <v>52</v>
      </c>
      <c r="U107" s="4">
        <v>43587</v>
      </c>
      <c r="V107" s="2">
        <v>379.5</v>
      </c>
      <c r="W107" s="2">
        <v>-22894.48</v>
      </c>
      <c r="X107" s="2" t="s">
        <v>54</v>
      </c>
      <c r="Z107" s="12">
        <v>43577</v>
      </c>
      <c r="AA107" s="10">
        <v>1967.2</v>
      </c>
      <c r="AB107" s="10">
        <v>-37097.339999999997</v>
      </c>
    </row>
    <row r="108" spans="1:28" ht="15.75" customHeight="1" thickBot="1" x14ac:dyDescent="0.35">
      <c r="A108" s="4">
        <v>43497</v>
      </c>
      <c r="B108" s="2">
        <v>1878.6</v>
      </c>
      <c r="C108" s="2">
        <v>-13456.53</v>
      </c>
      <c r="D108" s="2" t="s">
        <v>53</v>
      </c>
      <c r="F108" s="4">
        <v>43581</v>
      </c>
      <c r="G108" s="2">
        <v>2088.7600000000002</v>
      </c>
      <c r="H108" s="2">
        <v>14924.24</v>
      </c>
      <c r="I108" s="2" t="s">
        <v>53</v>
      </c>
      <c r="K108" s="4">
        <v>43587</v>
      </c>
      <c r="L108" s="2">
        <v>1323.96</v>
      </c>
      <c r="M108" s="2">
        <v>-98832.45</v>
      </c>
      <c r="N108" s="2" t="s">
        <v>55</v>
      </c>
      <c r="P108" s="4">
        <v>43585</v>
      </c>
      <c r="Q108" s="2">
        <v>803.14</v>
      </c>
      <c r="R108" s="2">
        <v>43591.43</v>
      </c>
      <c r="S108" s="2" t="s">
        <v>52</v>
      </c>
      <c r="U108" s="4">
        <v>43588</v>
      </c>
      <c r="V108" s="2">
        <v>435.61</v>
      </c>
      <c r="W108" s="2">
        <v>2375.5700000000002</v>
      </c>
      <c r="X108" s="2" t="s">
        <v>54</v>
      </c>
      <c r="Z108" s="12">
        <v>43578</v>
      </c>
      <c r="AA108" s="10">
        <v>7037.65</v>
      </c>
      <c r="AB108" s="10">
        <v>-631296.93999999994</v>
      </c>
    </row>
    <row r="109" spans="1:28" ht="15.75" customHeight="1" thickBot="1" x14ac:dyDescent="0.35">
      <c r="A109" s="4">
        <v>43497</v>
      </c>
      <c r="B109" s="2">
        <v>916.5</v>
      </c>
      <c r="C109" s="2">
        <v>1453.92</v>
      </c>
      <c r="D109" s="2" t="s">
        <v>55</v>
      </c>
      <c r="F109" s="4">
        <v>43583</v>
      </c>
      <c r="G109" s="2">
        <v>21.38</v>
      </c>
      <c r="H109" s="2">
        <v>-1930.38</v>
      </c>
      <c r="I109" s="2" t="s">
        <v>53</v>
      </c>
      <c r="K109" s="4">
        <v>43588</v>
      </c>
      <c r="L109" s="2">
        <v>2053.0100000000002</v>
      </c>
      <c r="M109" s="2">
        <v>-95356.46</v>
      </c>
      <c r="N109" s="2" t="s">
        <v>55</v>
      </c>
      <c r="P109" s="4">
        <v>43586</v>
      </c>
      <c r="Q109" s="2">
        <v>254.69</v>
      </c>
      <c r="R109" s="2">
        <v>2400.15</v>
      </c>
      <c r="S109" s="2" t="s">
        <v>52</v>
      </c>
      <c r="U109" s="4">
        <v>43590</v>
      </c>
      <c r="V109" s="2">
        <v>40.56</v>
      </c>
      <c r="W109" s="2">
        <v>-7935.99</v>
      </c>
      <c r="X109" s="2" t="s">
        <v>54</v>
      </c>
      <c r="Z109" s="12">
        <v>43579</v>
      </c>
      <c r="AA109" s="10">
        <v>7324.52</v>
      </c>
      <c r="AB109" s="10">
        <v>-369229.49</v>
      </c>
    </row>
    <row r="110" spans="1:28" ht="15.75" customHeight="1" thickBot="1" x14ac:dyDescent="0.35">
      <c r="A110" s="4">
        <v>43497</v>
      </c>
      <c r="B110" s="2">
        <v>237.14</v>
      </c>
      <c r="C110" s="2">
        <v>10163.290000000001</v>
      </c>
      <c r="D110" s="2" t="s">
        <v>54</v>
      </c>
      <c r="F110" s="4">
        <v>43584</v>
      </c>
      <c r="G110" s="2">
        <v>1643.2</v>
      </c>
      <c r="H110" s="2">
        <v>9175.77</v>
      </c>
      <c r="I110" s="2" t="s">
        <v>53</v>
      </c>
      <c r="K110" s="4">
        <v>43590</v>
      </c>
      <c r="L110" s="2">
        <v>59.03</v>
      </c>
      <c r="M110" s="2">
        <v>-4429.63</v>
      </c>
      <c r="N110" s="2" t="s">
        <v>55</v>
      </c>
      <c r="P110" s="4">
        <v>43587</v>
      </c>
      <c r="Q110" s="2">
        <v>153.35</v>
      </c>
      <c r="R110" s="2">
        <v>81.319999999999993</v>
      </c>
      <c r="S110" s="2" t="s">
        <v>52</v>
      </c>
      <c r="U110" s="4">
        <v>43591</v>
      </c>
      <c r="V110" s="2">
        <v>265.25</v>
      </c>
      <c r="W110" s="2">
        <v>13252.52</v>
      </c>
      <c r="X110" s="2" t="s">
        <v>54</v>
      </c>
      <c r="Z110" s="12">
        <v>43580</v>
      </c>
      <c r="AA110" s="10">
        <v>5790.58</v>
      </c>
      <c r="AB110" s="10">
        <v>-127837.24</v>
      </c>
    </row>
    <row r="111" spans="1:28" ht="15.75" customHeight="1" thickBot="1" x14ac:dyDescent="0.35">
      <c r="A111" s="4">
        <v>43497</v>
      </c>
      <c r="B111" s="2">
        <v>232.48</v>
      </c>
      <c r="C111" s="2">
        <v>-5429.69</v>
      </c>
      <c r="D111" s="2" t="s">
        <v>52</v>
      </c>
      <c r="F111" s="4">
        <v>43585</v>
      </c>
      <c r="G111" s="2">
        <v>2127.1999999999998</v>
      </c>
      <c r="H111" s="2">
        <v>18918.53</v>
      </c>
      <c r="I111" s="2" t="s">
        <v>53</v>
      </c>
      <c r="K111" s="4">
        <v>43591</v>
      </c>
      <c r="L111" s="2">
        <v>1148.51</v>
      </c>
      <c r="M111" s="2">
        <v>75001.899999999994</v>
      </c>
      <c r="N111" s="2" t="s">
        <v>55</v>
      </c>
      <c r="P111" s="4">
        <v>43588</v>
      </c>
      <c r="Q111" s="2">
        <v>215.73</v>
      </c>
      <c r="R111" s="2">
        <v>2900.03</v>
      </c>
      <c r="S111" s="2" t="s">
        <v>52</v>
      </c>
      <c r="U111" s="4">
        <v>43592</v>
      </c>
      <c r="V111" s="2">
        <v>253.24</v>
      </c>
      <c r="W111" s="2">
        <v>5975.19</v>
      </c>
      <c r="X111" s="2" t="s">
        <v>54</v>
      </c>
      <c r="Z111" s="12">
        <v>43581</v>
      </c>
      <c r="AA111" s="10">
        <v>5886</v>
      </c>
      <c r="AB111" s="10">
        <v>5963.66</v>
      </c>
    </row>
    <row r="112" spans="1:28" ht="15.75" customHeight="1" thickBot="1" x14ac:dyDescent="0.35">
      <c r="A112" s="4">
        <v>43498</v>
      </c>
      <c r="B112" s="2">
        <v>0.02</v>
      </c>
      <c r="C112" s="2">
        <v>-4.4800000000000004</v>
      </c>
      <c r="D112" s="2" t="s">
        <v>55</v>
      </c>
      <c r="F112" s="4">
        <v>43586</v>
      </c>
      <c r="G112" s="2">
        <v>1906.68</v>
      </c>
      <c r="H112" s="2">
        <v>7149.78</v>
      </c>
      <c r="I112" s="2" t="s">
        <v>53</v>
      </c>
      <c r="K112" s="4">
        <v>43592</v>
      </c>
      <c r="L112" s="2">
        <v>1507.1</v>
      </c>
      <c r="M112" s="2">
        <v>33735.39</v>
      </c>
      <c r="N112" s="2" t="s">
        <v>55</v>
      </c>
      <c r="P112" s="4">
        <v>43590</v>
      </c>
      <c r="Q112" s="2">
        <v>47.8</v>
      </c>
      <c r="R112" s="2">
        <v>-7996.1</v>
      </c>
      <c r="S112" s="2" t="s">
        <v>52</v>
      </c>
      <c r="U112" s="4">
        <v>43593</v>
      </c>
      <c r="V112" s="2">
        <v>349.09</v>
      </c>
      <c r="W112" s="2">
        <v>1315.35</v>
      </c>
      <c r="X112" s="2" t="s">
        <v>54</v>
      </c>
      <c r="Z112" s="12">
        <v>43583</v>
      </c>
      <c r="AA112" s="10">
        <v>90.65</v>
      </c>
      <c r="AB112" s="10">
        <v>-10245.02</v>
      </c>
    </row>
    <row r="113" spans="1:28" ht="15.75" customHeight="1" thickBot="1" x14ac:dyDescent="0.35">
      <c r="A113" s="4">
        <v>43498</v>
      </c>
      <c r="B113" s="2">
        <v>0.37</v>
      </c>
      <c r="C113" s="2">
        <v>-46.38</v>
      </c>
      <c r="D113" s="2" t="s">
        <v>53</v>
      </c>
      <c r="F113" s="4">
        <v>43587</v>
      </c>
      <c r="G113" s="2">
        <v>1742.14</v>
      </c>
      <c r="H113" s="2">
        <v>19472.93</v>
      </c>
      <c r="I113" s="2" t="s">
        <v>53</v>
      </c>
      <c r="K113" s="4">
        <v>43593</v>
      </c>
      <c r="L113" s="2">
        <v>1425.06</v>
      </c>
      <c r="M113" s="2">
        <v>-39374.800000000003</v>
      </c>
      <c r="N113" s="2" t="s">
        <v>55</v>
      </c>
      <c r="P113" s="4">
        <v>43591</v>
      </c>
      <c r="Q113" s="2">
        <v>309.64999999999998</v>
      </c>
      <c r="R113" s="2">
        <v>850.27</v>
      </c>
      <c r="S113" s="2" t="s">
        <v>52</v>
      </c>
      <c r="U113" s="4">
        <v>43594</v>
      </c>
      <c r="V113" s="2">
        <v>280.94</v>
      </c>
      <c r="W113" s="2">
        <v>13685.93</v>
      </c>
      <c r="X113" s="2" t="s">
        <v>54</v>
      </c>
      <c r="Z113" s="12">
        <v>43584</v>
      </c>
      <c r="AA113" s="10">
        <v>4655.24</v>
      </c>
      <c r="AB113" s="10">
        <v>8117.81</v>
      </c>
    </row>
    <row r="114" spans="1:28" ht="15.75" customHeight="1" thickBot="1" x14ac:dyDescent="0.35">
      <c r="A114" s="4">
        <v>43499</v>
      </c>
      <c r="B114" s="2">
        <v>6.37</v>
      </c>
      <c r="C114" s="2">
        <v>-429.04</v>
      </c>
      <c r="D114" s="2" t="s">
        <v>55</v>
      </c>
      <c r="F114" s="4">
        <v>43588</v>
      </c>
      <c r="G114" s="2">
        <v>2217.71</v>
      </c>
      <c r="H114" s="2">
        <v>23799.59</v>
      </c>
      <c r="I114" s="2" t="s">
        <v>53</v>
      </c>
      <c r="K114" s="4">
        <v>43594</v>
      </c>
      <c r="L114" s="2">
        <v>1341.08</v>
      </c>
      <c r="M114" s="2">
        <v>14896.58</v>
      </c>
      <c r="N114" s="2" t="s">
        <v>55</v>
      </c>
      <c r="P114" s="4">
        <v>43592</v>
      </c>
      <c r="Q114" s="2">
        <v>415.42</v>
      </c>
      <c r="R114" s="2">
        <v>-5830.61</v>
      </c>
      <c r="S114" s="2" t="s">
        <v>52</v>
      </c>
      <c r="U114" s="4">
        <v>43595</v>
      </c>
      <c r="V114" s="2">
        <v>264.73</v>
      </c>
      <c r="W114" s="2">
        <v>3991.15</v>
      </c>
      <c r="X114" s="2" t="s">
        <v>54</v>
      </c>
      <c r="Z114" s="12">
        <v>43585</v>
      </c>
      <c r="AA114" s="10">
        <v>8012.38</v>
      </c>
      <c r="AB114" s="10">
        <v>-38392.870000000003</v>
      </c>
    </row>
    <row r="115" spans="1:28" ht="15.75" customHeight="1" thickBot="1" x14ac:dyDescent="0.35">
      <c r="A115" s="4">
        <v>43499</v>
      </c>
      <c r="B115" s="2">
        <v>1.4</v>
      </c>
      <c r="C115" s="2">
        <v>-12.96</v>
      </c>
      <c r="D115" s="2" t="s">
        <v>54</v>
      </c>
      <c r="F115" s="4">
        <v>43590</v>
      </c>
      <c r="G115" s="2">
        <v>123.85</v>
      </c>
      <c r="H115" s="2">
        <v>-3341.78</v>
      </c>
      <c r="I115" s="2" t="s">
        <v>53</v>
      </c>
      <c r="K115" s="4">
        <v>43595</v>
      </c>
      <c r="L115" s="2">
        <v>932.41</v>
      </c>
      <c r="M115" s="2">
        <v>5965.26</v>
      </c>
      <c r="N115" s="2" t="s">
        <v>55</v>
      </c>
      <c r="P115" s="4">
        <v>43593</v>
      </c>
      <c r="Q115" s="2">
        <v>373.31</v>
      </c>
      <c r="R115" s="2">
        <v>-6369.34</v>
      </c>
      <c r="S115" s="2" t="s">
        <v>52</v>
      </c>
      <c r="U115" s="4">
        <v>43597</v>
      </c>
      <c r="V115" s="2">
        <v>9.83</v>
      </c>
      <c r="W115" s="2">
        <v>602.26</v>
      </c>
      <c r="X115" s="2" t="s">
        <v>54</v>
      </c>
      <c r="Z115" s="12">
        <v>43586</v>
      </c>
      <c r="AA115" s="10">
        <v>6631.65</v>
      </c>
      <c r="AB115" s="10">
        <v>-232972.85</v>
      </c>
    </row>
    <row r="116" spans="1:28" ht="15.75" customHeight="1" thickBot="1" x14ac:dyDescent="0.35">
      <c r="A116" s="4">
        <v>43499</v>
      </c>
      <c r="B116" s="2">
        <v>8.76</v>
      </c>
      <c r="C116" s="2">
        <v>-10.029999999999999</v>
      </c>
      <c r="D116" s="2" t="s">
        <v>52</v>
      </c>
      <c r="F116" s="4">
        <v>43591</v>
      </c>
      <c r="G116" s="2">
        <v>1732.38</v>
      </c>
      <c r="H116" s="2">
        <v>5501.47</v>
      </c>
      <c r="I116" s="2" t="s">
        <v>53</v>
      </c>
      <c r="K116" s="4">
        <v>43597</v>
      </c>
      <c r="L116" s="2">
        <v>17.600000000000001</v>
      </c>
      <c r="M116" s="2">
        <v>-1333.26</v>
      </c>
      <c r="N116" s="2" t="s">
        <v>55</v>
      </c>
      <c r="P116" s="4">
        <v>43594</v>
      </c>
      <c r="Q116" s="2">
        <v>493.94</v>
      </c>
      <c r="R116" s="2">
        <v>-4941.8999999999996</v>
      </c>
      <c r="S116" s="2" t="s">
        <v>52</v>
      </c>
      <c r="U116" s="4">
        <v>43598</v>
      </c>
      <c r="V116" s="2">
        <v>487.67</v>
      </c>
      <c r="W116" s="2">
        <v>-28286.73</v>
      </c>
      <c r="X116" s="2" t="s">
        <v>54</v>
      </c>
      <c r="Z116" s="12">
        <v>43587</v>
      </c>
      <c r="AA116" s="10">
        <v>5466.22</v>
      </c>
      <c r="AB116" s="10">
        <v>-120560.36</v>
      </c>
    </row>
    <row r="117" spans="1:28" ht="15.75" customHeight="1" thickBot="1" x14ac:dyDescent="0.35">
      <c r="A117" s="4">
        <v>43499</v>
      </c>
      <c r="B117" s="2">
        <v>14.26</v>
      </c>
      <c r="C117" s="2">
        <v>106.17</v>
      </c>
      <c r="D117" s="2" t="s">
        <v>53</v>
      </c>
      <c r="F117" s="4">
        <v>43592</v>
      </c>
      <c r="G117" s="2">
        <v>2651.18</v>
      </c>
      <c r="H117" s="2">
        <v>13930.45</v>
      </c>
      <c r="I117" s="2" t="s">
        <v>53</v>
      </c>
      <c r="K117" s="4">
        <v>43598</v>
      </c>
      <c r="L117" s="2">
        <v>1265.3599999999999</v>
      </c>
      <c r="M117" s="2">
        <v>-17403.91</v>
      </c>
      <c r="N117" s="2" t="s">
        <v>55</v>
      </c>
      <c r="P117" s="4">
        <v>43595</v>
      </c>
      <c r="Q117" s="2">
        <v>497.68</v>
      </c>
      <c r="R117" s="2">
        <v>2479.65</v>
      </c>
      <c r="S117" s="2" t="s">
        <v>52</v>
      </c>
      <c r="U117" s="4">
        <v>43599</v>
      </c>
      <c r="V117" s="2">
        <v>390.68</v>
      </c>
      <c r="W117" s="2">
        <v>1890.49</v>
      </c>
      <c r="X117" s="2" t="s">
        <v>54</v>
      </c>
      <c r="Z117" s="12">
        <v>43588</v>
      </c>
      <c r="AA117" s="10">
        <v>7332.83</v>
      </c>
      <c r="AB117" s="10">
        <v>-147433.68</v>
      </c>
    </row>
    <row r="118" spans="1:28" ht="15.75" customHeight="1" thickBot="1" x14ac:dyDescent="0.35">
      <c r="A118" s="4">
        <v>43500</v>
      </c>
      <c r="B118" s="2">
        <v>287.37</v>
      </c>
      <c r="C118" s="2">
        <v>-14909.86</v>
      </c>
      <c r="D118" s="2" t="s">
        <v>52</v>
      </c>
      <c r="F118" s="4">
        <v>43593</v>
      </c>
      <c r="G118" s="2">
        <v>2503.63</v>
      </c>
      <c r="H118" s="2">
        <v>31869.69</v>
      </c>
      <c r="I118" s="2" t="s">
        <v>53</v>
      </c>
      <c r="K118" s="4">
        <v>43599</v>
      </c>
      <c r="L118" s="2">
        <v>1176.0999999999999</v>
      </c>
      <c r="M118" s="2">
        <v>-813.78</v>
      </c>
      <c r="N118" s="2" t="s">
        <v>55</v>
      </c>
      <c r="P118" s="4">
        <v>43597</v>
      </c>
      <c r="Q118" s="2">
        <v>34.020000000000003</v>
      </c>
      <c r="R118" s="2">
        <v>168.23</v>
      </c>
      <c r="S118" s="2" t="s">
        <v>52</v>
      </c>
      <c r="U118" s="4">
        <v>43600</v>
      </c>
      <c r="V118" s="2">
        <v>430.11</v>
      </c>
      <c r="W118" s="2">
        <v>9332.48</v>
      </c>
      <c r="X118" s="2" t="s">
        <v>54</v>
      </c>
      <c r="Z118" s="12">
        <v>43590</v>
      </c>
      <c r="AA118" s="10">
        <v>689.44</v>
      </c>
      <c r="AB118" s="10">
        <v>-111963.4</v>
      </c>
    </row>
    <row r="119" spans="1:28" ht="15.75" customHeight="1" thickBot="1" x14ac:dyDescent="0.35">
      <c r="A119" s="4">
        <v>43500</v>
      </c>
      <c r="B119" s="2">
        <v>913.25</v>
      </c>
      <c r="C119" s="2">
        <v>6329.2</v>
      </c>
      <c r="D119" s="2" t="s">
        <v>55</v>
      </c>
      <c r="F119" s="4">
        <v>43594</v>
      </c>
      <c r="G119" s="2">
        <v>2825.93</v>
      </c>
      <c r="H119" s="2">
        <v>-3229.15</v>
      </c>
      <c r="I119" s="2" t="s">
        <v>53</v>
      </c>
      <c r="K119" s="4">
        <v>43600</v>
      </c>
      <c r="L119" s="2">
        <v>1521.21</v>
      </c>
      <c r="M119" s="2">
        <v>-152464.35</v>
      </c>
      <c r="N119" s="2" t="s">
        <v>55</v>
      </c>
      <c r="P119" s="4">
        <v>43598</v>
      </c>
      <c r="Q119" s="2">
        <v>523.55999999999995</v>
      </c>
      <c r="R119" s="2">
        <v>-28269.39</v>
      </c>
      <c r="S119" s="2" t="s">
        <v>52</v>
      </c>
      <c r="U119" s="4">
        <v>43601</v>
      </c>
      <c r="V119" s="2">
        <v>451.2</v>
      </c>
      <c r="W119" s="2">
        <v>-67689.59</v>
      </c>
      <c r="X119" s="2" t="s">
        <v>54</v>
      </c>
      <c r="Z119" s="12">
        <v>43591</v>
      </c>
      <c r="AA119" s="10">
        <v>5856.37</v>
      </c>
      <c r="AB119" s="10">
        <v>115419.26</v>
      </c>
    </row>
    <row r="120" spans="1:28" ht="15.75" customHeight="1" thickBot="1" x14ac:dyDescent="0.35">
      <c r="A120" s="4">
        <v>43500</v>
      </c>
      <c r="B120" s="2">
        <v>1359.96</v>
      </c>
      <c r="C120" s="2">
        <v>11528.94</v>
      </c>
      <c r="D120" s="2" t="s">
        <v>53</v>
      </c>
      <c r="F120" s="4">
        <v>43595</v>
      </c>
      <c r="G120" s="2">
        <v>1729.25</v>
      </c>
      <c r="H120" s="2">
        <v>7694.46</v>
      </c>
      <c r="I120" s="2" t="s">
        <v>53</v>
      </c>
      <c r="K120" s="4">
        <v>43601</v>
      </c>
      <c r="L120" s="2">
        <v>1161.8800000000001</v>
      </c>
      <c r="M120" s="2">
        <v>-55720.89</v>
      </c>
      <c r="N120" s="2" t="s">
        <v>55</v>
      </c>
      <c r="P120" s="4">
        <v>43599</v>
      </c>
      <c r="Q120" s="2">
        <v>355.4</v>
      </c>
      <c r="R120" s="2">
        <v>5544.94</v>
      </c>
      <c r="S120" s="2" t="s">
        <v>52</v>
      </c>
      <c r="U120" s="4">
        <v>43602</v>
      </c>
      <c r="V120" s="2">
        <v>425.36</v>
      </c>
      <c r="W120" s="2">
        <v>-29244.41</v>
      </c>
      <c r="X120" s="2" t="s">
        <v>54</v>
      </c>
      <c r="Z120" s="12">
        <v>43592</v>
      </c>
      <c r="AA120" s="10">
        <v>8618.07</v>
      </c>
      <c r="AB120" s="10">
        <v>9251.26</v>
      </c>
    </row>
    <row r="121" spans="1:28" ht="15.75" customHeight="1" thickBot="1" x14ac:dyDescent="0.35">
      <c r="A121" s="4">
        <v>43500</v>
      </c>
      <c r="B121" s="2">
        <v>183.49</v>
      </c>
      <c r="C121" s="2">
        <v>7767.91</v>
      </c>
      <c r="D121" s="2" t="s">
        <v>54</v>
      </c>
      <c r="F121" s="4">
        <v>43597</v>
      </c>
      <c r="G121" s="2">
        <v>32.85</v>
      </c>
      <c r="H121" s="2">
        <v>-1156.02</v>
      </c>
      <c r="I121" s="2" t="s">
        <v>53</v>
      </c>
      <c r="K121" s="4">
        <v>43602</v>
      </c>
      <c r="L121" s="2">
        <v>1479.76</v>
      </c>
      <c r="M121" s="2">
        <v>-239470.92</v>
      </c>
      <c r="N121" s="2" t="s">
        <v>55</v>
      </c>
      <c r="P121" s="4">
        <v>43600</v>
      </c>
      <c r="Q121" s="2">
        <v>476.15</v>
      </c>
      <c r="R121" s="2">
        <v>-474.11</v>
      </c>
      <c r="S121" s="2" t="s">
        <v>52</v>
      </c>
      <c r="U121" s="4">
        <v>43604</v>
      </c>
      <c r="V121" s="2">
        <v>8.0500000000000007</v>
      </c>
      <c r="W121" s="2">
        <v>176.9</v>
      </c>
      <c r="X121" s="2" t="s">
        <v>54</v>
      </c>
      <c r="Z121" s="12">
        <v>43593</v>
      </c>
      <c r="AA121" s="10">
        <v>8415.7999999999993</v>
      </c>
      <c r="AB121" s="10">
        <v>-235017.07</v>
      </c>
    </row>
    <row r="122" spans="1:28" ht="15.75" customHeight="1" thickBot="1" x14ac:dyDescent="0.35">
      <c r="A122" s="4">
        <v>43501</v>
      </c>
      <c r="B122" s="2">
        <v>241.4</v>
      </c>
      <c r="C122" s="2">
        <v>-1390.68</v>
      </c>
      <c r="D122" s="2" t="s">
        <v>52</v>
      </c>
      <c r="F122" s="4">
        <v>43598</v>
      </c>
      <c r="G122" s="2">
        <v>2082.16</v>
      </c>
      <c r="H122" s="2">
        <v>21385.32</v>
      </c>
      <c r="I122" s="2" t="s">
        <v>53</v>
      </c>
      <c r="K122" s="4">
        <v>43604</v>
      </c>
      <c r="L122" s="2">
        <v>39.74</v>
      </c>
      <c r="M122" s="2">
        <v>555.12</v>
      </c>
      <c r="N122" s="2" t="s">
        <v>55</v>
      </c>
      <c r="P122" s="4">
        <v>43601</v>
      </c>
      <c r="Q122" s="2">
        <v>367.32</v>
      </c>
      <c r="R122" s="2">
        <v>-8195.4699999999993</v>
      </c>
      <c r="S122" s="2" t="s">
        <v>52</v>
      </c>
      <c r="U122" s="4">
        <v>43605</v>
      </c>
      <c r="V122" s="2">
        <v>186.28</v>
      </c>
      <c r="W122" s="2">
        <v>-7996.92</v>
      </c>
      <c r="X122" s="2" t="s">
        <v>54</v>
      </c>
      <c r="Z122" s="12">
        <v>43594</v>
      </c>
      <c r="AA122" s="10">
        <v>8449.68</v>
      </c>
      <c r="AB122" s="10">
        <v>-178921.32</v>
      </c>
    </row>
    <row r="123" spans="1:28" ht="15.75" customHeight="1" thickBot="1" x14ac:dyDescent="0.35">
      <c r="A123" s="4">
        <v>43501</v>
      </c>
      <c r="B123" s="2">
        <v>1073.25</v>
      </c>
      <c r="C123" s="2">
        <v>-73391.039999999994</v>
      </c>
      <c r="D123" s="2" t="s">
        <v>55</v>
      </c>
      <c r="F123" s="4">
        <v>43599</v>
      </c>
      <c r="G123" s="2">
        <v>2142.46</v>
      </c>
      <c r="H123" s="2">
        <v>25343.37</v>
      </c>
      <c r="I123" s="2" t="s">
        <v>53</v>
      </c>
      <c r="K123" s="4">
        <v>43605</v>
      </c>
      <c r="L123" s="2">
        <v>914.72</v>
      </c>
      <c r="M123" s="2">
        <v>257.75</v>
      </c>
      <c r="N123" s="2" t="s">
        <v>55</v>
      </c>
      <c r="P123" s="4">
        <v>43602</v>
      </c>
      <c r="Q123" s="2">
        <v>512.15</v>
      </c>
      <c r="R123" s="2">
        <v>-15994.02</v>
      </c>
      <c r="S123" s="2" t="s">
        <v>52</v>
      </c>
      <c r="U123" s="4">
        <v>43606</v>
      </c>
      <c r="V123" s="2">
        <v>289.64999999999998</v>
      </c>
      <c r="W123" s="2">
        <v>-2559.3200000000002</v>
      </c>
      <c r="X123" s="2" t="s">
        <v>54</v>
      </c>
      <c r="Z123" s="12">
        <v>43595</v>
      </c>
      <c r="AA123" s="10">
        <v>6605.72</v>
      </c>
      <c r="AB123" s="10">
        <v>89135.35</v>
      </c>
    </row>
    <row r="124" spans="1:28" ht="15.75" customHeight="1" thickBot="1" x14ac:dyDescent="0.35">
      <c r="A124" s="4">
        <v>43501</v>
      </c>
      <c r="B124" s="2">
        <v>161.41</v>
      </c>
      <c r="C124" s="2">
        <v>-4714.49</v>
      </c>
      <c r="D124" s="2" t="s">
        <v>54</v>
      </c>
      <c r="F124" s="4">
        <v>43600</v>
      </c>
      <c r="G124" s="2">
        <v>2762.12</v>
      </c>
      <c r="H124" s="2">
        <v>15532.24</v>
      </c>
      <c r="I124" s="2" t="s">
        <v>53</v>
      </c>
      <c r="K124" s="4">
        <v>43606</v>
      </c>
      <c r="L124" s="2">
        <v>1906.05</v>
      </c>
      <c r="M124" s="2">
        <v>-44111.12</v>
      </c>
      <c r="N124" s="2" t="s">
        <v>55</v>
      </c>
      <c r="P124" s="4">
        <v>43604</v>
      </c>
      <c r="Q124" s="2">
        <v>25.11</v>
      </c>
      <c r="R124" s="2">
        <v>83.92</v>
      </c>
      <c r="S124" s="2" t="s">
        <v>52</v>
      </c>
      <c r="U124" s="4">
        <v>43607</v>
      </c>
      <c r="V124" s="2">
        <v>193.53</v>
      </c>
      <c r="W124" s="2">
        <v>-1269.8399999999999</v>
      </c>
      <c r="X124" s="2" t="s">
        <v>54</v>
      </c>
      <c r="Z124" s="12">
        <v>43597</v>
      </c>
      <c r="AA124" s="10">
        <v>252.55</v>
      </c>
      <c r="AB124" s="10">
        <v>-11206.94</v>
      </c>
    </row>
    <row r="125" spans="1:28" ht="15.75" customHeight="1" thickBot="1" x14ac:dyDescent="0.35">
      <c r="A125" s="4">
        <v>43501</v>
      </c>
      <c r="B125" s="2">
        <v>1455.86</v>
      </c>
      <c r="C125" s="2">
        <v>-4071.39</v>
      </c>
      <c r="D125" s="2" t="s">
        <v>53</v>
      </c>
      <c r="F125" s="4">
        <v>43601</v>
      </c>
      <c r="G125" s="2">
        <v>2034.19</v>
      </c>
      <c r="H125" s="2">
        <v>-2278.5</v>
      </c>
      <c r="I125" s="2" t="s">
        <v>53</v>
      </c>
      <c r="K125" s="4">
        <v>43607</v>
      </c>
      <c r="L125" s="2">
        <v>1770.93</v>
      </c>
      <c r="M125" s="2">
        <v>-188550.05</v>
      </c>
      <c r="N125" s="2" t="s">
        <v>55</v>
      </c>
      <c r="P125" s="4">
        <v>43605</v>
      </c>
      <c r="Q125" s="2">
        <v>308.19</v>
      </c>
      <c r="R125" s="2">
        <v>3972.98</v>
      </c>
      <c r="S125" s="2" t="s">
        <v>52</v>
      </c>
      <c r="U125" s="4">
        <v>43608</v>
      </c>
      <c r="V125" s="2">
        <v>380.87</v>
      </c>
      <c r="W125" s="2">
        <v>-13183.24</v>
      </c>
      <c r="X125" s="2" t="s">
        <v>54</v>
      </c>
      <c r="Z125" s="12">
        <v>43598</v>
      </c>
      <c r="AA125" s="10">
        <v>7553.79</v>
      </c>
      <c r="AB125" s="10">
        <v>-270529.19</v>
      </c>
    </row>
    <row r="126" spans="1:28" ht="15.75" customHeight="1" thickBot="1" x14ac:dyDescent="0.35">
      <c r="A126" s="4">
        <v>43502</v>
      </c>
      <c r="B126" s="2">
        <v>244.62</v>
      </c>
      <c r="C126" s="2">
        <v>1601.53</v>
      </c>
      <c r="D126" s="2" t="s">
        <v>52</v>
      </c>
      <c r="F126" s="4">
        <v>43602</v>
      </c>
      <c r="G126" s="2">
        <v>2011.39</v>
      </c>
      <c r="H126" s="2">
        <v>-14113.97</v>
      </c>
      <c r="I126" s="2" t="s">
        <v>53</v>
      </c>
      <c r="K126" s="4">
        <v>43608</v>
      </c>
      <c r="L126" s="2">
        <v>1453.16</v>
      </c>
      <c r="M126" s="2">
        <v>-39059.18</v>
      </c>
      <c r="N126" s="2" t="s">
        <v>55</v>
      </c>
      <c r="P126" s="4">
        <v>43606</v>
      </c>
      <c r="Q126" s="2">
        <v>505.75</v>
      </c>
      <c r="R126" s="2">
        <v>-7540.53</v>
      </c>
      <c r="S126" s="2" t="s">
        <v>52</v>
      </c>
      <c r="U126" s="4">
        <v>43609</v>
      </c>
      <c r="V126" s="2">
        <v>165.54</v>
      </c>
      <c r="W126" s="2">
        <v>-1122.7</v>
      </c>
      <c r="X126" s="2" t="s">
        <v>54</v>
      </c>
      <c r="Z126" s="12">
        <v>43599</v>
      </c>
      <c r="AA126" s="10">
        <v>6432.25</v>
      </c>
      <c r="AB126" s="10">
        <v>75672.66</v>
      </c>
    </row>
    <row r="127" spans="1:28" ht="15.75" customHeight="1" thickBot="1" x14ac:dyDescent="0.35">
      <c r="A127" s="4">
        <v>43502</v>
      </c>
      <c r="B127" s="2">
        <v>1649.63</v>
      </c>
      <c r="C127" s="2">
        <v>-54779.19</v>
      </c>
      <c r="D127" s="2" t="s">
        <v>53</v>
      </c>
      <c r="F127" s="4">
        <v>43604</v>
      </c>
      <c r="G127" s="2">
        <v>42.35</v>
      </c>
      <c r="H127" s="2">
        <v>86.05</v>
      </c>
      <c r="I127" s="2" t="s">
        <v>53</v>
      </c>
      <c r="K127" s="4">
        <v>43609</v>
      </c>
      <c r="L127" s="2">
        <v>1684.85</v>
      </c>
      <c r="M127" s="2">
        <v>-30028.639999999999</v>
      </c>
      <c r="N127" s="2" t="s">
        <v>55</v>
      </c>
      <c r="P127" s="4">
        <v>43607</v>
      </c>
      <c r="Q127" s="2">
        <v>296.75</v>
      </c>
      <c r="R127" s="2">
        <v>-398.13</v>
      </c>
      <c r="S127" s="2" t="s">
        <v>52</v>
      </c>
      <c r="U127" s="4">
        <v>43611</v>
      </c>
      <c r="V127" s="2">
        <v>4.7</v>
      </c>
      <c r="W127" s="2">
        <v>-499.7</v>
      </c>
      <c r="X127" s="2" t="s">
        <v>54</v>
      </c>
      <c r="Z127" s="12">
        <v>43600</v>
      </c>
      <c r="AA127" s="10">
        <v>8522.44</v>
      </c>
      <c r="AB127" s="10">
        <v>-386005.03</v>
      </c>
    </row>
    <row r="128" spans="1:28" ht="15.75" customHeight="1" thickBot="1" x14ac:dyDescent="0.35">
      <c r="A128" s="4">
        <v>43502</v>
      </c>
      <c r="B128" s="2">
        <v>960.64</v>
      </c>
      <c r="C128" s="2">
        <v>-10658.03</v>
      </c>
      <c r="D128" s="2" t="s">
        <v>55</v>
      </c>
      <c r="F128" s="4">
        <v>43605</v>
      </c>
      <c r="G128" s="2">
        <v>1746.59</v>
      </c>
      <c r="H128" s="2">
        <v>5179.47</v>
      </c>
      <c r="I128" s="2" t="s">
        <v>53</v>
      </c>
      <c r="K128" s="4">
        <v>43611</v>
      </c>
      <c r="L128" s="2">
        <v>39.979999999999997</v>
      </c>
      <c r="M128" s="2">
        <v>-7543.42</v>
      </c>
      <c r="N128" s="2" t="s">
        <v>55</v>
      </c>
      <c r="P128" s="4">
        <v>43608</v>
      </c>
      <c r="Q128" s="2">
        <v>596.91999999999996</v>
      </c>
      <c r="R128" s="2">
        <v>-19998.919999999998</v>
      </c>
      <c r="S128" s="2" t="s">
        <v>52</v>
      </c>
      <c r="U128" s="4">
        <v>43612</v>
      </c>
      <c r="V128" s="2">
        <v>92.9</v>
      </c>
      <c r="W128" s="2">
        <v>-2401</v>
      </c>
      <c r="X128" s="2" t="s">
        <v>54</v>
      </c>
      <c r="Z128" s="12">
        <v>43601</v>
      </c>
      <c r="AA128" s="10">
        <v>6802.92</v>
      </c>
      <c r="AB128" s="10">
        <v>-247745.02</v>
      </c>
    </row>
    <row r="129" spans="1:28" ht="15.75" customHeight="1" thickBot="1" x14ac:dyDescent="0.35">
      <c r="A129" s="4">
        <v>43502</v>
      </c>
      <c r="B129" s="2">
        <v>233.89</v>
      </c>
      <c r="C129" s="2">
        <v>1827.44</v>
      </c>
      <c r="D129" s="2" t="s">
        <v>54</v>
      </c>
      <c r="F129" s="4">
        <v>43606</v>
      </c>
      <c r="G129" s="2">
        <v>2828.03</v>
      </c>
      <c r="H129" s="2">
        <v>30080.12</v>
      </c>
      <c r="I129" s="2" t="s">
        <v>53</v>
      </c>
      <c r="K129" s="4">
        <v>43612</v>
      </c>
      <c r="L129" s="2">
        <v>908.93</v>
      </c>
      <c r="M129" s="2">
        <v>-19098.939999999999</v>
      </c>
      <c r="N129" s="2" t="s">
        <v>55</v>
      </c>
      <c r="P129" s="4">
        <v>43609</v>
      </c>
      <c r="Q129" s="2">
        <v>435.67</v>
      </c>
      <c r="R129" s="2">
        <v>-4891.5200000000004</v>
      </c>
      <c r="S129" s="2" t="s">
        <v>52</v>
      </c>
      <c r="U129" s="4">
        <v>43613</v>
      </c>
      <c r="V129" s="2">
        <v>353.4</v>
      </c>
      <c r="W129" s="2">
        <v>16928.169999999998</v>
      </c>
      <c r="X129" s="2" t="s">
        <v>54</v>
      </c>
      <c r="Z129" s="12">
        <v>43602</v>
      </c>
      <c r="AA129" s="10">
        <v>7144.75</v>
      </c>
      <c r="AB129" s="10">
        <v>-574139.94999999995</v>
      </c>
    </row>
    <row r="130" spans="1:28" ht="15.75" customHeight="1" thickBot="1" x14ac:dyDescent="0.35">
      <c r="A130" s="4">
        <v>43503</v>
      </c>
      <c r="B130" s="2">
        <v>1643.15</v>
      </c>
      <c r="C130" s="2">
        <v>-34235.33</v>
      </c>
      <c r="D130" s="2" t="s">
        <v>53</v>
      </c>
      <c r="F130" s="4">
        <v>43607</v>
      </c>
      <c r="G130" s="2">
        <v>2163.5500000000002</v>
      </c>
      <c r="H130" s="2">
        <v>4743.3100000000004</v>
      </c>
      <c r="I130" s="2" t="s">
        <v>53</v>
      </c>
      <c r="K130" s="4">
        <v>43613</v>
      </c>
      <c r="L130" s="2">
        <v>1469.54</v>
      </c>
      <c r="M130" s="2">
        <v>-23025.41</v>
      </c>
      <c r="N130" s="2" t="s">
        <v>55</v>
      </c>
      <c r="P130" s="4">
        <v>43611</v>
      </c>
      <c r="Q130" s="2">
        <v>59.51</v>
      </c>
      <c r="R130" s="2">
        <v>567.54</v>
      </c>
      <c r="S130" s="2" t="s">
        <v>52</v>
      </c>
      <c r="U130" s="4">
        <v>43614</v>
      </c>
      <c r="V130" s="2">
        <v>326.87</v>
      </c>
      <c r="W130" s="2">
        <v>3723.12</v>
      </c>
      <c r="X130" s="2" t="s">
        <v>54</v>
      </c>
      <c r="Z130" s="12">
        <v>43604</v>
      </c>
      <c r="AA130" s="10">
        <v>338.7</v>
      </c>
      <c r="AB130" s="10">
        <v>-8031.45</v>
      </c>
    </row>
    <row r="131" spans="1:28" ht="15.75" customHeight="1" thickBot="1" x14ac:dyDescent="0.35">
      <c r="A131" s="4">
        <v>43503</v>
      </c>
      <c r="B131" s="2">
        <v>252.68</v>
      </c>
      <c r="C131" s="2">
        <v>-1616.66</v>
      </c>
      <c r="D131" s="2" t="s">
        <v>52</v>
      </c>
      <c r="F131" s="4">
        <v>43608</v>
      </c>
      <c r="G131" s="2">
        <v>3097.28</v>
      </c>
      <c r="H131" s="2">
        <v>-55048.42</v>
      </c>
      <c r="I131" s="2" t="s">
        <v>53</v>
      </c>
      <c r="K131" s="4">
        <v>43614</v>
      </c>
      <c r="L131" s="2">
        <v>1451</v>
      </c>
      <c r="M131" s="2">
        <v>-33453.480000000003</v>
      </c>
      <c r="N131" s="2" t="s">
        <v>55</v>
      </c>
      <c r="P131" s="4">
        <v>43612</v>
      </c>
      <c r="Q131" s="2">
        <v>188.18</v>
      </c>
      <c r="R131" s="2">
        <v>-297.14999999999998</v>
      </c>
      <c r="S131" s="2" t="s">
        <v>52</v>
      </c>
      <c r="U131" s="4">
        <v>43615</v>
      </c>
      <c r="V131" s="2">
        <v>449.48</v>
      </c>
      <c r="W131" s="2">
        <v>-4484.21</v>
      </c>
      <c r="X131" s="2" t="s">
        <v>54</v>
      </c>
      <c r="Z131" s="12">
        <v>43605</v>
      </c>
      <c r="AA131" s="10">
        <v>5394.98</v>
      </c>
      <c r="AB131" s="10">
        <v>10779.72</v>
      </c>
    </row>
    <row r="132" spans="1:28" ht="15.75" customHeight="1" thickBot="1" x14ac:dyDescent="0.35">
      <c r="A132" s="4">
        <v>43503</v>
      </c>
      <c r="B132" s="2">
        <v>196.1</v>
      </c>
      <c r="C132" s="2">
        <v>-5010.9799999999996</v>
      </c>
      <c r="D132" s="2" t="s">
        <v>54</v>
      </c>
      <c r="F132" s="4">
        <v>43609</v>
      </c>
      <c r="G132" s="2">
        <v>1945.42</v>
      </c>
      <c r="H132" s="2">
        <v>-13116.94</v>
      </c>
      <c r="I132" s="2" t="s">
        <v>53</v>
      </c>
      <c r="K132" s="4">
        <v>43615</v>
      </c>
      <c r="L132" s="2">
        <v>1136.69</v>
      </c>
      <c r="M132" s="2">
        <v>-45788.91</v>
      </c>
      <c r="N132" s="2" t="s">
        <v>55</v>
      </c>
      <c r="P132" s="4">
        <v>43613</v>
      </c>
      <c r="Q132" s="2">
        <v>650.19000000000005</v>
      </c>
      <c r="R132" s="2">
        <v>26.8</v>
      </c>
      <c r="S132" s="2" t="s">
        <v>52</v>
      </c>
      <c r="U132" s="4">
        <v>43616</v>
      </c>
      <c r="V132" s="2">
        <v>574.89</v>
      </c>
      <c r="W132" s="2">
        <v>-98938.27</v>
      </c>
      <c r="X132" s="2" t="s">
        <v>54</v>
      </c>
      <c r="Z132" s="12">
        <v>43606</v>
      </c>
      <c r="AA132" s="10">
        <v>8807.8799999999992</v>
      </c>
      <c r="AB132" s="10">
        <v>-184465.19</v>
      </c>
    </row>
    <row r="133" spans="1:28" ht="15.75" customHeight="1" thickBot="1" x14ac:dyDescent="0.35">
      <c r="A133" s="4">
        <v>43503</v>
      </c>
      <c r="B133" s="2">
        <v>1332.32</v>
      </c>
      <c r="C133" s="2">
        <v>-43158.92</v>
      </c>
      <c r="D133" s="2" t="s">
        <v>55</v>
      </c>
      <c r="F133" s="4">
        <v>43611</v>
      </c>
      <c r="G133" s="2">
        <v>24.67</v>
      </c>
      <c r="H133" s="2">
        <v>-1334.37</v>
      </c>
      <c r="I133" s="2" t="s">
        <v>53</v>
      </c>
      <c r="K133" s="4">
        <v>43616</v>
      </c>
      <c r="L133" s="2">
        <v>1394.58</v>
      </c>
      <c r="M133" s="2">
        <v>-74283.42</v>
      </c>
      <c r="N133" s="2" t="s">
        <v>55</v>
      </c>
      <c r="P133" s="4">
        <v>43614</v>
      </c>
      <c r="Q133" s="2">
        <v>591.16999999999996</v>
      </c>
      <c r="R133" s="2">
        <v>583.77</v>
      </c>
      <c r="S133" s="2" t="s">
        <v>52</v>
      </c>
      <c r="U133" s="4">
        <v>43618</v>
      </c>
      <c r="V133" s="2">
        <v>33.24</v>
      </c>
      <c r="W133" s="2">
        <v>-19133.939999999999</v>
      </c>
      <c r="X133" s="2" t="s">
        <v>54</v>
      </c>
      <c r="Z133" s="12">
        <v>43607</v>
      </c>
      <c r="AA133" s="10">
        <v>7184.72</v>
      </c>
      <c r="AB133" s="10">
        <v>-314382.84999999998</v>
      </c>
    </row>
    <row r="134" spans="1:28" ht="15.75" customHeight="1" thickBot="1" x14ac:dyDescent="0.35">
      <c r="A134" s="4">
        <v>43504</v>
      </c>
      <c r="B134" s="2">
        <v>147.91999999999999</v>
      </c>
      <c r="C134" s="2">
        <v>-7997.52</v>
      </c>
      <c r="D134" s="2" t="s">
        <v>54</v>
      </c>
      <c r="F134" s="4">
        <v>43612</v>
      </c>
      <c r="G134" s="2">
        <v>1218.31</v>
      </c>
      <c r="H134" s="2">
        <v>-1828.6</v>
      </c>
      <c r="I134" s="2" t="s">
        <v>53</v>
      </c>
      <c r="K134" s="4">
        <v>43618</v>
      </c>
      <c r="L134" s="2">
        <v>19.399999999999999</v>
      </c>
      <c r="M134" s="2">
        <v>-6254.36</v>
      </c>
      <c r="N134" s="2" t="s">
        <v>55</v>
      </c>
      <c r="P134" s="4">
        <v>43615</v>
      </c>
      <c r="Q134" s="2">
        <v>659.74</v>
      </c>
      <c r="R134" s="2">
        <v>-3956.08</v>
      </c>
      <c r="S134" s="2" t="s">
        <v>52</v>
      </c>
      <c r="U134" s="4">
        <v>43619</v>
      </c>
      <c r="V134" s="2">
        <v>631.62</v>
      </c>
      <c r="W134" s="2">
        <v>-175206.64</v>
      </c>
      <c r="X134" s="2" t="s">
        <v>54</v>
      </c>
      <c r="Z134" s="12">
        <v>43608</v>
      </c>
      <c r="AA134" s="10">
        <v>8150.22</v>
      </c>
      <c r="AB134" s="10">
        <v>-243837.56</v>
      </c>
    </row>
    <row r="135" spans="1:28" ht="15.75" customHeight="1" thickBot="1" x14ac:dyDescent="0.35">
      <c r="A135" s="4">
        <v>43504</v>
      </c>
      <c r="B135" s="2">
        <v>772.68</v>
      </c>
      <c r="C135" s="2">
        <v>2610.16</v>
      </c>
      <c r="D135" s="2" t="s">
        <v>55</v>
      </c>
      <c r="F135" s="4">
        <v>43613</v>
      </c>
      <c r="G135" s="2">
        <v>2984.67</v>
      </c>
      <c r="H135" s="2">
        <v>4599.79</v>
      </c>
      <c r="I135" s="2" t="s">
        <v>53</v>
      </c>
      <c r="K135" s="4">
        <v>43619</v>
      </c>
      <c r="L135" s="2">
        <v>1332.45</v>
      </c>
      <c r="M135" s="2">
        <v>-20144.8</v>
      </c>
      <c r="N135" s="2" t="s">
        <v>55</v>
      </c>
      <c r="P135" s="4">
        <v>43616</v>
      </c>
      <c r="Q135" s="2">
        <v>812.41</v>
      </c>
      <c r="R135" s="2">
        <v>-41307.24</v>
      </c>
      <c r="S135" s="2" t="s">
        <v>52</v>
      </c>
      <c r="U135" s="4">
        <v>43620</v>
      </c>
      <c r="V135" s="2">
        <v>594.23</v>
      </c>
      <c r="W135" s="2">
        <v>-41250.03</v>
      </c>
      <c r="X135" s="2" t="s">
        <v>54</v>
      </c>
      <c r="Z135" s="12">
        <v>43609</v>
      </c>
      <c r="AA135" s="10">
        <v>6768.93</v>
      </c>
      <c r="AB135" s="10">
        <v>-40093.18</v>
      </c>
    </row>
    <row r="136" spans="1:28" ht="15.75" customHeight="1" thickBot="1" x14ac:dyDescent="0.35">
      <c r="A136" s="4">
        <v>43504</v>
      </c>
      <c r="B136" s="2">
        <v>196.34</v>
      </c>
      <c r="C136" s="2">
        <v>-491.74</v>
      </c>
      <c r="D136" s="2" t="s">
        <v>52</v>
      </c>
      <c r="F136" s="4">
        <v>43614</v>
      </c>
      <c r="G136" s="2">
        <v>2580.9499999999998</v>
      </c>
      <c r="H136" s="2">
        <v>-14912.91</v>
      </c>
      <c r="I136" s="2" t="s">
        <v>53</v>
      </c>
      <c r="K136" s="4">
        <v>43620</v>
      </c>
      <c r="L136" s="2">
        <v>1121.03</v>
      </c>
      <c r="M136" s="2">
        <v>-2190.2800000000002</v>
      </c>
      <c r="N136" s="2" t="s">
        <v>55</v>
      </c>
      <c r="P136" s="4">
        <v>43618</v>
      </c>
      <c r="Q136" s="2">
        <v>67.39</v>
      </c>
      <c r="R136" s="2">
        <v>-13690.66</v>
      </c>
      <c r="S136" s="2" t="s">
        <v>52</v>
      </c>
      <c r="U136" s="4">
        <v>43621</v>
      </c>
      <c r="V136" s="2">
        <v>736.11</v>
      </c>
      <c r="W136" s="2">
        <v>-92033.08</v>
      </c>
      <c r="X136" s="2" t="s">
        <v>54</v>
      </c>
      <c r="Z136" s="12">
        <v>43611</v>
      </c>
      <c r="AA136" s="10">
        <v>240.4</v>
      </c>
      <c r="AB136" s="10">
        <v>-16938.18</v>
      </c>
    </row>
    <row r="137" spans="1:28" ht="15.75" customHeight="1" thickBot="1" x14ac:dyDescent="0.35">
      <c r="A137" s="4">
        <v>43504</v>
      </c>
      <c r="B137" s="2">
        <v>1122.05</v>
      </c>
      <c r="C137" s="2">
        <v>-7993.65</v>
      </c>
      <c r="D137" s="2" t="s">
        <v>53</v>
      </c>
      <c r="F137" s="4">
        <v>43615</v>
      </c>
      <c r="G137" s="2">
        <v>2400.5</v>
      </c>
      <c r="H137" s="2">
        <v>9527</v>
      </c>
      <c r="I137" s="2" t="s">
        <v>53</v>
      </c>
      <c r="K137" s="4">
        <v>43621</v>
      </c>
      <c r="L137" s="2">
        <v>994.11</v>
      </c>
      <c r="M137" s="2">
        <v>6619.05</v>
      </c>
      <c r="N137" s="2" t="s">
        <v>55</v>
      </c>
      <c r="P137" s="4">
        <v>43619</v>
      </c>
      <c r="Q137" s="2">
        <v>750.66</v>
      </c>
      <c r="R137" s="2">
        <v>-19246.39</v>
      </c>
      <c r="S137" s="2" t="s">
        <v>52</v>
      </c>
      <c r="U137" s="4">
        <v>43622</v>
      </c>
      <c r="V137" s="2">
        <v>372.41</v>
      </c>
      <c r="W137" s="2">
        <v>8651.64</v>
      </c>
      <c r="X137" s="2" t="s">
        <v>54</v>
      </c>
      <c r="Z137" s="12">
        <v>43612</v>
      </c>
      <c r="AA137" s="10">
        <v>3909.78</v>
      </c>
      <c r="AB137" s="10">
        <v>-43751.88</v>
      </c>
    </row>
    <row r="138" spans="1:28" ht="15.75" customHeight="1" thickBot="1" x14ac:dyDescent="0.35">
      <c r="A138" s="4">
        <v>43505</v>
      </c>
      <c r="B138" s="2">
        <v>0.01</v>
      </c>
      <c r="C138" s="2">
        <v>2.41</v>
      </c>
      <c r="D138" s="2" t="s">
        <v>54</v>
      </c>
      <c r="F138" s="4">
        <v>43616</v>
      </c>
      <c r="G138" s="2">
        <v>3324.57</v>
      </c>
      <c r="H138" s="2">
        <v>1995.38</v>
      </c>
      <c r="I138" s="2" t="s">
        <v>53</v>
      </c>
      <c r="K138" s="4">
        <v>43622</v>
      </c>
      <c r="L138" s="2">
        <v>1052.18</v>
      </c>
      <c r="M138" s="2">
        <v>9602.73</v>
      </c>
      <c r="N138" s="2" t="s">
        <v>55</v>
      </c>
      <c r="P138" s="4">
        <v>43620</v>
      </c>
      <c r="Q138" s="2">
        <v>472.81</v>
      </c>
      <c r="R138" s="2">
        <v>-377.31</v>
      </c>
      <c r="S138" s="2" t="s">
        <v>52</v>
      </c>
      <c r="U138" s="4">
        <v>43623</v>
      </c>
      <c r="V138" s="2">
        <v>595.34</v>
      </c>
      <c r="W138" s="2">
        <v>-31437.29</v>
      </c>
      <c r="X138" s="2" t="s">
        <v>54</v>
      </c>
      <c r="Z138" s="12">
        <v>43613</v>
      </c>
      <c r="AA138" s="10">
        <v>8836.51</v>
      </c>
      <c r="AB138" s="10">
        <v>-10199.620000000001</v>
      </c>
    </row>
    <row r="139" spans="1:28" ht="15.75" customHeight="1" thickBot="1" x14ac:dyDescent="0.35">
      <c r="A139" s="4">
        <v>43505</v>
      </c>
      <c r="B139" s="2">
        <v>0.11</v>
      </c>
      <c r="C139" s="2">
        <v>-7.15</v>
      </c>
      <c r="D139" s="2" t="s">
        <v>52</v>
      </c>
      <c r="F139" s="4">
        <v>43618</v>
      </c>
      <c r="G139" s="2">
        <v>52.74</v>
      </c>
      <c r="H139" s="2">
        <v>-1422.09</v>
      </c>
      <c r="I139" s="2" t="s">
        <v>53</v>
      </c>
      <c r="K139" s="4">
        <v>43623</v>
      </c>
      <c r="L139" s="2">
        <v>1201.24</v>
      </c>
      <c r="M139" s="2">
        <v>10154.75</v>
      </c>
      <c r="N139" s="2" t="s">
        <v>55</v>
      </c>
      <c r="P139" s="4">
        <v>43621</v>
      </c>
      <c r="Q139" s="2">
        <v>621.59</v>
      </c>
      <c r="R139" s="2">
        <v>7054.1</v>
      </c>
      <c r="S139" s="2" t="s">
        <v>52</v>
      </c>
      <c r="U139" s="4">
        <v>43625</v>
      </c>
      <c r="V139" s="2">
        <v>43.89</v>
      </c>
      <c r="W139" s="2">
        <v>6542.45</v>
      </c>
      <c r="X139" s="2" t="s">
        <v>54</v>
      </c>
      <c r="Z139" s="12">
        <v>43614</v>
      </c>
      <c r="AA139" s="10">
        <v>8703.8700000000008</v>
      </c>
      <c r="AB139" s="10">
        <v>-164308.12</v>
      </c>
    </row>
    <row r="140" spans="1:28" ht="15.75" customHeight="1" thickBot="1" x14ac:dyDescent="0.35">
      <c r="A140" s="4">
        <v>43506</v>
      </c>
      <c r="B140" s="2">
        <v>8.02</v>
      </c>
      <c r="C140" s="2">
        <v>-620.9</v>
      </c>
      <c r="D140" s="2" t="s">
        <v>52</v>
      </c>
      <c r="F140" s="4">
        <v>43619</v>
      </c>
      <c r="G140" s="2">
        <v>3462.49</v>
      </c>
      <c r="H140" s="2">
        <v>-125266.38</v>
      </c>
      <c r="I140" s="2" t="s">
        <v>53</v>
      </c>
      <c r="K140" s="4">
        <v>43625</v>
      </c>
      <c r="L140" s="2">
        <v>36.270000000000003</v>
      </c>
      <c r="M140" s="2">
        <v>-2609.48</v>
      </c>
      <c r="N140" s="2" t="s">
        <v>55</v>
      </c>
      <c r="P140" s="4">
        <v>43622</v>
      </c>
      <c r="Q140" s="2">
        <v>569.66</v>
      </c>
      <c r="R140" s="2">
        <v>6012.79</v>
      </c>
      <c r="S140" s="2" t="s">
        <v>52</v>
      </c>
      <c r="U140" s="4">
        <v>43626</v>
      </c>
      <c r="V140" s="2">
        <v>368.88</v>
      </c>
      <c r="W140" s="2">
        <v>15774.65</v>
      </c>
      <c r="X140" s="2" t="s">
        <v>54</v>
      </c>
      <c r="Z140" s="12">
        <v>43615</v>
      </c>
      <c r="AA140" s="10">
        <v>7440.78</v>
      </c>
      <c r="AB140" s="10">
        <v>-33477.78</v>
      </c>
    </row>
    <row r="141" spans="1:28" ht="15.75" customHeight="1" thickBot="1" x14ac:dyDescent="0.35">
      <c r="A141" s="4">
        <v>43506</v>
      </c>
      <c r="B141" s="2">
        <v>4.63</v>
      </c>
      <c r="C141" s="2">
        <v>-139.21</v>
      </c>
      <c r="D141" s="2" t="s">
        <v>54</v>
      </c>
      <c r="F141" s="4">
        <v>43620</v>
      </c>
      <c r="G141" s="2">
        <v>3573.05</v>
      </c>
      <c r="H141" s="2">
        <v>-14654.41</v>
      </c>
      <c r="I141" s="2" t="s">
        <v>53</v>
      </c>
      <c r="K141" s="4">
        <v>43626</v>
      </c>
      <c r="L141" s="2">
        <v>1012.29</v>
      </c>
      <c r="M141" s="2">
        <v>-2199.71</v>
      </c>
      <c r="N141" s="2" t="s">
        <v>55</v>
      </c>
      <c r="P141" s="4">
        <v>43623</v>
      </c>
      <c r="Q141" s="2">
        <v>489.76</v>
      </c>
      <c r="R141" s="2">
        <v>11520.02</v>
      </c>
      <c r="S141" s="2" t="s">
        <v>52</v>
      </c>
      <c r="U141" s="4">
        <v>43627</v>
      </c>
      <c r="V141" s="2">
        <v>355.32</v>
      </c>
      <c r="W141" s="2">
        <v>-13394.46</v>
      </c>
      <c r="X141" s="2" t="s">
        <v>54</v>
      </c>
      <c r="Z141" s="12">
        <v>43616</v>
      </c>
      <c r="AA141" s="10">
        <v>9296.8799999999992</v>
      </c>
      <c r="AB141" s="10">
        <v>-584060.22</v>
      </c>
    </row>
    <row r="142" spans="1:28" ht="15.75" customHeight="1" thickBot="1" x14ac:dyDescent="0.35">
      <c r="A142" s="4">
        <v>43506</v>
      </c>
      <c r="B142" s="2">
        <v>74.48</v>
      </c>
      <c r="C142" s="2">
        <v>-7425.5</v>
      </c>
      <c r="D142" s="2" t="s">
        <v>53</v>
      </c>
      <c r="F142" s="4">
        <v>43621</v>
      </c>
      <c r="G142" s="2">
        <v>3716.38</v>
      </c>
      <c r="H142" s="2">
        <v>-67186.91</v>
      </c>
      <c r="I142" s="2" t="s">
        <v>53</v>
      </c>
      <c r="K142" s="4">
        <v>43627</v>
      </c>
      <c r="L142" s="2">
        <v>1029.53</v>
      </c>
      <c r="M142" s="2">
        <v>11673.62</v>
      </c>
      <c r="N142" s="2" t="s">
        <v>55</v>
      </c>
      <c r="P142" s="4">
        <v>43625</v>
      </c>
      <c r="Q142" s="2">
        <v>63.14</v>
      </c>
      <c r="R142" s="2">
        <v>609.58000000000004</v>
      </c>
      <c r="S142" s="2" t="s">
        <v>52</v>
      </c>
      <c r="U142" s="4">
        <v>43628</v>
      </c>
      <c r="V142" s="2">
        <v>443.57</v>
      </c>
      <c r="W142" s="2">
        <v>-3833.3</v>
      </c>
      <c r="X142" s="2" t="s">
        <v>54</v>
      </c>
      <c r="Z142" s="12">
        <v>43618</v>
      </c>
      <c r="AA142" s="10">
        <v>287</v>
      </c>
      <c r="AB142" s="10">
        <v>-72149.83</v>
      </c>
    </row>
    <row r="143" spans="1:28" ht="15.75" customHeight="1" thickBot="1" x14ac:dyDescent="0.35">
      <c r="A143" s="4">
        <v>43506</v>
      </c>
      <c r="B143" s="2">
        <v>5.85</v>
      </c>
      <c r="C143" s="2">
        <v>-1017.27</v>
      </c>
      <c r="D143" s="2" t="s">
        <v>55</v>
      </c>
      <c r="F143" s="4">
        <v>43622</v>
      </c>
      <c r="G143" s="2">
        <v>3547.58</v>
      </c>
      <c r="H143" s="2">
        <v>15975.25</v>
      </c>
      <c r="I143" s="2" t="s">
        <v>53</v>
      </c>
      <c r="K143" s="4">
        <v>43628</v>
      </c>
      <c r="L143" s="2">
        <v>1273.9100000000001</v>
      </c>
      <c r="M143" s="2">
        <v>16194.59</v>
      </c>
      <c r="N143" s="2" t="s">
        <v>55</v>
      </c>
      <c r="P143" s="4">
        <v>43626</v>
      </c>
      <c r="Q143" s="2">
        <v>357.29</v>
      </c>
      <c r="R143" s="2">
        <v>848.2</v>
      </c>
      <c r="S143" s="2" t="s">
        <v>52</v>
      </c>
      <c r="U143" s="4">
        <v>43629</v>
      </c>
      <c r="V143" s="2">
        <v>472.46</v>
      </c>
      <c r="W143" s="2">
        <v>-41722.93</v>
      </c>
      <c r="X143" s="2" t="s">
        <v>54</v>
      </c>
      <c r="Z143" s="12">
        <v>43619</v>
      </c>
      <c r="AA143" s="10">
        <v>8863.77</v>
      </c>
      <c r="AB143" s="10">
        <v>-427896.69</v>
      </c>
    </row>
    <row r="144" spans="1:28" ht="15.75" customHeight="1" thickBot="1" x14ac:dyDescent="0.35">
      <c r="A144" s="4">
        <v>43507</v>
      </c>
      <c r="B144" s="2">
        <v>1053.6099999999999</v>
      </c>
      <c r="C144" s="2">
        <v>-9844.1299999999992</v>
      </c>
      <c r="D144" s="2" t="s">
        <v>55</v>
      </c>
      <c r="F144" s="4">
        <v>43623</v>
      </c>
      <c r="G144" s="2">
        <v>3070.6</v>
      </c>
      <c r="H144" s="2">
        <v>-14494.31</v>
      </c>
      <c r="I144" s="2" t="s">
        <v>53</v>
      </c>
      <c r="K144" s="4">
        <v>43629</v>
      </c>
      <c r="L144" s="2">
        <v>1208.06</v>
      </c>
      <c r="M144" s="2">
        <v>6545.82</v>
      </c>
      <c r="N144" s="2" t="s">
        <v>55</v>
      </c>
      <c r="P144" s="4">
        <v>43627</v>
      </c>
      <c r="Q144" s="2">
        <v>411.29</v>
      </c>
      <c r="R144" s="2">
        <v>607.94000000000005</v>
      </c>
      <c r="S144" s="2" t="s">
        <v>52</v>
      </c>
      <c r="U144" s="4">
        <v>43630</v>
      </c>
      <c r="V144" s="2">
        <v>812.28</v>
      </c>
      <c r="W144" s="2">
        <v>-195779.31</v>
      </c>
      <c r="X144" s="2" t="s">
        <v>54</v>
      </c>
      <c r="Z144" s="12">
        <v>43620</v>
      </c>
      <c r="AA144" s="10">
        <v>8148.3</v>
      </c>
      <c r="AB144" s="10">
        <v>-95700.37</v>
      </c>
    </row>
    <row r="145" spans="1:28" ht="15.75" customHeight="1" thickBot="1" x14ac:dyDescent="0.35">
      <c r="A145" s="4">
        <v>43507</v>
      </c>
      <c r="B145" s="2">
        <v>301.51</v>
      </c>
      <c r="C145" s="2">
        <v>-17427.830000000002</v>
      </c>
      <c r="D145" s="2" t="s">
        <v>52</v>
      </c>
      <c r="F145" s="4">
        <v>43625</v>
      </c>
      <c r="G145" s="2">
        <v>116.96</v>
      </c>
      <c r="H145" s="2">
        <v>4236.47</v>
      </c>
      <c r="I145" s="2" t="s">
        <v>53</v>
      </c>
      <c r="K145" s="4">
        <v>43630</v>
      </c>
      <c r="L145" s="2">
        <v>1229.0899999999999</v>
      </c>
      <c r="M145" s="2">
        <v>-81112.160000000003</v>
      </c>
      <c r="N145" s="2" t="s">
        <v>55</v>
      </c>
      <c r="P145" s="4">
        <v>43628</v>
      </c>
      <c r="Q145" s="2">
        <v>458.72</v>
      </c>
      <c r="R145" s="2">
        <v>6271.95</v>
      </c>
      <c r="S145" s="2" t="s">
        <v>52</v>
      </c>
      <c r="U145" s="4">
        <v>43632</v>
      </c>
      <c r="V145" s="2">
        <v>16.309999999999999</v>
      </c>
      <c r="W145" s="2">
        <v>-1699.8</v>
      </c>
      <c r="X145" s="2" t="s">
        <v>54</v>
      </c>
      <c r="Z145" s="12">
        <v>43621</v>
      </c>
      <c r="AA145" s="10">
        <v>8327.6200000000008</v>
      </c>
      <c r="AB145" s="10">
        <v>-178716.41</v>
      </c>
    </row>
    <row r="146" spans="1:28" ht="15.75" customHeight="1" thickBot="1" x14ac:dyDescent="0.35">
      <c r="A146" s="4">
        <v>43507</v>
      </c>
      <c r="B146" s="2">
        <v>1703.31</v>
      </c>
      <c r="C146" s="2">
        <v>-73204.12</v>
      </c>
      <c r="D146" s="2" t="s">
        <v>53</v>
      </c>
      <c r="F146" s="4">
        <v>43626</v>
      </c>
      <c r="G146" s="2">
        <v>2414.71</v>
      </c>
      <c r="H146" s="2">
        <v>9735.2099999999991</v>
      </c>
      <c r="I146" s="2" t="s">
        <v>53</v>
      </c>
      <c r="K146" s="4">
        <v>43632</v>
      </c>
      <c r="L146" s="2">
        <v>46.35</v>
      </c>
      <c r="M146" s="2">
        <v>-21615.37</v>
      </c>
      <c r="N146" s="2" t="s">
        <v>55</v>
      </c>
      <c r="P146" s="4">
        <v>43629</v>
      </c>
      <c r="Q146" s="2">
        <v>522.12</v>
      </c>
      <c r="R146" s="2">
        <v>6001.07</v>
      </c>
      <c r="S146" s="2" t="s">
        <v>52</v>
      </c>
      <c r="U146" s="4">
        <v>43633</v>
      </c>
      <c r="V146" s="2">
        <v>437.27</v>
      </c>
      <c r="W146" s="2">
        <v>10699.9</v>
      </c>
      <c r="X146" s="2" t="s">
        <v>54</v>
      </c>
      <c r="Z146" s="12">
        <v>43622</v>
      </c>
      <c r="AA146" s="10">
        <v>7555.57</v>
      </c>
      <c r="AB146" s="10">
        <v>24572.79</v>
      </c>
    </row>
    <row r="147" spans="1:28" ht="15.75" customHeight="1" thickBot="1" x14ac:dyDescent="0.35">
      <c r="A147" s="4">
        <v>43507</v>
      </c>
      <c r="B147" s="2">
        <v>181.58</v>
      </c>
      <c r="C147" s="2">
        <v>-2078.11</v>
      </c>
      <c r="D147" s="2" t="s">
        <v>54</v>
      </c>
      <c r="F147" s="4">
        <v>43627</v>
      </c>
      <c r="G147" s="2">
        <v>3346.55</v>
      </c>
      <c r="H147" s="2">
        <v>10887.94</v>
      </c>
      <c r="I147" s="2" t="s">
        <v>53</v>
      </c>
      <c r="K147" s="4">
        <v>43633</v>
      </c>
      <c r="L147" s="2">
        <v>994.96</v>
      </c>
      <c r="M147" s="2">
        <v>-94973.23</v>
      </c>
      <c r="N147" s="2" t="s">
        <v>55</v>
      </c>
      <c r="P147" s="4">
        <v>43630</v>
      </c>
      <c r="Q147" s="2">
        <v>567.72</v>
      </c>
      <c r="R147" s="2">
        <v>10144.58</v>
      </c>
      <c r="S147" s="2" t="s">
        <v>52</v>
      </c>
      <c r="U147" s="4">
        <v>43634</v>
      </c>
      <c r="V147" s="2">
        <v>737.96</v>
      </c>
      <c r="W147" s="2">
        <v>-25980.82</v>
      </c>
      <c r="X147" s="2" t="s">
        <v>54</v>
      </c>
      <c r="Z147" s="12">
        <v>43623</v>
      </c>
      <c r="AA147" s="10">
        <v>7335.41</v>
      </c>
      <c r="AB147" s="10">
        <v>-76014.399999999994</v>
      </c>
    </row>
    <row r="148" spans="1:28" ht="15.75" customHeight="1" thickBot="1" x14ac:dyDescent="0.35">
      <c r="A148" s="4">
        <v>43508</v>
      </c>
      <c r="B148" s="2">
        <v>242.4</v>
      </c>
      <c r="C148" s="2">
        <v>-3542.74</v>
      </c>
      <c r="D148" s="2" t="s">
        <v>52</v>
      </c>
      <c r="F148" s="4">
        <v>43628</v>
      </c>
      <c r="G148" s="2">
        <v>3766.54</v>
      </c>
      <c r="H148" s="2">
        <v>-713.5</v>
      </c>
      <c r="I148" s="2" t="s">
        <v>53</v>
      </c>
      <c r="K148" s="4">
        <v>43634</v>
      </c>
      <c r="L148" s="2">
        <v>1078.29</v>
      </c>
      <c r="M148" s="2">
        <v>-92319.32</v>
      </c>
      <c r="N148" s="2" t="s">
        <v>55</v>
      </c>
      <c r="P148" s="4">
        <v>43632</v>
      </c>
      <c r="Q148" s="2">
        <v>9.5</v>
      </c>
      <c r="R148" s="2">
        <v>92.98</v>
      </c>
      <c r="S148" s="2" t="s">
        <v>52</v>
      </c>
      <c r="U148" s="4">
        <v>43635</v>
      </c>
      <c r="V148" s="2">
        <v>862.33</v>
      </c>
      <c r="W148" s="2">
        <v>-42452.74</v>
      </c>
      <c r="X148" s="2" t="s">
        <v>54</v>
      </c>
      <c r="Z148" s="12">
        <v>43625</v>
      </c>
      <c r="AA148" s="10">
        <v>389.38</v>
      </c>
      <c r="AB148" s="10">
        <v>-13472.19</v>
      </c>
    </row>
    <row r="149" spans="1:28" ht="15.75" customHeight="1" thickBot="1" x14ac:dyDescent="0.35">
      <c r="A149" s="4">
        <v>43508</v>
      </c>
      <c r="B149" s="2">
        <v>169.94</v>
      </c>
      <c r="C149" s="2">
        <v>5191.71</v>
      </c>
      <c r="D149" s="2" t="s">
        <v>54</v>
      </c>
      <c r="F149" s="4">
        <v>43629</v>
      </c>
      <c r="G149" s="2">
        <v>2853.66</v>
      </c>
      <c r="H149" s="2">
        <v>-9616.36</v>
      </c>
      <c r="I149" s="2" t="s">
        <v>53</v>
      </c>
      <c r="K149" s="4">
        <v>43635</v>
      </c>
      <c r="L149" s="2">
        <v>1211.71</v>
      </c>
      <c r="M149" s="2">
        <v>-26839.83</v>
      </c>
      <c r="N149" s="2" t="s">
        <v>55</v>
      </c>
      <c r="P149" s="4">
        <v>43633</v>
      </c>
      <c r="Q149" s="2">
        <v>261.18</v>
      </c>
      <c r="R149" s="2">
        <v>831.01</v>
      </c>
      <c r="S149" s="2" t="s">
        <v>52</v>
      </c>
      <c r="U149" s="4">
        <v>43636</v>
      </c>
      <c r="V149" s="2">
        <v>856.64</v>
      </c>
      <c r="W149" s="2">
        <v>-358793.96</v>
      </c>
      <c r="X149" s="2" t="s">
        <v>54</v>
      </c>
      <c r="Z149" s="12">
        <v>43626</v>
      </c>
      <c r="AA149" s="10">
        <v>5868.02</v>
      </c>
      <c r="AB149" s="10">
        <v>-11886.49</v>
      </c>
    </row>
    <row r="150" spans="1:28" ht="15.75" customHeight="1" thickBot="1" x14ac:dyDescent="0.35">
      <c r="A150" s="4">
        <v>43508</v>
      </c>
      <c r="B150" s="2">
        <v>791.58</v>
      </c>
      <c r="C150" s="2">
        <v>3049.67</v>
      </c>
      <c r="D150" s="2" t="s">
        <v>55</v>
      </c>
      <c r="F150" s="4">
        <v>43630</v>
      </c>
      <c r="G150" s="2">
        <v>3703.92</v>
      </c>
      <c r="H150" s="2">
        <v>-102336.21</v>
      </c>
      <c r="I150" s="2" t="s">
        <v>53</v>
      </c>
      <c r="K150" s="4">
        <v>43636</v>
      </c>
      <c r="L150" s="2">
        <v>1304.23</v>
      </c>
      <c r="M150" s="2">
        <v>-43986.78</v>
      </c>
      <c r="N150" s="2" t="s">
        <v>55</v>
      </c>
      <c r="P150" s="4">
        <v>43634</v>
      </c>
      <c r="Q150" s="2">
        <v>504.17</v>
      </c>
      <c r="R150" s="2">
        <v>-369.99</v>
      </c>
      <c r="S150" s="2" t="s">
        <v>52</v>
      </c>
      <c r="U150" s="4">
        <v>43637</v>
      </c>
      <c r="V150" s="2">
        <v>998.62</v>
      </c>
      <c r="W150" s="2">
        <v>-155056.49</v>
      </c>
      <c r="X150" s="2" t="s">
        <v>54</v>
      </c>
      <c r="Z150" s="12">
        <v>43627</v>
      </c>
      <c r="AA150" s="10">
        <v>7295.83</v>
      </c>
      <c r="AB150" s="10">
        <v>-33492.370000000003</v>
      </c>
    </row>
    <row r="151" spans="1:28" ht="15.75" customHeight="1" thickBot="1" x14ac:dyDescent="0.35">
      <c r="A151" s="4">
        <v>43508</v>
      </c>
      <c r="B151" s="2">
        <v>1988.43</v>
      </c>
      <c r="C151" s="2">
        <v>-19510.79</v>
      </c>
      <c r="D151" s="2" t="s">
        <v>53</v>
      </c>
      <c r="F151" s="4">
        <v>43632</v>
      </c>
      <c r="G151" s="2">
        <v>47.46</v>
      </c>
      <c r="H151" s="2">
        <v>402.04</v>
      </c>
      <c r="I151" s="2" t="s">
        <v>53</v>
      </c>
      <c r="K151" s="4">
        <v>43637</v>
      </c>
      <c r="L151" s="2">
        <v>1186.83</v>
      </c>
      <c r="M151" s="2">
        <v>-30795.88</v>
      </c>
      <c r="N151" s="2" t="s">
        <v>55</v>
      </c>
      <c r="P151" s="4">
        <v>43635</v>
      </c>
      <c r="Q151" s="2">
        <v>393.07</v>
      </c>
      <c r="R151" s="2">
        <v>-1697.86</v>
      </c>
      <c r="S151" s="2" t="s">
        <v>52</v>
      </c>
      <c r="U151" s="4">
        <v>43639</v>
      </c>
      <c r="V151" s="2">
        <v>79.69</v>
      </c>
      <c r="W151" s="2">
        <v>-20383.66</v>
      </c>
      <c r="X151" s="2" t="s">
        <v>54</v>
      </c>
      <c r="Z151" s="12">
        <v>43628</v>
      </c>
      <c r="AA151" s="10">
        <v>8288.2199999999993</v>
      </c>
      <c r="AB151" s="10">
        <v>9681.99</v>
      </c>
    </row>
    <row r="152" spans="1:28" ht="15.75" customHeight="1" thickBot="1" x14ac:dyDescent="0.35">
      <c r="A152" s="4">
        <v>43509</v>
      </c>
      <c r="B152" s="2">
        <v>285.73</v>
      </c>
      <c r="C152" s="2">
        <v>6405.63</v>
      </c>
      <c r="D152" s="2" t="s">
        <v>54</v>
      </c>
      <c r="F152" s="4">
        <v>43633</v>
      </c>
      <c r="G152" s="2">
        <v>2919.66</v>
      </c>
      <c r="H152" s="2">
        <v>-1348.75</v>
      </c>
      <c r="I152" s="2" t="s">
        <v>53</v>
      </c>
      <c r="K152" s="4">
        <v>43639</v>
      </c>
      <c r="L152" s="2">
        <v>31.86</v>
      </c>
      <c r="M152" s="2">
        <v>-8766.3700000000008</v>
      </c>
      <c r="N152" s="2" t="s">
        <v>55</v>
      </c>
      <c r="P152" s="4">
        <v>43636</v>
      </c>
      <c r="Q152" s="2">
        <v>731.35</v>
      </c>
      <c r="R152" s="2">
        <v>-42247.58</v>
      </c>
      <c r="S152" s="2" t="s">
        <v>52</v>
      </c>
      <c r="U152" s="4">
        <v>43640</v>
      </c>
      <c r="V152" s="2">
        <v>659.46</v>
      </c>
      <c r="W152" s="2">
        <v>-138334.47</v>
      </c>
      <c r="X152" s="2" t="s">
        <v>54</v>
      </c>
      <c r="Z152" s="12">
        <v>43629</v>
      </c>
      <c r="AA152" s="10">
        <v>7579.09</v>
      </c>
      <c r="AB152" s="10">
        <v>-60411.53</v>
      </c>
    </row>
    <row r="153" spans="1:28" ht="15.75" customHeight="1" thickBot="1" x14ac:dyDescent="0.35">
      <c r="A153" s="4">
        <v>43509</v>
      </c>
      <c r="B153" s="2">
        <v>2274.56</v>
      </c>
      <c r="C153" s="2">
        <v>-60617.89</v>
      </c>
      <c r="D153" s="2" t="s">
        <v>53</v>
      </c>
      <c r="F153" s="4">
        <v>43634</v>
      </c>
      <c r="G153" s="2">
        <v>4281.8500000000004</v>
      </c>
      <c r="H153" s="2">
        <v>-21265.88</v>
      </c>
      <c r="I153" s="2" t="s">
        <v>53</v>
      </c>
      <c r="K153" s="4">
        <v>43640</v>
      </c>
      <c r="L153" s="2">
        <v>923.57</v>
      </c>
      <c r="M153" s="2">
        <v>5289.38</v>
      </c>
      <c r="N153" s="2" t="s">
        <v>55</v>
      </c>
      <c r="P153" s="4">
        <v>43637</v>
      </c>
      <c r="Q153" s="2">
        <v>446.7</v>
      </c>
      <c r="R153" s="2">
        <v>-15090.79</v>
      </c>
      <c r="S153" s="2" t="s">
        <v>52</v>
      </c>
      <c r="U153" s="4">
        <v>43641</v>
      </c>
      <c r="V153" s="2">
        <v>1115.6400000000001</v>
      </c>
      <c r="W153" s="2">
        <v>-96661.98</v>
      </c>
      <c r="X153" s="2" t="s">
        <v>54</v>
      </c>
      <c r="Z153" s="12">
        <v>43630</v>
      </c>
      <c r="AA153" s="10">
        <v>8772.6200000000008</v>
      </c>
      <c r="AB153" s="10">
        <v>-539365.81999999995</v>
      </c>
    </row>
    <row r="154" spans="1:28" ht="15.75" customHeight="1" thickBot="1" x14ac:dyDescent="0.35">
      <c r="A154" s="4">
        <v>43509</v>
      </c>
      <c r="B154" s="2">
        <v>260.35000000000002</v>
      </c>
      <c r="C154" s="2">
        <v>-11321.1</v>
      </c>
      <c r="D154" s="2" t="s">
        <v>52</v>
      </c>
      <c r="F154" s="4">
        <v>43635</v>
      </c>
      <c r="G154" s="2">
        <v>3950.18</v>
      </c>
      <c r="H154" s="2">
        <v>-17825.919999999998</v>
      </c>
      <c r="I154" s="2" t="s">
        <v>53</v>
      </c>
      <c r="K154" s="4">
        <v>43641</v>
      </c>
      <c r="L154" s="2">
        <v>968.65</v>
      </c>
      <c r="M154" s="2">
        <v>-21153.7</v>
      </c>
      <c r="N154" s="2" t="s">
        <v>55</v>
      </c>
      <c r="P154" s="4">
        <v>43639</v>
      </c>
      <c r="Q154" s="2">
        <v>10.34</v>
      </c>
      <c r="R154" s="2">
        <v>-834.79</v>
      </c>
      <c r="S154" s="2" t="s">
        <v>52</v>
      </c>
      <c r="U154" s="4">
        <v>43642</v>
      </c>
      <c r="V154" s="2">
        <v>794.98</v>
      </c>
      <c r="W154" s="2">
        <v>742.58</v>
      </c>
      <c r="X154" s="2" t="s">
        <v>54</v>
      </c>
      <c r="Z154" s="12">
        <v>43632</v>
      </c>
      <c r="AA154" s="10">
        <v>231.87</v>
      </c>
      <c r="AB154" s="10">
        <v>-33549.49</v>
      </c>
    </row>
    <row r="155" spans="1:28" ht="15.75" customHeight="1" thickBot="1" x14ac:dyDescent="0.35">
      <c r="A155" s="4">
        <v>43509</v>
      </c>
      <c r="B155" s="2">
        <v>1114.78</v>
      </c>
      <c r="C155" s="2">
        <v>-5365.22</v>
      </c>
      <c r="D155" s="2" t="s">
        <v>55</v>
      </c>
      <c r="F155" s="4">
        <v>43636</v>
      </c>
      <c r="G155" s="2">
        <v>4960.3500000000004</v>
      </c>
      <c r="H155" s="2">
        <v>-75133.62</v>
      </c>
      <c r="I155" s="2" t="s">
        <v>53</v>
      </c>
      <c r="K155" s="4">
        <v>43642</v>
      </c>
      <c r="L155" s="2">
        <v>887.4</v>
      </c>
      <c r="M155" s="2">
        <v>-400.99</v>
      </c>
      <c r="N155" s="2" t="s">
        <v>55</v>
      </c>
      <c r="P155" s="4">
        <v>43640</v>
      </c>
      <c r="Q155" s="2">
        <v>272.74</v>
      </c>
      <c r="R155" s="2">
        <v>-5221.53</v>
      </c>
      <c r="S155" s="2" t="s">
        <v>52</v>
      </c>
      <c r="U155" s="4">
        <v>43643</v>
      </c>
      <c r="V155" s="2">
        <v>532.78</v>
      </c>
      <c r="W155" s="2">
        <v>-16232.51</v>
      </c>
      <c r="X155" s="2" t="s">
        <v>54</v>
      </c>
      <c r="Z155" s="12">
        <v>43633</v>
      </c>
      <c r="AA155" s="10">
        <v>6239.56</v>
      </c>
      <c r="AB155" s="10">
        <v>-174338.23</v>
      </c>
    </row>
    <row r="156" spans="1:28" ht="15.75" customHeight="1" thickBot="1" x14ac:dyDescent="0.35">
      <c r="A156" s="4">
        <v>43510</v>
      </c>
      <c r="B156" s="2">
        <v>225.27</v>
      </c>
      <c r="C156" s="2">
        <v>20769.36</v>
      </c>
      <c r="D156" s="2" t="s">
        <v>54</v>
      </c>
      <c r="F156" s="4">
        <v>43637</v>
      </c>
      <c r="G156" s="2">
        <v>3321.83</v>
      </c>
      <c r="H156" s="2">
        <v>-150205.64000000001</v>
      </c>
      <c r="I156" s="2" t="s">
        <v>53</v>
      </c>
      <c r="K156" s="4">
        <v>43643</v>
      </c>
      <c r="L156" s="2">
        <v>1204.3599999999999</v>
      </c>
      <c r="M156" s="2">
        <v>-22365.119999999999</v>
      </c>
      <c r="N156" s="2" t="s">
        <v>55</v>
      </c>
      <c r="P156" s="4">
        <v>43641</v>
      </c>
      <c r="Q156" s="2">
        <v>700.83</v>
      </c>
      <c r="R156" s="2">
        <v>-2942.86</v>
      </c>
      <c r="S156" s="2" t="s">
        <v>52</v>
      </c>
      <c r="U156" s="4">
        <v>43644</v>
      </c>
      <c r="V156" s="2">
        <v>556.54</v>
      </c>
      <c r="W156" s="2">
        <v>-16558.89</v>
      </c>
      <c r="X156" s="2" t="s">
        <v>54</v>
      </c>
      <c r="Z156" s="12">
        <v>43634</v>
      </c>
      <c r="AA156" s="10">
        <v>9368.19</v>
      </c>
      <c r="AB156" s="10">
        <v>-353290.07</v>
      </c>
    </row>
    <row r="157" spans="1:28" ht="15.75" customHeight="1" thickBot="1" x14ac:dyDescent="0.35">
      <c r="A157" s="4">
        <v>43510</v>
      </c>
      <c r="B157" s="2">
        <v>384.41</v>
      </c>
      <c r="C157" s="2">
        <v>7072.19</v>
      </c>
      <c r="D157" s="2" t="s">
        <v>52</v>
      </c>
      <c r="F157" s="4">
        <v>43639</v>
      </c>
      <c r="G157" s="2">
        <v>91.27</v>
      </c>
      <c r="H157" s="2">
        <v>-23550.95</v>
      </c>
      <c r="I157" s="2" t="s">
        <v>53</v>
      </c>
      <c r="K157" s="4">
        <v>43644</v>
      </c>
      <c r="L157" s="2">
        <v>1004.09</v>
      </c>
      <c r="M157" s="2">
        <v>-4658.67</v>
      </c>
      <c r="N157" s="2" t="s">
        <v>55</v>
      </c>
      <c r="P157" s="4">
        <v>43642</v>
      </c>
      <c r="Q157" s="2">
        <v>350.85</v>
      </c>
      <c r="R157" s="2">
        <v>-10070.07</v>
      </c>
      <c r="S157" s="2" t="s">
        <v>52</v>
      </c>
      <c r="U157" s="4">
        <v>43646</v>
      </c>
      <c r="V157" s="2">
        <v>81.23</v>
      </c>
      <c r="W157" s="2">
        <v>-16488.43</v>
      </c>
      <c r="X157" s="2" t="s">
        <v>54</v>
      </c>
      <c r="Z157" s="12">
        <v>43635</v>
      </c>
      <c r="AA157" s="10">
        <v>9252.19</v>
      </c>
      <c r="AB157" s="10">
        <v>-127479.53</v>
      </c>
    </row>
    <row r="158" spans="1:28" ht="15.75" customHeight="1" thickBot="1" x14ac:dyDescent="0.35">
      <c r="A158" s="4">
        <v>43510</v>
      </c>
      <c r="B158" s="2">
        <v>1999.86</v>
      </c>
      <c r="C158" s="2">
        <v>10662.47</v>
      </c>
      <c r="D158" s="2" t="s">
        <v>53</v>
      </c>
      <c r="F158" s="4">
        <v>43640</v>
      </c>
      <c r="G158" s="2">
        <v>2998.03</v>
      </c>
      <c r="H158" s="2">
        <v>-81266.09</v>
      </c>
      <c r="I158" s="2" t="s">
        <v>53</v>
      </c>
      <c r="K158" s="4">
        <v>43646</v>
      </c>
      <c r="L158" s="2">
        <v>19.48</v>
      </c>
      <c r="M158" s="2">
        <v>-1555.17</v>
      </c>
      <c r="N158" s="2" t="s">
        <v>55</v>
      </c>
      <c r="P158" s="4">
        <v>43643</v>
      </c>
      <c r="Q158" s="2">
        <v>371.94</v>
      </c>
      <c r="R158" s="2">
        <v>-4012.43</v>
      </c>
      <c r="S158" s="2" t="s">
        <v>52</v>
      </c>
      <c r="U158" s="4">
        <v>43647</v>
      </c>
      <c r="V158" s="2">
        <v>876.71</v>
      </c>
      <c r="W158" s="2">
        <v>-30291.01</v>
      </c>
      <c r="X158" s="2" t="s">
        <v>54</v>
      </c>
      <c r="Z158" s="12">
        <v>43636</v>
      </c>
      <c r="AA158" s="10">
        <v>10635.4</v>
      </c>
      <c r="AB158" s="10">
        <v>-639864.35</v>
      </c>
    </row>
    <row r="159" spans="1:28" ht="15.75" customHeight="1" thickBot="1" x14ac:dyDescent="0.35">
      <c r="A159" s="4">
        <v>43510</v>
      </c>
      <c r="B159" s="2">
        <v>1143.6300000000001</v>
      </c>
      <c r="C159" s="2">
        <v>-13826.64</v>
      </c>
      <c r="D159" s="2" t="s">
        <v>55</v>
      </c>
      <c r="F159" s="4">
        <v>43641</v>
      </c>
      <c r="G159" s="2">
        <v>3796.75</v>
      </c>
      <c r="H159" s="2">
        <v>-12867.51</v>
      </c>
      <c r="I159" s="2" t="s">
        <v>53</v>
      </c>
      <c r="K159" s="4">
        <v>43647</v>
      </c>
      <c r="L159" s="2">
        <v>1219.22</v>
      </c>
      <c r="M159" s="2">
        <v>-4707.67</v>
      </c>
      <c r="N159" s="2" t="s">
        <v>55</v>
      </c>
      <c r="P159" s="4">
        <v>43644</v>
      </c>
      <c r="Q159" s="2">
        <v>319.12</v>
      </c>
      <c r="R159" s="2">
        <v>-2810.27</v>
      </c>
      <c r="S159" s="2" t="s">
        <v>52</v>
      </c>
      <c r="U159" s="4">
        <v>43648</v>
      </c>
      <c r="V159" s="2">
        <v>869.55</v>
      </c>
      <c r="W159" s="2">
        <v>-62969.61</v>
      </c>
      <c r="X159" s="2" t="s">
        <v>54</v>
      </c>
      <c r="Z159" s="12">
        <v>43637</v>
      </c>
      <c r="AA159" s="10">
        <v>8080.72</v>
      </c>
      <c r="AB159" s="10">
        <v>-476469.49</v>
      </c>
    </row>
    <row r="160" spans="1:28" ht="15.75" customHeight="1" thickBot="1" x14ac:dyDescent="0.35">
      <c r="A160" s="4">
        <v>43511</v>
      </c>
      <c r="B160" s="2">
        <v>1348.71</v>
      </c>
      <c r="C160" s="2">
        <v>-6206.29</v>
      </c>
      <c r="D160" s="2" t="s">
        <v>55</v>
      </c>
      <c r="F160" s="4">
        <v>43642</v>
      </c>
      <c r="G160" s="2">
        <v>3285.48</v>
      </c>
      <c r="H160" s="2">
        <v>-5639.25</v>
      </c>
      <c r="I160" s="2" t="s">
        <v>53</v>
      </c>
      <c r="K160" s="4">
        <v>43648</v>
      </c>
      <c r="L160" s="2">
        <v>1113.33</v>
      </c>
      <c r="M160" s="2">
        <v>5663.24</v>
      </c>
      <c r="N160" s="2" t="s">
        <v>55</v>
      </c>
      <c r="P160" s="4">
        <v>43646</v>
      </c>
      <c r="Q160" s="2">
        <v>107.47</v>
      </c>
      <c r="R160" s="2">
        <v>1202.6300000000001</v>
      </c>
      <c r="S160" s="2" t="s">
        <v>52</v>
      </c>
      <c r="U160" s="4">
        <v>43649</v>
      </c>
      <c r="V160" s="2">
        <v>804.71</v>
      </c>
      <c r="W160" s="2">
        <v>1063.73</v>
      </c>
      <c r="X160" s="2" t="s">
        <v>54</v>
      </c>
      <c r="Z160" s="12">
        <v>43639</v>
      </c>
      <c r="AA160" s="10">
        <v>279.14999999999998</v>
      </c>
      <c r="AB160" s="10">
        <v>-65349</v>
      </c>
    </row>
    <row r="161" spans="1:28" ht="15.75" customHeight="1" thickBot="1" x14ac:dyDescent="0.35">
      <c r="A161" s="4">
        <v>43511</v>
      </c>
      <c r="B161" s="2">
        <v>285.67</v>
      </c>
      <c r="C161" s="2">
        <v>523.45000000000005</v>
      </c>
      <c r="D161" s="2" t="s">
        <v>52</v>
      </c>
      <c r="F161" s="4">
        <v>43643</v>
      </c>
      <c r="G161" s="2">
        <v>2858.34</v>
      </c>
      <c r="H161" s="2">
        <v>-2217.29</v>
      </c>
      <c r="I161" s="2" t="s">
        <v>53</v>
      </c>
      <c r="K161" s="4">
        <v>43649</v>
      </c>
      <c r="L161" s="2">
        <v>1117.04</v>
      </c>
      <c r="M161" s="2">
        <v>-22825.55</v>
      </c>
      <c r="N161" s="2" t="s">
        <v>55</v>
      </c>
      <c r="P161" s="4">
        <v>43647</v>
      </c>
      <c r="Q161" s="2">
        <v>379.54</v>
      </c>
      <c r="R161" s="2">
        <v>2586.16</v>
      </c>
      <c r="S161" s="2" t="s">
        <v>52</v>
      </c>
      <c r="U161" s="4">
        <v>43650</v>
      </c>
      <c r="V161" s="2">
        <v>430.94</v>
      </c>
      <c r="W161" s="2">
        <v>11395.86</v>
      </c>
      <c r="X161" s="2" t="s">
        <v>54</v>
      </c>
      <c r="Z161" s="12">
        <v>43640</v>
      </c>
      <c r="AA161" s="10">
        <v>6543.02</v>
      </c>
      <c r="AB161" s="10">
        <v>-226466.1</v>
      </c>
    </row>
    <row r="162" spans="1:28" ht="15.75" customHeight="1" thickBot="1" x14ac:dyDescent="0.35">
      <c r="A162" s="4">
        <v>43511</v>
      </c>
      <c r="B162" s="2">
        <v>1946.79</v>
      </c>
      <c r="C162" s="2">
        <v>-23458.7</v>
      </c>
      <c r="D162" s="2" t="s">
        <v>53</v>
      </c>
      <c r="F162" s="4">
        <v>43644</v>
      </c>
      <c r="G162" s="2">
        <v>3284.44</v>
      </c>
      <c r="H162" s="2">
        <v>-12104.32</v>
      </c>
      <c r="I162" s="2" t="s">
        <v>53</v>
      </c>
      <c r="K162" s="4">
        <v>43650</v>
      </c>
      <c r="L162" s="2">
        <v>668.51</v>
      </c>
      <c r="M162" s="2">
        <v>5302.2</v>
      </c>
      <c r="N162" s="2" t="s">
        <v>55</v>
      </c>
      <c r="P162" s="4">
        <v>43648</v>
      </c>
      <c r="Q162" s="2">
        <v>329.64</v>
      </c>
      <c r="R162" s="2">
        <v>627.66999999999996</v>
      </c>
      <c r="S162" s="2" t="s">
        <v>52</v>
      </c>
      <c r="U162" s="4">
        <v>43651</v>
      </c>
      <c r="V162" s="2">
        <v>1022.78</v>
      </c>
      <c r="W162" s="2">
        <v>-56094.76</v>
      </c>
      <c r="X162" s="2" t="s">
        <v>54</v>
      </c>
      <c r="Z162" s="12">
        <v>43641</v>
      </c>
      <c r="AA162" s="10">
        <v>8980.2000000000007</v>
      </c>
      <c r="AB162" s="10">
        <v>-166263.53</v>
      </c>
    </row>
    <row r="163" spans="1:28" ht="15.75" customHeight="1" thickBot="1" x14ac:dyDescent="0.35">
      <c r="A163" s="4">
        <v>43511</v>
      </c>
      <c r="B163" s="2">
        <v>236.1</v>
      </c>
      <c r="C163" s="2">
        <v>-27023.59</v>
      </c>
      <c r="D163" s="2" t="s">
        <v>54</v>
      </c>
      <c r="F163" s="4">
        <v>43646</v>
      </c>
      <c r="G163" s="2">
        <v>68.47</v>
      </c>
      <c r="H163" s="2">
        <v>-1095.82</v>
      </c>
      <c r="I163" s="2" t="s">
        <v>53</v>
      </c>
      <c r="K163" s="4">
        <v>43651</v>
      </c>
      <c r="L163" s="2">
        <v>1386.74</v>
      </c>
      <c r="M163" s="2">
        <v>-85636.84</v>
      </c>
      <c r="N163" s="2" t="s">
        <v>55</v>
      </c>
      <c r="P163" s="4">
        <v>43649</v>
      </c>
      <c r="Q163" s="2">
        <v>232.6</v>
      </c>
      <c r="R163" s="2">
        <v>-4153.49</v>
      </c>
      <c r="S163" s="2" t="s">
        <v>52</v>
      </c>
      <c r="U163" s="4">
        <v>43653</v>
      </c>
      <c r="V163" s="2">
        <v>45.03</v>
      </c>
      <c r="W163" s="2">
        <v>-2778.52</v>
      </c>
      <c r="X163" s="2" t="s">
        <v>54</v>
      </c>
      <c r="Z163" s="12">
        <v>43642</v>
      </c>
      <c r="AA163" s="10">
        <v>7620.46</v>
      </c>
      <c r="AB163" s="10">
        <v>-7141.27</v>
      </c>
    </row>
    <row r="164" spans="1:28" ht="15.75" customHeight="1" thickBot="1" x14ac:dyDescent="0.35">
      <c r="A164" s="4">
        <v>43513</v>
      </c>
      <c r="B164" s="2">
        <v>16.86</v>
      </c>
      <c r="C164" s="2">
        <v>-1813.5</v>
      </c>
      <c r="D164" s="2" t="s">
        <v>54</v>
      </c>
      <c r="F164" s="4">
        <v>43647</v>
      </c>
      <c r="G164" s="2">
        <v>3815.69</v>
      </c>
      <c r="H164" s="2">
        <v>-6984.5</v>
      </c>
      <c r="I164" s="2" t="s">
        <v>53</v>
      </c>
      <c r="K164" s="4">
        <v>43653</v>
      </c>
      <c r="L164" s="2">
        <v>14.64</v>
      </c>
      <c r="M164" s="2">
        <v>1200.08</v>
      </c>
      <c r="N164" s="2" t="s">
        <v>55</v>
      </c>
      <c r="P164" s="4">
        <v>43650</v>
      </c>
      <c r="Q164" s="2">
        <v>106.19</v>
      </c>
      <c r="R164" s="2">
        <v>-1740.86</v>
      </c>
      <c r="S164" s="2" t="s">
        <v>52</v>
      </c>
      <c r="U164" s="4">
        <v>43654</v>
      </c>
      <c r="V164" s="2">
        <v>618.13</v>
      </c>
      <c r="W164" s="2">
        <v>-12149.52</v>
      </c>
      <c r="X164" s="2" t="s">
        <v>54</v>
      </c>
      <c r="Z164" s="12">
        <v>43643</v>
      </c>
      <c r="AA164" s="10">
        <v>7096.12</v>
      </c>
      <c r="AB164" s="10">
        <v>-96994.38</v>
      </c>
    </row>
    <row r="165" spans="1:28" ht="15.75" customHeight="1" thickBot="1" x14ac:dyDescent="0.35">
      <c r="A165" s="4">
        <v>43513</v>
      </c>
      <c r="B165" s="2">
        <v>3.93</v>
      </c>
      <c r="C165" s="2">
        <v>-5.58</v>
      </c>
      <c r="D165" s="2" t="s">
        <v>52</v>
      </c>
      <c r="F165" s="4">
        <v>43648</v>
      </c>
      <c r="G165" s="2">
        <v>2972.12</v>
      </c>
      <c r="H165" s="2">
        <v>1856.82</v>
      </c>
      <c r="I165" s="2" t="s">
        <v>53</v>
      </c>
      <c r="K165" s="4">
        <v>43654</v>
      </c>
      <c r="L165" s="2">
        <v>856.9</v>
      </c>
      <c r="M165" s="2">
        <v>1166.58</v>
      </c>
      <c r="N165" s="2" t="s">
        <v>55</v>
      </c>
      <c r="P165" s="4">
        <v>43651</v>
      </c>
      <c r="Q165" s="2">
        <v>350.9</v>
      </c>
      <c r="R165" s="2">
        <v>-3837.03</v>
      </c>
      <c r="S165" s="2" t="s">
        <v>52</v>
      </c>
      <c r="U165" s="4">
        <v>43655</v>
      </c>
      <c r="V165" s="2">
        <v>494.7</v>
      </c>
      <c r="W165" s="2">
        <v>-26227.32</v>
      </c>
      <c r="X165" s="2" t="s">
        <v>54</v>
      </c>
      <c r="Z165" s="12">
        <v>43644</v>
      </c>
      <c r="AA165" s="10">
        <v>7327.69</v>
      </c>
      <c r="AB165" s="10">
        <v>-121147.31</v>
      </c>
    </row>
    <row r="166" spans="1:28" ht="15.75" customHeight="1" thickBot="1" x14ac:dyDescent="0.35">
      <c r="A166" s="4">
        <v>43513</v>
      </c>
      <c r="B166" s="2">
        <v>33.270000000000003</v>
      </c>
      <c r="C166" s="2">
        <v>-301.26</v>
      </c>
      <c r="D166" s="2" t="s">
        <v>53</v>
      </c>
      <c r="F166" s="4">
        <v>43649</v>
      </c>
      <c r="G166" s="2">
        <v>3397.69</v>
      </c>
      <c r="H166" s="2">
        <v>5437.01</v>
      </c>
      <c r="I166" s="2" t="s">
        <v>53</v>
      </c>
      <c r="K166" s="4">
        <v>43655</v>
      </c>
      <c r="L166" s="2">
        <v>1332.58</v>
      </c>
      <c r="M166" s="2">
        <v>-73394.880000000005</v>
      </c>
      <c r="N166" s="2" t="s">
        <v>55</v>
      </c>
      <c r="P166" s="4">
        <v>43653</v>
      </c>
      <c r="Q166" s="2">
        <v>13.16</v>
      </c>
      <c r="R166" s="2">
        <v>368.82</v>
      </c>
      <c r="S166" s="2" t="s">
        <v>52</v>
      </c>
      <c r="U166" s="4">
        <v>43656</v>
      </c>
      <c r="V166" s="2">
        <v>790.8</v>
      </c>
      <c r="W166" s="2">
        <v>-1996.57</v>
      </c>
      <c r="X166" s="2" t="s">
        <v>54</v>
      </c>
      <c r="Z166" s="12">
        <v>43646</v>
      </c>
      <c r="AA166" s="10">
        <v>583.36</v>
      </c>
      <c r="AB166" s="10">
        <v>-31103.61</v>
      </c>
    </row>
    <row r="167" spans="1:28" ht="15.75" customHeight="1" thickBot="1" x14ac:dyDescent="0.35">
      <c r="A167" s="4">
        <v>43513</v>
      </c>
      <c r="B167" s="2">
        <v>79.27</v>
      </c>
      <c r="C167" s="2">
        <v>-98552.84</v>
      </c>
      <c r="D167" s="2" t="s">
        <v>55</v>
      </c>
      <c r="F167" s="4">
        <v>43650</v>
      </c>
      <c r="G167" s="2">
        <v>1454.25</v>
      </c>
      <c r="H167" s="2">
        <v>3743.83</v>
      </c>
      <c r="I167" s="2" t="s">
        <v>53</v>
      </c>
      <c r="K167" s="4">
        <v>43656</v>
      </c>
      <c r="L167" s="2">
        <v>1592.82</v>
      </c>
      <c r="M167" s="2">
        <v>38695.9</v>
      </c>
      <c r="N167" s="2" t="s">
        <v>55</v>
      </c>
      <c r="P167" s="4">
        <v>43654</v>
      </c>
      <c r="Q167" s="2">
        <v>314.99</v>
      </c>
      <c r="R167" s="2">
        <v>-5471.67</v>
      </c>
      <c r="S167" s="2" t="s">
        <v>52</v>
      </c>
      <c r="U167" s="4">
        <v>43657</v>
      </c>
      <c r="V167" s="2">
        <v>841.57</v>
      </c>
      <c r="W167" s="2">
        <v>26567.06</v>
      </c>
      <c r="X167" s="2" t="s">
        <v>54</v>
      </c>
      <c r="Z167" s="12">
        <v>43647</v>
      </c>
      <c r="AA167" s="10">
        <v>8655.85</v>
      </c>
      <c r="AB167" s="10">
        <v>-10053.36</v>
      </c>
    </row>
    <row r="168" spans="1:28" ht="15.75" customHeight="1" thickBot="1" x14ac:dyDescent="0.35">
      <c r="A168" s="4">
        <v>43514</v>
      </c>
      <c r="B168" s="2">
        <v>146.22999999999999</v>
      </c>
      <c r="C168" s="2">
        <v>-16399.98</v>
      </c>
      <c r="D168" s="2" t="s">
        <v>54</v>
      </c>
      <c r="F168" s="4">
        <v>43651</v>
      </c>
      <c r="G168" s="2">
        <v>2733.29</v>
      </c>
      <c r="H168" s="2">
        <v>-45460.42</v>
      </c>
      <c r="I168" s="2" t="s">
        <v>53</v>
      </c>
      <c r="K168" s="4">
        <v>43657</v>
      </c>
      <c r="L168" s="2">
        <v>1273.1300000000001</v>
      </c>
      <c r="M168" s="2">
        <v>13147.03</v>
      </c>
      <c r="N168" s="2" t="s">
        <v>55</v>
      </c>
      <c r="P168" s="4">
        <v>43655</v>
      </c>
      <c r="Q168" s="2">
        <v>316.17</v>
      </c>
      <c r="R168" s="2">
        <v>-4097.32</v>
      </c>
      <c r="S168" s="2" t="s">
        <v>52</v>
      </c>
      <c r="U168" s="4">
        <v>43658</v>
      </c>
      <c r="V168" s="2">
        <v>640.61</v>
      </c>
      <c r="W168" s="2">
        <v>-13983.71</v>
      </c>
      <c r="X168" s="2" t="s">
        <v>54</v>
      </c>
      <c r="Z168" s="12">
        <v>43648</v>
      </c>
      <c r="AA168" s="10">
        <v>7959.42</v>
      </c>
      <c r="AB168" s="10">
        <v>-104561.59</v>
      </c>
    </row>
    <row r="169" spans="1:28" ht="15.75" customHeight="1" thickBot="1" x14ac:dyDescent="0.35">
      <c r="A169" s="4">
        <v>43514</v>
      </c>
      <c r="B169" s="2">
        <v>1521.3</v>
      </c>
      <c r="C169" s="2">
        <v>-10823.26</v>
      </c>
      <c r="D169" s="2" t="s">
        <v>53</v>
      </c>
      <c r="F169" s="4">
        <v>43653</v>
      </c>
      <c r="G169" s="2">
        <v>31.71</v>
      </c>
      <c r="H169" s="2">
        <v>985.58</v>
      </c>
      <c r="I169" s="2" t="s">
        <v>53</v>
      </c>
      <c r="K169" s="4">
        <v>43658</v>
      </c>
      <c r="L169" s="2">
        <v>1092.95</v>
      </c>
      <c r="M169" s="2">
        <v>4967.66</v>
      </c>
      <c r="N169" s="2" t="s">
        <v>55</v>
      </c>
      <c r="P169" s="4">
        <v>43656</v>
      </c>
      <c r="Q169" s="2">
        <v>395.93</v>
      </c>
      <c r="R169" s="2">
        <v>4169.6000000000004</v>
      </c>
      <c r="S169" s="2" t="s">
        <v>52</v>
      </c>
      <c r="U169" s="4">
        <v>43660</v>
      </c>
      <c r="V169" s="2">
        <v>65.3</v>
      </c>
      <c r="W169" s="2">
        <v>-4389.8100000000004</v>
      </c>
      <c r="X169" s="2" t="s">
        <v>54</v>
      </c>
      <c r="Z169" s="12">
        <v>43649</v>
      </c>
      <c r="AA169" s="10">
        <v>7766.01</v>
      </c>
      <c r="AB169" s="10">
        <v>-169325.31</v>
      </c>
    </row>
    <row r="170" spans="1:28" ht="15.75" customHeight="1" thickBot="1" x14ac:dyDescent="0.35">
      <c r="A170" s="4">
        <v>43514</v>
      </c>
      <c r="B170" s="2">
        <v>629.44000000000005</v>
      </c>
      <c r="C170" s="2">
        <v>-1122.02</v>
      </c>
      <c r="D170" s="2" t="s">
        <v>55</v>
      </c>
      <c r="F170" s="4">
        <v>43654</v>
      </c>
      <c r="G170" s="2">
        <v>2445.94</v>
      </c>
      <c r="H170" s="2">
        <v>4944.13</v>
      </c>
      <c r="I170" s="2" t="s">
        <v>53</v>
      </c>
      <c r="K170" s="4">
        <v>43660</v>
      </c>
      <c r="L170" s="2">
        <v>35.46</v>
      </c>
      <c r="M170" s="2">
        <v>-4950.01</v>
      </c>
      <c r="N170" s="2" t="s">
        <v>55</v>
      </c>
      <c r="P170" s="4">
        <v>43657</v>
      </c>
      <c r="Q170" s="2">
        <v>521.39</v>
      </c>
      <c r="R170" s="2">
        <v>-6898.47</v>
      </c>
      <c r="S170" s="2" t="s">
        <v>52</v>
      </c>
      <c r="U170" s="4">
        <v>43661</v>
      </c>
      <c r="V170" s="2">
        <v>599.4</v>
      </c>
      <c r="W170" s="2">
        <v>-2632.76</v>
      </c>
      <c r="X170" s="2" t="s">
        <v>54</v>
      </c>
      <c r="Z170" s="12">
        <v>43650</v>
      </c>
      <c r="AA170" s="10">
        <v>4080.15</v>
      </c>
      <c r="AB170" s="10">
        <v>10071.02</v>
      </c>
    </row>
    <row r="171" spans="1:28" ht="15.75" customHeight="1" thickBot="1" x14ac:dyDescent="0.35">
      <c r="A171" s="4">
        <v>43514</v>
      </c>
      <c r="B171" s="2">
        <v>114.73</v>
      </c>
      <c r="C171" s="2">
        <v>-544.66</v>
      </c>
      <c r="D171" s="2" t="s">
        <v>52</v>
      </c>
      <c r="F171" s="4">
        <v>43655</v>
      </c>
      <c r="G171" s="2">
        <v>3030.73</v>
      </c>
      <c r="H171" s="2">
        <v>-16087.78</v>
      </c>
      <c r="I171" s="2" t="s">
        <v>53</v>
      </c>
      <c r="K171" s="4">
        <v>43661</v>
      </c>
      <c r="L171" s="2">
        <v>1035.18</v>
      </c>
      <c r="M171" s="2">
        <v>5163.29</v>
      </c>
      <c r="N171" s="2" t="s">
        <v>55</v>
      </c>
      <c r="P171" s="4">
        <v>43658</v>
      </c>
      <c r="Q171" s="2">
        <v>455.53</v>
      </c>
      <c r="R171" s="2">
        <v>-6000.81</v>
      </c>
      <c r="S171" s="2" t="s">
        <v>52</v>
      </c>
      <c r="U171" s="4">
        <v>43662</v>
      </c>
      <c r="V171" s="2">
        <v>792.17</v>
      </c>
      <c r="W171" s="2">
        <v>4238.22</v>
      </c>
      <c r="X171" s="2" t="s">
        <v>54</v>
      </c>
      <c r="Z171" s="12">
        <v>43651</v>
      </c>
      <c r="AA171" s="10">
        <v>7876.05</v>
      </c>
      <c r="AB171" s="10">
        <v>-245837.57</v>
      </c>
    </row>
    <row r="172" spans="1:28" ht="15.75" customHeight="1" thickBot="1" x14ac:dyDescent="0.35">
      <c r="A172" s="4">
        <v>43515</v>
      </c>
      <c r="B172" s="2">
        <v>1310.87</v>
      </c>
      <c r="C172" s="2">
        <v>-113697.7</v>
      </c>
      <c r="D172" s="2" t="s">
        <v>55</v>
      </c>
      <c r="F172" s="4">
        <v>43656</v>
      </c>
      <c r="G172" s="2">
        <v>3649.72</v>
      </c>
      <c r="H172" s="2">
        <v>33173.910000000003</v>
      </c>
      <c r="I172" s="2" t="s">
        <v>53</v>
      </c>
      <c r="K172" s="4">
        <v>43662</v>
      </c>
      <c r="L172" s="2">
        <v>1832.76</v>
      </c>
      <c r="M172" s="2">
        <v>-142857.88</v>
      </c>
      <c r="N172" s="2" t="s">
        <v>55</v>
      </c>
      <c r="P172" s="4">
        <v>43660</v>
      </c>
      <c r="Q172" s="2">
        <v>22.69</v>
      </c>
      <c r="R172" s="2">
        <v>-85.55</v>
      </c>
      <c r="S172" s="2" t="s">
        <v>52</v>
      </c>
      <c r="U172" s="4">
        <v>43663</v>
      </c>
      <c r="V172" s="2">
        <v>933.57</v>
      </c>
      <c r="W172" s="2">
        <v>-53429.85</v>
      </c>
      <c r="X172" s="2" t="s">
        <v>54</v>
      </c>
      <c r="Z172" s="12">
        <v>43653</v>
      </c>
      <c r="AA172" s="10">
        <v>175.46</v>
      </c>
      <c r="AB172" s="10">
        <v>-4028.15</v>
      </c>
    </row>
    <row r="173" spans="1:28" ht="15.75" customHeight="1" thickBot="1" x14ac:dyDescent="0.35">
      <c r="A173" s="4">
        <v>43515</v>
      </c>
      <c r="B173" s="2">
        <v>316.04000000000002</v>
      </c>
      <c r="C173" s="2">
        <v>-64310.65</v>
      </c>
      <c r="D173" s="2" t="s">
        <v>54</v>
      </c>
      <c r="F173" s="4">
        <v>43657</v>
      </c>
      <c r="G173" s="2">
        <v>3811.44</v>
      </c>
      <c r="H173" s="2">
        <v>-9621.3799999999992</v>
      </c>
      <c r="I173" s="2" t="s">
        <v>53</v>
      </c>
      <c r="K173" s="4">
        <v>43663</v>
      </c>
      <c r="L173" s="2">
        <v>1280.27</v>
      </c>
      <c r="M173" s="2">
        <v>-19614.560000000001</v>
      </c>
      <c r="N173" s="2" t="s">
        <v>55</v>
      </c>
      <c r="P173" s="4">
        <v>43661</v>
      </c>
      <c r="Q173" s="2">
        <v>350.06</v>
      </c>
      <c r="R173" s="2">
        <v>-812.95</v>
      </c>
      <c r="S173" s="2" t="s">
        <v>52</v>
      </c>
      <c r="U173" s="4">
        <v>43664</v>
      </c>
      <c r="V173" s="2">
        <v>1293.1500000000001</v>
      </c>
      <c r="W173" s="2">
        <v>-110232.88</v>
      </c>
      <c r="X173" s="2" t="s">
        <v>54</v>
      </c>
      <c r="Z173" s="12">
        <v>43654</v>
      </c>
      <c r="AA173" s="10">
        <v>5743.99</v>
      </c>
      <c r="AB173" s="10">
        <v>-27049.65</v>
      </c>
    </row>
    <row r="174" spans="1:28" ht="15.75" customHeight="1" thickBot="1" x14ac:dyDescent="0.35">
      <c r="A174" s="4">
        <v>43515</v>
      </c>
      <c r="B174" s="2">
        <v>2080.9699999999998</v>
      </c>
      <c r="C174" s="2">
        <v>20352.05</v>
      </c>
      <c r="D174" s="2" t="s">
        <v>53</v>
      </c>
      <c r="F174" s="4">
        <v>43658</v>
      </c>
      <c r="G174" s="2">
        <v>3006.99</v>
      </c>
      <c r="H174" s="2">
        <v>-2453.12</v>
      </c>
      <c r="I174" s="2" t="s">
        <v>53</v>
      </c>
      <c r="K174" s="4">
        <v>43664</v>
      </c>
      <c r="L174" s="2">
        <v>1417.16</v>
      </c>
      <c r="M174" s="2">
        <v>40856</v>
      </c>
      <c r="N174" s="2" t="s">
        <v>55</v>
      </c>
      <c r="P174" s="4">
        <v>43662</v>
      </c>
      <c r="Q174" s="2">
        <v>442.6</v>
      </c>
      <c r="R174" s="2">
        <v>-5058.8</v>
      </c>
      <c r="S174" s="2" t="s">
        <v>52</v>
      </c>
      <c r="U174" s="4">
        <v>43665</v>
      </c>
      <c r="V174" s="2">
        <v>835.52</v>
      </c>
      <c r="W174" s="2">
        <v>-13358.4</v>
      </c>
      <c r="X174" s="2" t="s">
        <v>54</v>
      </c>
      <c r="Z174" s="12">
        <v>43655</v>
      </c>
      <c r="AA174" s="10">
        <v>7007.03</v>
      </c>
      <c r="AB174" s="10">
        <v>-145377.97</v>
      </c>
    </row>
    <row r="175" spans="1:28" ht="15.75" customHeight="1" thickBot="1" x14ac:dyDescent="0.35">
      <c r="A175" s="4">
        <v>43515</v>
      </c>
      <c r="B175" s="2">
        <v>286.61</v>
      </c>
      <c r="C175" s="2">
        <v>-1002.32</v>
      </c>
      <c r="D175" s="2" t="s">
        <v>52</v>
      </c>
      <c r="F175" s="4">
        <v>43660</v>
      </c>
      <c r="G175" s="2">
        <v>42.55</v>
      </c>
      <c r="H175" s="2">
        <v>457.83</v>
      </c>
      <c r="I175" s="2" t="s">
        <v>53</v>
      </c>
      <c r="K175" s="4">
        <v>43665</v>
      </c>
      <c r="L175" s="2">
        <v>1041.8699999999999</v>
      </c>
      <c r="M175" s="2">
        <v>11064.78</v>
      </c>
      <c r="N175" s="2" t="s">
        <v>55</v>
      </c>
      <c r="P175" s="4">
        <v>43663</v>
      </c>
      <c r="Q175" s="2">
        <v>284.51</v>
      </c>
      <c r="R175" s="2">
        <v>211.75</v>
      </c>
      <c r="S175" s="2" t="s">
        <v>52</v>
      </c>
      <c r="U175" s="4">
        <v>43667</v>
      </c>
      <c r="V175" s="2">
        <v>20.059999999999999</v>
      </c>
      <c r="W175" s="2">
        <v>16.22</v>
      </c>
      <c r="X175" s="2" t="s">
        <v>54</v>
      </c>
      <c r="Z175" s="12">
        <v>43656</v>
      </c>
      <c r="AA175" s="10">
        <v>8910.76</v>
      </c>
      <c r="AB175" s="10">
        <v>93527.4</v>
      </c>
    </row>
    <row r="176" spans="1:28" ht="15.75" customHeight="1" thickBot="1" x14ac:dyDescent="0.35">
      <c r="A176" s="4">
        <v>43516</v>
      </c>
      <c r="B176" s="2">
        <v>217.5</v>
      </c>
      <c r="C176" s="2">
        <v>-21710.67</v>
      </c>
      <c r="D176" s="2" t="s">
        <v>54</v>
      </c>
      <c r="F176" s="4">
        <v>43661</v>
      </c>
      <c r="G176" s="2">
        <v>2825.61</v>
      </c>
      <c r="H176" s="2">
        <v>1858.9</v>
      </c>
      <c r="I176" s="2" t="s">
        <v>53</v>
      </c>
      <c r="K176" s="4">
        <v>43667</v>
      </c>
      <c r="L176" s="2">
        <v>31.67</v>
      </c>
      <c r="M176" s="2">
        <v>-9230.7999999999993</v>
      </c>
      <c r="N176" s="2" t="s">
        <v>55</v>
      </c>
      <c r="P176" s="4">
        <v>43664</v>
      </c>
      <c r="Q176" s="2">
        <v>724.15</v>
      </c>
      <c r="R176" s="2">
        <v>22709.78</v>
      </c>
      <c r="S176" s="2" t="s">
        <v>52</v>
      </c>
      <c r="U176" s="4">
        <v>43668</v>
      </c>
      <c r="V176" s="2">
        <v>501.72</v>
      </c>
      <c r="W176" s="2">
        <v>-6812.6</v>
      </c>
      <c r="X176" s="2" t="s">
        <v>54</v>
      </c>
      <c r="Z176" s="12">
        <v>43657</v>
      </c>
      <c r="AA176" s="10">
        <v>8726.2999999999993</v>
      </c>
      <c r="AB176" s="10">
        <v>-4164.1899999999996</v>
      </c>
    </row>
    <row r="177" spans="1:28" ht="15.75" customHeight="1" thickBot="1" x14ac:dyDescent="0.35">
      <c r="A177" s="4">
        <v>43516</v>
      </c>
      <c r="B177" s="2">
        <v>249.35</v>
      </c>
      <c r="C177" s="2">
        <v>-4454.84</v>
      </c>
      <c r="D177" s="2" t="s">
        <v>52</v>
      </c>
      <c r="F177" s="4">
        <v>43662</v>
      </c>
      <c r="G177" s="2">
        <v>3517.57</v>
      </c>
      <c r="H177" s="2">
        <v>-68365.77</v>
      </c>
      <c r="I177" s="2" t="s">
        <v>53</v>
      </c>
      <c r="K177" s="4">
        <v>43668</v>
      </c>
      <c r="L177" s="2">
        <v>904.89</v>
      </c>
      <c r="M177" s="2">
        <v>-124.98</v>
      </c>
      <c r="N177" s="2" t="s">
        <v>55</v>
      </c>
      <c r="P177" s="4">
        <v>43665</v>
      </c>
      <c r="Q177" s="2">
        <v>424.73</v>
      </c>
      <c r="R177" s="2">
        <v>14354.96</v>
      </c>
      <c r="S177" s="2" t="s">
        <v>52</v>
      </c>
      <c r="U177" s="4">
        <v>43669</v>
      </c>
      <c r="V177" s="2">
        <v>859.19</v>
      </c>
      <c r="W177" s="2">
        <v>-24746.23</v>
      </c>
      <c r="X177" s="2" t="s">
        <v>54</v>
      </c>
      <c r="Z177" s="12">
        <v>43658</v>
      </c>
      <c r="AA177" s="10">
        <v>7158.87</v>
      </c>
      <c r="AB177" s="10">
        <v>4657.58</v>
      </c>
    </row>
    <row r="178" spans="1:28" ht="15.75" customHeight="1" thickBot="1" x14ac:dyDescent="0.35">
      <c r="A178" s="4">
        <v>43516</v>
      </c>
      <c r="B178" s="2">
        <v>1777.92</v>
      </c>
      <c r="C178" s="2">
        <v>12243.2</v>
      </c>
      <c r="D178" s="2" t="s">
        <v>53</v>
      </c>
      <c r="F178" s="4">
        <v>43663</v>
      </c>
      <c r="G178" s="2">
        <v>2983.88</v>
      </c>
      <c r="H178" s="2">
        <v>-1020.9</v>
      </c>
      <c r="I178" s="2" t="s">
        <v>53</v>
      </c>
      <c r="K178" s="4">
        <v>43669</v>
      </c>
      <c r="L178" s="2">
        <v>1202.24</v>
      </c>
      <c r="M178" s="2">
        <v>-6708.11</v>
      </c>
      <c r="N178" s="2" t="s">
        <v>55</v>
      </c>
      <c r="P178" s="4">
        <v>43667</v>
      </c>
      <c r="Q178" s="2">
        <v>9.61</v>
      </c>
      <c r="R178" s="2">
        <v>-763.58</v>
      </c>
      <c r="S178" s="2" t="s">
        <v>52</v>
      </c>
      <c r="U178" s="4">
        <v>43670</v>
      </c>
      <c r="V178" s="2">
        <v>605.65</v>
      </c>
      <c r="W178" s="2">
        <v>-3438.51</v>
      </c>
      <c r="X178" s="2" t="s">
        <v>54</v>
      </c>
      <c r="Z178" s="12">
        <v>43660</v>
      </c>
      <c r="AA178" s="10">
        <v>225.25</v>
      </c>
      <c r="AB178" s="10">
        <v>-14055.39</v>
      </c>
    </row>
    <row r="179" spans="1:28" ht="15.75" customHeight="1" thickBot="1" x14ac:dyDescent="0.35">
      <c r="A179" s="4">
        <v>43516</v>
      </c>
      <c r="B179" s="2">
        <v>965.54</v>
      </c>
      <c r="C179" s="2">
        <v>-26944.73</v>
      </c>
      <c r="D179" s="2" t="s">
        <v>55</v>
      </c>
      <c r="F179" s="4">
        <v>43664</v>
      </c>
      <c r="G179" s="2">
        <v>4329.84</v>
      </c>
      <c r="H179" s="2">
        <v>22215.75</v>
      </c>
      <c r="I179" s="2" t="s">
        <v>53</v>
      </c>
      <c r="K179" s="4">
        <v>43670</v>
      </c>
      <c r="L179" s="2">
        <v>957.32</v>
      </c>
      <c r="M179" s="2">
        <v>16717.16</v>
      </c>
      <c r="N179" s="2" t="s">
        <v>55</v>
      </c>
      <c r="P179" s="4">
        <v>43668</v>
      </c>
      <c r="Q179" s="2">
        <v>299.51</v>
      </c>
      <c r="R179" s="2">
        <v>-1243.02</v>
      </c>
      <c r="S179" s="2" t="s">
        <v>52</v>
      </c>
      <c r="U179" s="4">
        <v>43671</v>
      </c>
      <c r="V179" s="2">
        <v>1055.69</v>
      </c>
      <c r="W179" s="2">
        <v>-26483.97</v>
      </c>
      <c r="X179" s="2" t="s">
        <v>54</v>
      </c>
      <c r="Z179" s="12">
        <v>43661</v>
      </c>
      <c r="AA179" s="10">
        <v>6782.7</v>
      </c>
      <c r="AB179" s="10">
        <v>-61817.52</v>
      </c>
    </row>
    <row r="180" spans="1:28" ht="15.75" customHeight="1" thickBot="1" x14ac:dyDescent="0.35">
      <c r="A180" s="4">
        <v>43517</v>
      </c>
      <c r="B180" s="2">
        <v>906.46</v>
      </c>
      <c r="C180" s="2">
        <v>16576.36</v>
      </c>
      <c r="D180" s="2" t="s">
        <v>55</v>
      </c>
      <c r="F180" s="4">
        <v>43665</v>
      </c>
      <c r="G180" s="2">
        <v>3846.84</v>
      </c>
      <c r="H180" s="2">
        <v>-17735.3</v>
      </c>
      <c r="I180" s="2" t="s">
        <v>53</v>
      </c>
      <c r="K180" s="4">
        <v>43671</v>
      </c>
      <c r="L180" s="2">
        <v>1107.82</v>
      </c>
      <c r="M180" s="2">
        <v>-6341.24</v>
      </c>
      <c r="N180" s="2" t="s">
        <v>55</v>
      </c>
      <c r="P180" s="4">
        <v>43669</v>
      </c>
      <c r="Q180" s="2">
        <v>400.03</v>
      </c>
      <c r="R180" s="2">
        <v>-9289.17</v>
      </c>
      <c r="S180" s="2" t="s">
        <v>52</v>
      </c>
      <c r="U180" s="4">
        <v>43672</v>
      </c>
      <c r="V180" s="2">
        <v>695.04</v>
      </c>
      <c r="W180" s="2">
        <v>-2134.5100000000002</v>
      </c>
      <c r="X180" s="2" t="s">
        <v>54</v>
      </c>
      <c r="Z180" s="12">
        <v>43662</v>
      </c>
      <c r="AA180" s="10">
        <v>9298.2900000000009</v>
      </c>
      <c r="AB180" s="10">
        <v>-503370.11</v>
      </c>
    </row>
    <row r="181" spans="1:28" ht="15.75" customHeight="1" thickBot="1" x14ac:dyDescent="0.35">
      <c r="A181" s="4">
        <v>43517</v>
      </c>
      <c r="B181" s="2">
        <v>2187.77</v>
      </c>
      <c r="C181" s="2">
        <v>40812.31</v>
      </c>
      <c r="D181" s="2" t="s">
        <v>53</v>
      </c>
      <c r="F181" s="4">
        <v>43667</v>
      </c>
      <c r="G181" s="2">
        <v>31.82</v>
      </c>
      <c r="H181" s="2">
        <v>-323.25</v>
      </c>
      <c r="I181" s="2" t="s">
        <v>53</v>
      </c>
      <c r="K181" s="4">
        <v>43672</v>
      </c>
      <c r="L181" s="2">
        <v>1198.43</v>
      </c>
      <c r="M181" s="2">
        <v>-48034.9</v>
      </c>
      <c r="N181" s="2" t="s">
        <v>55</v>
      </c>
      <c r="P181" s="4">
        <v>43670</v>
      </c>
      <c r="Q181" s="2">
        <v>327.16000000000003</v>
      </c>
      <c r="R181" s="2">
        <v>-459.12</v>
      </c>
      <c r="S181" s="2" t="s">
        <v>52</v>
      </c>
      <c r="U181" s="4">
        <v>43674</v>
      </c>
      <c r="V181" s="2">
        <v>12.8</v>
      </c>
      <c r="W181" s="2">
        <v>-1137</v>
      </c>
      <c r="X181" s="2" t="s">
        <v>54</v>
      </c>
      <c r="Z181" s="12">
        <v>43663</v>
      </c>
      <c r="AA181" s="10">
        <v>7492.4</v>
      </c>
      <c r="AB181" s="10">
        <v>-69391.960000000006</v>
      </c>
    </row>
    <row r="182" spans="1:28" ht="15.75" customHeight="1" thickBot="1" x14ac:dyDescent="0.35">
      <c r="A182" s="4">
        <v>43517</v>
      </c>
      <c r="B182" s="2">
        <v>194.33</v>
      </c>
      <c r="C182" s="2">
        <v>1208.24</v>
      </c>
      <c r="D182" s="2" t="s">
        <v>52</v>
      </c>
      <c r="F182" s="4">
        <v>43668</v>
      </c>
      <c r="G182" s="2">
        <v>2464.3000000000002</v>
      </c>
      <c r="H182" s="2">
        <v>2987.34</v>
      </c>
      <c r="I182" s="2" t="s">
        <v>53</v>
      </c>
      <c r="K182" s="4">
        <v>43674</v>
      </c>
      <c r="L182" s="2">
        <v>45.32</v>
      </c>
      <c r="M182" s="2">
        <v>-2508.8200000000002</v>
      </c>
      <c r="N182" s="2" t="s">
        <v>55</v>
      </c>
      <c r="P182" s="4">
        <v>43671</v>
      </c>
      <c r="Q182" s="2">
        <v>542.49</v>
      </c>
      <c r="R182" s="2">
        <v>-29747.59</v>
      </c>
      <c r="S182" s="2" t="s">
        <v>52</v>
      </c>
      <c r="U182" s="4">
        <v>43675</v>
      </c>
      <c r="V182" s="2">
        <v>561.21</v>
      </c>
      <c r="W182" s="2">
        <v>-10533.33</v>
      </c>
      <c r="X182" s="2" t="s">
        <v>54</v>
      </c>
      <c r="Z182" s="12">
        <v>43664</v>
      </c>
      <c r="AA182" s="10">
        <v>10635.24</v>
      </c>
      <c r="AB182" s="10">
        <v>-49677.599999999999</v>
      </c>
    </row>
    <row r="183" spans="1:28" ht="15.75" customHeight="1" thickBot="1" x14ac:dyDescent="0.35">
      <c r="A183" s="4">
        <v>43517</v>
      </c>
      <c r="B183" s="2">
        <v>286.14</v>
      </c>
      <c r="C183" s="2">
        <v>15504.23</v>
      </c>
      <c r="D183" s="2" t="s">
        <v>54</v>
      </c>
      <c r="F183" s="4">
        <v>43669</v>
      </c>
      <c r="G183" s="2">
        <v>3336.63</v>
      </c>
      <c r="H183" s="2">
        <v>-193440.44</v>
      </c>
      <c r="I183" s="2" t="s">
        <v>53</v>
      </c>
      <c r="K183" s="4">
        <v>43675</v>
      </c>
      <c r="L183" s="2">
        <v>1966.06</v>
      </c>
      <c r="M183" s="2">
        <v>-436982.04</v>
      </c>
      <c r="N183" s="2" t="s">
        <v>55</v>
      </c>
      <c r="P183" s="4">
        <v>43672</v>
      </c>
      <c r="Q183" s="2">
        <v>372.26</v>
      </c>
      <c r="R183" s="2">
        <v>-33117.279999999999</v>
      </c>
      <c r="S183" s="2" t="s">
        <v>52</v>
      </c>
      <c r="U183" s="4">
        <v>43676</v>
      </c>
      <c r="V183" s="2">
        <v>672.2</v>
      </c>
      <c r="W183" s="2">
        <v>-39592.050000000003</v>
      </c>
      <c r="X183" s="2" t="s">
        <v>54</v>
      </c>
      <c r="Z183" s="12">
        <v>43665</v>
      </c>
      <c r="AA183" s="10">
        <v>7923.74</v>
      </c>
      <c r="AB183" s="10">
        <v>10509.15</v>
      </c>
    </row>
    <row r="184" spans="1:28" ht="15.75" customHeight="1" thickBot="1" x14ac:dyDescent="0.35">
      <c r="A184" s="4">
        <v>43518</v>
      </c>
      <c r="B184" s="2">
        <v>1576.12</v>
      </c>
      <c r="C184" s="2">
        <v>26387.49</v>
      </c>
      <c r="D184" s="2" t="s">
        <v>53</v>
      </c>
      <c r="F184" s="4">
        <v>43670</v>
      </c>
      <c r="G184" s="2">
        <v>2984.71</v>
      </c>
      <c r="H184" s="2">
        <v>-66973.91</v>
      </c>
      <c r="I184" s="2" t="s">
        <v>53</v>
      </c>
      <c r="K184" s="4">
        <v>43676</v>
      </c>
      <c r="L184" s="2">
        <v>2056.92</v>
      </c>
      <c r="M184" s="2">
        <v>-196542.62</v>
      </c>
      <c r="N184" s="2" t="s">
        <v>55</v>
      </c>
      <c r="P184" s="4">
        <v>43674</v>
      </c>
      <c r="Q184" s="2">
        <v>11.94</v>
      </c>
      <c r="R184" s="2">
        <v>-787.28</v>
      </c>
      <c r="S184" s="2" t="s">
        <v>52</v>
      </c>
      <c r="U184" s="4">
        <v>43677</v>
      </c>
      <c r="V184" s="2">
        <v>1258.6199999999999</v>
      </c>
      <c r="W184" s="2">
        <v>-54304.85</v>
      </c>
      <c r="X184" s="2" t="s">
        <v>54</v>
      </c>
      <c r="Z184" s="12">
        <v>43667</v>
      </c>
      <c r="AA184" s="10">
        <v>195.27</v>
      </c>
      <c r="AB184" s="10">
        <v>-4976.5</v>
      </c>
    </row>
    <row r="185" spans="1:28" ht="15.75" customHeight="1" thickBot="1" x14ac:dyDescent="0.35">
      <c r="A185" s="4">
        <v>43518</v>
      </c>
      <c r="B185" s="2">
        <v>969.16</v>
      </c>
      <c r="C185" s="2">
        <v>-20141.759999999998</v>
      </c>
      <c r="D185" s="2" t="s">
        <v>55</v>
      </c>
      <c r="F185" s="4">
        <v>43671</v>
      </c>
      <c r="G185" s="2">
        <v>5507.21</v>
      </c>
      <c r="H185" s="2">
        <v>-2652.85</v>
      </c>
      <c r="I185" s="2" t="s">
        <v>53</v>
      </c>
      <c r="K185" s="4">
        <v>43677</v>
      </c>
      <c r="L185" s="2">
        <v>1777.49</v>
      </c>
      <c r="M185" s="2">
        <v>-139134.54</v>
      </c>
      <c r="N185" s="2" t="s">
        <v>55</v>
      </c>
      <c r="P185" s="4">
        <v>43675</v>
      </c>
      <c r="Q185" s="2">
        <v>335.78</v>
      </c>
      <c r="R185" s="2">
        <v>-8665.84</v>
      </c>
      <c r="S185" s="2" t="s">
        <v>52</v>
      </c>
      <c r="U185" s="4">
        <v>43678</v>
      </c>
      <c r="V185" s="2">
        <v>1348.01</v>
      </c>
      <c r="W185" s="2">
        <v>-90663.19</v>
      </c>
      <c r="X185" s="2" t="s">
        <v>54</v>
      </c>
      <c r="Z185" s="12">
        <v>43668</v>
      </c>
      <c r="AA185" s="10">
        <v>5996.16</v>
      </c>
      <c r="AB185" s="10">
        <v>12145.79</v>
      </c>
    </row>
    <row r="186" spans="1:28" ht="15.75" customHeight="1" thickBot="1" x14ac:dyDescent="0.35">
      <c r="A186" s="4">
        <v>43518</v>
      </c>
      <c r="B186" s="2">
        <v>183.08</v>
      </c>
      <c r="C186" s="2">
        <v>1269.47</v>
      </c>
      <c r="D186" s="2" t="s">
        <v>52</v>
      </c>
      <c r="F186" s="4">
        <v>43672</v>
      </c>
      <c r="G186" s="2">
        <v>2773.44</v>
      </c>
      <c r="H186" s="2">
        <v>-42329.94</v>
      </c>
      <c r="I186" s="2" t="s">
        <v>53</v>
      </c>
      <c r="K186" s="4">
        <v>43678</v>
      </c>
      <c r="L186" s="2">
        <v>1632.95</v>
      </c>
      <c r="M186" s="2">
        <v>-109113.18</v>
      </c>
      <c r="N186" s="2" t="s">
        <v>55</v>
      </c>
      <c r="P186" s="4">
        <v>43676</v>
      </c>
      <c r="Q186" s="2">
        <v>469.27</v>
      </c>
      <c r="R186" s="2">
        <v>-9623.91</v>
      </c>
      <c r="S186" s="2" t="s">
        <v>52</v>
      </c>
      <c r="U186" s="4">
        <v>43679</v>
      </c>
      <c r="V186" s="2">
        <v>1119.97</v>
      </c>
      <c r="W186" s="2">
        <v>-15343.34</v>
      </c>
      <c r="X186" s="2" t="s">
        <v>54</v>
      </c>
      <c r="Z186" s="12">
        <v>43669</v>
      </c>
      <c r="AA186" s="10">
        <v>8300.36</v>
      </c>
      <c r="AB186" s="10">
        <v>-253435.58</v>
      </c>
    </row>
    <row r="187" spans="1:28" ht="15.75" customHeight="1" thickBot="1" x14ac:dyDescent="0.35">
      <c r="A187" s="4">
        <v>43518</v>
      </c>
      <c r="B187" s="2">
        <v>309.14999999999998</v>
      </c>
      <c r="C187" s="2">
        <v>6333.77</v>
      </c>
      <c r="D187" s="2" t="s">
        <v>54</v>
      </c>
      <c r="F187" s="4">
        <v>43674</v>
      </c>
      <c r="G187" s="2">
        <v>32.92</v>
      </c>
      <c r="H187" s="2">
        <v>-1788.38</v>
      </c>
      <c r="I187" s="2" t="s">
        <v>53</v>
      </c>
      <c r="K187" s="4">
        <v>43679</v>
      </c>
      <c r="L187" s="2">
        <v>941.37</v>
      </c>
      <c r="M187" s="2">
        <v>-8942.34</v>
      </c>
      <c r="N187" s="2" t="s">
        <v>55</v>
      </c>
      <c r="P187" s="4">
        <v>43677</v>
      </c>
      <c r="Q187" s="2">
        <v>370.41</v>
      </c>
      <c r="R187" s="2">
        <v>-13593.45</v>
      </c>
      <c r="S187" s="2" t="s">
        <v>52</v>
      </c>
      <c r="U187" s="4">
        <v>43681</v>
      </c>
      <c r="V187" s="2">
        <v>44.57</v>
      </c>
      <c r="W187" s="2">
        <v>172.28</v>
      </c>
      <c r="X187" s="2" t="s">
        <v>54</v>
      </c>
      <c r="Z187" s="12">
        <v>43670</v>
      </c>
      <c r="AA187" s="10">
        <v>6847.13</v>
      </c>
      <c r="AB187" s="10">
        <v>-82779.53</v>
      </c>
    </row>
    <row r="188" spans="1:28" ht="15.75" customHeight="1" thickBot="1" x14ac:dyDescent="0.35">
      <c r="A188" s="4">
        <v>43519</v>
      </c>
      <c r="B188" s="2">
        <v>0.03</v>
      </c>
      <c r="C188" s="2">
        <v>-1.89</v>
      </c>
      <c r="D188" s="2" t="s">
        <v>52</v>
      </c>
      <c r="F188" s="4">
        <v>43675</v>
      </c>
      <c r="G188" s="2">
        <v>2566.5500000000002</v>
      </c>
      <c r="H188" s="2">
        <v>-36442.239999999998</v>
      </c>
      <c r="I188" s="2" t="s">
        <v>53</v>
      </c>
      <c r="K188" s="4">
        <v>43681</v>
      </c>
      <c r="L188" s="2">
        <v>13.75</v>
      </c>
      <c r="M188" s="2">
        <v>-2330.52</v>
      </c>
      <c r="N188" s="2" t="s">
        <v>55</v>
      </c>
      <c r="P188" s="4">
        <v>43678</v>
      </c>
      <c r="Q188" s="2">
        <v>623.04999999999995</v>
      </c>
      <c r="R188" s="2">
        <v>-33111.42</v>
      </c>
      <c r="S188" s="2" t="s">
        <v>52</v>
      </c>
      <c r="U188" s="4">
        <v>43682</v>
      </c>
      <c r="V188" s="2">
        <v>1445.21</v>
      </c>
      <c r="W188" s="2">
        <v>-234802.14</v>
      </c>
      <c r="X188" s="2" t="s">
        <v>54</v>
      </c>
      <c r="Z188" s="12">
        <v>43671</v>
      </c>
      <c r="AA188" s="10">
        <v>10980.03</v>
      </c>
      <c r="AB188" s="10">
        <v>-79730.880000000005</v>
      </c>
    </row>
    <row r="189" spans="1:28" ht="15.75" customHeight="1" thickBot="1" x14ac:dyDescent="0.35">
      <c r="A189" s="4">
        <v>43520</v>
      </c>
      <c r="B189" s="2">
        <v>18.149999999999999</v>
      </c>
      <c r="C189" s="2">
        <v>-2319.56</v>
      </c>
      <c r="D189" s="2" t="s">
        <v>55</v>
      </c>
      <c r="F189" s="4">
        <v>43676</v>
      </c>
      <c r="G189" s="2">
        <v>2683.62</v>
      </c>
      <c r="H189" s="2">
        <v>-37395.75</v>
      </c>
      <c r="I189" s="2" t="s">
        <v>53</v>
      </c>
      <c r="K189" s="4">
        <v>43682</v>
      </c>
      <c r="L189" s="2">
        <v>1265.72</v>
      </c>
      <c r="M189" s="2">
        <v>-24951.59</v>
      </c>
      <c r="N189" s="2" t="s">
        <v>55</v>
      </c>
      <c r="P189" s="4">
        <v>43679</v>
      </c>
      <c r="Q189" s="2">
        <v>594.42999999999995</v>
      </c>
      <c r="R189" s="2">
        <v>-16640.080000000002</v>
      </c>
      <c r="S189" s="2" t="s">
        <v>52</v>
      </c>
      <c r="U189" s="4">
        <v>43683</v>
      </c>
      <c r="V189" s="2">
        <v>999.37</v>
      </c>
      <c r="W189" s="2">
        <v>-23521.279999999999</v>
      </c>
      <c r="X189" s="2" t="s">
        <v>54</v>
      </c>
      <c r="Z189" s="12">
        <v>43672</v>
      </c>
      <c r="AA189" s="10">
        <v>6869.56</v>
      </c>
      <c r="AB189" s="10">
        <v>-295034.53999999998</v>
      </c>
    </row>
    <row r="190" spans="1:28" ht="15.75" customHeight="1" thickBot="1" x14ac:dyDescent="0.35">
      <c r="A190" s="4">
        <v>43520</v>
      </c>
      <c r="B190" s="2">
        <v>38.159999999999997</v>
      </c>
      <c r="C190" s="2">
        <v>726.96</v>
      </c>
      <c r="D190" s="2" t="s">
        <v>53</v>
      </c>
      <c r="F190" s="4">
        <v>43677</v>
      </c>
      <c r="G190" s="2">
        <v>4263.75</v>
      </c>
      <c r="H190" s="2">
        <v>-291678.05</v>
      </c>
      <c r="I190" s="2" t="s">
        <v>53</v>
      </c>
      <c r="K190" s="4">
        <v>43683</v>
      </c>
      <c r="L190" s="2">
        <v>1168.74</v>
      </c>
      <c r="M190" s="2">
        <v>7484.97</v>
      </c>
      <c r="N190" s="2" t="s">
        <v>55</v>
      </c>
      <c r="P190" s="4">
        <v>43681</v>
      </c>
      <c r="Q190" s="2">
        <v>18.14</v>
      </c>
      <c r="R190" s="2">
        <v>-883.9</v>
      </c>
      <c r="S190" s="2" t="s">
        <v>52</v>
      </c>
      <c r="U190" s="4">
        <v>43684</v>
      </c>
      <c r="V190" s="2">
        <v>1663.21</v>
      </c>
      <c r="W190" s="2">
        <v>-239445.96</v>
      </c>
      <c r="X190" s="2" t="s">
        <v>54</v>
      </c>
      <c r="Z190" s="12">
        <v>43674</v>
      </c>
      <c r="AA190" s="10">
        <v>164.45</v>
      </c>
      <c r="AB190" s="10">
        <v>-17245.02</v>
      </c>
    </row>
    <row r="191" spans="1:28" ht="15.75" customHeight="1" thickBot="1" x14ac:dyDescent="0.35">
      <c r="A191" s="4">
        <v>43520</v>
      </c>
      <c r="B191" s="2">
        <v>13.94</v>
      </c>
      <c r="C191" s="2">
        <v>194.19</v>
      </c>
      <c r="D191" s="2" t="s">
        <v>52</v>
      </c>
      <c r="F191" s="4">
        <v>43678</v>
      </c>
      <c r="G191" s="2">
        <v>3119.6</v>
      </c>
      <c r="H191" s="2">
        <v>-204075.92</v>
      </c>
      <c r="I191" s="2" t="s">
        <v>53</v>
      </c>
      <c r="K191" s="4">
        <v>43684</v>
      </c>
      <c r="L191" s="2">
        <v>1106.22</v>
      </c>
      <c r="M191" s="2">
        <v>-18208.84</v>
      </c>
      <c r="N191" s="2" t="s">
        <v>55</v>
      </c>
      <c r="P191" s="4">
        <v>43682</v>
      </c>
      <c r="Q191" s="2">
        <v>662.26</v>
      </c>
      <c r="R191" s="2">
        <v>-61740.55</v>
      </c>
      <c r="S191" s="2" t="s">
        <v>52</v>
      </c>
      <c r="U191" s="4">
        <v>43685</v>
      </c>
      <c r="V191" s="2">
        <v>1061.29</v>
      </c>
      <c r="W191" s="2">
        <v>-38874.519999999997</v>
      </c>
      <c r="X191" s="2" t="s">
        <v>54</v>
      </c>
      <c r="Z191" s="12">
        <v>43675</v>
      </c>
      <c r="AA191" s="10">
        <v>7387.82</v>
      </c>
      <c r="AB191" s="10">
        <v>-790226.63</v>
      </c>
    </row>
    <row r="192" spans="1:28" ht="15.75" customHeight="1" thickBot="1" x14ac:dyDescent="0.35">
      <c r="A192" s="4">
        <v>43520</v>
      </c>
      <c r="B192" s="2">
        <v>2.2000000000000002</v>
      </c>
      <c r="C192" s="2">
        <v>-351.45</v>
      </c>
      <c r="D192" s="2" t="s">
        <v>54</v>
      </c>
      <c r="F192" s="4">
        <v>43679</v>
      </c>
      <c r="G192" s="2">
        <v>2548.86</v>
      </c>
      <c r="H192" s="2">
        <v>-33542.61</v>
      </c>
      <c r="I192" s="2" t="s">
        <v>53</v>
      </c>
      <c r="K192" s="4">
        <v>43685</v>
      </c>
      <c r="L192" s="2">
        <v>1106.5</v>
      </c>
      <c r="M192" s="2">
        <v>-49971.03</v>
      </c>
      <c r="N192" s="2" t="s">
        <v>55</v>
      </c>
      <c r="P192" s="4">
        <v>43683</v>
      </c>
      <c r="Q192" s="2">
        <v>554.5</v>
      </c>
      <c r="R192" s="2">
        <v>6468.21</v>
      </c>
      <c r="S192" s="2" t="s">
        <v>52</v>
      </c>
      <c r="U192" s="4">
        <v>43686</v>
      </c>
      <c r="V192" s="2">
        <v>736.28</v>
      </c>
      <c r="W192" s="2">
        <v>12948.58</v>
      </c>
      <c r="X192" s="2" t="s">
        <v>54</v>
      </c>
      <c r="Z192" s="12">
        <v>43676</v>
      </c>
      <c r="AA192" s="10">
        <v>8196.33</v>
      </c>
      <c r="AB192" s="10">
        <v>-671046.79</v>
      </c>
    </row>
    <row r="193" spans="1:28" ht="15.75" customHeight="1" thickBot="1" x14ac:dyDescent="0.35">
      <c r="A193" s="4">
        <v>43521</v>
      </c>
      <c r="B193" s="2">
        <v>216.2</v>
      </c>
      <c r="C193" s="2">
        <v>-3525.18</v>
      </c>
      <c r="D193" s="2" t="s">
        <v>54</v>
      </c>
      <c r="F193" s="4">
        <v>43681</v>
      </c>
      <c r="G193" s="2">
        <v>34.82</v>
      </c>
      <c r="H193" s="2">
        <v>-12059.38</v>
      </c>
      <c r="I193" s="2" t="s">
        <v>53</v>
      </c>
      <c r="K193" s="4">
        <v>43686</v>
      </c>
      <c r="L193" s="2">
        <v>1250.18</v>
      </c>
      <c r="M193" s="2">
        <v>-122841.58</v>
      </c>
      <c r="N193" s="2" t="s">
        <v>55</v>
      </c>
      <c r="P193" s="4">
        <v>43684</v>
      </c>
      <c r="Q193" s="2">
        <v>662.32</v>
      </c>
      <c r="R193" s="2">
        <v>-11152.61</v>
      </c>
      <c r="S193" s="2" t="s">
        <v>52</v>
      </c>
      <c r="U193" s="4">
        <v>43688</v>
      </c>
      <c r="V193" s="2">
        <v>33.56</v>
      </c>
      <c r="W193" s="2">
        <v>-5717.99</v>
      </c>
      <c r="X193" s="2" t="s">
        <v>54</v>
      </c>
      <c r="Z193" s="12">
        <v>43677</v>
      </c>
      <c r="AA193" s="10">
        <v>10605.94</v>
      </c>
      <c r="AB193" s="10">
        <v>-667618.32999999996</v>
      </c>
    </row>
    <row r="194" spans="1:28" ht="15.75" customHeight="1" thickBot="1" x14ac:dyDescent="0.35">
      <c r="A194" s="4">
        <v>43521</v>
      </c>
      <c r="B194" s="2">
        <v>225.55</v>
      </c>
      <c r="C194" s="2">
        <v>-4106.03</v>
      </c>
      <c r="D194" s="2" t="s">
        <v>52</v>
      </c>
      <c r="F194" s="4">
        <v>43682</v>
      </c>
      <c r="G194" s="2">
        <v>3510.92</v>
      </c>
      <c r="H194" s="2">
        <v>-94770.05</v>
      </c>
      <c r="I194" s="2" t="s">
        <v>53</v>
      </c>
      <c r="K194" s="4">
        <v>43688</v>
      </c>
      <c r="L194" s="2">
        <v>54.22</v>
      </c>
      <c r="M194" s="2">
        <v>-21786.65</v>
      </c>
      <c r="N194" s="2" t="s">
        <v>55</v>
      </c>
      <c r="P194" s="4">
        <v>43685</v>
      </c>
      <c r="Q194" s="2">
        <v>516.79</v>
      </c>
      <c r="R194" s="2">
        <v>16041.12</v>
      </c>
      <c r="S194" s="2" t="s">
        <v>52</v>
      </c>
      <c r="U194" s="4">
        <v>43689</v>
      </c>
      <c r="V194" s="2">
        <v>929.87</v>
      </c>
      <c r="W194" s="2">
        <v>-172918.43</v>
      </c>
      <c r="X194" s="2" t="s">
        <v>54</v>
      </c>
      <c r="Z194" s="12">
        <v>43678</v>
      </c>
      <c r="AA194" s="10">
        <v>9242</v>
      </c>
      <c r="AB194" s="10">
        <v>-708119.55</v>
      </c>
    </row>
    <row r="195" spans="1:28" ht="15.75" customHeight="1" thickBot="1" x14ac:dyDescent="0.35">
      <c r="A195" s="4">
        <v>43521</v>
      </c>
      <c r="B195" s="2">
        <v>973.04</v>
      </c>
      <c r="C195" s="2">
        <v>-23900.67</v>
      </c>
      <c r="D195" s="2" t="s">
        <v>55</v>
      </c>
      <c r="F195" s="4">
        <v>43683</v>
      </c>
      <c r="G195" s="2">
        <v>3447.17</v>
      </c>
      <c r="H195" s="2">
        <v>-22511.1</v>
      </c>
      <c r="I195" s="2" t="s">
        <v>53</v>
      </c>
      <c r="K195" s="4">
        <v>43689</v>
      </c>
      <c r="L195" s="2">
        <v>973.26</v>
      </c>
      <c r="M195" s="2">
        <v>-28217.16</v>
      </c>
      <c r="N195" s="2" t="s">
        <v>55</v>
      </c>
      <c r="P195" s="4">
        <v>43686</v>
      </c>
      <c r="Q195" s="2">
        <v>449.14</v>
      </c>
      <c r="R195" s="2">
        <v>-8265.69</v>
      </c>
      <c r="S195" s="2" t="s">
        <v>52</v>
      </c>
      <c r="U195" s="4">
        <v>43690</v>
      </c>
      <c r="V195" s="2">
        <v>1688.82</v>
      </c>
      <c r="W195" s="2">
        <v>-260433.16</v>
      </c>
      <c r="X195" s="2" t="s">
        <v>54</v>
      </c>
      <c r="Z195" s="12">
        <v>43679</v>
      </c>
      <c r="AA195" s="10">
        <v>7386.25</v>
      </c>
      <c r="AB195" s="10">
        <v>-208623.02</v>
      </c>
    </row>
    <row r="196" spans="1:28" ht="15.75" customHeight="1" thickBot="1" x14ac:dyDescent="0.35">
      <c r="A196" s="4">
        <v>43521</v>
      </c>
      <c r="B196" s="2">
        <v>1802.27</v>
      </c>
      <c r="C196" s="2">
        <v>28152.09</v>
      </c>
      <c r="D196" s="2" t="s">
        <v>53</v>
      </c>
      <c r="F196" s="4">
        <v>43684</v>
      </c>
      <c r="G196" s="2">
        <v>3644</v>
      </c>
      <c r="H196" s="2">
        <v>2338.65</v>
      </c>
      <c r="I196" s="2" t="s">
        <v>53</v>
      </c>
      <c r="K196" s="4">
        <v>43690</v>
      </c>
      <c r="L196" s="2">
        <v>1017.62</v>
      </c>
      <c r="M196" s="2">
        <v>-15366.71</v>
      </c>
      <c r="N196" s="2" t="s">
        <v>55</v>
      </c>
      <c r="P196" s="4">
        <v>43688</v>
      </c>
      <c r="Q196" s="2">
        <v>57.27</v>
      </c>
      <c r="R196" s="2">
        <v>-11465.28</v>
      </c>
      <c r="S196" s="2" t="s">
        <v>52</v>
      </c>
      <c r="U196" s="4">
        <v>43691</v>
      </c>
      <c r="V196" s="2">
        <v>1213.95</v>
      </c>
      <c r="W196" s="2">
        <v>-19070.88</v>
      </c>
      <c r="X196" s="2" t="s">
        <v>54</v>
      </c>
      <c r="Z196" s="12">
        <v>43681</v>
      </c>
      <c r="AA196" s="10">
        <v>211.91</v>
      </c>
      <c r="AB196" s="10">
        <v>-7716.34</v>
      </c>
    </row>
    <row r="197" spans="1:28" ht="15.75" customHeight="1" thickBot="1" x14ac:dyDescent="0.35">
      <c r="A197" s="4">
        <v>43522</v>
      </c>
      <c r="B197" s="2">
        <v>1823.86</v>
      </c>
      <c r="C197" s="2">
        <v>-99513.32</v>
      </c>
      <c r="D197" s="2" t="s">
        <v>55</v>
      </c>
      <c r="F197" s="4">
        <v>43685</v>
      </c>
      <c r="G197" s="2">
        <v>3739.7</v>
      </c>
      <c r="H197" s="2">
        <v>-16670.95</v>
      </c>
      <c r="I197" s="2" t="s">
        <v>53</v>
      </c>
      <c r="K197" s="4">
        <v>43691</v>
      </c>
      <c r="L197" s="2">
        <v>920.12</v>
      </c>
      <c r="M197" s="2">
        <v>-9727.9599999999991</v>
      </c>
      <c r="N197" s="2" t="s">
        <v>55</v>
      </c>
      <c r="P197" s="4">
        <v>43689</v>
      </c>
      <c r="Q197" s="2">
        <v>401.05</v>
      </c>
      <c r="R197" s="2">
        <v>-18175.400000000001</v>
      </c>
      <c r="S197" s="2" t="s">
        <v>52</v>
      </c>
      <c r="U197" s="4">
        <v>43692</v>
      </c>
      <c r="V197" s="2">
        <v>996.36</v>
      </c>
      <c r="W197" s="2">
        <v>37210.36</v>
      </c>
      <c r="X197" s="2" t="s">
        <v>54</v>
      </c>
      <c r="Z197" s="12">
        <v>43682</v>
      </c>
      <c r="AA197" s="10">
        <v>10200.370000000001</v>
      </c>
      <c r="AB197" s="10">
        <v>-670444.18999999994</v>
      </c>
    </row>
    <row r="198" spans="1:28" ht="15.75" customHeight="1" thickBot="1" x14ac:dyDescent="0.35">
      <c r="A198" s="4">
        <v>43522</v>
      </c>
      <c r="B198" s="2">
        <v>2455.16</v>
      </c>
      <c r="C198" s="2">
        <v>14302.08</v>
      </c>
      <c r="D198" s="2" t="s">
        <v>53</v>
      </c>
      <c r="F198" s="4">
        <v>43686</v>
      </c>
      <c r="G198" s="2">
        <v>2631.26</v>
      </c>
      <c r="H198" s="2">
        <v>-3057.73</v>
      </c>
      <c r="I198" s="2" t="s">
        <v>53</v>
      </c>
      <c r="K198" s="4">
        <v>43692</v>
      </c>
      <c r="L198" s="2">
        <v>1194.78</v>
      </c>
      <c r="M198" s="2">
        <v>9554.5400000000009</v>
      </c>
      <c r="N198" s="2" t="s">
        <v>55</v>
      </c>
      <c r="P198" s="4">
        <v>43690</v>
      </c>
      <c r="Q198" s="2">
        <v>914.56</v>
      </c>
      <c r="R198" s="2">
        <v>37706.589999999997</v>
      </c>
      <c r="S198" s="2" t="s">
        <v>52</v>
      </c>
      <c r="U198" s="4">
        <v>43693</v>
      </c>
      <c r="V198" s="2">
        <v>946.38</v>
      </c>
      <c r="W198" s="2">
        <v>-8602.4</v>
      </c>
      <c r="X198" s="2" t="s">
        <v>54</v>
      </c>
      <c r="Z198" s="12">
        <v>43683</v>
      </c>
      <c r="AA198" s="10">
        <v>8741.7000000000007</v>
      </c>
      <c r="AB198" s="10">
        <v>-49230.96</v>
      </c>
    </row>
    <row r="199" spans="1:28" ht="15.75" customHeight="1" thickBot="1" x14ac:dyDescent="0.35">
      <c r="A199" s="4">
        <v>43522</v>
      </c>
      <c r="B199" s="2">
        <v>244.49</v>
      </c>
      <c r="C199" s="2">
        <v>-4387.95</v>
      </c>
      <c r="D199" s="2" t="s">
        <v>52</v>
      </c>
      <c r="F199" s="4">
        <v>43688</v>
      </c>
      <c r="G199" s="2">
        <v>47.6</v>
      </c>
      <c r="H199" s="2">
        <v>-554.33000000000004</v>
      </c>
      <c r="I199" s="2" t="s">
        <v>53</v>
      </c>
      <c r="K199" s="4">
        <v>43693</v>
      </c>
      <c r="L199" s="2">
        <v>817.84</v>
      </c>
      <c r="M199" s="2">
        <v>13739.25</v>
      </c>
      <c r="N199" s="2" t="s">
        <v>55</v>
      </c>
      <c r="P199" s="4">
        <v>43691</v>
      </c>
      <c r="Q199" s="2">
        <v>1043.1500000000001</v>
      </c>
      <c r="R199" s="2">
        <v>19761.95</v>
      </c>
      <c r="S199" s="2" t="s">
        <v>52</v>
      </c>
      <c r="U199" s="4">
        <v>43695</v>
      </c>
      <c r="V199" s="2">
        <v>20.77</v>
      </c>
      <c r="W199" s="2">
        <v>969.95</v>
      </c>
      <c r="X199" s="2" t="s">
        <v>54</v>
      </c>
      <c r="Z199" s="12">
        <v>43684</v>
      </c>
      <c r="AA199" s="10">
        <v>10127.34</v>
      </c>
      <c r="AB199" s="10">
        <v>-450387.25</v>
      </c>
    </row>
    <row r="200" spans="1:28" ht="15.75" customHeight="1" thickBot="1" x14ac:dyDescent="0.35">
      <c r="A200" s="4">
        <v>43522</v>
      </c>
      <c r="B200" s="2">
        <v>193.94</v>
      </c>
      <c r="C200" s="2">
        <v>-3851.37</v>
      </c>
      <c r="D200" s="2" t="s">
        <v>54</v>
      </c>
      <c r="F200" s="4">
        <v>43689</v>
      </c>
      <c r="G200" s="2">
        <v>2957.2</v>
      </c>
      <c r="H200" s="2">
        <v>-28114.81</v>
      </c>
      <c r="I200" s="2" t="s">
        <v>53</v>
      </c>
      <c r="K200" s="4">
        <v>43695</v>
      </c>
      <c r="L200" s="2">
        <v>21.69</v>
      </c>
      <c r="M200" s="2">
        <v>-15275.69</v>
      </c>
      <c r="N200" s="2" t="s">
        <v>55</v>
      </c>
      <c r="P200" s="4">
        <v>43692</v>
      </c>
      <c r="Q200" s="2">
        <v>523.54</v>
      </c>
      <c r="R200" s="2">
        <v>13730.15</v>
      </c>
      <c r="S200" s="2" t="s">
        <v>52</v>
      </c>
      <c r="U200" s="4">
        <v>43696</v>
      </c>
      <c r="V200" s="2">
        <v>947.3</v>
      </c>
      <c r="W200" s="2">
        <v>-17817.78</v>
      </c>
      <c r="X200" s="2" t="s">
        <v>54</v>
      </c>
      <c r="Z200" s="12">
        <v>43685</v>
      </c>
      <c r="AA200" s="10">
        <v>8680.98</v>
      </c>
      <c r="AB200" s="10">
        <v>-116660.07</v>
      </c>
    </row>
    <row r="201" spans="1:28" ht="15.75" customHeight="1" thickBot="1" x14ac:dyDescent="0.35">
      <c r="A201" s="4">
        <v>43523</v>
      </c>
      <c r="B201" s="2">
        <v>259.64</v>
      </c>
      <c r="C201" s="2">
        <v>-2767.66</v>
      </c>
      <c r="D201" s="2" t="s">
        <v>52</v>
      </c>
      <c r="F201" s="4">
        <v>43690</v>
      </c>
      <c r="G201" s="2">
        <v>3555.46</v>
      </c>
      <c r="H201" s="2">
        <v>18316.560000000001</v>
      </c>
      <c r="I201" s="2" t="s">
        <v>53</v>
      </c>
      <c r="K201" s="4">
        <v>43696</v>
      </c>
      <c r="L201" s="2">
        <v>1113.1500000000001</v>
      </c>
      <c r="M201" s="2">
        <v>20211.5</v>
      </c>
      <c r="N201" s="2" t="s">
        <v>55</v>
      </c>
      <c r="P201" s="4">
        <v>43693</v>
      </c>
      <c r="Q201" s="2">
        <v>305.20999999999998</v>
      </c>
      <c r="R201" s="2">
        <v>2887.41</v>
      </c>
      <c r="S201" s="2" t="s">
        <v>52</v>
      </c>
      <c r="U201" s="4">
        <v>43697</v>
      </c>
      <c r="V201" s="2">
        <v>760.33</v>
      </c>
      <c r="W201" s="2">
        <v>11015.44</v>
      </c>
      <c r="X201" s="2" t="s">
        <v>54</v>
      </c>
      <c r="Z201" s="12">
        <v>43686</v>
      </c>
      <c r="AA201" s="10">
        <v>7483.15</v>
      </c>
      <c r="AB201" s="10">
        <v>-290912.53000000003</v>
      </c>
    </row>
    <row r="202" spans="1:28" ht="15.75" customHeight="1" thickBot="1" x14ac:dyDescent="0.35">
      <c r="A202" s="4">
        <v>43523</v>
      </c>
      <c r="B202" s="2">
        <v>1784.39</v>
      </c>
      <c r="C202" s="2">
        <v>18056.240000000002</v>
      </c>
      <c r="D202" s="2" t="s">
        <v>53</v>
      </c>
      <c r="F202" s="4">
        <v>43691</v>
      </c>
      <c r="G202" s="2">
        <v>3828.49</v>
      </c>
      <c r="H202" s="2">
        <v>-22965.119999999999</v>
      </c>
      <c r="I202" s="2" t="s">
        <v>53</v>
      </c>
      <c r="K202" s="4">
        <v>43697</v>
      </c>
      <c r="L202" s="2">
        <v>1464.81</v>
      </c>
      <c r="M202" s="2">
        <v>60823.11</v>
      </c>
      <c r="N202" s="2" t="s">
        <v>55</v>
      </c>
      <c r="P202" s="4">
        <v>43695</v>
      </c>
      <c r="Q202" s="2">
        <v>11.85</v>
      </c>
      <c r="R202" s="2">
        <v>8.99</v>
      </c>
      <c r="S202" s="2" t="s">
        <v>52</v>
      </c>
      <c r="U202" s="4">
        <v>43698</v>
      </c>
      <c r="V202" s="2">
        <v>726.53</v>
      </c>
      <c r="W202" s="2">
        <v>16379.53</v>
      </c>
      <c r="X202" s="2" t="s">
        <v>54</v>
      </c>
      <c r="Z202" s="12">
        <v>43688</v>
      </c>
      <c r="AA202" s="10">
        <v>344.99</v>
      </c>
      <c r="AB202" s="10">
        <v>-46939.77</v>
      </c>
    </row>
    <row r="203" spans="1:28" ht="15.75" customHeight="1" thickBot="1" x14ac:dyDescent="0.35">
      <c r="A203" s="4">
        <v>43523</v>
      </c>
      <c r="B203" s="2">
        <v>192.98</v>
      </c>
      <c r="C203" s="2">
        <v>-13909.08</v>
      </c>
      <c r="D203" s="2" t="s">
        <v>54</v>
      </c>
      <c r="F203" s="4">
        <v>43692</v>
      </c>
      <c r="G203" s="2">
        <v>3840.72</v>
      </c>
      <c r="H203" s="2">
        <v>-36908.660000000003</v>
      </c>
      <c r="I203" s="2" t="s">
        <v>53</v>
      </c>
      <c r="K203" s="4">
        <v>43698</v>
      </c>
      <c r="L203" s="2">
        <v>1241.57</v>
      </c>
      <c r="M203" s="2">
        <v>21776.9</v>
      </c>
      <c r="N203" s="2" t="s">
        <v>55</v>
      </c>
      <c r="P203" s="4">
        <v>43696</v>
      </c>
      <c r="Q203" s="2">
        <v>276.17</v>
      </c>
      <c r="R203" s="2">
        <v>1123.8499999999999</v>
      </c>
      <c r="S203" s="2" t="s">
        <v>52</v>
      </c>
      <c r="U203" s="4">
        <v>43699</v>
      </c>
      <c r="V203" s="2">
        <v>885.51</v>
      </c>
      <c r="W203" s="2">
        <v>2826.02</v>
      </c>
      <c r="X203" s="2" t="s">
        <v>54</v>
      </c>
      <c r="Z203" s="12">
        <v>43689</v>
      </c>
      <c r="AA203" s="10">
        <v>7056.14</v>
      </c>
      <c r="AB203" s="10">
        <v>-253804.19</v>
      </c>
    </row>
    <row r="204" spans="1:28" ht="15.75" customHeight="1" thickBot="1" x14ac:dyDescent="0.35">
      <c r="A204" s="4">
        <v>43523</v>
      </c>
      <c r="B204" s="2">
        <v>1503.29</v>
      </c>
      <c r="C204" s="2">
        <v>-116868.19</v>
      </c>
      <c r="D204" s="2" t="s">
        <v>55</v>
      </c>
      <c r="F204" s="4">
        <v>43693</v>
      </c>
      <c r="G204" s="2">
        <v>3246.52</v>
      </c>
      <c r="H204" s="2">
        <v>-18316.41</v>
      </c>
      <c r="I204" s="2" t="s">
        <v>53</v>
      </c>
      <c r="K204" s="4">
        <v>43699</v>
      </c>
      <c r="L204" s="2">
        <v>1835.28</v>
      </c>
      <c r="M204" s="2">
        <v>-54235.22</v>
      </c>
      <c r="N204" s="2" t="s">
        <v>55</v>
      </c>
      <c r="P204" s="4">
        <v>43697</v>
      </c>
      <c r="Q204" s="2">
        <v>370.35</v>
      </c>
      <c r="R204" s="2">
        <v>792.53</v>
      </c>
      <c r="S204" s="2" t="s">
        <v>52</v>
      </c>
      <c r="U204" s="4">
        <v>43700</v>
      </c>
      <c r="V204" s="2">
        <v>1220.3699999999999</v>
      </c>
      <c r="W204" s="2">
        <v>-142622.79999999999</v>
      </c>
      <c r="X204" s="2" t="s">
        <v>54</v>
      </c>
      <c r="Z204" s="12">
        <v>43690</v>
      </c>
      <c r="AA204" s="10">
        <v>9872.66</v>
      </c>
      <c r="AB204" s="10">
        <v>-203572.52</v>
      </c>
    </row>
    <row r="205" spans="1:28" ht="15.75" customHeight="1" thickBot="1" x14ac:dyDescent="0.35">
      <c r="A205" s="4">
        <v>43524</v>
      </c>
      <c r="B205" s="2">
        <v>362.57</v>
      </c>
      <c r="C205" s="2">
        <v>-4758.58</v>
      </c>
      <c r="D205" s="2" t="s">
        <v>52</v>
      </c>
      <c r="F205" s="4">
        <v>43695</v>
      </c>
      <c r="G205" s="2">
        <v>44.21</v>
      </c>
      <c r="H205" s="2">
        <v>-599.04999999999995</v>
      </c>
      <c r="I205" s="2" t="s">
        <v>53</v>
      </c>
      <c r="K205" s="4">
        <v>43700</v>
      </c>
      <c r="L205" s="2">
        <v>1443.88</v>
      </c>
      <c r="M205" s="2">
        <v>28130.75</v>
      </c>
      <c r="N205" s="2" t="s">
        <v>55</v>
      </c>
      <c r="P205" s="4">
        <v>43698</v>
      </c>
      <c r="Q205" s="2">
        <v>359.11</v>
      </c>
      <c r="R205" s="2">
        <v>1350.94</v>
      </c>
      <c r="S205" s="2" t="s">
        <v>52</v>
      </c>
      <c r="U205" s="4">
        <v>43702</v>
      </c>
      <c r="V205" s="2">
        <v>185.1</v>
      </c>
      <c r="W205" s="2">
        <v>-233654.83</v>
      </c>
      <c r="X205" s="2" t="s">
        <v>54</v>
      </c>
      <c r="Z205" s="12">
        <v>43691</v>
      </c>
      <c r="AA205" s="10">
        <v>9579.1200000000008</v>
      </c>
      <c r="AB205" s="10">
        <v>-83969.46</v>
      </c>
    </row>
    <row r="206" spans="1:28" ht="15.75" customHeight="1" thickBot="1" x14ac:dyDescent="0.35">
      <c r="A206" s="4">
        <v>43524</v>
      </c>
      <c r="B206" s="2">
        <v>2487.23</v>
      </c>
      <c r="C206" s="2">
        <v>21784.01</v>
      </c>
      <c r="D206" s="2" t="s">
        <v>53</v>
      </c>
      <c r="F206" s="4">
        <v>43696</v>
      </c>
      <c r="G206" s="2">
        <v>2511.0100000000002</v>
      </c>
      <c r="H206" s="2">
        <v>-19650.599999999999</v>
      </c>
      <c r="I206" s="2" t="s">
        <v>53</v>
      </c>
      <c r="K206" s="4">
        <v>43702</v>
      </c>
      <c r="L206" s="2">
        <v>46.35</v>
      </c>
      <c r="M206" s="2">
        <v>-12575.47</v>
      </c>
      <c r="N206" s="2" t="s">
        <v>55</v>
      </c>
      <c r="P206" s="4">
        <v>43699</v>
      </c>
      <c r="Q206" s="2">
        <v>507.86</v>
      </c>
      <c r="R206" s="2">
        <v>8763.3799999999992</v>
      </c>
      <c r="S206" s="2" t="s">
        <v>52</v>
      </c>
      <c r="U206" s="4">
        <v>43703</v>
      </c>
      <c r="V206" s="2">
        <v>1132.05</v>
      </c>
      <c r="W206" s="2">
        <v>76361.070000000007</v>
      </c>
      <c r="X206" s="2" t="s">
        <v>54</v>
      </c>
      <c r="Z206" s="12">
        <v>43692</v>
      </c>
      <c r="AA206" s="10">
        <v>9081.43</v>
      </c>
      <c r="AB206" s="10">
        <v>58176.43</v>
      </c>
    </row>
    <row r="207" spans="1:28" ht="15.75" customHeight="1" thickBot="1" x14ac:dyDescent="0.35">
      <c r="A207" s="4">
        <v>43524</v>
      </c>
      <c r="B207" s="2">
        <v>217.88</v>
      </c>
      <c r="C207" s="2">
        <v>5860.68</v>
      </c>
      <c r="D207" s="2" t="s">
        <v>54</v>
      </c>
      <c r="F207" s="4">
        <v>43697</v>
      </c>
      <c r="G207" s="2">
        <v>3307.26</v>
      </c>
      <c r="H207" s="2">
        <v>22973.759999999998</v>
      </c>
      <c r="I207" s="2" t="s">
        <v>53</v>
      </c>
      <c r="K207" s="4">
        <v>43703</v>
      </c>
      <c r="L207" s="2">
        <v>811.55</v>
      </c>
      <c r="M207" s="2">
        <v>6262.09</v>
      </c>
      <c r="N207" s="2" t="s">
        <v>55</v>
      </c>
      <c r="P207" s="4">
        <v>43700</v>
      </c>
      <c r="Q207" s="2">
        <v>817.46</v>
      </c>
      <c r="R207" s="2">
        <v>-31015.48</v>
      </c>
      <c r="S207" s="2" t="s">
        <v>52</v>
      </c>
      <c r="U207" s="4">
        <v>43704</v>
      </c>
      <c r="V207" s="2">
        <v>835.88</v>
      </c>
      <c r="W207" s="2">
        <v>-8235.9599999999991</v>
      </c>
      <c r="X207" s="2" t="s">
        <v>54</v>
      </c>
      <c r="Z207" s="12">
        <v>43693</v>
      </c>
      <c r="AA207" s="10">
        <v>7451.77</v>
      </c>
      <c r="AB207" s="10">
        <v>-18338.759999999998</v>
      </c>
    </row>
    <row r="208" spans="1:28" ht="15.75" customHeight="1" thickBot="1" x14ac:dyDescent="0.35">
      <c r="A208" s="4">
        <v>43524</v>
      </c>
      <c r="B208" s="2">
        <v>1398.63</v>
      </c>
      <c r="C208" s="2">
        <v>4708.67</v>
      </c>
      <c r="D208" s="2" t="s">
        <v>55</v>
      </c>
      <c r="F208" s="4">
        <v>43698</v>
      </c>
      <c r="G208" s="2">
        <v>2727.52</v>
      </c>
      <c r="H208" s="2">
        <v>5611.3</v>
      </c>
      <c r="I208" s="2" t="s">
        <v>53</v>
      </c>
      <c r="K208" s="4">
        <v>43704</v>
      </c>
      <c r="L208" s="2">
        <v>1309.77</v>
      </c>
      <c r="M208" s="2">
        <v>-23138.67</v>
      </c>
      <c r="N208" s="2" t="s">
        <v>55</v>
      </c>
      <c r="P208" s="4">
        <v>43702</v>
      </c>
      <c r="Q208" s="2">
        <v>128.34</v>
      </c>
      <c r="R208" s="2">
        <v>-41865.040000000001</v>
      </c>
      <c r="S208" s="2" t="s">
        <v>52</v>
      </c>
      <c r="U208" s="4">
        <v>43705</v>
      </c>
      <c r="V208" s="2">
        <v>914.41</v>
      </c>
      <c r="W208" s="2">
        <v>33449.64</v>
      </c>
      <c r="X208" s="2" t="s">
        <v>54</v>
      </c>
      <c r="Z208" s="12">
        <v>43695</v>
      </c>
      <c r="AA208" s="10">
        <v>226.51</v>
      </c>
      <c r="AB208" s="10">
        <v>-19663.14</v>
      </c>
    </row>
    <row r="209" spans="1:28" ht="15.75" customHeight="1" thickBot="1" x14ac:dyDescent="0.35">
      <c r="A209" s="4">
        <v>43525</v>
      </c>
      <c r="B209" s="2">
        <v>361.22</v>
      </c>
      <c r="C209" s="2">
        <v>-31929.19</v>
      </c>
      <c r="D209" s="2" t="s">
        <v>54</v>
      </c>
      <c r="F209" s="4">
        <v>43699</v>
      </c>
      <c r="G209" s="2">
        <v>4556.5600000000004</v>
      </c>
      <c r="H209" s="2">
        <v>36763.120000000003</v>
      </c>
      <c r="I209" s="2" t="s">
        <v>53</v>
      </c>
      <c r="K209" s="4">
        <v>43705</v>
      </c>
      <c r="L209" s="2">
        <v>1494.1</v>
      </c>
      <c r="M209" s="2">
        <v>47395.9</v>
      </c>
      <c r="N209" s="2" t="s">
        <v>55</v>
      </c>
      <c r="P209" s="4">
        <v>43703</v>
      </c>
      <c r="Q209" s="2">
        <v>948.71</v>
      </c>
      <c r="R209" s="2">
        <v>9025.59</v>
      </c>
      <c r="S209" s="2" t="s">
        <v>52</v>
      </c>
      <c r="U209" s="4">
        <v>43706</v>
      </c>
      <c r="V209" s="2">
        <v>1621.76</v>
      </c>
      <c r="W209" s="2">
        <v>-9156.65</v>
      </c>
      <c r="X209" s="2" t="s">
        <v>54</v>
      </c>
      <c r="Z209" s="12">
        <v>43696</v>
      </c>
      <c r="AA209" s="10">
        <v>6934.48</v>
      </c>
      <c r="AB209" s="10">
        <v>-20845.54</v>
      </c>
    </row>
    <row r="210" spans="1:28" ht="15.75" customHeight="1" thickBot="1" x14ac:dyDescent="0.35">
      <c r="A210" s="4">
        <v>43525</v>
      </c>
      <c r="B210" s="2">
        <v>1818.42</v>
      </c>
      <c r="C210" s="2">
        <v>14015.88</v>
      </c>
      <c r="D210" s="2" t="s">
        <v>53</v>
      </c>
      <c r="F210" s="4">
        <v>43700</v>
      </c>
      <c r="G210" s="2">
        <v>4045.3</v>
      </c>
      <c r="H210" s="2">
        <v>1689.99</v>
      </c>
      <c r="I210" s="2" t="s">
        <v>53</v>
      </c>
      <c r="K210" s="4">
        <v>43706</v>
      </c>
      <c r="L210" s="2">
        <v>1049.3</v>
      </c>
      <c r="M210" s="2">
        <v>7910.53</v>
      </c>
      <c r="N210" s="2" t="s">
        <v>55</v>
      </c>
      <c r="P210" s="4">
        <v>43704</v>
      </c>
      <c r="Q210" s="2">
        <v>629.34</v>
      </c>
      <c r="R210" s="2">
        <v>4462.05</v>
      </c>
      <c r="S210" s="2" t="s">
        <v>52</v>
      </c>
      <c r="U210" s="4">
        <v>43707</v>
      </c>
      <c r="V210" s="2">
        <v>1138.0899999999999</v>
      </c>
      <c r="W210" s="2">
        <v>22029.58</v>
      </c>
      <c r="X210" s="2" t="s">
        <v>54</v>
      </c>
      <c r="Z210" s="12">
        <v>43697</v>
      </c>
      <c r="AA210" s="10">
        <v>8855.41</v>
      </c>
      <c r="AB210" s="10">
        <v>149922.04999999999</v>
      </c>
    </row>
    <row r="211" spans="1:28" ht="15.75" customHeight="1" thickBot="1" x14ac:dyDescent="0.35">
      <c r="A211" s="4">
        <v>43525</v>
      </c>
      <c r="B211" s="2">
        <v>352.82</v>
      </c>
      <c r="C211" s="2">
        <v>-25195.78</v>
      </c>
      <c r="D211" s="2" t="s">
        <v>52</v>
      </c>
      <c r="F211" s="4">
        <v>43702</v>
      </c>
      <c r="G211" s="2">
        <v>168</v>
      </c>
      <c r="H211" s="2">
        <v>-15938.72</v>
      </c>
      <c r="I211" s="2" t="s">
        <v>53</v>
      </c>
      <c r="K211" s="4">
        <v>43707</v>
      </c>
      <c r="L211" s="2">
        <v>1149.46</v>
      </c>
      <c r="M211" s="2">
        <v>-13253.68</v>
      </c>
      <c r="N211" s="2" t="s">
        <v>55</v>
      </c>
      <c r="P211" s="4">
        <v>43705</v>
      </c>
      <c r="Q211" s="2">
        <v>659.12</v>
      </c>
      <c r="R211" s="2">
        <v>3890.6</v>
      </c>
      <c r="S211" s="2" t="s">
        <v>52</v>
      </c>
      <c r="U211" s="4">
        <v>43709</v>
      </c>
      <c r="V211" s="2">
        <v>69.3</v>
      </c>
      <c r="W211" s="2">
        <v>4426.83</v>
      </c>
      <c r="X211" s="2" t="s">
        <v>54</v>
      </c>
      <c r="Z211" s="12">
        <v>43698</v>
      </c>
      <c r="AA211" s="10">
        <v>7706.78</v>
      </c>
      <c r="AB211" s="10">
        <v>67546.38</v>
      </c>
    </row>
    <row r="212" spans="1:28" ht="15.75" customHeight="1" thickBot="1" x14ac:dyDescent="0.35">
      <c r="A212" s="4">
        <v>43525</v>
      </c>
      <c r="B212" s="2">
        <v>1123.76</v>
      </c>
      <c r="C212" s="2">
        <v>-14356.33</v>
      </c>
      <c r="D212" s="2" t="s">
        <v>55</v>
      </c>
      <c r="F212" s="4">
        <v>43703</v>
      </c>
      <c r="G212" s="2">
        <v>3073.63</v>
      </c>
      <c r="H212" s="2">
        <v>5158.67</v>
      </c>
      <c r="I212" s="2" t="s">
        <v>53</v>
      </c>
      <c r="K212" s="4">
        <v>43709</v>
      </c>
      <c r="L212" s="2">
        <v>25</v>
      </c>
      <c r="M212" s="2">
        <v>74.14</v>
      </c>
      <c r="N212" s="2" t="s">
        <v>55</v>
      </c>
      <c r="P212" s="4">
        <v>43706</v>
      </c>
      <c r="Q212" s="2">
        <v>600.83000000000004</v>
      </c>
      <c r="R212" s="2">
        <v>-3284.96</v>
      </c>
      <c r="S212" s="2" t="s">
        <v>52</v>
      </c>
      <c r="U212" s="4">
        <v>43710</v>
      </c>
      <c r="V212" s="2">
        <v>777.76</v>
      </c>
      <c r="W212" s="2">
        <v>16234.55</v>
      </c>
      <c r="X212" s="2" t="s">
        <v>54</v>
      </c>
      <c r="Z212" s="12">
        <v>43699</v>
      </c>
      <c r="AA212" s="10">
        <v>11209.14</v>
      </c>
      <c r="AB212" s="10">
        <v>-72101.41</v>
      </c>
    </row>
    <row r="213" spans="1:28" ht="15.75" customHeight="1" thickBot="1" x14ac:dyDescent="0.35">
      <c r="A213" s="4">
        <v>43526</v>
      </c>
      <c r="B213" s="2">
        <v>0.04</v>
      </c>
      <c r="C213" s="2">
        <v>-1.89</v>
      </c>
      <c r="D213" s="2" t="s">
        <v>53</v>
      </c>
      <c r="F213" s="4">
        <v>43704</v>
      </c>
      <c r="G213" s="2">
        <v>2411.23</v>
      </c>
      <c r="H213" s="2">
        <v>-6096.33</v>
      </c>
      <c r="I213" s="2" t="s">
        <v>53</v>
      </c>
      <c r="K213" s="4">
        <v>43710</v>
      </c>
      <c r="L213" s="2">
        <v>1267.6600000000001</v>
      </c>
      <c r="M213" s="2">
        <v>-100346.02</v>
      </c>
      <c r="N213" s="2" t="s">
        <v>55</v>
      </c>
      <c r="P213" s="4">
        <v>43707</v>
      </c>
      <c r="Q213" s="2">
        <v>531.09</v>
      </c>
      <c r="R213" s="2">
        <v>10842.2</v>
      </c>
      <c r="S213" s="2" t="s">
        <v>52</v>
      </c>
      <c r="U213" s="4">
        <v>43711</v>
      </c>
      <c r="V213" s="2">
        <v>1337.59</v>
      </c>
      <c r="W213" s="2">
        <v>-94877.07</v>
      </c>
      <c r="X213" s="2" t="s">
        <v>54</v>
      </c>
      <c r="Z213" s="12">
        <v>43700</v>
      </c>
      <c r="AA213" s="10">
        <v>10719.43</v>
      </c>
      <c r="AB213" s="10">
        <v>-117435.53</v>
      </c>
    </row>
    <row r="214" spans="1:28" ht="15.75" customHeight="1" thickBot="1" x14ac:dyDescent="0.35">
      <c r="A214" s="4">
        <v>43526</v>
      </c>
      <c r="B214" s="2">
        <v>0.03</v>
      </c>
      <c r="C214" s="2">
        <v>-0.98</v>
      </c>
      <c r="D214" s="2" t="s">
        <v>55</v>
      </c>
      <c r="F214" s="4">
        <v>43705</v>
      </c>
      <c r="G214" s="2">
        <v>2598.88</v>
      </c>
      <c r="H214" s="2">
        <v>-12109.95</v>
      </c>
      <c r="I214" s="2" t="s">
        <v>53</v>
      </c>
      <c r="K214" s="4">
        <v>43711</v>
      </c>
      <c r="L214" s="2">
        <v>1917.8</v>
      </c>
      <c r="M214" s="2">
        <v>-197732.6</v>
      </c>
      <c r="N214" s="2" t="s">
        <v>55</v>
      </c>
      <c r="P214" s="4">
        <v>43709</v>
      </c>
      <c r="Q214" s="2">
        <v>36.520000000000003</v>
      </c>
      <c r="R214" s="2">
        <v>1514.56</v>
      </c>
      <c r="S214" s="2" t="s">
        <v>52</v>
      </c>
      <c r="U214" s="4">
        <v>43712</v>
      </c>
      <c r="V214" s="2">
        <v>1193.25</v>
      </c>
      <c r="W214" s="2">
        <v>7418.79</v>
      </c>
      <c r="X214" s="2" t="s">
        <v>54</v>
      </c>
      <c r="Z214" s="12">
        <v>43702</v>
      </c>
      <c r="AA214" s="10">
        <v>876.63</v>
      </c>
      <c r="AB214" s="10">
        <v>-421823.65</v>
      </c>
    </row>
    <row r="215" spans="1:28" ht="15.75" customHeight="1" thickBot="1" x14ac:dyDescent="0.35">
      <c r="A215" s="4">
        <v>43527</v>
      </c>
      <c r="B215" s="2">
        <v>6.75</v>
      </c>
      <c r="C215" s="2">
        <v>1134.0899999999999</v>
      </c>
      <c r="D215" s="2" t="s">
        <v>54</v>
      </c>
      <c r="F215" s="4">
        <v>43706</v>
      </c>
      <c r="G215" s="2">
        <v>3336.18</v>
      </c>
      <c r="H215" s="2">
        <v>-65320.05</v>
      </c>
      <c r="I215" s="2" t="s">
        <v>53</v>
      </c>
      <c r="K215" s="4">
        <v>43712</v>
      </c>
      <c r="L215" s="2">
        <v>1229.3699999999999</v>
      </c>
      <c r="M215" s="2">
        <v>-64454.01</v>
      </c>
      <c r="N215" s="2" t="s">
        <v>55</v>
      </c>
      <c r="P215" s="4">
        <v>43710</v>
      </c>
      <c r="Q215" s="2">
        <v>319.67</v>
      </c>
      <c r="R215" s="2">
        <v>-755.31</v>
      </c>
      <c r="S215" s="2" t="s">
        <v>52</v>
      </c>
      <c r="U215" s="4">
        <v>43713</v>
      </c>
      <c r="V215" s="2">
        <v>1604.74</v>
      </c>
      <c r="W215" s="2">
        <v>-49938.05</v>
      </c>
      <c r="X215" s="2" t="s">
        <v>54</v>
      </c>
      <c r="Z215" s="12">
        <v>43703</v>
      </c>
      <c r="AA215" s="10">
        <v>8318.44</v>
      </c>
      <c r="AB215" s="10">
        <v>105501.4</v>
      </c>
    </row>
    <row r="216" spans="1:28" ht="15.75" customHeight="1" thickBot="1" x14ac:dyDescent="0.35">
      <c r="A216" s="4">
        <v>43527</v>
      </c>
      <c r="B216" s="2">
        <v>68.08</v>
      </c>
      <c r="C216" s="2">
        <v>3216.31</v>
      </c>
      <c r="D216" s="2" t="s">
        <v>53</v>
      </c>
      <c r="F216" s="4">
        <v>43707</v>
      </c>
      <c r="G216" s="2">
        <v>3895.24</v>
      </c>
      <c r="H216" s="2">
        <v>-638323.84</v>
      </c>
      <c r="I216" s="2" t="s">
        <v>53</v>
      </c>
      <c r="K216" s="4">
        <v>43713</v>
      </c>
      <c r="L216" s="2">
        <v>1119.01</v>
      </c>
      <c r="M216" s="2">
        <v>-121642.86</v>
      </c>
      <c r="N216" s="2" t="s">
        <v>55</v>
      </c>
      <c r="P216" s="4">
        <v>43711</v>
      </c>
      <c r="Q216" s="2">
        <v>632.69000000000005</v>
      </c>
      <c r="R216" s="2">
        <v>8511.7800000000007</v>
      </c>
      <c r="S216" s="2" t="s">
        <v>52</v>
      </c>
      <c r="U216" s="4">
        <v>43714</v>
      </c>
      <c r="V216" s="2">
        <v>1641.28</v>
      </c>
      <c r="W216" s="2">
        <v>-41215.040000000001</v>
      </c>
      <c r="X216" s="2" t="s">
        <v>54</v>
      </c>
      <c r="Z216" s="12">
        <v>43704</v>
      </c>
      <c r="AA216" s="10">
        <v>7848.56</v>
      </c>
      <c r="AB216" s="10">
        <v>-26487.759999999998</v>
      </c>
    </row>
    <row r="217" spans="1:28" ht="15.75" customHeight="1" thickBot="1" x14ac:dyDescent="0.35">
      <c r="A217" s="4">
        <v>43527</v>
      </c>
      <c r="B217" s="2">
        <v>27.4</v>
      </c>
      <c r="C217" s="2">
        <v>2342.73</v>
      </c>
      <c r="D217" s="2" t="s">
        <v>55</v>
      </c>
      <c r="F217" s="4">
        <v>43709</v>
      </c>
      <c r="G217" s="2">
        <v>51.44</v>
      </c>
      <c r="H217" s="2">
        <v>-5046.42</v>
      </c>
      <c r="I217" s="2" t="s">
        <v>53</v>
      </c>
      <c r="K217" s="4">
        <v>43714</v>
      </c>
      <c r="L217" s="2">
        <v>895.96</v>
      </c>
      <c r="M217" s="2">
        <v>-29124.2</v>
      </c>
      <c r="N217" s="2" t="s">
        <v>55</v>
      </c>
      <c r="P217" s="4">
        <v>43712</v>
      </c>
      <c r="Q217" s="2">
        <v>391.88</v>
      </c>
      <c r="R217" s="2">
        <v>-5192.3</v>
      </c>
      <c r="S217" s="2" t="s">
        <v>52</v>
      </c>
      <c r="U217" s="4">
        <v>43716</v>
      </c>
      <c r="V217" s="2">
        <v>37.270000000000003</v>
      </c>
      <c r="W217" s="2">
        <v>-10204.790000000001</v>
      </c>
      <c r="X217" s="2" t="s">
        <v>54</v>
      </c>
      <c r="Z217" s="12">
        <v>43705</v>
      </c>
      <c r="AA217" s="10">
        <v>8476.3700000000008</v>
      </c>
      <c r="AB217" s="10">
        <v>105731.02</v>
      </c>
    </row>
    <row r="218" spans="1:28" ht="15.75" customHeight="1" thickBot="1" x14ac:dyDescent="0.35">
      <c r="A218" s="4">
        <v>43527</v>
      </c>
      <c r="B218" s="2">
        <v>12.33</v>
      </c>
      <c r="C218" s="2">
        <v>-216.5</v>
      </c>
      <c r="D218" s="2" t="s">
        <v>52</v>
      </c>
      <c r="F218" s="4">
        <v>43710</v>
      </c>
      <c r="G218" s="2">
        <v>1416.7</v>
      </c>
      <c r="H218" s="2">
        <v>-88438.75</v>
      </c>
      <c r="I218" s="2" t="s">
        <v>53</v>
      </c>
      <c r="K218" s="4">
        <v>43716</v>
      </c>
      <c r="L218" s="2">
        <v>19.14</v>
      </c>
      <c r="M218" s="2">
        <v>-400.71</v>
      </c>
      <c r="N218" s="2" t="s">
        <v>55</v>
      </c>
      <c r="P218" s="4">
        <v>43713</v>
      </c>
      <c r="Q218" s="2">
        <v>495.86</v>
      </c>
      <c r="R218" s="2">
        <v>-19254.91</v>
      </c>
      <c r="S218" s="2" t="s">
        <v>52</v>
      </c>
      <c r="U218" s="4">
        <v>43717</v>
      </c>
      <c r="V218" s="2">
        <v>1177.22</v>
      </c>
      <c r="W218" s="2">
        <v>-40885.4</v>
      </c>
      <c r="X218" s="2" t="s">
        <v>54</v>
      </c>
      <c r="Z218" s="12">
        <v>43706</v>
      </c>
      <c r="AA218" s="10">
        <v>9820.43</v>
      </c>
      <c r="AB218" s="10">
        <v>-65927.28</v>
      </c>
    </row>
    <row r="219" spans="1:28" ht="15.75" customHeight="1" thickBot="1" x14ac:dyDescent="0.35">
      <c r="A219" s="4">
        <v>43528</v>
      </c>
      <c r="B219" s="2">
        <v>986.07</v>
      </c>
      <c r="C219" s="2">
        <v>12852.93</v>
      </c>
      <c r="D219" s="2" t="s">
        <v>55</v>
      </c>
      <c r="F219" s="4">
        <v>43711</v>
      </c>
      <c r="G219" s="2">
        <v>2975.88</v>
      </c>
      <c r="H219" s="2">
        <v>-176135.15</v>
      </c>
      <c r="I219" s="2" t="s">
        <v>53</v>
      </c>
      <c r="K219" s="4">
        <v>43717</v>
      </c>
      <c r="L219" s="2">
        <v>1443.39</v>
      </c>
      <c r="M219" s="2">
        <v>-798.84</v>
      </c>
      <c r="N219" s="2" t="s">
        <v>55</v>
      </c>
      <c r="P219" s="4">
        <v>43714</v>
      </c>
      <c r="Q219" s="2">
        <v>345.69</v>
      </c>
      <c r="R219" s="2">
        <v>-3222.68</v>
      </c>
      <c r="S219" s="2" t="s">
        <v>52</v>
      </c>
      <c r="U219" s="4">
        <v>43718</v>
      </c>
      <c r="V219" s="2">
        <v>1392.26</v>
      </c>
      <c r="W219" s="2">
        <v>-62286.98</v>
      </c>
      <c r="X219" s="2" t="s">
        <v>54</v>
      </c>
      <c r="Z219" s="12">
        <v>43707</v>
      </c>
      <c r="AA219" s="10">
        <v>9903.67</v>
      </c>
      <c r="AB219" s="10">
        <v>-788274.05</v>
      </c>
    </row>
    <row r="220" spans="1:28" ht="15.75" customHeight="1" thickBot="1" x14ac:dyDescent="0.35">
      <c r="A220" s="4">
        <v>43528</v>
      </c>
      <c r="B220" s="2">
        <v>260.27</v>
      </c>
      <c r="C220" s="2">
        <v>-10723.65</v>
      </c>
      <c r="D220" s="2" t="s">
        <v>54</v>
      </c>
      <c r="F220" s="4">
        <v>43712</v>
      </c>
      <c r="G220" s="2">
        <v>2793.56</v>
      </c>
      <c r="H220" s="2">
        <v>-54456.86</v>
      </c>
      <c r="I220" s="2" t="s">
        <v>53</v>
      </c>
      <c r="K220" s="4">
        <v>43718</v>
      </c>
      <c r="L220" s="2">
        <v>1075.44</v>
      </c>
      <c r="M220" s="2">
        <v>-32420.27</v>
      </c>
      <c r="N220" s="2" t="s">
        <v>55</v>
      </c>
      <c r="P220" s="4">
        <v>43716</v>
      </c>
      <c r="Q220" s="2">
        <v>19.28</v>
      </c>
      <c r="R220" s="2">
        <v>-6300.57</v>
      </c>
      <c r="S220" s="2" t="s">
        <v>52</v>
      </c>
      <c r="U220" s="4">
        <v>43719</v>
      </c>
      <c r="V220" s="2">
        <v>1123.22</v>
      </c>
      <c r="W220" s="2">
        <v>12900.95</v>
      </c>
      <c r="X220" s="2" t="s">
        <v>54</v>
      </c>
      <c r="Z220" s="12">
        <v>43709</v>
      </c>
      <c r="AA220" s="10">
        <v>288.37</v>
      </c>
      <c r="AB220" s="10">
        <v>-6768.96</v>
      </c>
    </row>
    <row r="221" spans="1:28" ht="15.75" customHeight="1" thickBot="1" x14ac:dyDescent="0.35">
      <c r="A221" s="4">
        <v>43528</v>
      </c>
      <c r="B221" s="2">
        <v>211.45</v>
      </c>
      <c r="C221" s="2">
        <v>1028.1500000000001</v>
      </c>
      <c r="D221" s="2" t="s">
        <v>52</v>
      </c>
      <c r="F221" s="4">
        <v>43713</v>
      </c>
      <c r="G221" s="2">
        <v>2884.71</v>
      </c>
      <c r="H221" s="2">
        <v>-39330.01</v>
      </c>
      <c r="I221" s="2" t="s">
        <v>53</v>
      </c>
      <c r="K221" s="4">
        <v>43719</v>
      </c>
      <c r="L221" s="2">
        <v>931.54</v>
      </c>
      <c r="M221" s="2">
        <v>2279.2600000000002</v>
      </c>
      <c r="N221" s="2" t="s">
        <v>55</v>
      </c>
      <c r="P221" s="4">
        <v>43717</v>
      </c>
      <c r="Q221" s="2">
        <v>396.17</v>
      </c>
      <c r="R221" s="2">
        <v>-10294.879999999999</v>
      </c>
      <c r="S221" s="2" t="s">
        <v>52</v>
      </c>
      <c r="U221" s="4">
        <v>43720</v>
      </c>
      <c r="V221" s="2">
        <v>1915.01</v>
      </c>
      <c r="W221" s="2">
        <v>-58883.18</v>
      </c>
      <c r="X221" s="2" t="s">
        <v>54</v>
      </c>
      <c r="Z221" s="12">
        <v>43710</v>
      </c>
      <c r="AA221" s="10">
        <v>5906.82</v>
      </c>
      <c r="AB221" s="10">
        <v>-215276.87</v>
      </c>
    </row>
    <row r="222" spans="1:28" ht="15.75" customHeight="1" thickBot="1" x14ac:dyDescent="0.35">
      <c r="A222" s="4">
        <v>43528</v>
      </c>
      <c r="B222" s="2">
        <v>1646.75</v>
      </c>
      <c r="C222" s="2">
        <v>-9163.4599999999991</v>
      </c>
      <c r="D222" s="2" t="s">
        <v>53</v>
      </c>
      <c r="F222" s="4">
        <v>43714</v>
      </c>
      <c r="G222" s="2">
        <v>2222.65</v>
      </c>
      <c r="H222" s="2">
        <v>-1603.54</v>
      </c>
      <c r="I222" s="2" t="s">
        <v>53</v>
      </c>
      <c r="K222" s="4">
        <v>43720</v>
      </c>
      <c r="L222" s="2">
        <v>996.11</v>
      </c>
      <c r="M222" s="2">
        <v>-14810.92</v>
      </c>
      <c r="N222" s="2" t="s">
        <v>55</v>
      </c>
      <c r="P222" s="4">
        <v>43718</v>
      </c>
      <c r="Q222" s="2">
        <v>406</v>
      </c>
      <c r="R222" s="2">
        <v>-8029.66</v>
      </c>
      <c r="S222" s="2" t="s">
        <v>52</v>
      </c>
      <c r="U222" s="4">
        <v>43721</v>
      </c>
      <c r="V222" s="2">
        <v>1394.95</v>
      </c>
      <c r="W222" s="2">
        <v>-9194.73</v>
      </c>
      <c r="X222" s="2" t="s">
        <v>54</v>
      </c>
      <c r="Z222" s="12">
        <v>43711</v>
      </c>
      <c r="AA222" s="10">
        <v>10990.16</v>
      </c>
      <c r="AB222" s="10">
        <v>-643541.18999999994</v>
      </c>
    </row>
    <row r="223" spans="1:28" ht="15.75" customHeight="1" thickBot="1" x14ac:dyDescent="0.35">
      <c r="A223" s="4">
        <v>43529</v>
      </c>
      <c r="B223" s="2">
        <v>200.53</v>
      </c>
      <c r="C223" s="2">
        <v>-5335</v>
      </c>
      <c r="D223" s="2" t="s">
        <v>54</v>
      </c>
      <c r="F223" s="4">
        <v>43716</v>
      </c>
      <c r="G223" s="2">
        <v>33.299999999999997</v>
      </c>
      <c r="H223" s="2">
        <v>1059.0999999999999</v>
      </c>
      <c r="I223" s="2" t="s">
        <v>53</v>
      </c>
      <c r="K223" s="4">
        <v>43721</v>
      </c>
      <c r="L223" s="2">
        <v>1194.99</v>
      </c>
      <c r="M223" s="2">
        <v>-115624.6</v>
      </c>
      <c r="N223" s="2" t="s">
        <v>55</v>
      </c>
      <c r="P223" s="4">
        <v>43719</v>
      </c>
      <c r="Q223" s="2">
        <v>405.31</v>
      </c>
      <c r="R223" s="2">
        <v>-29897.31</v>
      </c>
      <c r="S223" s="2" t="s">
        <v>52</v>
      </c>
      <c r="U223" s="4">
        <v>43723</v>
      </c>
      <c r="V223" s="2">
        <v>179.25</v>
      </c>
      <c r="W223" s="2">
        <v>27925.14</v>
      </c>
      <c r="X223" s="2" t="s">
        <v>54</v>
      </c>
      <c r="Z223" s="12">
        <v>43712</v>
      </c>
      <c r="AA223" s="10">
        <v>9007.77</v>
      </c>
      <c r="AB223" s="10">
        <v>-401144.1</v>
      </c>
    </row>
    <row r="224" spans="1:28" ht="15.75" customHeight="1" thickBot="1" x14ac:dyDescent="0.35">
      <c r="A224" s="4">
        <v>43529</v>
      </c>
      <c r="B224" s="2">
        <v>285.20999999999998</v>
      </c>
      <c r="C224" s="2">
        <v>-7014.79</v>
      </c>
      <c r="D224" s="2" t="s">
        <v>52</v>
      </c>
      <c r="F224" s="4">
        <v>43717</v>
      </c>
      <c r="G224" s="2">
        <v>2422.1999999999998</v>
      </c>
      <c r="H224" s="2">
        <v>-9308.66</v>
      </c>
      <c r="I224" s="2" t="s">
        <v>53</v>
      </c>
      <c r="K224" s="4">
        <v>43723</v>
      </c>
      <c r="L224" s="2">
        <v>18.600000000000001</v>
      </c>
      <c r="M224" s="2">
        <v>-11565.52</v>
      </c>
      <c r="N224" s="2" t="s">
        <v>55</v>
      </c>
      <c r="P224" s="4">
        <v>43720</v>
      </c>
      <c r="Q224" s="2">
        <v>597.1</v>
      </c>
      <c r="R224" s="2">
        <v>-4147.1400000000003</v>
      </c>
      <c r="S224" s="2" t="s">
        <v>52</v>
      </c>
      <c r="U224" s="4">
        <v>43724</v>
      </c>
      <c r="V224" s="2">
        <v>1510.36</v>
      </c>
      <c r="W224" s="2">
        <v>25447.41</v>
      </c>
      <c r="X224" s="2" t="s">
        <v>54</v>
      </c>
      <c r="Z224" s="12">
        <v>43713</v>
      </c>
      <c r="AA224" s="10">
        <v>8788.43</v>
      </c>
      <c r="AB224" s="10">
        <v>-389892.17</v>
      </c>
    </row>
    <row r="225" spans="1:28" ht="15.75" customHeight="1" thickBot="1" x14ac:dyDescent="0.35">
      <c r="A225" s="4">
        <v>43529</v>
      </c>
      <c r="B225" s="2">
        <v>1382.12</v>
      </c>
      <c r="C225" s="2">
        <v>-5898.66</v>
      </c>
      <c r="D225" s="2" t="s">
        <v>55</v>
      </c>
      <c r="F225" s="4">
        <v>43718</v>
      </c>
      <c r="G225" s="2">
        <v>2541.34</v>
      </c>
      <c r="H225" s="2">
        <v>6104.8</v>
      </c>
      <c r="I225" s="2" t="s">
        <v>53</v>
      </c>
      <c r="K225" s="4">
        <v>43724</v>
      </c>
      <c r="L225" s="2">
        <v>988.11</v>
      </c>
      <c r="M225" s="2">
        <v>14904.73</v>
      </c>
      <c r="N225" s="2" t="s">
        <v>55</v>
      </c>
      <c r="P225" s="4">
        <v>43721</v>
      </c>
      <c r="Q225" s="2">
        <v>242.7</v>
      </c>
      <c r="R225" s="2">
        <v>-3487.57</v>
      </c>
      <c r="S225" s="2" t="s">
        <v>52</v>
      </c>
      <c r="U225" s="4">
        <v>43725</v>
      </c>
      <c r="V225" s="2">
        <v>1270.23</v>
      </c>
      <c r="W225" s="2">
        <v>-9777.7800000000007</v>
      </c>
      <c r="X225" s="2" t="s">
        <v>54</v>
      </c>
      <c r="Z225" s="12">
        <v>43714</v>
      </c>
      <c r="AA225" s="10">
        <v>7259.91</v>
      </c>
      <c r="AB225" s="10">
        <v>-81302.86</v>
      </c>
    </row>
    <row r="226" spans="1:28" ht="15.75" customHeight="1" thickBot="1" x14ac:dyDescent="0.35">
      <c r="A226" s="4">
        <v>43529</v>
      </c>
      <c r="B226" s="2">
        <v>1589.38</v>
      </c>
      <c r="C226" s="2">
        <v>-251.55</v>
      </c>
      <c r="D226" s="2" t="s">
        <v>53</v>
      </c>
      <c r="F226" s="4">
        <v>43719</v>
      </c>
      <c r="G226" s="2">
        <v>3522.22</v>
      </c>
      <c r="H226" s="2">
        <v>-49637.9</v>
      </c>
      <c r="I226" s="2" t="s">
        <v>53</v>
      </c>
      <c r="K226" s="4">
        <v>43725</v>
      </c>
      <c r="L226" s="2">
        <v>999.28</v>
      </c>
      <c r="M226" s="2">
        <v>-37560.68</v>
      </c>
      <c r="N226" s="2" t="s">
        <v>55</v>
      </c>
      <c r="P226" s="4">
        <v>43723</v>
      </c>
      <c r="Q226" s="2">
        <v>107.1</v>
      </c>
      <c r="R226" s="2">
        <v>10907.65</v>
      </c>
      <c r="S226" s="2" t="s">
        <v>52</v>
      </c>
      <c r="U226" s="4">
        <v>43726</v>
      </c>
      <c r="V226" s="2">
        <v>1730.71</v>
      </c>
      <c r="W226" s="2">
        <v>-60106.85</v>
      </c>
      <c r="X226" s="2" t="s">
        <v>54</v>
      </c>
      <c r="Z226" s="12">
        <v>43716</v>
      </c>
      <c r="AA226" s="10">
        <v>153.53</v>
      </c>
      <c r="AB226" s="10">
        <v>-21836.98</v>
      </c>
    </row>
    <row r="227" spans="1:28" ht="15.75" customHeight="1" thickBot="1" x14ac:dyDescent="0.35">
      <c r="A227" s="4">
        <v>43530</v>
      </c>
      <c r="B227" s="2">
        <v>198.5</v>
      </c>
      <c r="C227" s="2">
        <v>-9569.5400000000009</v>
      </c>
      <c r="D227" s="2" t="s">
        <v>54</v>
      </c>
      <c r="F227" s="4">
        <v>43720</v>
      </c>
      <c r="G227" s="2">
        <v>4343.24</v>
      </c>
      <c r="H227" s="2">
        <v>-57956.05</v>
      </c>
      <c r="I227" s="2" t="s">
        <v>53</v>
      </c>
      <c r="K227" s="4">
        <v>43726</v>
      </c>
      <c r="L227" s="2">
        <v>1471.01</v>
      </c>
      <c r="M227" s="2">
        <v>6393.38</v>
      </c>
      <c r="N227" s="2" t="s">
        <v>55</v>
      </c>
      <c r="P227" s="4">
        <v>43724</v>
      </c>
      <c r="Q227" s="2">
        <v>358.37</v>
      </c>
      <c r="R227" s="2">
        <v>2000.22</v>
      </c>
      <c r="S227" s="2" t="s">
        <v>52</v>
      </c>
      <c r="U227" s="4">
        <v>43727</v>
      </c>
      <c r="V227" s="2">
        <v>1030.24</v>
      </c>
      <c r="W227" s="2">
        <v>21762.31</v>
      </c>
      <c r="X227" s="2" t="s">
        <v>54</v>
      </c>
      <c r="Z227" s="12">
        <v>43717</v>
      </c>
      <c r="AA227" s="10">
        <v>7458.66</v>
      </c>
      <c r="AB227" s="10">
        <v>-133147.85999999999</v>
      </c>
    </row>
    <row r="228" spans="1:28" ht="15.75" customHeight="1" thickBot="1" x14ac:dyDescent="0.35">
      <c r="A228" s="4">
        <v>43530</v>
      </c>
      <c r="B228" s="2">
        <v>1035.19</v>
      </c>
      <c r="C228" s="2">
        <v>21585.38</v>
      </c>
      <c r="D228" s="2" t="s">
        <v>55</v>
      </c>
      <c r="F228" s="4">
        <v>43721</v>
      </c>
      <c r="G228" s="2">
        <v>2441.15</v>
      </c>
      <c r="H228" s="2">
        <v>-6066.31</v>
      </c>
      <c r="I228" s="2" t="s">
        <v>53</v>
      </c>
      <c r="K228" s="4">
        <v>43727</v>
      </c>
      <c r="L228" s="2">
        <v>1391.09</v>
      </c>
      <c r="M228" s="2">
        <v>-6352.72</v>
      </c>
      <c r="N228" s="2" t="s">
        <v>55</v>
      </c>
      <c r="P228" s="4">
        <v>43725</v>
      </c>
      <c r="Q228" s="2">
        <v>529.97</v>
      </c>
      <c r="R228" s="2">
        <v>-12601.27</v>
      </c>
      <c r="S228" s="2" t="s">
        <v>52</v>
      </c>
      <c r="U228" s="4">
        <v>43728</v>
      </c>
      <c r="V228" s="2">
        <v>1287.45</v>
      </c>
      <c r="W228" s="2">
        <v>-64712.29</v>
      </c>
      <c r="X228" s="2" t="s">
        <v>54</v>
      </c>
      <c r="Z228" s="12">
        <v>43718</v>
      </c>
      <c r="AA228" s="10">
        <v>7674.22</v>
      </c>
      <c r="AB228" s="10">
        <v>-145451.76999999999</v>
      </c>
    </row>
    <row r="229" spans="1:28" ht="15.75" customHeight="1" thickBot="1" x14ac:dyDescent="0.35">
      <c r="A229" s="4">
        <v>43530</v>
      </c>
      <c r="B229" s="2">
        <v>1494.95</v>
      </c>
      <c r="C229" s="2">
        <v>2525.7800000000002</v>
      </c>
      <c r="D229" s="2" t="s">
        <v>53</v>
      </c>
      <c r="F229" s="4">
        <v>43723</v>
      </c>
      <c r="G229" s="2">
        <v>52.22</v>
      </c>
      <c r="H229" s="2">
        <v>996.71</v>
      </c>
      <c r="I229" s="2" t="s">
        <v>53</v>
      </c>
      <c r="K229" s="4">
        <v>43728</v>
      </c>
      <c r="L229" s="2">
        <v>1225.83</v>
      </c>
      <c r="M229" s="2">
        <v>-18192.02</v>
      </c>
      <c r="N229" s="2" t="s">
        <v>55</v>
      </c>
      <c r="P229" s="4">
        <v>43726</v>
      </c>
      <c r="Q229" s="2">
        <v>416.98</v>
      </c>
      <c r="R229" s="2">
        <v>-13879.43</v>
      </c>
      <c r="S229" s="2" t="s">
        <v>52</v>
      </c>
      <c r="U229" s="4">
        <v>43730</v>
      </c>
      <c r="V229" s="2">
        <v>80.34</v>
      </c>
      <c r="W229" s="2">
        <v>3049.49</v>
      </c>
      <c r="X229" s="2" t="s">
        <v>54</v>
      </c>
      <c r="Z229" s="12">
        <v>43719</v>
      </c>
      <c r="AA229" s="10">
        <v>8150.65</v>
      </c>
      <c r="AB229" s="10">
        <v>-118211.34</v>
      </c>
    </row>
    <row r="230" spans="1:28" ht="15.75" customHeight="1" thickBot="1" x14ac:dyDescent="0.35">
      <c r="A230" s="4">
        <v>43530</v>
      </c>
      <c r="B230" s="2">
        <v>258.19</v>
      </c>
      <c r="C230" s="2">
        <v>813.98</v>
      </c>
      <c r="D230" s="2" t="s">
        <v>52</v>
      </c>
      <c r="F230" s="4">
        <v>43724</v>
      </c>
      <c r="G230" s="2">
        <v>2539.58</v>
      </c>
      <c r="H230" s="2">
        <v>-12100.22</v>
      </c>
      <c r="I230" s="2" t="s">
        <v>53</v>
      </c>
      <c r="K230" s="4">
        <v>43730</v>
      </c>
      <c r="L230" s="2">
        <v>12.1</v>
      </c>
      <c r="M230" s="2">
        <v>-93.17</v>
      </c>
      <c r="N230" s="2" t="s">
        <v>55</v>
      </c>
      <c r="P230" s="4">
        <v>43727</v>
      </c>
      <c r="Q230" s="2">
        <v>489.28</v>
      </c>
      <c r="R230" s="2">
        <v>13238.21</v>
      </c>
      <c r="S230" s="2" t="s">
        <v>52</v>
      </c>
      <c r="U230" s="4">
        <v>43731</v>
      </c>
      <c r="V230" s="2">
        <v>1391.44</v>
      </c>
      <c r="W230" s="2">
        <v>-43597.37</v>
      </c>
      <c r="X230" s="2" t="s">
        <v>54</v>
      </c>
      <c r="Z230" s="12">
        <v>43720</v>
      </c>
      <c r="AA230" s="10">
        <v>11014.17</v>
      </c>
      <c r="AB230" s="10">
        <v>-169676.51</v>
      </c>
    </row>
    <row r="231" spans="1:28" ht="15.75" customHeight="1" thickBot="1" x14ac:dyDescent="0.35">
      <c r="A231" s="4">
        <v>43531</v>
      </c>
      <c r="B231" s="2">
        <v>265.33</v>
      </c>
      <c r="C231" s="2">
        <v>-2656.64</v>
      </c>
      <c r="D231" s="2" t="s">
        <v>52</v>
      </c>
      <c r="F231" s="4">
        <v>43725</v>
      </c>
      <c r="G231" s="2">
        <v>3310.2</v>
      </c>
      <c r="H231" s="2">
        <v>1127.01</v>
      </c>
      <c r="I231" s="2" t="s">
        <v>53</v>
      </c>
      <c r="K231" s="4">
        <v>43731</v>
      </c>
      <c r="L231" s="2">
        <v>868.29</v>
      </c>
      <c r="M231" s="2">
        <v>6317.47</v>
      </c>
      <c r="N231" s="2" t="s">
        <v>55</v>
      </c>
      <c r="P231" s="4">
        <v>43728</v>
      </c>
      <c r="Q231" s="2">
        <v>402.98</v>
      </c>
      <c r="R231" s="2">
        <v>618.83000000000004</v>
      </c>
      <c r="S231" s="2" t="s">
        <v>52</v>
      </c>
      <c r="U231" s="4">
        <v>43732</v>
      </c>
      <c r="V231" s="2">
        <v>1579.46</v>
      </c>
      <c r="W231" s="2">
        <v>-131611.19</v>
      </c>
      <c r="X231" s="2" t="s">
        <v>54</v>
      </c>
      <c r="Z231" s="12">
        <v>43721</v>
      </c>
      <c r="AA231" s="10">
        <v>7295.24</v>
      </c>
      <c r="AB231" s="10">
        <v>-322710.59000000003</v>
      </c>
    </row>
    <row r="232" spans="1:28" ht="15.75" customHeight="1" thickBot="1" x14ac:dyDescent="0.35">
      <c r="A232" s="4">
        <v>43531</v>
      </c>
      <c r="B232" s="2">
        <v>1391.05</v>
      </c>
      <c r="C232" s="2">
        <v>-23486.32</v>
      </c>
      <c r="D232" s="2" t="s">
        <v>55</v>
      </c>
      <c r="F232" s="4">
        <v>43726</v>
      </c>
      <c r="G232" s="2">
        <v>2822.3</v>
      </c>
      <c r="H232" s="2">
        <v>2355.85</v>
      </c>
      <c r="I232" s="2" t="s">
        <v>53</v>
      </c>
      <c r="K232" s="4">
        <v>43732</v>
      </c>
      <c r="L232" s="2">
        <v>1258.95</v>
      </c>
      <c r="M232" s="2">
        <v>-9525.98</v>
      </c>
      <c r="N232" s="2" t="s">
        <v>55</v>
      </c>
      <c r="P232" s="4">
        <v>43730</v>
      </c>
      <c r="Q232" s="2">
        <v>24.48</v>
      </c>
      <c r="R232" s="2">
        <v>564.29999999999995</v>
      </c>
      <c r="S232" s="2" t="s">
        <v>52</v>
      </c>
      <c r="U232" s="4">
        <v>43733</v>
      </c>
      <c r="V232" s="2">
        <v>1631.73</v>
      </c>
      <c r="W232" s="2">
        <v>-106169.74</v>
      </c>
      <c r="X232" s="2" t="s">
        <v>54</v>
      </c>
      <c r="Z232" s="12">
        <v>43723</v>
      </c>
      <c r="AA232" s="10">
        <v>556.83000000000004</v>
      </c>
      <c r="AB232" s="10">
        <v>36823.78</v>
      </c>
    </row>
    <row r="233" spans="1:28" ht="15.75" customHeight="1" thickBot="1" x14ac:dyDescent="0.35">
      <c r="A233" s="4">
        <v>43531</v>
      </c>
      <c r="B233" s="2">
        <v>190.08</v>
      </c>
      <c r="C233" s="2">
        <v>-2700.32</v>
      </c>
      <c r="D233" s="2" t="s">
        <v>54</v>
      </c>
      <c r="F233" s="4">
        <v>43727</v>
      </c>
      <c r="G233" s="2">
        <v>3064.96</v>
      </c>
      <c r="H233" s="2">
        <v>1988.41</v>
      </c>
      <c r="I233" s="2" t="s">
        <v>53</v>
      </c>
      <c r="K233" s="4">
        <v>43733</v>
      </c>
      <c r="L233" s="2">
        <v>1283.73</v>
      </c>
      <c r="M233" s="2">
        <v>-54138.71</v>
      </c>
      <c r="N233" s="2" t="s">
        <v>55</v>
      </c>
      <c r="P233" s="4">
        <v>43731</v>
      </c>
      <c r="Q233" s="2">
        <v>337.91</v>
      </c>
      <c r="R233" s="2">
        <v>3800.72</v>
      </c>
      <c r="S233" s="2" t="s">
        <v>52</v>
      </c>
      <c r="U233" s="4">
        <v>43734</v>
      </c>
      <c r="V233" s="2">
        <v>1433.63</v>
      </c>
      <c r="W233" s="2">
        <v>30194.3</v>
      </c>
      <c r="X233" s="2" t="s">
        <v>54</v>
      </c>
      <c r="Z233" s="12">
        <v>43724</v>
      </c>
      <c r="AA233" s="10">
        <v>7523.03</v>
      </c>
      <c r="AB233" s="10">
        <v>35167.35</v>
      </c>
    </row>
    <row r="234" spans="1:28" ht="15.75" customHeight="1" thickBot="1" x14ac:dyDescent="0.35">
      <c r="A234" s="4">
        <v>43531</v>
      </c>
      <c r="B234" s="2">
        <v>2853.16</v>
      </c>
      <c r="C234" s="2">
        <v>-349625.89</v>
      </c>
      <c r="D234" s="2" t="s">
        <v>53</v>
      </c>
      <c r="F234" s="4">
        <v>43728</v>
      </c>
      <c r="G234" s="2">
        <v>3549.47</v>
      </c>
      <c r="H234" s="2">
        <v>-9163.66</v>
      </c>
      <c r="I234" s="2" t="s">
        <v>53</v>
      </c>
      <c r="K234" s="4">
        <v>43734</v>
      </c>
      <c r="L234" s="2">
        <v>1649.12</v>
      </c>
      <c r="M234" s="2">
        <v>-38192.300000000003</v>
      </c>
      <c r="N234" s="2" t="s">
        <v>55</v>
      </c>
      <c r="P234" s="4">
        <v>43732</v>
      </c>
      <c r="Q234" s="2">
        <v>505.05</v>
      </c>
      <c r="R234" s="2">
        <v>11585.23</v>
      </c>
      <c r="S234" s="2" t="s">
        <v>52</v>
      </c>
      <c r="U234" s="4">
        <v>43735</v>
      </c>
      <c r="V234" s="2">
        <v>1711.58</v>
      </c>
      <c r="W234" s="2">
        <v>-87805.54</v>
      </c>
      <c r="X234" s="2" t="s">
        <v>54</v>
      </c>
      <c r="Z234" s="12">
        <v>43725</v>
      </c>
      <c r="AA234" s="10">
        <v>8500.52</v>
      </c>
      <c r="AB234" s="10">
        <v>-83163.72</v>
      </c>
    </row>
    <row r="235" spans="1:28" ht="15.75" customHeight="1" thickBot="1" x14ac:dyDescent="0.35">
      <c r="A235" s="4">
        <v>43532</v>
      </c>
      <c r="B235" s="2">
        <v>234.18</v>
      </c>
      <c r="C235" s="2">
        <v>-1385.82</v>
      </c>
      <c r="D235" s="2" t="s">
        <v>52</v>
      </c>
      <c r="F235" s="4">
        <v>43730</v>
      </c>
      <c r="G235" s="2">
        <v>21.63</v>
      </c>
      <c r="H235" s="2">
        <v>-750.23</v>
      </c>
      <c r="I235" s="2" t="s">
        <v>53</v>
      </c>
      <c r="K235" s="4">
        <v>43735</v>
      </c>
      <c r="L235" s="2">
        <v>1445.18</v>
      </c>
      <c r="M235" s="2">
        <v>-14583.98</v>
      </c>
      <c r="N235" s="2" t="s">
        <v>55</v>
      </c>
      <c r="P235" s="4">
        <v>43733</v>
      </c>
      <c r="Q235" s="2">
        <v>456.81</v>
      </c>
      <c r="R235" s="2">
        <v>-10552.41</v>
      </c>
      <c r="S235" s="2" t="s">
        <v>52</v>
      </c>
      <c r="U235" s="4">
        <v>43737</v>
      </c>
      <c r="V235" s="2">
        <v>71.77</v>
      </c>
      <c r="W235" s="2">
        <v>2216.21</v>
      </c>
      <c r="X235" s="2" t="s">
        <v>54</v>
      </c>
      <c r="Z235" s="12">
        <v>43726</v>
      </c>
      <c r="AA235" s="10">
        <v>9047.7999999999993</v>
      </c>
      <c r="AB235" s="10">
        <v>-65747.22</v>
      </c>
    </row>
    <row r="236" spans="1:28" ht="15.75" customHeight="1" thickBot="1" x14ac:dyDescent="0.35">
      <c r="A236" s="4">
        <v>43532</v>
      </c>
      <c r="B236" s="2">
        <v>236.93</v>
      </c>
      <c r="C236" s="2">
        <v>-8794.41</v>
      </c>
      <c r="D236" s="2" t="s">
        <v>54</v>
      </c>
      <c r="F236" s="4">
        <v>43731</v>
      </c>
      <c r="G236" s="2">
        <v>3111</v>
      </c>
      <c r="H236" s="2">
        <v>-25040.959999999999</v>
      </c>
      <c r="I236" s="2" t="s">
        <v>53</v>
      </c>
      <c r="K236" s="4">
        <v>43737</v>
      </c>
      <c r="L236" s="2">
        <v>13.83</v>
      </c>
      <c r="M236" s="2">
        <v>-415.56</v>
      </c>
      <c r="N236" s="2" t="s">
        <v>55</v>
      </c>
      <c r="P236" s="4">
        <v>43734</v>
      </c>
      <c r="Q236" s="2">
        <v>423.61</v>
      </c>
      <c r="R236" s="2">
        <v>-9156.82</v>
      </c>
      <c r="S236" s="2" t="s">
        <v>52</v>
      </c>
      <c r="U236" s="4">
        <v>43738</v>
      </c>
      <c r="V236" s="2">
        <v>1980.93</v>
      </c>
      <c r="W236" s="2">
        <v>-466824.89</v>
      </c>
      <c r="X236" s="2" t="s">
        <v>54</v>
      </c>
      <c r="Z236" s="12">
        <v>43727</v>
      </c>
      <c r="AA236" s="10">
        <v>8976.7199999999993</v>
      </c>
      <c r="AB236" s="10">
        <v>-61083.1</v>
      </c>
    </row>
    <row r="237" spans="1:28" ht="15.75" customHeight="1" thickBot="1" x14ac:dyDescent="0.35">
      <c r="A237" s="4">
        <v>43532</v>
      </c>
      <c r="B237" s="2">
        <v>1734.5</v>
      </c>
      <c r="C237" s="2">
        <v>-5507.6</v>
      </c>
      <c r="D237" s="2" t="s">
        <v>53</v>
      </c>
      <c r="F237" s="4">
        <v>43732</v>
      </c>
      <c r="G237" s="2">
        <v>3621.64</v>
      </c>
      <c r="H237" s="2">
        <v>-2053.2800000000002</v>
      </c>
      <c r="I237" s="2" t="s">
        <v>53</v>
      </c>
      <c r="K237" s="4">
        <v>43738</v>
      </c>
      <c r="L237" s="2">
        <v>1407.4</v>
      </c>
      <c r="M237" s="2">
        <v>5960</v>
      </c>
      <c r="N237" s="2" t="s">
        <v>55</v>
      </c>
      <c r="P237" s="4">
        <v>43735</v>
      </c>
      <c r="Q237" s="2">
        <v>474.13</v>
      </c>
      <c r="R237" s="2">
        <v>-12550.56</v>
      </c>
      <c r="S237" s="2" t="s">
        <v>52</v>
      </c>
      <c r="U237" s="4">
        <v>43739</v>
      </c>
      <c r="V237" s="2">
        <v>1744.74</v>
      </c>
      <c r="W237" s="2">
        <v>-106781.01</v>
      </c>
      <c r="X237" s="2" t="s">
        <v>54</v>
      </c>
      <c r="Z237" s="12">
        <v>43728</v>
      </c>
      <c r="AA237" s="10">
        <v>8898.5400000000009</v>
      </c>
      <c r="AB237" s="10">
        <v>-207973.31</v>
      </c>
    </row>
    <row r="238" spans="1:28" ht="15.75" customHeight="1" thickBot="1" x14ac:dyDescent="0.35">
      <c r="A238" s="4">
        <v>43532</v>
      </c>
      <c r="B238" s="2">
        <v>1105.3800000000001</v>
      </c>
      <c r="C238" s="2">
        <v>-13487.9</v>
      </c>
      <c r="D238" s="2" t="s">
        <v>55</v>
      </c>
      <c r="F238" s="4">
        <v>43733</v>
      </c>
      <c r="G238" s="2">
        <v>3996.91</v>
      </c>
      <c r="H238" s="2">
        <v>-82214.66</v>
      </c>
      <c r="I238" s="2" t="s">
        <v>53</v>
      </c>
      <c r="K238" s="4">
        <v>43739</v>
      </c>
      <c r="L238" s="2">
        <v>1756.59</v>
      </c>
      <c r="M238" s="2">
        <v>39486.32</v>
      </c>
      <c r="N238" s="2" t="s">
        <v>55</v>
      </c>
      <c r="P238" s="4">
        <v>43737</v>
      </c>
      <c r="Q238" s="2">
        <v>18.68</v>
      </c>
      <c r="R238" s="2">
        <v>511.74</v>
      </c>
      <c r="S238" s="2" t="s">
        <v>52</v>
      </c>
      <c r="U238" s="4">
        <v>43740</v>
      </c>
      <c r="V238" s="2">
        <v>1531.04</v>
      </c>
      <c r="W238" s="2">
        <v>-142953.49</v>
      </c>
      <c r="X238" s="2" t="s">
        <v>54</v>
      </c>
      <c r="Z238" s="12">
        <v>43730</v>
      </c>
      <c r="AA238" s="10">
        <v>212.68</v>
      </c>
      <c r="AB238" s="10">
        <v>3047.7</v>
      </c>
    </row>
    <row r="239" spans="1:28" ht="15.75" customHeight="1" thickBot="1" x14ac:dyDescent="0.35">
      <c r="A239" s="4">
        <v>43533</v>
      </c>
      <c r="B239" s="2">
        <v>0.01</v>
      </c>
      <c r="C239" s="2">
        <v>-0.92</v>
      </c>
      <c r="D239" s="2" t="s">
        <v>54</v>
      </c>
      <c r="F239" s="4">
        <v>43734</v>
      </c>
      <c r="G239" s="2">
        <v>5247.19</v>
      </c>
      <c r="H239" s="2">
        <v>-62431.59</v>
      </c>
      <c r="I239" s="2" t="s">
        <v>53</v>
      </c>
      <c r="K239" s="4">
        <v>43740</v>
      </c>
      <c r="L239" s="2">
        <v>1228.72</v>
      </c>
      <c r="M239" s="2">
        <v>19609.580000000002</v>
      </c>
      <c r="N239" s="2" t="s">
        <v>55</v>
      </c>
      <c r="P239" s="4">
        <v>43738</v>
      </c>
      <c r="Q239" s="2">
        <v>379</v>
      </c>
      <c r="R239" s="2">
        <v>-11369.58</v>
      </c>
      <c r="S239" s="2" t="s">
        <v>52</v>
      </c>
      <c r="U239" s="4">
        <v>43741</v>
      </c>
      <c r="V239" s="2">
        <v>1362.62</v>
      </c>
      <c r="W239" s="2">
        <v>-38845.730000000003</v>
      </c>
      <c r="X239" s="2" t="s">
        <v>54</v>
      </c>
      <c r="Z239" s="12">
        <v>43731</v>
      </c>
      <c r="AA239" s="10">
        <v>7880.86</v>
      </c>
      <c r="AB239" s="10">
        <v>-25228.59</v>
      </c>
    </row>
    <row r="240" spans="1:28" ht="15.75" customHeight="1" thickBot="1" x14ac:dyDescent="0.35">
      <c r="A240" s="4">
        <v>43533</v>
      </c>
      <c r="B240" s="2">
        <v>0.02</v>
      </c>
      <c r="C240" s="2">
        <v>-11.85</v>
      </c>
      <c r="D240" s="2" t="s">
        <v>52</v>
      </c>
      <c r="F240" s="4">
        <v>43735</v>
      </c>
      <c r="G240" s="2">
        <v>3063.23</v>
      </c>
      <c r="H240" s="2">
        <v>-29034.79</v>
      </c>
      <c r="I240" s="2" t="s">
        <v>53</v>
      </c>
      <c r="K240" s="4">
        <v>43741</v>
      </c>
      <c r="L240" s="2">
        <v>1959.68</v>
      </c>
      <c r="M240" s="2">
        <v>-37111.67</v>
      </c>
      <c r="N240" s="2" t="s">
        <v>55</v>
      </c>
      <c r="P240" s="4">
        <v>43739</v>
      </c>
      <c r="Q240" s="2">
        <v>591.21</v>
      </c>
      <c r="R240" s="2">
        <v>-22253.7</v>
      </c>
      <c r="S240" s="2" t="s">
        <v>52</v>
      </c>
      <c r="U240" s="4">
        <v>43742</v>
      </c>
      <c r="V240" s="2">
        <v>1305.76</v>
      </c>
      <c r="W240" s="2">
        <v>-58332.02</v>
      </c>
      <c r="X240" s="2" t="s">
        <v>54</v>
      </c>
      <c r="Z240" s="12">
        <v>43732</v>
      </c>
      <c r="AA240" s="10">
        <v>9783.2199999999993</v>
      </c>
      <c r="AB240" s="10">
        <v>-91704.02</v>
      </c>
    </row>
    <row r="241" spans="1:28" ht="15.75" customHeight="1" thickBot="1" x14ac:dyDescent="0.35">
      <c r="A241" s="4">
        <v>43533</v>
      </c>
      <c r="B241" s="2">
        <v>0.15</v>
      </c>
      <c r="C241" s="2">
        <v>-183.55</v>
      </c>
      <c r="D241" s="2" t="s">
        <v>53</v>
      </c>
      <c r="F241" s="4">
        <v>43737</v>
      </c>
      <c r="G241" s="2">
        <v>29.09</v>
      </c>
      <c r="H241" s="2">
        <v>-453.58</v>
      </c>
      <c r="I241" s="2" t="s">
        <v>53</v>
      </c>
      <c r="K241" s="4">
        <v>43742</v>
      </c>
      <c r="L241" s="2">
        <v>1300.8399999999999</v>
      </c>
      <c r="M241" s="2">
        <v>22422.31</v>
      </c>
      <c r="N241" s="2" t="s">
        <v>55</v>
      </c>
      <c r="P241" s="4">
        <v>43740</v>
      </c>
      <c r="Q241" s="2">
        <v>518.16</v>
      </c>
      <c r="R241" s="2">
        <v>-12480.93</v>
      </c>
      <c r="S241" s="2" t="s">
        <v>52</v>
      </c>
      <c r="U241" s="4">
        <v>43744</v>
      </c>
      <c r="V241" s="2">
        <v>71.59</v>
      </c>
      <c r="W241" s="2">
        <v>-6056.05</v>
      </c>
      <c r="X241" s="2" t="s">
        <v>54</v>
      </c>
      <c r="Z241" s="12">
        <v>43733</v>
      </c>
      <c r="AA241" s="10">
        <v>10341.84</v>
      </c>
      <c r="AB241" s="10">
        <v>-379363.21</v>
      </c>
    </row>
    <row r="242" spans="1:28" ht="15.75" customHeight="1" thickBot="1" x14ac:dyDescent="0.35">
      <c r="A242" s="4">
        <v>43534</v>
      </c>
      <c r="B242" s="2">
        <v>28.3</v>
      </c>
      <c r="C242" s="2">
        <v>-1188.49</v>
      </c>
      <c r="D242" s="2" t="s">
        <v>53</v>
      </c>
      <c r="F242" s="4">
        <v>43738</v>
      </c>
      <c r="G242" s="2">
        <v>2626.74</v>
      </c>
      <c r="H242" s="2">
        <v>-63957.06</v>
      </c>
      <c r="I242" s="2" t="s">
        <v>53</v>
      </c>
      <c r="K242" s="4">
        <v>43744</v>
      </c>
      <c r="L242" s="2">
        <v>34.22</v>
      </c>
      <c r="M242" s="2">
        <v>1411.02</v>
      </c>
      <c r="N242" s="2" t="s">
        <v>55</v>
      </c>
      <c r="P242" s="4">
        <v>43741</v>
      </c>
      <c r="Q242" s="2">
        <v>501.89</v>
      </c>
      <c r="R242" s="2">
        <v>-7463.95</v>
      </c>
      <c r="S242" s="2" t="s">
        <v>52</v>
      </c>
      <c r="U242" s="4">
        <v>43745</v>
      </c>
      <c r="V242" s="2">
        <v>1117.01</v>
      </c>
      <c r="W242" s="2">
        <v>-14966.13</v>
      </c>
      <c r="X242" s="2" t="s">
        <v>54</v>
      </c>
      <c r="Z242" s="12">
        <v>43734</v>
      </c>
      <c r="AA242" s="10">
        <v>11336.87</v>
      </c>
      <c r="AB242" s="10">
        <v>-19326.02</v>
      </c>
    </row>
    <row r="243" spans="1:28" ht="15.75" customHeight="1" thickBot="1" x14ac:dyDescent="0.35">
      <c r="A243" s="4">
        <v>43534</v>
      </c>
      <c r="B243" s="2">
        <v>23.12</v>
      </c>
      <c r="C243" s="2">
        <v>-2636.21</v>
      </c>
      <c r="D243" s="2" t="s">
        <v>55</v>
      </c>
      <c r="F243" s="4">
        <v>43739</v>
      </c>
      <c r="G243" s="2">
        <v>2569.06</v>
      </c>
      <c r="H243" s="2">
        <v>-29078.59</v>
      </c>
      <c r="I243" s="2" t="s">
        <v>53</v>
      </c>
      <c r="K243" s="4">
        <v>43745</v>
      </c>
      <c r="L243" s="2">
        <v>1119.53</v>
      </c>
      <c r="M243" s="2">
        <v>17827.900000000001</v>
      </c>
      <c r="N243" s="2" t="s">
        <v>55</v>
      </c>
      <c r="P243" s="4">
        <v>43742</v>
      </c>
      <c r="Q243" s="2">
        <v>336.98</v>
      </c>
      <c r="R243" s="2">
        <v>1254.52</v>
      </c>
      <c r="S243" s="2" t="s">
        <v>52</v>
      </c>
      <c r="U243" s="4">
        <v>43746</v>
      </c>
      <c r="V243" s="2">
        <v>1482.15</v>
      </c>
      <c r="W243" s="2">
        <v>-63973.87</v>
      </c>
      <c r="X243" s="2" t="s">
        <v>54</v>
      </c>
      <c r="Z243" s="12">
        <v>43735</v>
      </c>
      <c r="AA243" s="10">
        <v>9503.18</v>
      </c>
      <c r="AB243" s="10">
        <v>-138666.66</v>
      </c>
    </row>
    <row r="244" spans="1:28" ht="15.75" customHeight="1" thickBot="1" x14ac:dyDescent="0.35">
      <c r="A244" s="4">
        <v>43534</v>
      </c>
      <c r="B244" s="2">
        <v>2.2200000000000002</v>
      </c>
      <c r="C244" s="2">
        <v>17.52</v>
      </c>
      <c r="D244" s="2" t="s">
        <v>54</v>
      </c>
      <c r="F244" s="4">
        <v>43740</v>
      </c>
      <c r="G244" s="2">
        <v>2515.71</v>
      </c>
      <c r="H244" s="2">
        <v>3171.29</v>
      </c>
      <c r="I244" s="2" t="s">
        <v>53</v>
      </c>
      <c r="K244" s="4">
        <v>43746</v>
      </c>
      <c r="L244" s="2">
        <v>1629.83</v>
      </c>
      <c r="M244" s="2">
        <v>-38032.370000000003</v>
      </c>
      <c r="N244" s="2" t="s">
        <v>55</v>
      </c>
      <c r="P244" s="4">
        <v>43744</v>
      </c>
      <c r="Q244" s="2">
        <v>33.67</v>
      </c>
      <c r="R244" s="2">
        <v>-300.69</v>
      </c>
      <c r="S244" s="2" t="s">
        <v>52</v>
      </c>
      <c r="U244" s="4">
        <v>43747</v>
      </c>
      <c r="V244" s="2">
        <v>1382.08</v>
      </c>
      <c r="W244" s="2">
        <v>-69842.100000000006</v>
      </c>
      <c r="X244" s="2" t="s">
        <v>54</v>
      </c>
      <c r="Z244" s="12">
        <v>43737</v>
      </c>
      <c r="AA244" s="10">
        <v>203.75</v>
      </c>
      <c r="AB244" s="10">
        <v>-1253.49</v>
      </c>
    </row>
    <row r="245" spans="1:28" ht="15.75" customHeight="1" thickBot="1" x14ac:dyDescent="0.35">
      <c r="A245" s="4">
        <v>43534</v>
      </c>
      <c r="B245" s="2">
        <v>4.68</v>
      </c>
      <c r="C245" s="2">
        <v>276.01</v>
      </c>
      <c r="D245" s="2" t="s">
        <v>52</v>
      </c>
      <c r="F245" s="4">
        <v>43741</v>
      </c>
      <c r="G245" s="2">
        <v>3326.48</v>
      </c>
      <c r="H245" s="2">
        <v>30275.22</v>
      </c>
      <c r="I245" s="2" t="s">
        <v>53</v>
      </c>
      <c r="K245" s="4">
        <v>43747</v>
      </c>
      <c r="L245" s="2">
        <v>1221.33</v>
      </c>
      <c r="M245" s="2">
        <v>31284.98</v>
      </c>
      <c r="N245" s="2" t="s">
        <v>55</v>
      </c>
      <c r="P245" s="4">
        <v>43745</v>
      </c>
      <c r="Q245" s="2">
        <v>360.84</v>
      </c>
      <c r="R245" s="2">
        <v>-2229.2399999999998</v>
      </c>
      <c r="S245" s="2" t="s">
        <v>52</v>
      </c>
      <c r="U245" s="4">
        <v>43748</v>
      </c>
      <c r="V245" s="2">
        <v>1523.84</v>
      </c>
      <c r="W245" s="2">
        <v>38053.69</v>
      </c>
      <c r="X245" s="2" t="s">
        <v>54</v>
      </c>
      <c r="Z245" s="12">
        <v>43738</v>
      </c>
      <c r="AA245" s="10">
        <v>8851.6</v>
      </c>
      <c r="AB245" s="10">
        <v>-570970.01</v>
      </c>
    </row>
    <row r="246" spans="1:28" ht="15.75" customHeight="1" thickBot="1" x14ac:dyDescent="0.35">
      <c r="A246" s="4">
        <v>43535</v>
      </c>
      <c r="B246" s="2">
        <v>161.58000000000001</v>
      </c>
      <c r="C246" s="2">
        <v>-2851.81</v>
      </c>
      <c r="D246" s="2" t="s">
        <v>52</v>
      </c>
      <c r="F246" s="4">
        <v>43742</v>
      </c>
      <c r="G246" s="2">
        <v>2776.82</v>
      </c>
      <c r="H246" s="2">
        <v>31072.46</v>
      </c>
      <c r="I246" s="2" t="s">
        <v>53</v>
      </c>
      <c r="K246" s="4">
        <v>43748</v>
      </c>
      <c r="L246" s="2">
        <v>2686.75</v>
      </c>
      <c r="M246" s="2">
        <v>-169272.34</v>
      </c>
      <c r="N246" s="2" t="s">
        <v>55</v>
      </c>
      <c r="P246" s="4">
        <v>43746</v>
      </c>
      <c r="Q246" s="2">
        <v>581.69000000000005</v>
      </c>
      <c r="R246" s="2">
        <v>4035.13</v>
      </c>
      <c r="S246" s="2" t="s">
        <v>52</v>
      </c>
      <c r="U246" s="4">
        <v>43749</v>
      </c>
      <c r="V246" s="2">
        <v>1323.44</v>
      </c>
      <c r="W246" s="2">
        <v>-31189.55</v>
      </c>
      <c r="X246" s="2" t="s">
        <v>54</v>
      </c>
      <c r="Z246" s="12">
        <v>43739</v>
      </c>
      <c r="AA246" s="10">
        <v>10743.92</v>
      </c>
      <c r="AB246" s="10">
        <v>-407142.2</v>
      </c>
    </row>
    <row r="247" spans="1:28" ht="15.75" customHeight="1" thickBot="1" x14ac:dyDescent="0.35">
      <c r="A247" s="4">
        <v>43535</v>
      </c>
      <c r="B247" s="2">
        <v>1588.72</v>
      </c>
      <c r="C247" s="2">
        <v>-1983.8</v>
      </c>
      <c r="D247" s="2" t="s">
        <v>53</v>
      </c>
      <c r="F247" s="4">
        <v>43744</v>
      </c>
      <c r="G247" s="2">
        <v>29.21</v>
      </c>
      <c r="H247" s="2">
        <v>-500.13</v>
      </c>
      <c r="I247" s="2" t="s">
        <v>53</v>
      </c>
      <c r="K247" s="4">
        <v>43749</v>
      </c>
      <c r="L247" s="2">
        <v>2573.1799999999998</v>
      </c>
      <c r="M247" s="2">
        <v>-297396.59999999998</v>
      </c>
      <c r="N247" s="2" t="s">
        <v>55</v>
      </c>
      <c r="P247" s="4">
        <v>43747</v>
      </c>
      <c r="Q247" s="2">
        <v>529.91999999999996</v>
      </c>
      <c r="R247" s="2">
        <v>18366.66</v>
      </c>
      <c r="S247" s="2" t="s">
        <v>52</v>
      </c>
      <c r="U247" s="4">
        <v>43751</v>
      </c>
      <c r="V247" s="2">
        <v>26.71</v>
      </c>
      <c r="W247" s="2">
        <v>-500.64</v>
      </c>
      <c r="X247" s="2" t="s">
        <v>54</v>
      </c>
      <c r="Z247" s="12">
        <v>43740</v>
      </c>
      <c r="AA247" s="10">
        <v>9028.4500000000007</v>
      </c>
      <c r="AB247" s="10">
        <v>-121506.7</v>
      </c>
    </row>
    <row r="248" spans="1:28" ht="15.75" customHeight="1" thickBot="1" x14ac:dyDescent="0.35">
      <c r="A248" s="4">
        <v>43535</v>
      </c>
      <c r="B248" s="2">
        <v>160.99</v>
      </c>
      <c r="C248" s="2">
        <v>-9053.51</v>
      </c>
      <c r="D248" s="2" t="s">
        <v>54</v>
      </c>
      <c r="F248" s="4">
        <v>43745</v>
      </c>
      <c r="G248" s="2">
        <v>4055.5</v>
      </c>
      <c r="H248" s="2">
        <v>9345.64</v>
      </c>
      <c r="I248" s="2" t="s">
        <v>53</v>
      </c>
      <c r="K248" s="4">
        <v>43751</v>
      </c>
      <c r="L248" s="2">
        <v>99.01</v>
      </c>
      <c r="M248" s="2">
        <v>309.08999999999997</v>
      </c>
      <c r="N248" s="2" t="s">
        <v>55</v>
      </c>
      <c r="P248" s="4">
        <v>43748</v>
      </c>
      <c r="Q248" s="2">
        <v>542.01</v>
      </c>
      <c r="R248" s="2">
        <v>-7609.32</v>
      </c>
      <c r="S248" s="2" t="s">
        <v>52</v>
      </c>
      <c r="U248" s="4">
        <v>43752</v>
      </c>
      <c r="V248" s="2">
        <v>717.39</v>
      </c>
      <c r="W248" s="2">
        <v>-4806.2299999999996</v>
      </c>
      <c r="X248" s="2" t="s">
        <v>54</v>
      </c>
      <c r="Z248" s="12">
        <v>43741</v>
      </c>
      <c r="AA248" s="10">
        <v>10318.34</v>
      </c>
      <c r="AB248" s="10">
        <v>-75894.48</v>
      </c>
    </row>
    <row r="249" spans="1:28" ht="15.75" customHeight="1" thickBot="1" x14ac:dyDescent="0.35">
      <c r="A249" s="4">
        <v>43535</v>
      </c>
      <c r="B249" s="2">
        <v>1612.59</v>
      </c>
      <c r="C249" s="2">
        <v>-60606.14</v>
      </c>
      <c r="D249" s="2" t="s">
        <v>55</v>
      </c>
      <c r="F249" s="4">
        <v>43746</v>
      </c>
      <c r="G249" s="2">
        <v>3220.89</v>
      </c>
      <c r="H249" s="2">
        <v>9214.9599999999991</v>
      </c>
      <c r="I249" s="2" t="s">
        <v>53</v>
      </c>
      <c r="K249" s="4">
        <v>43752</v>
      </c>
      <c r="L249" s="2">
        <v>1964.87</v>
      </c>
      <c r="M249" s="2">
        <v>12495.7</v>
      </c>
      <c r="N249" s="2" t="s">
        <v>55</v>
      </c>
      <c r="P249" s="4">
        <v>43749</v>
      </c>
      <c r="Q249" s="2">
        <v>540.38</v>
      </c>
      <c r="R249" s="2">
        <v>-35224.28</v>
      </c>
      <c r="S249" s="2" t="s">
        <v>52</v>
      </c>
      <c r="U249" s="4">
        <v>43753</v>
      </c>
      <c r="V249" s="2">
        <v>1143.5999999999999</v>
      </c>
      <c r="W249" s="2">
        <v>13073.83</v>
      </c>
      <c r="X249" s="2" t="s">
        <v>54</v>
      </c>
      <c r="Z249" s="12">
        <v>43742</v>
      </c>
      <c r="AA249" s="10">
        <v>8444.5400000000009</v>
      </c>
      <c r="AB249" s="10">
        <v>28527.8</v>
      </c>
    </row>
    <row r="250" spans="1:28" ht="15.75" customHeight="1" thickBot="1" x14ac:dyDescent="0.35">
      <c r="A250" s="4">
        <v>43536</v>
      </c>
      <c r="B250" s="2">
        <v>174.19</v>
      </c>
      <c r="C250" s="2">
        <v>6565.36</v>
      </c>
      <c r="D250" s="2" t="s">
        <v>54</v>
      </c>
      <c r="F250" s="4">
        <v>43747</v>
      </c>
      <c r="G250" s="2">
        <v>2325.5100000000002</v>
      </c>
      <c r="H250" s="2">
        <v>20787</v>
      </c>
      <c r="I250" s="2" t="s">
        <v>53</v>
      </c>
      <c r="K250" s="4">
        <v>43753</v>
      </c>
      <c r="L250" s="2">
        <v>2795.11</v>
      </c>
      <c r="M250" s="2">
        <v>1418.4</v>
      </c>
      <c r="N250" s="2" t="s">
        <v>55</v>
      </c>
      <c r="P250" s="4">
        <v>43751</v>
      </c>
      <c r="Q250" s="2">
        <v>28.31</v>
      </c>
      <c r="R250" s="2">
        <v>-744.16</v>
      </c>
      <c r="S250" s="2" t="s">
        <v>52</v>
      </c>
      <c r="U250" s="4">
        <v>43754</v>
      </c>
      <c r="V250" s="2">
        <v>1166.93</v>
      </c>
      <c r="W250" s="2">
        <v>43346.2</v>
      </c>
      <c r="X250" s="2" t="s">
        <v>54</v>
      </c>
      <c r="Z250" s="12">
        <v>43744</v>
      </c>
      <c r="AA250" s="10">
        <v>293.22000000000003</v>
      </c>
      <c r="AB250" s="10">
        <v>-8629.2000000000007</v>
      </c>
    </row>
    <row r="251" spans="1:28" ht="15.75" customHeight="1" thickBot="1" x14ac:dyDescent="0.35">
      <c r="A251" s="4">
        <v>43536</v>
      </c>
      <c r="B251" s="2">
        <v>1799.19</v>
      </c>
      <c r="C251" s="2">
        <v>13978.32</v>
      </c>
      <c r="D251" s="2" t="s">
        <v>53</v>
      </c>
      <c r="F251" s="4">
        <v>43748</v>
      </c>
      <c r="G251" s="2">
        <v>3036.88</v>
      </c>
      <c r="H251" s="2">
        <v>-31949.5</v>
      </c>
      <c r="I251" s="2" t="s">
        <v>53</v>
      </c>
      <c r="K251" s="4">
        <v>43754</v>
      </c>
      <c r="L251" s="2">
        <v>3224.82</v>
      </c>
      <c r="M251" s="2">
        <v>110081.65</v>
      </c>
      <c r="N251" s="2" t="s">
        <v>55</v>
      </c>
      <c r="P251" s="4">
        <v>43752</v>
      </c>
      <c r="Q251" s="2">
        <v>326.5</v>
      </c>
      <c r="R251" s="2">
        <v>2289.09</v>
      </c>
      <c r="S251" s="2" t="s">
        <v>52</v>
      </c>
      <c r="U251" s="4">
        <v>43755</v>
      </c>
      <c r="V251" s="2">
        <v>1157.5899999999999</v>
      </c>
      <c r="W251" s="2">
        <v>70741.960000000006</v>
      </c>
      <c r="X251" s="2" t="s">
        <v>54</v>
      </c>
      <c r="Z251" s="12">
        <v>43745</v>
      </c>
      <c r="AA251" s="10">
        <v>9207.7099999999991</v>
      </c>
      <c r="AB251" s="10">
        <v>60297.47</v>
      </c>
    </row>
    <row r="252" spans="1:28" ht="15.75" customHeight="1" thickBot="1" x14ac:dyDescent="0.35">
      <c r="A252" s="4">
        <v>43536</v>
      </c>
      <c r="B252" s="2">
        <v>129.09</v>
      </c>
      <c r="C252" s="2">
        <v>417.94</v>
      </c>
      <c r="D252" s="2" t="s">
        <v>52</v>
      </c>
      <c r="F252" s="4">
        <v>43749</v>
      </c>
      <c r="G252" s="2">
        <v>2801.1</v>
      </c>
      <c r="H252" s="2">
        <v>-22986.22</v>
      </c>
      <c r="I252" s="2" t="s">
        <v>53</v>
      </c>
      <c r="K252" s="4">
        <v>43755</v>
      </c>
      <c r="L252" s="2">
        <v>3519.62</v>
      </c>
      <c r="M252" s="2">
        <v>-81920.460000000006</v>
      </c>
      <c r="N252" s="2" t="s">
        <v>55</v>
      </c>
      <c r="P252" s="4">
        <v>43753</v>
      </c>
      <c r="Q252" s="2">
        <v>467.83</v>
      </c>
      <c r="R252" s="2">
        <v>-31542.799999999999</v>
      </c>
      <c r="S252" s="2" t="s">
        <v>52</v>
      </c>
      <c r="U252" s="4">
        <v>43756</v>
      </c>
      <c r="V252" s="2">
        <v>758.94</v>
      </c>
      <c r="W252" s="2">
        <v>-3496.27</v>
      </c>
      <c r="X252" s="2" t="s">
        <v>54</v>
      </c>
      <c r="Z252" s="12">
        <v>43746</v>
      </c>
      <c r="AA252" s="10">
        <v>10417.719999999999</v>
      </c>
      <c r="AB252" s="10">
        <v>-88118.07</v>
      </c>
    </row>
    <row r="253" spans="1:28" ht="15.75" customHeight="1" thickBot="1" x14ac:dyDescent="0.35">
      <c r="A253" s="4">
        <v>43536</v>
      </c>
      <c r="B253" s="2">
        <v>1870.85</v>
      </c>
      <c r="C253" s="2">
        <v>21379.96</v>
      </c>
      <c r="D253" s="2" t="s">
        <v>55</v>
      </c>
      <c r="F253" s="4">
        <v>43751</v>
      </c>
      <c r="G253" s="2">
        <v>69.89</v>
      </c>
      <c r="H253" s="2">
        <v>-2163.0500000000002</v>
      </c>
      <c r="I253" s="2" t="s">
        <v>53</v>
      </c>
      <c r="K253" s="4">
        <v>43756</v>
      </c>
      <c r="L253" s="2">
        <v>2122.4499999999998</v>
      </c>
      <c r="M253" s="2">
        <v>-140655.32</v>
      </c>
      <c r="N253" s="2" t="s">
        <v>55</v>
      </c>
      <c r="P253" s="4">
        <v>43754</v>
      </c>
      <c r="Q253" s="2">
        <v>419.09</v>
      </c>
      <c r="R253" s="2">
        <v>1946.85</v>
      </c>
      <c r="S253" s="2" t="s">
        <v>52</v>
      </c>
      <c r="U253" s="4">
        <v>43758</v>
      </c>
      <c r="V253" s="2">
        <v>12.5</v>
      </c>
      <c r="W253" s="2">
        <v>-1033.3699999999999</v>
      </c>
      <c r="X253" s="2" t="s">
        <v>54</v>
      </c>
      <c r="Z253" s="12">
        <v>43747</v>
      </c>
      <c r="AA253" s="10">
        <v>8515.77</v>
      </c>
      <c r="AB253" s="10">
        <v>59514.09</v>
      </c>
    </row>
    <row r="254" spans="1:28" ht="15.75" customHeight="1" thickBot="1" x14ac:dyDescent="0.35">
      <c r="A254" s="4">
        <v>43537</v>
      </c>
      <c r="B254" s="2">
        <v>229.47</v>
      </c>
      <c r="C254" s="2">
        <v>-699.76</v>
      </c>
      <c r="D254" s="2" t="s">
        <v>52</v>
      </c>
      <c r="F254" s="4">
        <v>43752</v>
      </c>
      <c r="G254" s="2">
        <v>1722.73</v>
      </c>
      <c r="H254" s="2">
        <v>3589.95</v>
      </c>
      <c r="I254" s="2" t="s">
        <v>53</v>
      </c>
      <c r="K254" s="4">
        <v>43758</v>
      </c>
      <c r="L254" s="2">
        <v>117.09</v>
      </c>
      <c r="M254" s="2">
        <v>2529.3000000000002</v>
      </c>
      <c r="N254" s="2" t="s">
        <v>55</v>
      </c>
      <c r="P254" s="4">
        <v>43755</v>
      </c>
      <c r="Q254" s="2">
        <v>398.84</v>
      </c>
      <c r="R254" s="2">
        <v>-12962.47</v>
      </c>
      <c r="S254" s="2" t="s">
        <v>52</v>
      </c>
      <c r="U254" s="4">
        <v>43759</v>
      </c>
      <c r="V254" s="2">
        <v>889.72</v>
      </c>
      <c r="W254" s="2">
        <v>29159.46</v>
      </c>
      <c r="X254" s="2" t="s">
        <v>54</v>
      </c>
      <c r="Z254" s="12">
        <v>43748</v>
      </c>
      <c r="AA254" s="10">
        <v>12034.08</v>
      </c>
      <c r="AB254" s="10">
        <v>-310147.88</v>
      </c>
    </row>
    <row r="255" spans="1:28" ht="15.75" customHeight="1" thickBot="1" x14ac:dyDescent="0.35">
      <c r="A255" s="4">
        <v>43537</v>
      </c>
      <c r="B255" s="2">
        <v>1462.93</v>
      </c>
      <c r="C255" s="2">
        <v>-95342.29</v>
      </c>
      <c r="D255" s="2" t="s">
        <v>55</v>
      </c>
      <c r="F255" s="4">
        <v>43753</v>
      </c>
      <c r="G255" s="2">
        <v>3116.46</v>
      </c>
      <c r="H255" s="2">
        <v>67156.98</v>
      </c>
      <c r="I255" s="2" t="s">
        <v>53</v>
      </c>
      <c r="K255" s="4">
        <v>43759</v>
      </c>
      <c r="L255" s="2">
        <v>2196.27</v>
      </c>
      <c r="M255" s="2">
        <v>-23244.43</v>
      </c>
      <c r="N255" s="2" t="s">
        <v>55</v>
      </c>
      <c r="P255" s="4">
        <v>43756</v>
      </c>
      <c r="Q255" s="2">
        <v>319.14999999999998</v>
      </c>
      <c r="R255" s="2">
        <v>3865.38</v>
      </c>
      <c r="S255" s="2" t="s">
        <v>52</v>
      </c>
      <c r="U255" s="4">
        <v>43760</v>
      </c>
      <c r="V255" s="2">
        <v>853.74</v>
      </c>
      <c r="W255" s="2">
        <v>24014.720000000001</v>
      </c>
      <c r="X255" s="2" t="s">
        <v>54</v>
      </c>
      <c r="Z255" s="12">
        <v>43749</v>
      </c>
      <c r="AA255" s="10">
        <v>10592.45</v>
      </c>
      <c r="AB255" s="10">
        <v>-906007.75</v>
      </c>
    </row>
    <row r="256" spans="1:28" ht="15.75" customHeight="1" thickBot="1" x14ac:dyDescent="0.35">
      <c r="A256" s="4">
        <v>43537</v>
      </c>
      <c r="B256" s="2">
        <v>161.33000000000001</v>
      </c>
      <c r="C256" s="2">
        <v>3345.35</v>
      </c>
      <c r="D256" s="2" t="s">
        <v>54</v>
      </c>
      <c r="F256" s="4">
        <v>43754</v>
      </c>
      <c r="G256" s="2">
        <v>2949.49</v>
      </c>
      <c r="H256" s="2">
        <v>533.54999999999995</v>
      </c>
      <c r="I256" s="2" t="s">
        <v>53</v>
      </c>
      <c r="K256" s="4">
        <v>43760</v>
      </c>
      <c r="L256" s="2">
        <v>2810.78</v>
      </c>
      <c r="M256" s="2">
        <v>-17076.23</v>
      </c>
      <c r="N256" s="2" t="s">
        <v>55</v>
      </c>
      <c r="P256" s="4">
        <v>43758</v>
      </c>
      <c r="Q256" s="2">
        <v>43.86</v>
      </c>
      <c r="R256" s="2">
        <v>-851.73</v>
      </c>
      <c r="S256" s="2" t="s">
        <v>52</v>
      </c>
      <c r="U256" s="4">
        <v>43761</v>
      </c>
      <c r="V256" s="2">
        <v>989.73</v>
      </c>
      <c r="W256" s="2">
        <v>14583.27</v>
      </c>
      <c r="X256" s="2" t="s">
        <v>54</v>
      </c>
      <c r="Z256" s="12">
        <v>43751</v>
      </c>
      <c r="AA256" s="10">
        <v>310.27999999999997</v>
      </c>
      <c r="AB256" s="10">
        <v>-15423.8</v>
      </c>
    </row>
    <row r="257" spans="1:28" ht="15.75" customHeight="1" thickBot="1" x14ac:dyDescent="0.35">
      <c r="A257" s="4">
        <v>43537</v>
      </c>
      <c r="B257" s="2">
        <v>1638.45</v>
      </c>
      <c r="C257" s="2">
        <v>-9822.7900000000009</v>
      </c>
      <c r="D257" s="2" t="s">
        <v>53</v>
      </c>
      <c r="F257" s="4">
        <v>43755</v>
      </c>
      <c r="G257" s="2">
        <v>3107.88</v>
      </c>
      <c r="H257" s="2">
        <v>75671.69</v>
      </c>
      <c r="I257" s="2" t="s">
        <v>53</v>
      </c>
      <c r="K257" s="4">
        <v>43761</v>
      </c>
      <c r="L257" s="2">
        <v>2247.42</v>
      </c>
      <c r="M257" s="2">
        <v>-7457.77</v>
      </c>
      <c r="N257" s="2" t="s">
        <v>55</v>
      </c>
      <c r="P257" s="4">
        <v>43759</v>
      </c>
      <c r="Q257" s="2">
        <v>338.59</v>
      </c>
      <c r="R257" s="2">
        <v>-4416.5200000000004</v>
      </c>
      <c r="S257" s="2" t="s">
        <v>52</v>
      </c>
      <c r="U257" s="4">
        <v>43762</v>
      </c>
      <c r="V257" s="2">
        <v>1410.46</v>
      </c>
      <c r="W257" s="2">
        <v>-78056.84</v>
      </c>
      <c r="X257" s="2" t="s">
        <v>54</v>
      </c>
      <c r="Z257" s="12">
        <v>43752</v>
      </c>
      <c r="AA257" s="10">
        <v>7605.77</v>
      </c>
      <c r="AB257" s="10">
        <v>565.46</v>
      </c>
    </row>
    <row r="258" spans="1:28" ht="15.75" customHeight="1" thickBot="1" x14ac:dyDescent="0.35">
      <c r="A258" s="4">
        <v>43538</v>
      </c>
      <c r="B258" s="2">
        <v>1659.86</v>
      </c>
      <c r="C258" s="2">
        <v>3557.84</v>
      </c>
      <c r="D258" s="2" t="s">
        <v>55</v>
      </c>
      <c r="F258" s="4">
        <v>43756</v>
      </c>
      <c r="G258" s="2">
        <v>2882.37</v>
      </c>
      <c r="H258" s="2">
        <v>18751.63</v>
      </c>
      <c r="I258" s="2" t="s">
        <v>53</v>
      </c>
      <c r="K258" s="4">
        <v>43762</v>
      </c>
      <c r="L258" s="2">
        <v>2278.77</v>
      </c>
      <c r="M258" s="2">
        <v>-36665.96</v>
      </c>
      <c r="N258" s="2" t="s">
        <v>55</v>
      </c>
      <c r="P258" s="4">
        <v>43760</v>
      </c>
      <c r="Q258" s="2">
        <v>408.39</v>
      </c>
      <c r="R258" s="2">
        <v>-4859.18</v>
      </c>
      <c r="S258" s="2" t="s">
        <v>52</v>
      </c>
      <c r="U258" s="4">
        <v>43763</v>
      </c>
      <c r="V258" s="2">
        <v>1556.12</v>
      </c>
      <c r="W258" s="2">
        <v>-208003.34</v>
      </c>
      <c r="X258" s="2" t="s">
        <v>54</v>
      </c>
      <c r="Z258" s="12">
        <v>43753</v>
      </c>
      <c r="AA258" s="10">
        <v>10799.36</v>
      </c>
      <c r="AB258" s="10">
        <v>-135885.49</v>
      </c>
    </row>
    <row r="259" spans="1:28" ht="15.75" customHeight="1" thickBot="1" x14ac:dyDescent="0.35">
      <c r="A259" s="4">
        <v>43538</v>
      </c>
      <c r="B259" s="2">
        <v>1306.1300000000001</v>
      </c>
      <c r="C259" s="2">
        <v>8346.17</v>
      </c>
      <c r="D259" s="2" t="s">
        <v>53</v>
      </c>
      <c r="F259" s="4">
        <v>43758</v>
      </c>
      <c r="G259" s="2">
        <v>113.28</v>
      </c>
      <c r="H259" s="2">
        <v>-6932.72</v>
      </c>
      <c r="I259" s="2" t="s">
        <v>53</v>
      </c>
      <c r="K259" s="4">
        <v>43763</v>
      </c>
      <c r="L259" s="2">
        <v>1385.61</v>
      </c>
      <c r="M259" s="2">
        <v>-10285.950000000001</v>
      </c>
      <c r="N259" s="2" t="s">
        <v>55</v>
      </c>
      <c r="P259" s="4">
        <v>43761</v>
      </c>
      <c r="Q259" s="2">
        <v>397.85</v>
      </c>
      <c r="R259" s="2">
        <v>-2743.85</v>
      </c>
      <c r="S259" s="2" t="s">
        <v>52</v>
      </c>
      <c r="U259" s="4">
        <v>43765</v>
      </c>
      <c r="V259" s="2">
        <v>19.670000000000002</v>
      </c>
      <c r="W259" s="2">
        <v>-3807.54</v>
      </c>
      <c r="X259" s="2" t="s">
        <v>54</v>
      </c>
      <c r="Z259" s="12">
        <v>43754</v>
      </c>
      <c r="AA259" s="10">
        <v>10782.25</v>
      </c>
      <c r="AB259" s="10">
        <v>65287.51</v>
      </c>
    </row>
    <row r="260" spans="1:28" ht="15.75" customHeight="1" thickBot="1" x14ac:dyDescent="0.35">
      <c r="A260" s="4">
        <v>43538</v>
      </c>
      <c r="B260" s="2">
        <v>300.05</v>
      </c>
      <c r="C260" s="2">
        <v>7878.35</v>
      </c>
      <c r="D260" s="2" t="s">
        <v>54</v>
      </c>
      <c r="F260" s="4">
        <v>43759</v>
      </c>
      <c r="G260" s="2">
        <v>2334.48</v>
      </c>
      <c r="H260" s="2">
        <v>-39710.18</v>
      </c>
      <c r="I260" s="2" t="s">
        <v>53</v>
      </c>
      <c r="K260" s="4">
        <v>43765</v>
      </c>
      <c r="L260" s="2">
        <v>29.22</v>
      </c>
      <c r="M260" s="2">
        <v>-1643.92</v>
      </c>
      <c r="N260" s="2" t="s">
        <v>55</v>
      </c>
      <c r="P260" s="4">
        <v>43762</v>
      </c>
      <c r="Q260" s="2">
        <v>335.5</v>
      </c>
      <c r="R260" s="2">
        <v>346.76</v>
      </c>
      <c r="S260" s="2" t="s">
        <v>52</v>
      </c>
      <c r="U260" s="4">
        <v>43766</v>
      </c>
      <c r="V260" s="2">
        <v>1230.8499999999999</v>
      </c>
      <c r="W260" s="2">
        <v>27541.08</v>
      </c>
      <c r="X260" s="2" t="s">
        <v>54</v>
      </c>
      <c r="Z260" s="12">
        <v>43755</v>
      </c>
      <c r="AA260" s="10">
        <v>11747.25</v>
      </c>
      <c r="AB260" s="10">
        <v>98839.79</v>
      </c>
    </row>
    <row r="261" spans="1:28" ht="15.75" customHeight="1" thickBot="1" x14ac:dyDescent="0.35">
      <c r="A261" s="4">
        <v>43538</v>
      </c>
      <c r="B261" s="2">
        <v>198.76</v>
      </c>
      <c r="C261" s="2">
        <v>-31.83</v>
      </c>
      <c r="D261" s="2" t="s">
        <v>52</v>
      </c>
      <c r="F261" s="4">
        <v>43760</v>
      </c>
      <c r="G261" s="2">
        <v>2162.35</v>
      </c>
      <c r="H261" s="2">
        <v>1416.24</v>
      </c>
      <c r="I261" s="2" t="s">
        <v>53</v>
      </c>
      <c r="K261" s="4">
        <v>43766</v>
      </c>
      <c r="L261" s="2">
        <v>1420.65</v>
      </c>
      <c r="M261" s="2">
        <v>29853.52</v>
      </c>
      <c r="N261" s="2" t="s">
        <v>55</v>
      </c>
      <c r="P261" s="4">
        <v>43763</v>
      </c>
      <c r="Q261" s="2">
        <v>331.71</v>
      </c>
      <c r="R261" s="2">
        <v>1491.54</v>
      </c>
      <c r="S261" s="2" t="s">
        <v>52</v>
      </c>
      <c r="U261" s="4">
        <v>43767</v>
      </c>
      <c r="V261" s="2">
        <v>1213.07</v>
      </c>
      <c r="W261" s="2">
        <v>5679.25</v>
      </c>
      <c r="X261" s="2" t="s">
        <v>54</v>
      </c>
      <c r="Z261" s="12">
        <v>43756</v>
      </c>
      <c r="AA261" s="10">
        <v>8159.38</v>
      </c>
      <c r="AB261" s="10">
        <v>-174217.89</v>
      </c>
    </row>
    <row r="262" spans="1:28" ht="15.75" customHeight="1" thickBot="1" x14ac:dyDescent="0.35">
      <c r="A262" s="4">
        <v>43539</v>
      </c>
      <c r="B262" s="2">
        <v>201.9</v>
      </c>
      <c r="C262" s="2">
        <v>293.16000000000003</v>
      </c>
      <c r="D262" s="2" t="s">
        <v>52</v>
      </c>
      <c r="F262" s="4">
        <v>43761</v>
      </c>
      <c r="G262" s="2">
        <v>2057.09</v>
      </c>
      <c r="H262" s="2">
        <v>6098.59</v>
      </c>
      <c r="I262" s="2" t="s">
        <v>53</v>
      </c>
      <c r="K262" s="4">
        <v>43767</v>
      </c>
      <c r="L262" s="2">
        <v>2229.84</v>
      </c>
      <c r="M262" s="2">
        <v>22735.29</v>
      </c>
      <c r="N262" s="2" t="s">
        <v>55</v>
      </c>
      <c r="P262" s="4">
        <v>43765</v>
      </c>
      <c r="Q262" s="2">
        <v>19.309999999999999</v>
      </c>
      <c r="R262" s="2">
        <v>-130.19</v>
      </c>
      <c r="S262" s="2" t="s">
        <v>52</v>
      </c>
      <c r="U262" s="4">
        <v>43768</v>
      </c>
      <c r="V262" s="2">
        <v>1546.65</v>
      </c>
      <c r="W262" s="2">
        <v>63804.74</v>
      </c>
      <c r="X262" s="2" t="s">
        <v>54</v>
      </c>
      <c r="Z262" s="12">
        <v>43758</v>
      </c>
      <c r="AA262" s="10">
        <v>507.55</v>
      </c>
      <c r="AB262" s="10">
        <v>-164.82</v>
      </c>
    </row>
    <row r="263" spans="1:28" ht="15.75" customHeight="1" thickBot="1" x14ac:dyDescent="0.35">
      <c r="A263" s="4">
        <v>43539</v>
      </c>
      <c r="B263" s="2">
        <v>1589.45</v>
      </c>
      <c r="C263" s="2">
        <v>-4900.6099999999997</v>
      </c>
      <c r="D263" s="2" t="s">
        <v>53</v>
      </c>
      <c r="F263" s="4">
        <v>43762</v>
      </c>
      <c r="G263" s="2">
        <v>3026.64</v>
      </c>
      <c r="H263" s="2">
        <v>-2310.85</v>
      </c>
      <c r="I263" s="2" t="s">
        <v>53</v>
      </c>
      <c r="K263" s="4">
        <v>43768</v>
      </c>
      <c r="L263" s="2">
        <v>1750.42</v>
      </c>
      <c r="M263" s="2">
        <v>18556.55</v>
      </c>
      <c r="N263" s="2" t="s">
        <v>55</v>
      </c>
      <c r="P263" s="4">
        <v>43766</v>
      </c>
      <c r="Q263" s="2">
        <v>292.64</v>
      </c>
      <c r="R263" s="2">
        <v>-8712.74</v>
      </c>
      <c r="S263" s="2" t="s">
        <v>52</v>
      </c>
      <c r="U263" s="4">
        <v>43769</v>
      </c>
      <c r="V263" s="2">
        <v>1322.18</v>
      </c>
      <c r="W263" s="2">
        <v>-67644.539999999994</v>
      </c>
      <c r="X263" s="2" t="s">
        <v>54</v>
      </c>
      <c r="Z263" s="12">
        <v>43759</v>
      </c>
      <c r="AA263" s="10">
        <v>8170.8</v>
      </c>
      <c r="AB263" s="10">
        <v>-100071.03</v>
      </c>
    </row>
    <row r="264" spans="1:28" ht="15.75" customHeight="1" thickBot="1" x14ac:dyDescent="0.35">
      <c r="A264" s="4">
        <v>43539</v>
      </c>
      <c r="B264" s="2">
        <v>239.56</v>
      </c>
      <c r="C264" s="2">
        <v>6429.63</v>
      </c>
      <c r="D264" s="2" t="s">
        <v>54</v>
      </c>
      <c r="F264" s="4">
        <v>43763</v>
      </c>
      <c r="G264" s="2">
        <v>2339.9299999999998</v>
      </c>
      <c r="H264" s="2">
        <v>-12888.55</v>
      </c>
      <c r="I264" s="2" t="s">
        <v>53</v>
      </c>
      <c r="K264" s="4">
        <v>43769</v>
      </c>
      <c r="L264" s="2">
        <v>1845.69</v>
      </c>
      <c r="M264" s="2">
        <v>-81903.44</v>
      </c>
      <c r="N264" s="2" t="s">
        <v>55</v>
      </c>
      <c r="P264" s="4">
        <v>43767</v>
      </c>
      <c r="Q264" s="2">
        <v>331.25</v>
      </c>
      <c r="R264" s="2">
        <v>-1346.07</v>
      </c>
      <c r="S264" s="2" t="s">
        <v>52</v>
      </c>
      <c r="U264" s="4">
        <v>43770</v>
      </c>
      <c r="V264" s="2">
        <v>1559.85</v>
      </c>
      <c r="W264" s="2">
        <v>-20272.34</v>
      </c>
      <c r="X264" s="2" t="s">
        <v>54</v>
      </c>
      <c r="Z264" s="12">
        <v>43760</v>
      </c>
      <c r="AA264" s="10">
        <v>9378.76</v>
      </c>
      <c r="AB264" s="10">
        <v>73001.83</v>
      </c>
    </row>
    <row r="265" spans="1:28" ht="15.75" customHeight="1" thickBot="1" x14ac:dyDescent="0.35">
      <c r="A265" s="4">
        <v>43539</v>
      </c>
      <c r="B265" s="2">
        <v>1213.47</v>
      </c>
      <c r="C265" s="2">
        <v>10645.72</v>
      </c>
      <c r="D265" s="2" t="s">
        <v>55</v>
      </c>
      <c r="F265" s="4">
        <v>43765</v>
      </c>
      <c r="G265" s="2">
        <v>25.55</v>
      </c>
      <c r="H265" s="2">
        <v>-36.840000000000003</v>
      </c>
      <c r="I265" s="2" t="s">
        <v>53</v>
      </c>
      <c r="K265" s="4">
        <v>43770</v>
      </c>
      <c r="L265" s="2">
        <v>1793.91</v>
      </c>
      <c r="M265" s="2">
        <v>12800.89</v>
      </c>
      <c r="N265" s="2" t="s">
        <v>55</v>
      </c>
      <c r="P265" s="4">
        <v>43768</v>
      </c>
      <c r="Q265" s="2">
        <v>535.55999999999995</v>
      </c>
      <c r="R265" s="2">
        <v>-17554.28</v>
      </c>
      <c r="S265" s="2" t="s">
        <v>52</v>
      </c>
      <c r="U265" s="4">
        <v>43772</v>
      </c>
      <c r="V265" s="2">
        <v>11.59</v>
      </c>
      <c r="W265" s="2">
        <v>1034.52</v>
      </c>
      <c r="X265" s="2" t="s">
        <v>54</v>
      </c>
      <c r="Z265" s="12">
        <v>43761</v>
      </c>
      <c r="AA265" s="10">
        <v>7936.45</v>
      </c>
      <c r="AB265" s="10">
        <v>-17150.84</v>
      </c>
    </row>
    <row r="266" spans="1:28" ht="15.75" customHeight="1" thickBot="1" x14ac:dyDescent="0.35">
      <c r="A266" s="4">
        <v>43540</v>
      </c>
      <c r="B266" s="2">
        <v>7.0000000000000007E-2</v>
      </c>
      <c r="C266" s="2">
        <v>-1.63</v>
      </c>
      <c r="D266" s="2" t="s">
        <v>53</v>
      </c>
      <c r="F266" s="4">
        <v>43766</v>
      </c>
      <c r="G266" s="2">
        <v>2048.65</v>
      </c>
      <c r="H266" s="2">
        <v>4773.5600000000004</v>
      </c>
      <c r="I266" s="2" t="s">
        <v>53</v>
      </c>
      <c r="K266" s="4">
        <v>43772</v>
      </c>
      <c r="L266" s="2">
        <v>21.24</v>
      </c>
      <c r="M266" s="2">
        <v>141.68</v>
      </c>
      <c r="N266" s="2" t="s">
        <v>55</v>
      </c>
      <c r="P266" s="4">
        <v>43769</v>
      </c>
      <c r="Q266" s="2">
        <v>558.58000000000004</v>
      </c>
      <c r="R266" s="2">
        <v>21750.06</v>
      </c>
      <c r="S266" s="2" t="s">
        <v>52</v>
      </c>
      <c r="U266" s="4">
        <v>43773</v>
      </c>
      <c r="V266" s="2">
        <v>1585.6</v>
      </c>
      <c r="W266" s="2">
        <v>57420.47</v>
      </c>
      <c r="X266" s="2" t="s">
        <v>54</v>
      </c>
      <c r="Z266" s="12">
        <v>43762</v>
      </c>
      <c r="AA266" s="10">
        <v>9671.1299999999992</v>
      </c>
      <c r="AB266" s="10">
        <v>-117250.44</v>
      </c>
    </row>
    <row r="267" spans="1:28" ht="15.75" customHeight="1" thickBot="1" x14ac:dyDescent="0.35">
      <c r="A267" s="4">
        <v>43540</v>
      </c>
      <c r="B267" s="2">
        <v>0.02</v>
      </c>
      <c r="C267" s="2">
        <v>-0.99</v>
      </c>
      <c r="D267" s="2" t="s">
        <v>52</v>
      </c>
      <c r="F267" s="4">
        <v>43767</v>
      </c>
      <c r="G267" s="2">
        <v>2239.86</v>
      </c>
      <c r="H267" s="2">
        <v>701.54</v>
      </c>
      <c r="I267" s="2" t="s">
        <v>53</v>
      </c>
      <c r="K267" s="4">
        <v>43773</v>
      </c>
      <c r="L267" s="2">
        <v>1694.86</v>
      </c>
      <c r="M267" s="2">
        <v>6731.86</v>
      </c>
      <c r="N267" s="2" t="s">
        <v>55</v>
      </c>
      <c r="P267" s="4">
        <v>43770</v>
      </c>
      <c r="Q267" s="2">
        <v>352.22</v>
      </c>
      <c r="R267" s="2">
        <v>5530.97</v>
      </c>
      <c r="S267" s="2" t="s">
        <v>52</v>
      </c>
      <c r="U267" s="4">
        <v>43774</v>
      </c>
      <c r="V267" s="2">
        <v>2251.34</v>
      </c>
      <c r="W267" s="2">
        <v>-257955.08</v>
      </c>
      <c r="X267" s="2" t="s">
        <v>54</v>
      </c>
      <c r="Z267" s="12">
        <v>43763</v>
      </c>
      <c r="AA267" s="10">
        <v>7206.11</v>
      </c>
      <c r="AB267" s="10">
        <v>-263912.69</v>
      </c>
    </row>
    <row r="268" spans="1:28" ht="15.75" customHeight="1" thickBot="1" x14ac:dyDescent="0.35">
      <c r="A268" s="4">
        <v>43541</v>
      </c>
      <c r="B268" s="2">
        <v>2.4</v>
      </c>
      <c r="C268" s="2">
        <v>-120.03</v>
      </c>
      <c r="D268" s="2" t="s">
        <v>54</v>
      </c>
      <c r="F268" s="4">
        <v>43768</v>
      </c>
      <c r="G268" s="2">
        <v>3016.5</v>
      </c>
      <c r="H268" s="2">
        <v>-7671.58</v>
      </c>
      <c r="I268" s="2" t="s">
        <v>53</v>
      </c>
      <c r="K268" s="4">
        <v>43774</v>
      </c>
      <c r="L268" s="2">
        <v>1424.71</v>
      </c>
      <c r="M268" s="2">
        <v>19627.46</v>
      </c>
      <c r="N268" s="2" t="s">
        <v>55</v>
      </c>
      <c r="P268" s="4">
        <v>43772</v>
      </c>
      <c r="Q268" s="2">
        <v>2.59</v>
      </c>
      <c r="R268" s="2">
        <v>149.91</v>
      </c>
      <c r="S268" s="2" t="s">
        <v>52</v>
      </c>
      <c r="U268" s="4">
        <v>43775</v>
      </c>
      <c r="V268" s="2">
        <v>1166.01</v>
      </c>
      <c r="W268" s="2">
        <v>38122.65</v>
      </c>
      <c r="X268" s="2" t="s">
        <v>54</v>
      </c>
      <c r="Z268" s="12">
        <v>43765</v>
      </c>
      <c r="AA268" s="10">
        <v>130.77000000000001</v>
      </c>
      <c r="AB268" s="10">
        <v>-8033.5</v>
      </c>
    </row>
    <row r="269" spans="1:28" ht="15.75" customHeight="1" thickBot="1" x14ac:dyDescent="0.35">
      <c r="A269" s="4">
        <v>43541</v>
      </c>
      <c r="B269" s="2">
        <v>4.4400000000000004</v>
      </c>
      <c r="C269" s="2">
        <v>90.83</v>
      </c>
      <c r="D269" s="2" t="s">
        <v>52</v>
      </c>
      <c r="F269" s="4">
        <v>43769</v>
      </c>
      <c r="G269" s="2">
        <v>3037.75</v>
      </c>
      <c r="H269" s="2">
        <v>2845.42</v>
      </c>
      <c r="I269" s="2" t="s">
        <v>53</v>
      </c>
      <c r="K269" s="4">
        <v>43775</v>
      </c>
      <c r="L269" s="2">
        <v>1230.81</v>
      </c>
      <c r="M269" s="2">
        <v>8856.4500000000007</v>
      </c>
      <c r="N269" s="2" t="s">
        <v>55</v>
      </c>
      <c r="P269" s="4">
        <v>43773</v>
      </c>
      <c r="Q269" s="2">
        <v>278.49</v>
      </c>
      <c r="R269" s="2">
        <v>-5628.98</v>
      </c>
      <c r="S269" s="2" t="s">
        <v>52</v>
      </c>
      <c r="U269" s="4">
        <v>43776</v>
      </c>
      <c r="V269" s="2">
        <v>2105.65</v>
      </c>
      <c r="W269" s="2">
        <v>-446509.83</v>
      </c>
      <c r="X269" s="2" t="s">
        <v>54</v>
      </c>
      <c r="Z269" s="12">
        <v>43766</v>
      </c>
      <c r="AA269" s="10">
        <v>6963.91</v>
      </c>
      <c r="AB269" s="10">
        <v>-10832.51</v>
      </c>
    </row>
    <row r="270" spans="1:28" ht="15.75" customHeight="1" thickBot="1" x14ac:dyDescent="0.35">
      <c r="A270" s="4">
        <v>43541</v>
      </c>
      <c r="B270" s="2">
        <v>13.09</v>
      </c>
      <c r="C270" s="2">
        <v>-431.79</v>
      </c>
      <c r="D270" s="2" t="s">
        <v>55</v>
      </c>
      <c r="F270" s="4">
        <v>43770</v>
      </c>
      <c r="G270" s="2">
        <v>2691.01</v>
      </c>
      <c r="H270" s="2">
        <v>29043.62</v>
      </c>
      <c r="I270" s="2" t="s">
        <v>53</v>
      </c>
      <c r="K270" s="4">
        <v>43776</v>
      </c>
      <c r="L270" s="2">
        <v>1669.47</v>
      </c>
      <c r="M270" s="2">
        <v>-46498.15</v>
      </c>
      <c r="N270" s="2" t="s">
        <v>55</v>
      </c>
      <c r="P270" s="4">
        <v>43774</v>
      </c>
      <c r="Q270" s="2">
        <v>550.66999999999996</v>
      </c>
      <c r="R270" s="2">
        <v>-38695.15</v>
      </c>
      <c r="S270" s="2" t="s">
        <v>52</v>
      </c>
      <c r="U270" s="4">
        <v>43777</v>
      </c>
      <c r="V270" s="2">
        <v>1597.66</v>
      </c>
      <c r="W270" s="2">
        <v>-169168.06</v>
      </c>
      <c r="X270" s="2" t="s">
        <v>54</v>
      </c>
      <c r="Z270" s="12">
        <v>43767</v>
      </c>
      <c r="AA270" s="10">
        <v>8907.2999999999993</v>
      </c>
      <c r="AB270" s="10">
        <v>68921.17</v>
      </c>
    </row>
    <row r="271" spans="1:28" ht="15.75" customHeight="1" thickBot="1" x14ac:dyDescent="0.35">
      <c r="A271" s="4">
        <v>43541</v>
      </c>
      <c r="B271" s="2">
        <v>18.88</v>
      </c>
      <c r="C271" s="2">
        <v>-258.07</v>
      </c>
      <c r="D271" s="2" t="s">
        <v>53</v>
      </c>
      <c r="F271" s="4">
        <v>43772</v>
      </c>
      <c r="G271" s="2">
        <v>16.04</v>
      </c>
      <c r="H271" s="2">
        <v>-477.62</v>
      </c>
      <c r="I271" s="2" t="s">
        <v>53</v>
      </c>
      <c r="K271" s="4">
        <v>43777</v>
      </c>
      <c r="L271" s="2">
        <v>1012.17</v>
      </c>
      <c r="M271" s="2">
        <v>-78114.429999999993</v>
      </c>
      <c r="N271" s="2" t="s">
        <v>55</v>
      </c>
      <c r="P271" s="4">
        <v>43775</v>
      </c>
      <c r="Q271" s="2">
        <v>512.82000000000005</v>
      </c>
      <c r="R271" s="2">
        <v>10263.51</v>
      </c>
      <c r="S271" s="2" t="s">
        <v>52</v>
      </c>
      <c r="U271" s="4">
        <v>43779</v>
      </c>
      <c r="V271" s="2">
        <v>14.62</v>
      </c>
      <c r="W271" s="2">
        <v>152.54</v>
      </c>
      <c r="X271" s="2" t="s">
        <v>54</v>
      </c>
      <c r="Z271" s="12">
        <v>43768</v>
      </c>
      <c r="AA271" s="10">
        <v>10516.2</v>
      </c>
      <c r="AB271" s="10">
        <v>40150.49</v>
      </c>
    </row>
    <row r="272" spans="1:28" ht="15.75" customHeight="1" thickBot="1" x14ac:dyDescent="0.35">
      <c r="A272" s="4">
        <v>43542</v>
      </c>
      <c r="B272" s="2">
        <v>149.09</v>
      </c>
      <c r="C272" s="2">
        <v>614.32000000000005</v>
      </c>
      <c r="D272" s="2" t="s">
        <v>52</v>
      </c>
      <c r="F272" s="4">
        <v>43773</v>
      </c>
      <c r="G272" s="2">
        <v>2824.93</v>
      </c>
      <c r="H272" s="2">
        <v>31677.32</v>
      </c>
      <c r="I272" s="2" t="s">
        <v>53</v>
      </c>
      <c r="K272" s="4">
        <v>43779</v>
      </c>
      <c r="L272" s="2">
        <v>27.41</v>
      </c>
      <c r="M272" s="2">
        <v>-8.3800000000000008</v>
      </c>
      <c r="N272" s="2" t="s">
        <v>55</v>
      </c>
      <c r="P272" s="4">
        <v>43776</v>
      </c>
      <c r="Q272" s="2">
        <v>855.09</v>
      </c>
      <c r="R272" s="2">
        <v>-35906.53</v>
      </c>
      <c r="S272" s="2" t="s">
        <v>52</v>
      </c>
      <c r="U272" s="4">
        <v>43780</v>
      </c>
      <c r="V272" s="2">
        <v>1335.19</v>
      </c>
      <c r="W272" s="2">
        <v>-107721.39</v>
      </c>
      <c r="X272" s="2" t="s">
        <v>54</v>
      </c>
      <c r="Z272" s="12">
        <v>43769</v>
      </c>
      <c r="AA272" s="10">
        <v>9972.84</v>
      </c>
      <c r="AB272" s="10">
        <v>-156679.63</v>
      </c>
    </row>
    <row r="273" spans="1:28" ht="15.75" customHeight="1" thickBot="1" x14ac:dyDescent="0.35">
      <c r="A273" s="4">
        <v>43542</v>
      </c>
      <c r="B273" s="2">
        <v>1589.37</v>
      </c>
      <c r="C273" s="2">
        <v>6065.9</v>
      </c>
      <c r="D273" s="2" t="s">
        <v>53</v>
      </c>
      <c r="F273" s="4">
        <v>43774</v>
      </c>
      <c r="G273" s="2">
        <v>3331.38</v>
      </c>
      <c r="H273" s="2">
        <v>-54870.400000000001</v>
      </c>
      <c r="I273" s="2" t="s">
        <v>53</v>
      </c>
      <c r="K273" s="4">
        <v>43780</v>
      </c>
      <c r="L273" s="2">
        <v>1555.81</v>
      </c>
      <c r="M273" s="2">
        <v>-48267.76</v>
      </c>
      <c r="N273" s="2" t="s">
        <v>55</v>
      </c>
      <c r="P273" s="4">
        <v>43777</v>
      </c>
      <c r="Q273" s="2">
        <v>402.65</v>
      </c>
      <c r="R273" s="2">
        <v>632.51</v>
      </c>
      <c r="S273" s="2" t="s">
        <v>52</v>
      </c>
      <c r="U273" s="4">
        <v>43781</v>
      </c>
      <c r="V273" s="2">
        <v>1562.66</v>
      </c>
      <c r="W273" s="2">
        <v>4905.49</v>
      </c>
      <c r="X273" s="2" t="s">
        <v>54</v>
      </c>
      <c r="Z273" s="12">
        <v>43770</v>
      </c>
      <c r="AA273" s="10">
        <v>8755.41</v>
      </c>
      <c r="AB273" s="10">
        <v>39723.25</v>
      </c>
    </row>
    <row r="274" spans="1:28" ht="15.75" customHeight="1" thickBot="1" x14ac:dyDescent="0.35">
      <c r="A274" s="4">
        <v>43542</v>
      </c>
      <c r="B274" s="2">
        <v>209.64</v>
      </c>
      <c r="C274" s="2">
        <v>2873.5</v>
      </c>
      <c r="D274" s="2" t="s">
        <v>54</v>
      </c>
      <c r="F274" s="4">
        <v>43775</v>
      </c>
      <c r="G274" s="2">
        <v>2391.58</v>
      </c>
      <c r="H274" s="2">
        <v>-12665.45</v>
      </c>
      <c r="I274" s="2" t="s">
        <v>53</v>
      </c>
      <c r="K274" s="4">
        <v>43781</v>
      </c>
      <c r="L274" s="2">
        <v>1088.42</v>
      </c>
      <c r="M274" s="2">
        <v>1711.12</v>
      </c>
      <c r="N274" s="2" t="s">
        <v>55</v>
      </c>
      <c r="P274" s="4">
        <v>43779</v>
      </c>
      <c r="Q274" s="2">
        <v>3.56</v>
      </c>
      <c r="R274" s="2">
        <v>15.68</v>
      </c>
      <c r="S274" s="2" t="s">
        <v>52</v>
      </c>
      <c r="U274" s="4">
        <v>43782</v>
      </c>
      <c r="V274" s="2">
        <v>1290.48</v>
      </c>
      <c r="W274" s="2">
        <v>-16424.580000000002</v>
      </c>
      <c r="X274" s="2" t="s">
        <v>54</v>
      </c>
      <c r="Z274" s="12">
        <v>43772</v>
      </c>
      <c r="AA274" s="10">
        <v>103.12</v>
      </c>
      <c r="AB274" s="10">
        <v>364.58</v>
      </c>
    </row>
    <row r="275" spans="1:28" ht="15.75" customHeight="1" thickBot="1" x14ac:dyDescent="0.35">
      <c r="A275" s="4">
        <v>43542</v>
      </c>
      <c r="B275" s="2">
        <v>1528.3</v>
      </c>
      <c r="C275" s="2">
        <v>39587.129999999997</v>
      </c>
      <c r="D275" s="2" t="s">
        <v>55</v>
      </c>
      <c r="F275" s="4">
        <v>43776</v>
      </c>
      <c r="G275" s="2">
        <v>2999.9</v>
      </c>
      <c r="H275" s="2">
        <v>-60434.99</v>
      </c>
      <c r="I275" s="2" t="s">
        <v>53</v>
      </c>
      <c r="K275" s="4">
        <v>43782</v>
      </c>
      <c r="L275" s="2">
        <v>1015.44</v>
      </c>
      <c r="M275" s="2">
        <v>11632.19</v>
      </c>
      <c r="N275" s="2" t="s">
        <v>55</v>
      </c>
      <c r="P275" s="4">
        <v>43780</v>
      </c>
      <c r="Q275" s="2">
        <v>390.08</v>
      </c>
      <c r="R275" s="2">
        <v>7648.62</v>
      </c>
      <c r="S275" s="2" t="s">
        <v>52</v>
      </c>
      <c r="U275" s="4">
        <v>43783</v>
      </c>
      <c r="V275" s="2">
        <v>1261.43</v>
      </c>
      <c r="W275" s="2">
        <v>-30782.95</v>
      </c>
      <c r="X275" s="2" t="s">
        <v>54</v>
      </c>
      <c r="Z275" s="12">
        <v>43773</v>
      </c>
      <c r="AA275" s="10">
        <v>9260.42</v>
      </c>
      <c r="AB275" s="10">
        <v>67790.06</v>
      </c>
    </row>
    <row r="276" spans="1:28" ht="15.75" customHeight="1" thickBot="1" x14ac:dyDescent="0.35">
      <c r="A276" s="4">
        <v>43543</v>
      </c>
      <c r="B276" s="2">
        <v>283.45999999999998</v>
      </c>
      <c r="C276" s="2">
        <v>9699.7900000000009</v>
      </c>
      <c r="D276" s="2" t="s">
        <v>54</v>
      </c>
      <c r="F276" s="4">
        <v>43777</v>
      </c>
      <c r="G276" s="2">
        <v>2014.7</v>
      </c>
      <c r="H276" s="2">
        <v>-55029.81</v>
      </c>
      <c r="I276" s="2" t="s">
        <v>53</v>
      </c>
      <c r="K276" s="4">
        <v>43783</v>
      </c>
      <c r="L276" s="2">
        <v>1392.83</v>
      </c>
      <c r="M276" s="2">
        <v>13768.26</v>
      </c>
      <c r="N276" s="2" t="s">
        <v>55</v>
      </c>
      <c r="P276" s="4">
        <v>43781</v>
      </c>
      <c r="Q276" s="2">
        <v>475.11</v>
      </c>
      <c r="R276" s="2">
        <v>52.22</v>
      </c>
      <c r="S276" s="2" t="s">
        <v>52</v>
      </c>
      <c r="U276" s="4">
        <v>43784</v>
      </c>
      <c r="V276" s="2">
        <v>1050.72</v>
      </c>
      <c r="W276" s="2">
        <v>-39409.279999999999</v>
      </c>
      <c r="X276" s="2" t="s">
        <v>54</v>
      </c>
      <c r="Z276" s="12">
        <v>43774</v>
      </c>
      <c r="AA276" s="10">
        <v>11270.88</v>
      </c>
      <c r="AB276" s="10">
        <v>-381298.43</v>
      </c>
    </row>
    <row r="277" spans="1:28" ht="15.75" customHeight="1" thickBot="1" x14ac:dyDescent="0.35">
      <c r="A277" s="4">
        <v>43543</v>
      </c>
      <c r="B277" s="2">
        <v>1480.8</v>
      </c>
      <c r="C277" s="2">
        <v>9931.2199999999993</v>
      </c>
      <c r="D277" s="2" t="s">
        <v>55</v>
      </c>
      <c r="F277" s="4">
        <v>43779</v>
      </c>
      <c r="G277" s="2">
        <v>27.63</v>
      </c>
      <c r="H277" s="2">
        <v>-2212.16</v>
      </c>
      <c r="I277" s="2" t="s">
        <v>53</v>
      </c>
      <c r="K277" s="4">
        <v>43784</v>
      </c>
      <c r="L277" s="2">
        <v>1255.3900000000001</v>
      </c>
      <c r="M277" s="2">
        <v>-812.7</v>
      </c>
      <c r="N277" s="2" t="s">
        <v>55</v>
      </c>
      <c r="P277" s="4">
        <v>43782</v>
      </c>
      <c r="Q277" s="2">
        <v>411.1</v>
      </c>
      <c r="R277" s="2">
        <v>7627.14</v>
      </c>
      <c r="S277" s="2" t="s">
        <v>52</v>
      </c>
      <c r="U277" s="4">
        <v>43786</v>
      </c>
      <c r="V277" s="2">
        <v>33.270000000000003</v>
      </c>
      <c r="W277" s="2">
        <v>-204.38</v>
      </c>
      <c r="X277" s="2" t="s">
        <v>54</v>
      </c>
      <c r="Z277" s="12">
        <v>43775</v>
      </c>
      <c r="AA277" s="10">
        <v>7934.59</v>
      </c>
      <c r="AB277" s="10">
        <v>95735.92</v>
      </c>
    </row>
    <row r="278" spans="1:28" ht="15.75" customHeight="1" thickBot="1" x14ac:dyDescent="0.35">
      <c r="A278" s="4">
        <v>43543</v>
      </c>
      <c r="B278" s="2">
        <v>198.41</v>
      </c>
      <c r="C278" s="2">
        <v>1161.6400000000001</v>
      </c>
      <c r="D278" s="2" t="s">
        <v>52</v>
      </c>
      <c r="F278" s="4">
        <v>43780</v>
      </c>
      <c r="G278" s="2">
        <v>1748.84</v>
      </c>
      <c r="H278" s="2">
        <v>-1485.36</v>
      </c>
      <c r="I278" s="2" t="s">
        <v>53</v>
      </c>
      <c r="K278" s="4">
        <v>43786</v>
      </c>
      <c r="L278" s="2">
        <v>38.729999999999997</v>
      </c>
      <c r="M278" s="2">
        <v>-1346.17</v>
      </c>
      <c r="N278" s="2" t="s">
        <v>55</v>
      </c>
      <c r="P278" s="4">
        <v>43783</v>
      </c>
      <c r="Q278" s="2">
        <v>471.44</v>
      </c>
      <c r="R278" s="2">
        <v>-7080.83</v>
      </c>
      <c r="S278" s="2" t="s">
        <v>52</v>
      </c>
      <c r="U278" s="4">
        <v>43787</v>
      </c>
      <c r="V278" s="2">
        <v>1351.37</v>
      </c>
      <c r="W278" s="2">
        <v>-8362.31</v>
      </c>
      <c r="X278" s="2" t="s">
        <v>54</v>
      </c>
      <c r="Z278" s="12">
        <v>43776</v>
      </c>
      <c r="AA278" s="10">
        <v>11655.53</v>
      </c>
      <c r="AB278" s="10">
        <v>-676414.66</v>
      </c>
    </row>
    <row r="279" spans="1:28" ht="15.75" customHeight="1" thickBot="1" x14ac:dyDescent="0.35">
      <c r="A279" s="4">
        <v>43543</v>
      </c>
      <c r="B279" s="2">
        <v>1543.32</v>
      </c>
      <c r="C279" s="2">
        <v>10190.89</v>
      </c>
      <c r="D279" s="2" t="s">
        <v>53</v>
      </c>
      <c r="F279" s="4">
        <v>43781</v>
      </c>
      <c r="G279" s="2">
        <v>2469.1</v>
      </c>
      <c r="H279" s="2">
        <v>-17919.13</v>
      </c>
      <c r="I279" s="2" t="s">
        <v>53</v>
      </c>
      <c r="K279" s="4">
        <v>43787</v>
      </c>
      <c r="L279" s="2">
        <v>1345.8</v>
      </c>
      <c r="M279" s="2">
        <v>-84247.71</v>
      </c>
      <c r="N279" s="2" t="s">
        <v>55</v>
      </c>
      <c r="P279" s="4">
        <v>43784</v>
      </c>
      <c r="Q279" s="2">
        <v>296.57</v>
      </c>
      <c r="R279" s="2">
        <v>-5745.71</v>
      </c>
      <c r="S279" s="2" t="s">
        <v>52</v>
      </c>
      <c r="U279" s="4">
        <v>43788</v>
      </c>
      <c r="V279" s="2">
        <v>1394.21</v>
      </c>
      <c r="W279" s="2">
        <v>20273.48</v>
      </c>
      <c r="X279" s="2" t="s">
        <v>54</v>
      </c>
      <c r="Z279" s="12">
        <v>43777</v>
      </c>
      <c r="AA279" s="10">
        <v>7411.58</v>
      </c>
      <c r="AB279" s="10">
        <v>-329648.56</v>
      </c>
    </row>
    <row r="280" spans="1:28" ht="15.75" customHeight="1" thickBot="1" x14ac:dyDescent="0.35">
      <c r="A280" s="4">
        <v>43544</v>
      </c>
      <c r="B280" s="2">
        <v>287.27999999999997</v>
      </c>
      <c r="C280" s="2">
        <v>3339.58</v>
      </c>
      <c r="D280" s="2" t="s">
        <v>52</v>
      </c>
      <c r="F280" s="4">
        <v>43782</v>
      </c>
      <c r="G280" s="2">
        <v>2361.08</v>
      </c>
      <c r="H280" s="2">
        <v>-5426.19</v>
      </c>
      <c r="I280" s="2" t="s">
        <v>53</v>
      </c>
      <c r="K280" s="4">
        <v>43788</v>
      </c>
      <c r="L280" s="2">
        <v>1596.05</v>
      </c>
      <c r="M280" s="2">
        <v>32707.75</v>
      </c>
      <c r="N280" s="2" t="s">
        <v>55</v>
      </c>
      <c r="P280" s="4">
        <v>43786</v>
      </c>
      <c r="Q280" s="2">
        <v>9.17</v>
      </c>
      <c r="R280" s="2">
        <v>-118.78</v>
      </c>
      <c r="S280" s="2" t="s">
        <v>52</v>
      </c>
      <c r="U280" s="4">
        <v>43789</v>
      </c>
      <c r="V280" s="2">
        <v>1722.71</v>
      </c>
      <c r="W280" s="2">
        <v>-12581.01</v>
      </c>
      <c r="X280" s="2" t="s">
        <v>54</v>
      </c>
      <c r="Z280" s="12">
        <v>43779</v>
      </c>
      <c r="AA280" s="10">
        <v>102.8</v>
      </c>
      <c r="AB280" s="10">
        <v>-1285.8699999999999</v>
      </c>
    </row>
    <row r="281" spans="1:28" ht="15.75" customHeight="1" thickBot="1" x14ac:dyDescent="0.35">
      <c r="A281" s="4">
        <v>43544</v>
      </c>
      <c r="B281" s="2">
        <v>480.02</v>
      </c>
      <c r="C281" s="2">
        <v>19763.88</v>
      </c>
      <c r="D281" s="2" t="s">
        <v>54</v>
      </c>
      <c r="F281" s="4">
        <v>43783</v>
      </c>
      <c r="G281" s="2">
        <v>2852.18</v>
      </c>
      <c r="H281" s="2">
        <v>-3064.26</v>
      </c>
      <c r="I281" s="2" t="s">
        <v>53</v>
      </c>
      <c r="K281" s="4">
        <v>43789</v>
      </c>
      <c r="L281" s="2">
        <v>1688.62</v>
      </c>
      <c r="M281" s="2">
        <v>2759.35</v>
      </c>
      <c r="N281" s="2" t="s">
        <v>55</v>
      </c>
      <c r="P281" s="4">
        <v>43787</v>
      </c>
      <c r="Q281" s="2">
        <v>418.4</v>
      </c>
      <c r="R281" s="2">
        <v>2331.91</v>
      </c>
      <c r="S281" s="2" t="s">
        <v>52</v>
      </c>
      <c r="U281" s="4">
        <v>43790</v>
      </c>
      <c r="V281" s="2">
        <v>1449.7</v>
      </c>
      <c r="W281" s="2">
        <v>67350.149999999994</v>
      </c>
      <c r="X281" s="2" t="s">
        <v>54</v>
      </c>
      <c r="Z281" s="12">
        <v>43780</v>
      </c>
      <c r="AA281" s="10">
        <v>7527.19</v>
      </c>
      <c r="AB281" s="10">
        <v>-138076.10999999999</v>
      </c>
    </row>
    <row r="282" spans="1:28" ht="15.75" customHeight="1" thickBot="1" x14ac:dyDescent="0.35">
      <c r="A282" s="4">
        <v>43544</v>
      </c>
      <c r="B282" s="2">
        <v>1960.4</v>
      </c>
      <c r="C282" s="2">
        <v>33666.629999999997</v>
      </c>
      <c r="D282" s="2" t="s">
        <v>55</v>
      </c>
      <c r="F282" s="4">
        <v>43784</v>
      </c>
      <c r="G282" s="2">
        <v>2322.52</v>
      </c>
      <c r="H282" s="2">
        <v>-6273.74</v>
      </c>
      <c r="I282" s="2" t="s">
        <v>53</v>
      </c>
      <c r="K282" s="4">
        <v>43790</v>
      </c>
      <c r="L282" s="2">
        <v>1947.53</v>
      </c>
      <c r="M282" s="2">
        <v>-11544.61</v>
      </c>
      <c r="N282" s="2" t="s">
        <v>55</v>
      </c>
      <c r="P282" s="4">
        <v>43788</v>
      </c>
      <c r="Q282" s="2">
        <v>430.63</v>
      </c>
      <c r="R282" s="2">
        <v>5216.37</v>
      </c>
      <c r="S282" s="2" t="s">
        <v>52</v>
      </c>
      <c r="U282" s="4">
        <v>43791</v>
      </c>
      <c r="V282" s="2">
        <v>1489.18</v>
      </c>
      <c r="W282" s="2">
        <v>106205.16</v>
      </c>
      <c r="X282" s="2" t="s">
        <v>54</v>
      </c>
      <c r="Z282" s="12">
        <v>43781</v>
      </c>
      <c r="AA282" s="10">
        <v>8849.7999999999993</v>
      </c>
      <c r="AB282" s="10">
        <v>-8037.88</v>
      </c>
    </row>
    <row r="283" spans="1:28" ht="15.75" customHeight="1" thickBot="1" x14ac:dyDescent="0.35">
      <c r="A283" s="4">
        <v>43544</v>
      </c>
      <c r="B283" s="2">
        <v>2746.84</v>
      </c>
      <c r="C283" s="2">
        <v>-130203.94</v>
      </c>
      <c r="D283" s="2" t="s">
        <v>53</v>
      </c>
      <c r="F283" s="4">
        <v>43786</v>
      </c>
      <c r="G283" s="2">
        <v>31.49</v>
      </c>
      <c r="H283" s="2">
        <v>799.11</v>
      </c>
      <c r="I283" s="2" t="s">
        <v>53</v>
      </c>
      <c r="K283" s="4">
        <v>43791</v>
      </c>
      <c r="L283" s="2">
        <v>1309.1199999999999</v>
      </c>
      <c r="M283" s="2">
        <v>-2661.72</v>
      </c>
      <c r="N283" s="2" t="s">
        <v>55</v>
      </c>
      <c r="P283" s="4">
        <v>43789</v>
      </c>
      <c r="Q283" s="2">
        <v>503.08</v>
      </c>
      <c r="R283" s="2">
        <v>8034.33</v>
      </c>
      <c r="S283" s="2" t="s">
        <v>52</v>
      </c>
      <c r="U283" s="4">
        <v>43793</v>
      </c>
      <c r="V283" s="2">
        <v>47.91</v>
      </c>
      <c r="W283" s="2">
        <v>-21040.79</v>
      </c>
      <c r="X283" s="2" t="s">
        <v>54</v>
      </c>
      <c r="Z283" s="12">
        <v>43782</v>
      </c>
      <c r="AA283" s="10">
        <v>8711.84</v>
      </c>
      <c r="AB283" s="10">
        <v>148180.53</v>
      </c>
    </row>
    <row r="284" spans="1:28" ht="15.75" customHeight="1" thickBot="1" x14ac:dyDescent="0.35">
      <c r="A284" s="4">
        <v>43545</v>
      </c>
      <c r="B284" s="2">
        <v>2333.16</v>
      </c>
      <c r="C284" s="2">
        <v>29590.39</v>
      </c>
      <c r="D284" s="2" t="s">
        <v>53</v>
      </c>
      <c r="F284" s="4">
        <v>43787</v>
      </c>
      <c r="G284" s="2">
        <v>2299.19</v>
      </c>
      <c r="H284" s="2">
        <v>-24549.71</v>
      </c>
      <c r="I284" s="2" t="s">
        <v>53</v>
      </c>
      <c r="K284" s="4">
        <v>43793</v>
      </c>
      <c r="L284" s="2">
        <v>71.69</v>
      </c>
      <c r="M284" s="2">
        <v>-423.6</v>
      </c>
      <c r="N284" s="2" t="s">
        <v>55</v>
      </c>
      <c r="P284" s="4">
        <v>43790</v>
      </c>
      <c r="Q284" s="2">
        <v>562.25</v>
      </c>
      <c r="R284" s="2">
        <v>3576.22</v>
      </c>
      <c r="S284" s="2" t="s">
        <v>52</v>
      </c>
      <c r="U284" s="4">
        <v>43794</v>
      </c>
      <c r="V284" s="2">
        <v>1183.73</v>
      </c>
      <c r="W284" s="2">
        <v>-21071.43</v>
      </c>
      <c r="X284" s="2" t="s">
        <v>54</v>
      </c>
      <c r="Z284" s="12">
        <v>43783</v>
      </c>
      <c r="AA284" s="10">
        <v>9553.89</v>
      </c>
      <c r="AB284" s="10">
        <v>-77636.37</v>
      </c>
    </row>
    <row r="285" spans="1:28" ht="15.75" customHeight="1" thickBot="1" x14ac:dyDescent="0.35">
      <c r="A285" s="4">
        <v>43545</v>
      </c>
      <c r="B285" s="2">
        <v>1718.68</v>
      </c>
      <c r="C285" s="2">
        <v>9003.3799999999992</v>
      </c>
      <c r="D285" s="2" t="s">
        <v>55</v>
      </c>
      <c r="F285" s="4">
        <v>43788</v>
      </c>
      <c r="G285" s="2">
        <v>2074.2600000000002</v>
      </c>
      <c r="H285" s="2">
        <v>3540.43</v>
      </c>
      <c r="I285" s="2" t="s">
        <v>53</v>
      </c>
      <c r="K285" s="4">
        <v>43794</v>
      </c>
      <c r="L285" s="2">
        <v>1192.8599999999999</v>
      </c>
      <c r="M285" s="2">
        <v>6032.63</v>
      </c>
      <c r="N285" s="2" t="s">
        <v>55</v>
      </c>
      <c r="P285" s="4">
        <v>43791</v>
      </c>
      <c r="Q285" s="2">
        <v>285.72000000000003</v>
      </c>
      <c r="R285" s="2">
        <v>-1208.1500000000001</v>
      </c>
      <c r="S285" s="2" t="s">
        <v>52</v>
      </c>
      <c r="U285" s="4">
        <v>43795</v>
      </c>
      <c r="V285" s="2">
        <v>1592.95</v>
      </c>
      <c r="W285" s="2">
        <v>-11624.02</v>
      </c>
      <c r="X285" s="2" t="s">
        <v>54</v>
      </c>
      <c r="Z285" s="12">
        <v>43784</v>
      </c>
      <c r="AA285" s="10">
        <v>7752.25</v>
      </c>
      <c r="AB285" s="10">
        <v>-21377.65</v>
      </c>
    </row>
    <row r="286" spans="1:28" ht="15.75" customHeight="1" thickBot="1" x14ac:dyDescent="0.35">
      <c r="A286" s="4">
        <v>43545</v>
      </c>
      <c r="B286" s="2">
        <v>365.09</v>
      </c>
      <c r="C286" s="2">
        <v>17805.45</v>
      </c>
      <c r="D286" s="2" t="s">
        <v>54</v>
      </c>
      <c r="F286" s="4">
        <v>43789</v>
      </c>
      <c r="G286" s="2">
        <v>2761.94</v>
      </c>
      <c r="H286" s="2">
        <v>15518.3</v>
      </c>
      <c r="I286" s="2" t="s">
        <v>53</v>
      </c>
      <c r="K286" s="4">
        <v>43795</v>
      </c>
      <c r="L286" s="2">
        <v>1815.61</v>
      </c>
      <c r="M286" s="2">
        <v>29564.55</v>
      </c>
      <c r="N286" s="2" t="s">
        <v>55</v>
      </c>
      <c r="P286" s="4">
        <v>43793</v>
      </c>
      <c r="Q286" s="2">
        <v>16.41</v>
      </c>
      <c r="R286" s="2">
        <v>-977.4</v>
      </c>
      <c r="S286" s="2" t="s">
        <v>52</v>
      </c>
      <c r="U286" s="4">
        <v>43796</v>
      </c>
      <c r="V286" s="2">
        <v>1565.55</v>
      </c>
      <c r="W286" s="2">
        <v>76742.53</v>
      </c>
      <c r="X286" s="2" t="s">
        <v>54</v>
      </c>
      <c r="Z286" s="12">
        <v>43786</v>
      </c>
      <c r="AA286" s="10">
        <v>236.43</v>
      </c>
      <c r="AB286" s="10">
        <v>-16749.099999999999</v>
      </c>
    </row>
    <row r="287" spans="1:28" ht="15.75" customHeight="1" thickBot="1" x14ac:dyDescent="0.35">
      <c r="A287" s="4">
        <v>43545</v>
      </c>
      <c r="B287" s="2">
        <v>474.19</v>
      </c>
      <c r="C287" s="2">
        <v>27837.98</v>
      </c>
      <c r="D287" s="2" t="s">
        <v>52</v>
      </c>
      <c r="F287" s="4">
        <v>43790</v>
      </c>
      <c r="G287" s="2">
        <v>2477.63</v>
      </c>
      <c r="H287" s="2">
        <v>-12120.66</v>
      </c>
      <c r="I287" s="2" t="s">
        <v>53</v>
      </c>
      <c r="K287" s="4">
        <v>43796</v>
      </c>
      <c r="L287" s="2">
        <v>2676.07</v>
      </c>
      <c r="M287" s="2">
        <v>6516.52</v>
      </c>
      <c r="N287" s="2" t="s">
        <v>55</v>
      </c>
      <c r="P287" s="4">
        <v>43794</v>
      </c>
      <c r="Q287" s="2">
        <v>292.02999999999997</v>
      </c>
      <c r="R287" s="2">
        <v>-3103.05</v>
      </c>
      <c r="S287" s="2" t="s">
        <v>52</v>
      </c>
      <c r="U287" s="4">
        <v>43797</v>
      </c>
      <c r="V287" s="2">
        <v>558.14</v>
      </c>
      <c r="W287" s="2">
        <v>12525.48</v>
      </c>
      <c r="X287" s="2" t="s">
        <v>54</v>
      </c>
      <c r="Z287" s="12">
        <v>43787</v>
      </c>
      <c r="AA287" s="10">
        <v>8380.67</v>
      </c>
      <c r="AB287" s="10">
        <v>-320675.65000000002</v>
      </c>
    </row>
    <row r="288" spans="1:28" ht="15.75" customHeight="1" thickBot="1" x14ac:dyDescent="0.35">
      <c r="A288" s="4">
        <v>43546</v>
      </c>
      <c r="B288" s="2">
        <v>320.49</v>
      </c>
      <c r="C288" s="2">
        <v>-7632.74</v>
      </c>
      <c r="D288" s="2" t="s">
        <v>52</v>
      </c>
      <c r="F288" s="4">
        <v>43791</v>
      </c>
      <c r="G288" s="2">
        <v>2920.96</v>
      </c>
      <c r="H288" s="2">
        <v>9352.0400000000009</v>
      </c>
      <c r="I288" s="2" t="s">
        <v>53</v>
      </c>
      <c r="K288" s="4">
        <v>43797</v>
      </c>
      <c r="L288" s="2">
        <v>1416.34</v>
      </c>
      <c r="M288" s="2">
        <v>7363.31</v>
      </c>
      <c r="N288" s="2" t="s">
        <v>55</v>
      </c>
      <c r="P288" s="4">
        <v>43795</v>
      </c>
      <c r="Q288" s="2">
        <v>446.95</v>
      </c>
      <c r="R288" s="2">
        <v>-23841.54</v>
      </c>
      <c r="S288" s="2" t="s">
        <v>52</v>
      </c>
      <c r="U288" s="4">
        <v>43798</v>
      </c>
      <c r="V288" s="2">
        <v>1481.29</v>
      </c>
      <c r="W288" s="2">
        <v>72588.28</v>
      </c>
      <c r="X288" s="2" t="s">
        <v>54</v>
      </c>
      <c r="Z288" s="12">
        <v>43788</v>
      </c>
      <c r="AA288" s="10">
        <v>8933.39</v>
      </c>
      <c r="AB288" s="10">
        <v>108747.78</v>
      </c>
    </row>
    <row r="289" spans="1:28" ht="15.75" customHeight="1" thickBot="1" x14ac:dyDescent="0.35">
      <c r="A289" s="4">
        <v>43546</v>
      </c>
      <c r="B289" s="2">
        <v>1273.06</v>
      </c>
      <c r="C289" s="2">
        <v>21264.76</v>
      </c>
      <c r="D289" s="2" t="s">
        <v>55</v>
      </c>
      <c r="F289" s="4">
        <v>43793</v>
      </c>
      <c r="G289" s="2">
        <v>24.69</v>
      </c>
      <c r="H289" s="2">
        <v>-3060.16</v>
      </c>
      <c r="I289" s="2" t="s">
        <v>53</v>
      </c>
      <c r="K289" s="4">
        <v>43798</v>
      </c>
      <c r="L289" s="2">
        <v>2439.5500000000002</v>
      </c>
      <c r="M289" s="2">
        <v>-12554.46</v>
      </c>
      <c r="N289" s="2" t="s">
        <v>55</v>
      </c>
      <c r="P289" s="4">
        <v>43796</v>
      </c>
      <c r="Q289" s="2">
        <v>595.74</v>
      </c>
      <c r="R289" s="2">
        <v>-44714.55</v>
      </c>
      <c r="S289" s="2" t="s">
        <v>52</v>
      </c>
      <c r="U289" s="4">
        <v>43800</v>
      </c>
      <c r="V289" s="2">
        <v>41.63</v>
      </c>
      <c r="W289" s="2">
        <v>1102.56</v>
      </c>
      <c r="X289" s="2" t="s">
        <v>54</v>
      </c>
      <c r="Z289" s="12">
        <v>43789</v>
      </c>
      <c r="AA289" s="10">
        <v>10670.99</v>
      </c>
      <c r="AB289" s="10">
        <v>19918.48</v>
      </c>
    </row>
    <row r="290" spans="1:28" ht="15.75" customHeight="1" thickBot="1" x14ac:dyDescent="0.35">
      <c r="A290" s="4">
        <v>43546</v>
      </c>
      <c r="B290" s="2">
        <v>1924.82</v>
      </c>
      <c r="C290" s="2">
        <v>1603.98</v>
      </c>
      <c r="D290" s="2" t="s">
        <v>53</v>
      </c>
      <c r="F290" s="4">
        <v>43794</v>
      </c>
      <c r="G290" s="2">
        <v>2574.2600000000002</v>
      </c>
      <c r="H290" s="2">
        <v>-9925.35</v>
      </c>
      <c r="I290" s="2" t="s">
        <v>53</v>
      </c>
      <c r="K290" s="4">
        <v>43800</v>
      </c>
      <c r="L290" s="2">
        <v>52.98</v>
      </c>
      <c r="M290" s="2">
        <v>2357.16</v>
      </c>
      <c r="N290" s="2" t="s">
        <v>55</v>
      </c>
      <c r="P290" s="4">
        <v>43797</v>
      </c>
      <c r="Q290" s="2">
        <v>219.69</v>
      </c>
      <c r="R290" s="2">
        <v>-10642.68</v>
      </c>
      <c r="S290" s="2" t="s">
        <v>52</v>
      </c>
      <c r="U290" s="4">
        <v>43801</v>
      </c>
      <c r="V290" s="2">
        <v>1672.95</v>
      </c>
      <c r="W290" s="2">
        <v>106465.86</v>
      </c>
      <c r="X290" s="2" t="s">
        <v>54</v>
      </c>
      <c r="Z290" s="12">
        <v>43790</v>
      </c>
      <c r="AA290" s="10">
        <v>10527.32</v>
      </c>
      <c r="AB290" s="10">
        <v>126578.94</v>
      </c>
    </row>
    <row r="291" spans="1:28" ht="15.75" customHeight="1" thickBot="1" x14ac:dyDescent="0.35">
      <c r="A291" s="4">
        <v>43546</v>
      </c>
      <c r="B291" s="2">
        <v>200.13</v>
      </c>
      <c r="C291" s="2">
        <v>3952.16</v>
      </c>
      <c r="D291" s="2" t="s">
        <v>54</v>
      </c>
      <c r="F291" s="4">
        <v>43795</v>
      </c>
      <c r="G291" s="2">
        <v>2584.4699999999998</v>
      </c>
      <c r="H291" s="2">
        <v>1057.98</v>
      </c>
      <c r="I291" s="2" t="s">
        <v>53</v>
      </c>
      <c r="K291" s="4">
        <v>43801</v>
      </c>
      <c r="L291" s="2">
        <v>1529.76</v>
      </c>
      <c r="M291" s="2">
        <v>7218.36</v>
      </c>
      <c r="N291" s="2" t="s">
        <v>55</v>
      </c>
      <c r="P291" s="4">
        <v>43798</v>
      </c>
      <c r="Q291" s="2">
        <v>469.35</v>
      </c>
      <c r="R291" s="2">
        <v>-7843.48</v>
      </c>
      <c r="S291" s="2" t="s">
        <v>52</v>
      </c>
      <c r="U291" s="4">
        <v>43802</v>
      </c>
      <c r="V291" s="2">
        <v>1935.42</v>
      </c>
      <c r="W291" s="2">
        <v>-372285.98</v>
      </c>
      <c r="X291" s="2" t="s">
        <v>54</v>
      </c>
      <c r="Z291" s="12">
        <v>43791</v>
      </c>
      <c r="AA291" s="10">
        <v>9149.75</v>
      </c>
      <c r="AB291" s="10">
        <v>148776.72</v>
      </c>
    </row>
    <row r="292" spans="1:28" ht="15.75" customHeight="1" thickBot="1" x14ac:dyDescent="0.35">
      <c r="A292" s="4">
        <v>43547</v>
      </c>
      <c r="B292" s="2">
        <v>0.51</v>
      </c>
      <c r="C292" s="2">
        <v>21.72</v>
      </c>
      <c r="D292" s="2" t="s">
        <v>53</v>
      </c>
      <c r="F292" s="4">
        <v>43796</v>
      </c>
      <c r="G292" s="2">
        <v>3311.97</v>
      </c>
      <c r="H292" s="2">
        <v>-38172.300000000003</v>
      </c>
      <c r="I292" s="2" t="s">
        <v>53</v>
      </c>
      <c r="K292" s="4">
        <v>43802</v>
      </c>
      <c r="L292" s="2">
        <v>1718.97</v>
      </c>
      <c r="M292" s="2">
        <v>-173117.88</v>
      </c>
      <c r="N292" s="2" t="s">
        <v>55</v>
      </c>
      <c r="P292" s="4">
        <v>43800</v>
      </c>
      <c r="Q292" s="2">
        <v>23.26</v>
      </c>
      <c r="R292" s="2">
        <v>-135.07</v>
      </c>
      <c r="S292" s="2" t="s">
        <v>52</v>
      </c>
      <c r="U292" s="4">
        <v>43803</v>
      </c>
      <c r="V292" s="2">
        <v>1617.01</v>
      </c>
      <c r="W292" s="2">
        <v>-17872.11</v>
      </c>
      <c r="X292" s="2" t="s">
        <v>54</v>
      </c>
      <c r="Z292" s="12">
        <v>43793</v>
      </c>
      <c r="AA292" s="10">
        <v>275.02</v>
      </c>
      <c r="AB292" s="10">
        <v>-31226.57</v>
      </c>
    </row>
    <row r="293" spans="1:28" ht="15.75" customHeight="1" thickBot="1" x14ac:dyDescent="0.35">
      <c r="A293" s="4">
        <v>43548</v>
      </c>
      <c r="B293" s="2">
        <v>8.07</v>
      </c>
      <c r="C293" s="2">
        <v>221.59</v>
      </c>
      <c r="D293" s="2" t="s">
        <v>52</v>
      </c>
      <c r="F293" s="4">
        <v>43797</v>
      </c>
      <c r="G293" s="2">
        <v>2143.17</v>
      </c>
      <c r="H293" s="2">
        <v>273.66000000000003</v>
      </c>
      <c r="I293" s="2" t="s">
        <v>53</v>
      </c>
      <c r="K293" s="4">
        <v>43803</v>
      </c>
      <c r="L293" s="2">
        <v>1979.61</v>
      </c>
      <c r="M293" s="2">
        <v>-443462.5</v>
      </c>
      <c r="N293" s="2" t="s">
        <v>55</v>
      </c>
      <c r="P293" s="4">
        <v>43801</v>
      </c>
      <c r="Q293" s="2">
        <v>833.26</v>
      </c>
      <c r="R293" s="2">
        <v>29455.360000000001</v>
      </c>
      <c r="S293" s="2" t="s">
        <v>52</v>
      </c>
      <c r="U293" s="4">
        <v>43804</v>
      </c>
      <c r="V293" s="2">
        <v>1115.3399999999999</v>
      </c>
      <c r="W293" s="2">
        <v>16071.57</v>
      </c>
      <c r="X293" s="2" t="s">
        <v>54</v>
      </c>
      <c r="Z293" s="12">
        <v>43794</v>
      </c>
      <c r="AA293" s="10">
        <v>8317.24</v>
      </c>
      <c r="AB293" s="10">
        <v>-27167.09</v>
      </c>
    </row>
    <row r="294" spans="1:28" ht="15.75" customHeight="1" thickBot="1" x14ac:dyDescent="0.35">
      <c r="A294" s="4">
        <v>43548</v>
      </c>
      <c r="B294" s="2">
        <v>14.46</v>
      </c>
      <c r="C294" s="2">
        <v>-526.88</v>
      </c>
      <c r="D294" s="2" t="s">
        <v>53</v>
      </c>
      <c r="F294" s="4">
        <v>43798</v>
      </c>
      <c r="G294" s="2">
        <v>3098.51</v>
      </c>
      <c r="H294" s="2">
        <v>-16044.93</v>
      </c>
      <c r="I294" s="2" t="s">
        <v>53</v>
      </c>
      <c r="K294" s="4">
        <v>43804</v>
      </c>
      <c r="L294" s="2">
        <v>1307.68</v>
      </c>
      <c r="M294" s="2">
        <v>-146115.20000000001</v>
      </c>
      <c r="N294" s="2" t="s">
        <v>55</v>
      </c>
      <c r="P294" s="4">
        <v>43802</v>
      </c>
      <c r="Q294" s="2">
        <v>609.27</v>
      </c>
      <c r="R294" s="2">
        <v>18156.93</v>
      </c>
      <c r="S294" s="2" t="s">
        <v>52</v>
      </c>
      <c r="U294" s="4">
        <v>43805</v>
      </c>
      <c r="V294" s="2">
        <v>1357.62</v>
      </c>
      <c r="W294" s="2">
        <v>55045.66</v>
      </c>
      <c r="X294" s="2" t="s">
        <v>54</v>
      </c>
      <c r="Z294" s="12">
        <v>43795</v>
      </c>
      <c r="AA294" s="10">
        <v>10053.16</v>
      </c>
      <c r="AB294" s="10">
        <v>74454.16</v>
      </c>
    </row>
    <row r="295" spans="1:28" ht="15.75" customHeight="1" thickBot="1" x14ac:dyDescent="0.35">
      <c r="A295" s="4">
        <v>43548</v>
      </c>
      <c r="B295" s="2">
        <v>6.88</v>
      </c>
      <c r="C295" s="2">
        <v>-99.06</v>
      </c>
      <c r="D295" s="2" t="s">
        <v>55</v>
      </c>
      <c r="F295" s="4">
        <v>43800</v>
      </c>
      <c r="G295" s="2">
        <v>21.22</v>
      </c>
      <c r="H295" s="2">
        <v>469.3</v>
      </c>
      <c r="I295" s="2" t="s">
        <v>53</v>
      </c>
      <c r="K295" s="4">
        <v>43805</v>
      </c>
      <c r="L295" s="2">
        <v>1529.55</v>
      </c>
      <c r="M295" s="2">
        <v>-2367.4699999999998</v>
      </c>
      <c r="N295" s="2" t="s">
        <v>55</v>
      </c>
      <c r="P295" s="4">
        <v>43803</v>
      </c>
      <c r="Q295" s="2">
        <v>628.47</v>
      </c>
      <c r="R295" s="2">
        <v>-3434.55</v>
      </c>
      <c r="S295" s="2" t="s">
        <v>52</v>
      </c>
      <c r="U295" s="4">
        <v>43807</v>
      </c>
      <c r="V295" s="2">
        <v>30.65</v>
      </c>
      <c r="W295" s="2">
        <v>-13132.2</v>
      </c>
      <c r="X295" s="2" t="s">
        <v>54</v>
      </c>
      <c r="Z295" s="12">
        <v>43796</v>
      </c>
      <c r="AA295" s="10">
        <v>12185.13</v>
      </c>
      <c r="AB295" s="10">
        <v>-312411.94</v>
      </c>
    </row>
    <row r="296" spans="1:28" ht="15.75" customHeight="1" thickBot="1" x14ac:dyDescent="0.35">
      <c r="A296" s="4">
        <v>43548</v>
      </c>
      <c r="B296" s="2">
        <v>3.39</v>
      </c>
      <c r="C296" s="2">
        <v>-362.87</v>
      </c>
      <c r="D296" s="2" t="s">
        <v>54</v>
      </c>
      <c r="F296" s="4">
        <v>43801</v>
      </c>
      <c r="G296" s="2">
        <v>3300.7</v>
      </c>
      <c r="H296" s="2">
        <v>36423.370000000003</v>
      </c>
      <c r="I296" s="2" t="s">
        <v>53</v>
      </c>
      <c r="K296" s="4">
        <v>43807</v>
      </c>
      <c r="L296" s="2">
        <v>10.64</v>
      </c>
      <c r="M296" s="2">
        <v>-800.89</v>
      </c>
      <c r="N296" s="2" t="s">
        <v>55</v>
      </c>
      <c r="P296" s="4">
        <v>43804</v>
      </c>
      <c r="Q296" s="2">
        <v>241.34</v>
      </c>
      <c r="R296" s="2">
        <v>-1320.07</v>
      </c>
      <c r="S296" s="2" t="s">
        <v>52</v>
      </c>
      <c r="U296" s="4">
        <v>43808</v>
      </c>
      <c r="V296" s="2">
        <v>782.4</v>
      </c>
      <c r="W296" s="2">
        <v>30643.33</v>
      </c>
      <c r="X296" s="2" t="s">
        <v>54</v>
      </c>
      <c r="Z296" s="12">
        <v>43797</v>
      </c>
      <c r="AA296" s="10">
        <v>6500.24</v>
      </c>
      <c r="AB296" s="10">
        <v>-13454.56</v>
      </c>
    </row>
    <row r="297" spans="1:28" ht="15.75" customHeight="1" thickBot="1" x14ac:dyDescent="0.35">
      <c r="A297" s="4">
        <v>43549</v>
      </c>
      <c r="B297" s="2">
        <v>294.95999999999998</v>
      </c>
      <c r="C297" s="2">
        <v>529.89</v>
      </c>
      <c r="D297" s="2" t="s">
        <v>52</v>
      </c>
      <c r="F297" s="4">
        <v>43802</v>
      </c>
      <c r="G297" s="2">
        <v>2800.57</v>
      </c>
      <c r="H297" s="2">
        <v>-3164.86</v>
      </c>
      <c r="I297" s="2" t="s">
        <v>53</v>
      </c>
      <c r="K297" s="4">
        <v>43808</v>
      </c>
      <c r="L297" s="2">
        <v>1468.16</v>
      </c>
      <c r="M297" s="2">
        <v>-80303.81</v>
      </c>
      <c r="N297" s="2" t="s">
        <v>55</v>
      </c>
      <c r="P297" s="4">
        <v>43805</v>
      </c>
      <c r="Q297" s="2">
        <v>489.36</v>
      </c>
      <c r="R297" s="2">
        <v>2210.37</v>
      </c>
      <c r="S297" s="2" t="s">
        <v>52</v>
      </c>
      <c r="U297" s="4">
        <v>43809</v>
      </c>
      <c r="V297" s="2">
        <v>1233.33</v>
      </c>
      <c r="W297" s="2">
        <v>36291.19</v>
      </c>
      <c r="X297" s="2" t="s">
        <v>54</v>
      </c>
      <c r="Z297" s="12">
        <v>43798</v>
      </c>
      <c r="AA297" s="10">
        <v>10629.46</v>
      </c>
      <c r="AB297" s="10">
        <v>-21387.72</v>
      </c>
    </row>
    <row r="298" spans="1:28" ht="15.75" customHeight="1" thickBot="1" x14ac:dyDescent="0.35">
      <c r="A298" s="4">
        <v>43549</v>
      </c>
      <c r="B298" s="2">
        <v>189.17</v>
      </c>
      <c r="C298" s="2">
        <v>-8785.48</v>
      </c>
      <c r="D298" s="2" t="s">
        <v>54</v>
      </c>
      <c r="F298" s="4">
        <v>43803</v>
      </c>
      <c r="G298" s="2">
        <v>3033.69</v>
      </c>
      <c r="H298" s="2">
        <v>-35761.230000000003</v>
      </c>
      <c r="I298" s="2" t="s">
        <v>53</v>
      </c>
      <c r="K298" s="4">
        <v>43809</v>
      </c>
      <c r="L298" s="2">
        <v>2677.69</v>
      </c>
      <c r="M298" s="2">
        <v>-88360.87</v>
      </c>
      <c r="N298" s="2" t="s">
        <v>55</v>
      </c>
      <c r="P298" s="4">
        <v>43807</v>
      </c>
      <c r="Q298" s="2">
        <v>13.33</v>
      </c>
      <c r="R298" s="2">
        <v>-3815.73</v>
      </c>
      <c r="S298" s="2" t="s">
        <v>52</v>
      </c>
      <c r="U298" s="4">
        <v>43810</v>
      </c>
      <c r="V298" s="2">
        <v>1204.18</v>
      </c>
      <c r="W298" s="2">
        <v>-65186.080000000002</v>
      </c>
      <c r="X298" s="2" t="s">
        <v>54</v>
      </c>
      <c r="Z298" s="12">
        <v>43800</v>
      </c>
      <c r="AA298" s="10">
        <v>277.64</v>
      </c>
      <c r="AB298" s="10">
        <v>4466.05</v>
      </c>
    </row>
    <row r="299" spans="1:28" ht="15.75" customHeight="1" thickBot="1" x14ac:dyDescent="0.35">
      <c r="A299" s="4">
        <v>43549</v>
      </c>
      <c r="B299" s="2">
        <v>1581.67</v>
      </c>
      <c r="C299" s="2">
        <v>79389.25</v>
      </c>
      <c r="D299" s="2" t="s">
        <v>55</v>
      </c>
      <c r="F299" s="4">
        <v>43804</v>
      </c>
      <c r="G299" s="2">
        <v>2363.63</v>
      </c>
      <c r="H299" s="2">
        <v>-10109.9</v>
      </c>
      <c r="I299" s="2" t="s">
        <v>53</v>
      </c>
      <c r="K299" s="4">
        <v>43810</v>
      </c>
      <c r="L299" s="2">
        <v>1801.17</v>
      </c>
      <c r="M299" s="2">
        <v>-49449.66</v>
      </c>
      <c r="N299" s="2" t="s">
        <v>55</v>
      </c>
      <c r="P299" s="4">
        <v>43808</v>
      </c>
      <c r="Q299" s="2">
        <v>325.79000000000002</v>
      </c>
      <c r="R299" s="2">
        <v>8018.42</v>
      </c>
      <c r="S299" s="2" t="s">
        <v>52</v>
      </c>
      <c r="U299" s="4">
        <v>43811</v>
      </c>
      <c r="V299" s="2">
        <v>1792.02</v>
      </c>
      <c r="W299" s="2">
        <v>-34837.99</v>
      </c>
      <c r="X299" s="2" t="s">
        <v>54</v>
      </c>
      <c r="Z299" s="12">
        <v>43801</v>
      </c>
      <c r="AA299" s="10">
        <v>11331.04</v>
      </c>
      <c r="AB299" s="10">
        <v>120742.93</v>
      </c>
    </row>
    <row r="300" spans="1:28" ht="15.75" customHeight="1" thickBot="1" x14ac:dyDescent="0.35">
      <c r="A300" s="4">
        <v>43549</v>
      </c>
      <c r="B300" s="2">
        <v>1419.85</v>
      </c>
      <c r="C300" s="2">
        <v>22602.9</v>
      </c>
      <c r="D300" s="2" t="s">
        <v>53</v>
      </c>
      <c r="F300" s="4">
        <v>43805</v>
      </c>
      <c r="G300" s="2">
        <v>2828.45</v>
      </c>
      <c r="H300" s="2">
        <v>25115.19</v>
      </c>
      <c r="I300" s="2" t="s">
        <v>53</v>
      </c>
      <c r="K300" s="4">
        <v>43811</v>
      </c>
      <c r="L300" s="2">
        <v>3166.64</v>
      </c>
      <c r="M300" s="2">
        <v>-353593.96</v>
      </c>
      <c r="N300" s="2" t="s">
        <v>55</v>
      </c>
      <c r="P300" s="4">
        <v>43809</v>
      </c>
      <c r="Q300" s="2">
        <v>262.55</v>
      </c>
      <c r="R300" s="2">
        <v>-8538.58</v>
      </c>
      <c r="S300" s="2" t="s">
        <v>52</v>
      </c>
      <c r="U300" s="4">
        <v>43812</v>
      </c>
      <c r="V300" s="2">
        <v>1413.92</v>
      </c>
      <c r="W300" s="2">
        <v>37987.93</v>
      </c>
      <c r="X300" s="2" t="s">
        <v>54</v>
      </c>
      <c r="Z300" s="12">
        <v>43802</v>
      </c>
      <c r="AA300" s="10">
        <v>10904.98</v>
      </c>
      <c r="AB300" s="10">
        <v>-577553.17000000004</v>
      </c>
    </row>
    <row r="301" spans="1:28" ht="15.75" customHeight="1" thickBot="1" x14ac:dyDescent="0.35">
      <c r="A301" s="4">
        <v>43550</v>
      </c>
      <c r="B301" s="2">
        <v>1513.49</v>
      </c>
      <c r="C301" s="2">
        <v>-146.1</v>
      </c>
      <c r="D301" s="2" t="s">
        <v>53</v>
      </c>
      <c r="F301" s="4">
        <v>43807</v>
      </c>
      <c r="G301" s="2">
        <v>12.62</v>
      </c>
      <c r="H301" s="2">
        <v>-1663.54</v>
      </c>
      <c r="I301" s="2" t="s">
        <v>53</v>
      </c>
      <c r="K301" s="4">
        <v>43812</v>
      </c>
      <c r="L301" s="2">
        <v>2887.27</v>
      </c>
      <c r="M301" s="2">
        <v>84884.56</v>
      </c>
      <c r="N301" s="2" t="s">
        <v>55</v>
      </c>
      <c r="P301" s="4">
        <v>43810</v>
      </c>
      <c r="Q301" s="2">
        <v>292.25</v>
      </c>
      <c r="R301" s="2">
        <v>898.75</v>
      </c>
      <c r="S301" s="2" t="s">
        <v>52</v>
      </c>
      <c r="U301" s="4">
        <v>43814</v>
      </c>
      <c r="V301" s="2">
        <v>16.21</v>
      </c>
      <c r="W301" s="2">
        <v>-346.39</v>
      </c>
      <c r="X301" s="2" t="s">
        <v>54</v>
      </c>
      <c r="Z301" s="12">
        <v>43803</v>
      </c>
      <c r="AA301" s="10">
        <v>11929.36</v>
      </c>
      <c r="AB301" s="10">
        <v>-714089.49</v>
      </c>
    </row>
    <row r="302" spans="1:28" ht="15.75" customHeight="1" thickBot="1" x14ac:dyDescent="0.35">
      <c r="A302" s="4">
        <v>43550</v>
      </c>
      <c r="B302" s="2">
        <v>270.64999999999998</v>
      </c>
      <c r="C302" s="2">
        <v>689.25</v>
      </c>
      <c r="D302" s="2" t="s">
        <v>52</v>
      </c>
      <c r="F302" s="4">
        <v>43808</v>
      </c>
      <c r="G302" s="2">
        <v>2267.4299999999998</v>
      </c>
      <c r="H302" s="2">
        <v>6852.75</v>
      </c>
      <c r="I302" s="2" t="s">
        <v>53</v>
      </c>
      <c r="K302" s="4">
        <v>43814</v>
      </c>
      <c r="L302" s="2">
        <v>20.49</v>
      </c>
      <c r="M302" s="2">
        <v>643.45000000000005</v>
      </c>
      <c r="N302" s="2" t="s">
        <v>55</v>
      </c>
      <c r="P302" s="4">
        <v>43811</v>
      </c>
      <c r="Q302" s="2">
        <v>568.47</v>
      </c>
      <c r="R302" s="2">
        <v>-19276.36</v>
      </c>
      <c r="S302" s="2" t="s">
        <v>52</v>
      </c>
      <c r="U302" s="4">
        <v>43815</v>
      </c>
      <c r="V302" s="2">
        <v>987.44</v>
      </c>
      <c r="W302" s="2">
        <v>27031.14</v>
      </c>
      <c r="X302" s="2" t="s">
        <v>54</v>
      </c>
      <c r="Z302" s="12">
        <v>43804</v>
      </c>
      <c r="AA302" s="10">
        <v>8067.02</v>
      </c>
      <c r="AB302" s="10">
        <v>-304180.24</v>
      </c>
    </row>
    <row r="303" spans="1:28" ht="15.75" customHeight="1" thickBot="1" x14ac:dyDescent="0.35">
      <c r="A303" s="4">
        <v>43550</v>
      </c>
      <c r="B303" s="2">
        <v>279.95</v>
      </c>
      <c r="C303" s="2">
        <v>21798.87</v>
      </c>
      <c r="D303" s="2" t="s">
        <v>54</v>
      </c>
      <c r="F303" s="4">
        <v>43809</v>
      </c>
      <c r="G303" s="2">
        <v>3175.8</v>
      </c>
      <c r="H303" s="2">
        <v>-22812.05</v>
      </c>
      <c r="I303" s="2" t="s">
        <v>53</v>
      </c>
      <c r="K303" s="4">
        <v>43815</v>
      </c>
      <c r="L303" s="2">
        <v>2558.27</v>
      </c>
      <c r="M303" s="2">
        <v>8469.17</v>
      </c>
      <c r="N303" s="2" t="s">
        <v>55</v>
      </c>
      <c r="P303" s="4">
        <v>43812</v>
      </c>
      <c r="Q303" s="2">
        <v>408.32</v>
      </c>
      <c r="R303" s="2">
        <v>8201.06</v>
      </c>
      <c r="S303" s="2" t="s">
        <v>52</v>
      </c>
      <c r="U303" s="4">
        <v>43816</v>
      </c>
      <c r="V303" s="2">
        <v>916.04</v>
      </c>
      <c r="W303" s="2">
        <v>16931.59</v>
      </c>
      <c r="X303" s="2" t="s">
        <v>54</v>
      </c>
      <c r="Z303" s="12">
        <v>43805</v>
      </c>
      <c r="AA303" s="10">
        <v>9420.3799999999992</v>
      </c>
      <c r="AB303" s="10">
        <v>-41995.57</v>
      </c>
    </row>
    <row r="304" spans="1:28" ht="15.75" customHeight="1" thickBot="1" x14ac:dyDescent="0.35">
      <c r="A304" s="4">
        <v>43550</v>
      </c>
      <c r="B304" s="2">
        <v>1776.13</v>
      </c>
      <c r="C304" s="2">
        <v>54004.34</v>
      </c>
      <c r="D304" s="2" t="s">
        <v>55</v>
      </c>
      <c r="F304" s="4">
        <v>43810</v>
      </c>
      <c r="G304" s="2">
        <v>3480.23</v>
      </c>
      <c r="H304" s="2">
        <v>-64387.360000000001</v>
      </c>
      <c r="I304" s="2" t="s">
        <v>53</v>
      </c>
      <c r="K304" s="4">
        <v>43816</v>
      </c>
      <c r="L304" s="2">
        <v>3456.5</v>
      </c>
      <c r="M304" s="2">
        <v>-57436.97</v>
      </c>
      <c r="N304" s="2" t="s">
        <v>55</v>
      </c>
      <c r="P304" s="4">
        <v>43814</v>
      </c>
      <c r="Q304" s="2">
        <v>16.2</v>
      </c>
      <c r="R304" s="2">
        <v>42.77</v>
      </c>
      <c r="S304" s="2" t="s">
        <v>52</v>
      </c>
      <c r="U304" s="4">
        <v>43817</v>
      </c>
      <c r="V304" s="2">
        <v>1087.79</v>
      </c>
      <c r="W304" s="2">
        <v>69002.490000000005</v>
      </c>
      <c r="X304" s="2" t="s">
        <v>54</v>
      </c>
      <c r="Z304" s="12">
        <v>43807</v>
      </c>
      <c r="AA304" s="10">
        <v>155.79</v>
      </c>
      <c r="AB304" s="10">
        <v>-20900.72</v>
      </c>
    </row>
    <row r="305" spans="1:28" ht="15.75" customHeight="1" thickBot="1" x14ac:dyDescent="0.35">
      <c r="A305" s="4">
        <v>43551</v>
      </c>
      <c r="B305" s="2">
        <v>239.33</v>
      </c>
      <c r="C305" s="2">
        <v>1078.3499999999999</v>
      </c>
      <c r="D305" s="2" t="s">
        <v>52</v>
      </c>
      <c r="F305" s="4">
        <v>43811</v>
      </c>
      <c r="G305" s="2">
        <v>5296.16</v>
      </c>
      <c r="H305" s="2">
        <v>-153566.07</v>
      </c>
      <c r="I305" s="2" t="s">
        <v>53</v>
      </c>
      <c r="K305" s="4">
        <v>43817</v>
      </c>
      <c r="L305" s="2">
        <v>2320.27</v>
      </c>
      <c r="M305" s="2">
        <v>-46377.53</v>
      </c>
      <c r="N305" s="2" t="s">
        <v>55</v>
      </c>
      <c r="P305" s="4">
        <v>43815</v>
      </c>
      <c r="Q305" s="2">
        <v>275.48</v>
      </c>
      <c r="R305" s="2">
        <v>-1880.64</v>
      </c>
      <c r="S305" s="2" t="s">
        <v>52</v>
      </c>
      <c r="U305" s="4">
        <v>43818</v>
      </c>
      <c r="V305" s="2">
        <v>1054.43</v>
      </c>
      <c r="W305" s="2">
        <v>26445.22</v>
      </c>
      <c r="X305" s="2" t="s">
        <v>54</v>
      </c>
      <c r="Z305" s="12">
        <v>43808</v>
      </c>
      <c r="AA305" s="10">
        <v>7031.18</v>
      </c>
      <c r="AB305" s="10">
        <v>-85923.17</v>
      </c>
    </row>
    <row r="306" spans="1:28" ht="15.75" customHeight="1" thickBot="1" x14ac:dyDescent="0.35">
      <c r="A306" s="4">
        <v>43551</v>
      </c>
      <c r="B306" s="2">
        <v>296.25</v>
      </c>
      <c r="C306" s="2">
        <v>9492.66</v>
      </c>
      <c r="D306" s="2" t="s">
        <v>54</v>
      </c>
      <c r="F306" s="4">
        <v>43812</v>
      </c>
      <c r="G306" s="2">
        <v>3227.46</v>
      </c>
      <c r="H306" s="2">
        <v>35871.18</v>
      </c>
      <c r="I306" s="2" t="s">
        <v>53</v>
      </c>
      <c r="K306" s="4">
        <v>43818</v>
      </c>
      <c r="L306" s="2">
        <v>3273.7</v>
      </c>
      <c r="M306" s="2">
        <v>-123632.54</v>
      </c>
      <c r="N306" s="2" t="s">
        <v>55</v>
      </c>
      <c r="P306" s="4">
        <v>43816</v>
      </c>
      <c r="Q306" s="2">
        <v>279.39</v>
      </c>
      <c r="R306" s="2">
        <v>1637.29</v>
      </c>
      <c r="S306" s="2" t="s">
        <v>52</v>
      </c>
      <c r="U306" s="4">
        <v>43819</v>
      </c>
      <c r="V306" s="2">
        <v>905.3</v>
      </c>
      <c r="W306" s="2">
        <v>21511.56</v>
      </c>
      <c r="X306" s="2" t="s">
        <v>54</v>
      </c>
      <c r="Z306" s="12">
        <v>43809</v>
      </c>
      <c r="AA306" s="10">
        <v>10552.08</v>
      </c>
      <c r="AB306" s="10">
        <v>-210553.62</v>
      </c>
    </row>
    <row r="307" spans="1:28" ht="15.75" customHeight="1" thickBot="1" x14ac:dyDescent="0.35">
      <c r="A307" s="4">
        <v>43551</v>
      </c>
      <c r="B307" s="2">
        <v>1826.96</v>
      </c>
      <c r="C307" s="2">
        <v>33481.01</v>
      </c>
      <c r="D307" s="2" t="s">
        <v>53</v>
      </c>
      <c r="F307" s="4">
        <v>43814</v>
      </c>
      <c r="G307" s="2">
        <v>48.55</v>
      </c>
      <c r="H307" s="2">
        <v>20.91</v>
      </c>
      <c r="I307" s="2" t="s">
        <v>53</v>
      </c>
      <c r="K307" s="4">
        <v>43819</v>
      </c>
      <c r="L307" s="2">
        <v>1830.38</v>
      </c>
      <c r="M307" s="2">
        <v>-31764.65</v>
      </c>
      <c r="N307" s="2" t="s">
        <v>55</v>
      </c>
      <c r="P307" s="4">
        <v>43817</v>
      </c>
      <c r="Q307" s="2">
        <v>287.66000000000003</v>
      </c>
      <c r="R307" s="2">
        <v>1215.3599999999999</v>
      </c>
      <c r="S307" s="2" t="s">
        <v>52</v>
      </c>
      <c r="U307" s="4">
        <v>43821</v>
      </c>
      <c r="V307" s="2">
        <v>9.9499999999999993</v>
      </c>
      <c r="W307" s="2">
        <v>194.97</v>
      </c>
      <c r="X307" s="2" t="s">
        <v>54</v>
      </c>
      <c r="Z307" s="12">
        <v>43810</v>
      </c>
      <c r="AA307" s="10">
        <v>10026.280000000001</v>
      </c>
      <c r="AB307" s="10">
        <v>-240429.81</v>
      </c>
    </row>
    <row r="308" spans="1:28" ht="15.75" customHeight="1" thickBot="1" x14ac:dyDescent="0.35">
      <c r="A308" s="4">
        <v>43551</v>
      </c>
      <c r="B308" s="2">
        <v>1563.19</v>
      </c>
      <c r="C308" s="2">
        <v>44966.96</v>
      </c>
      <c r="D308" s="2" t="s">
        <v>55</v>
      </c>
      <c r="F308" s="4">
        <v>43815</v>
      </c>
      <c r="G308" s="2">
        <v>2778.71</v>
      </c>
      <c r="H308" s="2">
        <v>3373.28</v>
      </c>
      <c r="I308" s="2" t="s">
        <v>53</v>
      </c>
      <c r="K308" s="4">
        <v>43821</v>
      </c>
      <c r="L308" s="2">
        <v>38.270000000000003</v>
      </c>
      <c r="M308" s="2">
        <v>1372.66</v>
      </c>
      <c r="N308" s="2" t="s">
        <v>55</v>
      </c>
      <c r="P308" s="4">
        <v>43818</v>
      </c>
      <c r="Q308" s="2">
        <v>452.94</v>
      </c>
      <c r="R308" s="2">
        <v>11332.34</v>
      </c>
      <c r="S308" s="2" t="s">
        <v>52</v>
      </c>
      <c r="U308" s="4">
        <v>43822</v>
      </c>
      <c r="V308" s="2">
        <v>1031.77</v>
      </c>
      <c r="W308" s="2">
        <v>-40937.74</v>
      </c>
      <c r="X308" s="2" t="s">
        <v>54</v>
      </c>
      <c r="Z308" s="12">
        <v>43811</v>
      </c>
      <c r="AA308" s="10">
        <v>15276.15</v>
      </c>
      <c r="AB308" s="10">
        <v>-1449453.19</v>
      </c>
    </row>
    <row r="309" spans="1:28" ht="15.75" customHeight="1" thickBot="1" x14ac:dyDescent="0.35">
      <c r="A309" s="4">
        <v>43552</v>
      </c>
      <c r="B309" s="2">
        <v>322.35000000000002</v>
      </c>
      <c r="C309" s="2">
        <v>4493.72</v>
      </c>
      <c r="D309" s="2" t="s">
        <v>52</v>
      </c>
      <c r="F309" s="4">
        <v>43816</v>
      </c>
      <c r="G309" s="2">
        <v>3895.91</v>
      </c>
      <c r="H309" s="2">
        <v>-4710.0200000000004</v>
      </c>
      <c r="I309" s="2" t="s">
        <v>53</v>
      </c>
      <c r="K309" s="4">
        <v>43822</v>
      </c>
      <c r="L309" s="2">
        <v>2438.4899999999998</v>
      </c>
      <c r="M309" s="2">
        <v>-174510.19</v>
      </c>
      <c r="N309" s="2" t="s">
        <v>55</v>
      </c>
      <c r="P309" s="4">
        <v>43819</v>
      </c>
      <c r="Q309" s="2">
        <v>258.45</v>
      </c>
      <c r="R309" s="2">
        <v>-1419.92</v>
      </c>
      <c r="S309" s="2" t="s">
        <v>52</v>
      </c>
      <c r="U309" s="4">
        <v>43823</v>
      </c>
      <c r="V309" s="2">
        <v>1642</v>
      </c>
      <c r="W309" s="2">
        <v>-356123.83</v>
      </c>
      <c r="X309" s="2" t="s">
        <v>54</v>
      </c>
      <c r="Z309" s="12">
        <v>43812</v>
      </c>
      <c r="AA309" s="10">
        <v>11177.07</v>
      </c>
      <c r="AB309" s="10">
        <v>144322.34</v>
      </c>
    </row>
    <row r="310" spans="1:28" ht="15.75" customHeight="1" thickBot="1" x14ac:dyDescent="0.35">
      <c r="A310" s="4">
        <v>43552</v>
      </c>
      <c r="B310" s="2">
        <v>1647.22</v>
      </c>
      <c r="C310" s="2">
        <v>-17425.98</v>
      </c>
      <c r="D310" s="2" t="s">
        <v>53</v>
      </c>
      <c r="F310" s="4">
        <v>43817</v>
      </c>
      <c r="G310" s="2">
        <v>3852.27</v>
      </c>
      <c r="H310" s="2">
        <v>9082.77</v>
      </c>
      <c r="I310" s="2" t="s">
        <v>53</v>
      </c>
      <c r="K310" s="4">
        <v>43823</v>
      </c>
      <c r="L310" s="2">
        <v>1027.52</v>
      </c>
      <c r="M310" s="2">
        <v>-24693.77</v>
      </c>
      <c r="N310" s="2" t="s">
        <v>55</v>
      </c>
      <c r="P310" s="4">
        <v>43821</v>
      </c>
      <c r="Q310" s="2">
        <v>15.35</v>
      </c>
      <c r="R310" s="2">
        <v>-502.04</v>
      </c>
      <c r="S310" s="2" t="s">
        <v>52</v>
      </c>
      <c r="U310" s="4">
        <v>43824</v>
      </c>
      <c r="V310" s="2">
        <v>67.92</v>
      </c>
      <c r="W310" s="2">
        <v>-41519.410000000003</v>
      </c>
      <c r="X310" s="2" t="s">
        <v>54</v>
      </c>
      <c r="Z310" s="12">
        <v>43814</v>
      </c>
      <c r="AA310" s="10">
        <v>172.55</v>
      </c>
      <c r="AB310" s="10">
        <v>-844.21</v>
      </c>
    </row>
    <row r="311" spans="1:28" ht="15.75" customHeight="1" thickBot="1" x14ac:dyDescent="0.35">
      <c r="A311" s="4">
        <v>43552</v>
      </c>
      <c r="B311" s="2">
        <v>1278.6099999999999</v>
      </c>
      <c r="C311" s="2">
        <v>12769.22</v>
      </c>
      <c r="D311" s="2" t="s">
        <v>55</v>
      </c>
      <c r="F311" s="4">
        <v>43818</v>
      </c>
      <c r="G311" s="2">
        <v>3633</v>
      </c>
      <c r="H311" s="2">
        <v>38191.71</v>
      </c>
      <c r="I311" s="2" t="s">
        <v>53</v>
      </c>
      <c r="K311" s="4">
        <v>43824</v>
      </c>
      <c r="L311" s="2">
        <v>22.31</v>
      </c>
      <c r="M311" s="2">
        <v>-513.95000000000005</v>
      </c>
      <c r="N311" s="2" t="s">
        <v>55</v>
      </c>
      <c r="P311" s="4">
        <v>43822</v>
      </c>
      <c r="Q311" s="2">
        <v>202.58</v>
      </c>
      <c r="R311" s="2">
        <v>386.27</v>
      </c>
      <c r="S311" s="2" t="s">
        <v>52</v>
      </c>
      <c r="U311" s="4">
        <v>43825</v>
      </c>
      <c r="V311" s="2">
        <v>1520.48</v>
      </c>
      <c r="W311" s="2">
        <v>-189009.9</v>
      </c>
      <c r="X311" s="2" t="s">
        <v>54</v>
      </c>
      <c r="Z311" s="12">
        <v>43815</v>
      </c>
      <c r="AA311" s="10">
        <v>9471.7900000000009</v>
      </c>
      <c r="AB311" s="10">
        <v>83171.009999999995</v>
      </c>
    </row>
    <row r="312" spans="1:28" ht="15.75" customHeight="1" thickBot="1" x14ac:dyDescent="0.35">
      <c r="A312" s="4">
        <v>43552</v>
      </c>
      <c r="B312" s="2">
        <v>383.28</v>
      </c>
      <c r="C312" s="2">
        <v>-40611.79</v>
      </c>
      <c r="D312" s="2" t="s">
        <v>54</v>
      </c>
      <c r="F312" s="4">
        <v>43819</v>
      </c>
      <c r="G312" s="2">
        <v>3536.44</v>
      </c>
      <c r="H312" s="2">
        <v>-18634.32</v>
      </c>
      <c r="I312" s="2" t="s">
        <v>53</v>
      </c>
      <c r="K312" s="4">
        <v>43825</v>
      </c>
      <c r="L312" s="2">
        <v>949.11</v>
      </c>
      <c r="M312" s="2">
        <v>-32710.639999999999</v>
      </c>
      <c r="N312" s="2" t="s">
        <v>55</v>
      </c>
      <c r="P312" s="4">
        <v>43823</v>
      </c>
      <c r="Q312" s="2">
        <v>102.91</v>
      </c>
      <c r="R312" s="2">
        <v>-708.93</v>
      </c>
      <c r="S312" s="2" t="s">
        <v>52</v>
      </c>
      <c r="U312" s="4">
        <v>43826</v>
      </c>
      <c r="V312" s="2">
        <v>1164.47</v>
      </c>
      <c r="W312" s="2">
        <v>-52648.22</v>
      </c>
      <c r="X312" s="2" t="s">
        <v>54</v>
      </c>
      <c r="Z312" s="12">
        <v>43816</v>
      </c>
      <c r="AA312" s="10">
        <v>12226.06</v>
      </c>
      <c r="AB312" s="10">
        <v>-102769.45</v>
      </c>
    </row>
    <row r="313" spans="1:28" ht="15.75" customHeight="1" thickBot="1" x14ac:dyDescent="0.35">
      <c r="A313" s="4">
        <v>43553</v>
      </c>
      <c r="B313" s="2">
        <v>1636.6</v>
      </c>
      <c r="C313" s="2">
        <v>23416.52</v>
      </c>
      <c r="D313" s="2" t="s">
        <v>53</v>
      </c>
      <c r="F313" s="4">
        <v>43821</v>
      </c>
      <c r="G313" s="2">
        <v>25.52</v>
      </c>
      <c r="H313" s="2">
        <v>-602.26</v>
      </c>
      <c r="I313" s="2" t="s">
        <v>53</v>
      </c>
      <c r="K313" s="4">
        <v>43826</v>
      </c>
      <c r="L313" s="2">
        <v>1501.7</v>
      </c>
      <c r="M313" s="2">
        <v>-55535.95</v>
      </c>
      <c r="N313" s="2" t="s">
        <v>55</v>
      </c>
      <c r="P313" s="4">
        <v>43824</v>
      </c>
      <c r="Q313" s="2">
        <v>2.2400000000000002</v>
      </c>
      <c r="R313" s="2">
        <v>6.75</v>
      </c>
      <c r="S313" s="2" t="s">
        <v>52</v>
      </c>
      <c r="U313" s="4">
        <v>43828</v>
      </c>
      <c r="V313" s="2">
        <v>18.59</v>
      </c>
      <c r="W313" s="2">
        <v>-1699.34</v>
      </c>
      <c r="X313" s="2" t="s">
        <v>54</v>
      </c>
      <c r="Z313" s="12">
        <v>43817</v>
      </c>
      <c r="AA313" s="10">
        <v>10817.28</v>
      </c>
      <c r="AB313" s="10">
        <v>-4087.57</v>
      </c>
    </row>
    <row r="314" spans="1:28" ht="15.75" customHeight="1" thickBot="1" x14ac:dyDescent="0.35">
      <c r="A314" s="4">
        <v>43553</v>
      </c>
      <c r="B314" s="2">
        <v>360.15</v>
      </c>
      <c r="C314" s="2">
        <v>-3531.4</v>
      </c>
      <c r="D314" s="2" t="s">
        <v>54</v>
      </c>
      <c r="F314" s="4">
        <v>43822</v>
      </c>
      <c r="G314" s="2">
        <v>2016.27</v>
      </c>
      <c r="H314" s="2">
        <v>-9889.59</v>
      </c>
      <c r="I314" s="2" t="s">
        <v>53</v>
      </c>
      <c r="K314" s="4">
        <v>43828</v>
      </c>
      <c r="L314" s="2">
        <v>39.43</v>
      </c>
      <c r="M314" s="2">
        <v>-3696.6</v>
      </c>
      <c r="N314" s="2" t="s">
        <v>55</v>
      </c>
      <c r="P314" s="4">
        <v>43825</v>
      </c>
      <c r="Q314" s="2">
        <v>259.17</v>
      </c>
      <c r="R314" s="2">
        <v>-677.97</v>
      </c>
      <c r="S314" s="2" t="s">
        <v>52</v>
      </c>
      <c r="U314" s="4">
        <v>43829</v>
      </c>
      <c r="V314" s="2">
        <v>966.83</v>
      </c>
      <c r="W314" s="2">
        <v>-12339.5</v>
      </c>
      <c r="X314" s="2" t="s">
        <v>54</v>
      </c>
      <c r="Z314" s="12">
        <v>43818</v>
      </c>
      <c r="AA314" s="10">
        <v>12542.78</v>
      </c>
      <c r="AB314" s="10">
        <v>-144662.07999999999</v>
      </c>
    </row>
    <row r="315" spans="1:28" ht="15.75" customHeight="1" thickBot="1" x14ac:dyDescent="0.35">
      <c r="A315" s="4">
        <v>43553</v>
      </c>
      <c r="B315" s="2">
        <v>1621.16</v>
      </c>
      <c r="C315" s="2">
        <v>33815.370000000003</v>
      </c>
      <c r="D315" s="2" t="s">
        <v>55</v>
      </c>
      <c r="F315" s="4">
        <v>43823</v>
      </c>
      <c r="G315" s="2">
        <v>1891.04</v>
      </c>
      <c r="H315" s="2">
        <v>-6804.97</v>
      </c>
      <c r="I315" s="2" t="s">
        <v>53</v>
      </c>
      <c r="K315" s="4">
        <v>43829</v>
      </c>
      <c r="L315" s="2">
        <v>1915.11</v>
      </c>
      <c r="M315" s="2">
        <v>-30928.71</v>
      </c>
      <c r="N315" s="2" t="s">
        <v>55</v>
      </c>
      <c r="P315" s="4">
        <v>43826</v>
      </c>
      <c r="Q315" s="2">
        <v>419.03</v>
      </c>
      <c r="R315" s="2">
        <v>8005.95</v>
      </c>
      <c r="S315" s="2" t="s">
        <v>52</v>
      </c>
      <c r="U315" s="4">
        <v>43830</v>
      </c>
      <c r="V315" s="2">
        <v>1386.13</v>
      </c>
      <c r="W315" s="2">
        <v>-246120.79</v>
      </c>
      <c r="X315" s="2" t="s">
        <v>54</v>
      </c>
      <c r="Z315" s="12">
        <v>43819</v>
      </c>
      <c r="AA315" s="10">
        <v>10151.07</v>
      </c>
      <c r="AB315" s="10">
        <v>-65638.36</v>
      </c>
    </row>
    <row r="316" spans="1:28" ht="15.75" customHeight="1" thickBot="1" x14ac:dyDescent="0.35">
      <c r="A316" s="4">
        <v>43553</v>
      </c>
      <c r="B316" s="2">
        <v>204.32</v>
      </c>
      <c r="C316" s="2">
        <v>-92.59</v>
      </c>
      <c r="D316" s="2" t="s">
        <v>52</v>
      </c>
      <c r="F316" s="4">
        <v>43824</v>
      </c>
      <c r="G316" s="2">
        <v>38.770000000000003</v>
      </c>
      <c r="H316" s="2">
        <v>-439.17</v>
      </c>
      <c r="I316" s="2" t="s">
        <v>53</v>
      </c>
      <c r="K316" s="4">
        <v>43830</v>
      </c>
      <c r="L316" s="2">
        <v>2704.69</v>
      </c>
      <c r="M316" s="2">
        <v>-119340.4</v>
      </c>
      <c r="N316" s="2" t="s">
        <v>55</v>
      </c>
      <c r="P316" s="4">
        <v>43828</v>
      </c>
      <c r="Q316" s="2">
        <v>9.1199999999999992</v>
      </c>
      <c r="R316" s="2">
        <v>186.42</v>
      </c>
      <c r="S316" s="2" t="s">
        <v>52</v>
      </c>
      <c r="U316" s="4">
        <v>43831</v>
      </c>
      <c r="V316" s="2">
        <v>26.71</v>
      </c>
      <c r="W316" s="2">
        <v>-3339.94</v>
      </c>
      <c r="X316" s="2" t="s">
        <v>54</v>
      </c>
      <c r="Z316" s="12">
        <v>43821</v>
      </c>
      <c r="AA316" s="10">
        <v>185.95</v>
      </c>
      <c r="AB316" s="10">
        <v>-3168.6</v>
      </c>
    </row>
    <row r="317" spans="1:28" ht="15.75" customHeight="1" thickBot="1" x14ac:dyDescent="0.35">
      <c r="A317" s="4">
        <v>43554</v>
      </c>
      <c r="B317" s="2">
        <v>0.03</v>
      </c>
      <c r="C317" s="2">
        <v>0.61</v>
      </c>
      <c r="D317" s="2" t="s">
        <v>52</v>
      </c>
      <c r="F317" s="4">
        <v>43825</v>
      </c>
      <c r="G317" s="2">
        <v>1960.05</v>
      </c>
      <c r="H317" s="2">
        <v>1937.17</v>
      </c>
      <c r="I317" s="2" t="s">
        <v>53</v>
      </c>
      <c r="K317" s="4">
        <v>43831</v>
      </c>
      <c r="L317" s="2">
        <v>19.97</v>
      </c>
      <c r="M317" s="2">
        <v>114.75</v>
      </c>
      <c r="N317" s="2" t="s">
        <v>55</v>
      </c>
      <c r="P317" s="4">
        <v>43829</v>
      </c>
      <c r="Q317" s="2">
        <v>504.15</v>
      </c>
      <c r="R317" s="2">
        <v>20504.55</v>
      </c>
      <c r="S317" s="2" t="s">
        <v>52</v>
      </c>
      <c r="U317" s="4">
        <v>43832</v>
      </c>
      <c r="V317" s="2">
        <v>1374.82</v>
      </c>
      <c r="W317" s="2">
        <v>-109918.23</v>
      </c>
      <c r="X317" s="2" t="s">
        <v>54</v>
      </c>
      <c r="Z317" s="12">
        <v>43822</v>
      </c>
      <c r="AA317" s="10">
        <v>8604.94</v>
      </c>
      <c r="AB317" s="10">
        <v>-429517.26</v>
      </c>
    </row>
    <row r="318" spans="1:28" ht="15.75" customHeight="1" thickBot="1" x14ac:dyDescent="0.35">
      <c r="A318" s="4">
        <v>43554</v>
      </c>
      <c r="B318" s="2">
        <v>0.05</v>
      </c>
      <c r="C318" s="2">
        <v>-6.76</v>
      </c>
      <c r="D318" s="2" t="s">
        <v>55</v>
      </c>
      <c r="F318" s="4">
        <v>43826</v>
      </c>
      <c r="G318" s="2">
        <v>3582.28</v>
      </c>
      <c r="H318" s="2">
        <v>-174007.69</v>
      </c>
      <c r="I318" s="2" t="s">
        <v>53</v>
      </c>
      <c r="K318" s="4">
        <v>43832</v>
      </c>
      <c r="L318" s="2">
        <v>2310.5100000000002</v>
      </c>
      <c r="M318" s="2">
        <v>-37224.15</v>
      </c>
      <c r="N318" s="2" t="s">
        <v>55</v>
      </c>
      <c r="P318" s="4">
        <v>43830</v>
      </c>
      <c r="Q318" s="2">
        <v>259.7</v>
      </c>
      <c r="R318" s="2">
        <v>-2801.06</v>
      </c>
      <c r="S318" s="2" t="s">
        <v>52</v>
      </c>
      <c r="U318" s="4">
        <v>43833</v>
      </c>
      <c r="V318" s="2">
        <v>2317.4899999999998</v>
      </c>
      <c r="W318" s="2">
        <v>-451752.19</v>
      </c>
      <c r="X318" s="2" t="s">
        <v>54</v>
      </c>
      <c r="Z318" s="12">
        <v>43823</v>
      </c>
      <c r="AA318" s="10">
        <v>6571.81</v>
      </c>
      <c r="AB318" s="10">
        <v>-504145.27</v>
      </c>
    </row>
    <row r="319" spans="1:28" ht="15.75" customHeight="1" thickBot="1" x14ac:dyDescent="0.35">
      <c r="A319" s="4">
        <v>43554</v>
      </c>
      <c r="B319" s="2">
        <v>0.19</v>
      </c>
      <c r="C319" s="2">
        <v>-0.86</v>
      </c>
      <c r="D319" s="2" t="s">
        <v>53</v>
      </c>
      <c r="F319" s="4">
        <v>43828</v>
      </c>
      <c r="G319" s="2">
        <v>25.51</v>
      </c>
      <c r="H319" s="2">
        <v>-3547.94</v>
      </c>
      <c r="I319" s="2" t="s">
        <v>53</v>
      </c>
      <c r="K319" s="4">
        <v>43833</v>
      </c>
      <c r="L319" s="2">
        <v>1815.97</v>
      </c>
      <c r="M319" s="2">
        <v>-30502.77</v>
      </c>
      <c r="N319" s="2" t="s">
        <v>55</v>
      </c>
      <c r="P319" s="4">
        <v>43831</v>
      </c>
      <c r="Q319" s="2">
        <v>7.53</v>
      </c>
      <c r="R319" s="2">
        <v>-96.48</v>
      </c>
      <c r="S319" s="2" t="s">
        <v>52</v>
      </c>
      <c r="U319" s="4">
        <v>43835</v>
      </c>
      <c r="V319" s="2">
        <v>367.43</v>
      </c>
      <c r="W319" s="2">
        <v>-552935.41</v>
      </c>
      <c r="X319" s="2" t="s">
        <v>54</v>
      </c>
      <c r="Z319" s="12">
        <v>43824</v>
      </c>
      <c r="AA319" s="10">
        <v>186.66</v>
      </c>
      <c r="AB319" s="10">
        <v>-48640.45</v>
      </c>
    </row>
    <row r="320" spans="1:28" ht="15.75" customHeight="1" thickBot="1" x14ac:dyDescent="0.35">
      <c r="A320" s="4">
        <v>43555</v>
      </c>
      <c r="B320" s="2">
        <v>24.15</v>
      </c>
      <c r="C320" s="2">
        <v>-2837.04</v>
      </c>
      <c r="D320" s="2" t="s">
        <v>52</v>
      </c>
      <c r="F320" s="4">
        <v>43829</v>
      </c>
      <c r="G320" s="2">
        <v>3444.87</v>
      </c>
      <c r="H320" s="2">
        <v>-95314.09</v>
      </c>
      <c r="I320" s="2" t="s">
        <v>53</v>
      </c>
      <c r="K320" s="4">
        <v>43835</v>
      </c>
      <c r="L320" s="2">
        <v>52.55</v>
      </c>
      <c r="M320" s="2">
        <v>-15833.14</v>
      </c>
      <c r="N320" s="2" t="s">
        <v>55</v>
      </c>
      <c r="P320" s="4">
        <v>43832</v>
      </c>
      <c r="Q320" s="2">
        <v>360.81</v>
      </c>
      <c r="R320" s="2">
        <v>3438.53</v>
      </c>
      <c r="S320" s="2" t="s">
        <v>52</v>
      </c>
      <c r="U320" s="4">
        <v>43836</v>
      </c>
      <c r="V320" s="2">
        <v>2125.13</v>
      </c>
      <c r="W320" s="2">
        <v>-89979.68</v>
      </c>
      <c r="X320" s="2" t="s">
        <v>54</v>
      </c>
      <c r="Z320" s="12">
        <v>43825</v>
      </c>
      <c r="AA320" s="10">
        <v>6492.11</v>
      </c>
      <c r="AB320" s="10">
        <v>-450205.61</v>
      </c>
    </row>
    <row r="321" spans="1:28" ht="15.75" customHeight="1" thickBot="1" x14ac:dyDescent="0.35">
      <c r="A321" s="4">
        <v>43555</v>
      </c>
      <c r="B321" s="2">
        <v>21.82</v>
      </c>
      <c r="C321" s="2">
        <v>4309.0200000000004</v>
      </c>
      <c r="D321" s="2" t="s">
        <v>54</v>
      </c>
      <c r="F321" s="4">
        <v>43830</v>
      </c>
      <c r="G321" s="2">
        <v>2846.37</v>
      </c>
      <c r="H321" s="2">
        <v>-54135.24</v>
      </c>
      <c r="I321" s="2" t="s">
        <v>53</v>
      </c>
      <c r="K321" s="4">
        <v>43836</v>
      </c>
      <c r="L321" s="2">
        <v>1890.24</v>
      </c>
      <c r="M321" s="2">
        <v>-12896.37</v>
      </c>
      <c r="N321" s="2" t="s">
        <v>55</v>
      </c>
      <c r="P321" s="4">
        <v>43833</v>
      </c>
      <c r="Q321" s="2">
        <v>498.77</v>
      </c>
      <c r="R321" s="2">
        <v>-4143.57</v>
      </c>
      <c r="S321" s="2" t="s">
        <v>52</v>
      </c>
      <c r="U321" s="4">
        <v>43837</v>
      </c>
      <c r="V321" s="2">
        <v>1964.61</v>
      </c>
      <c r="W321" s="2">
        <v>-211276.3</v>
      </c>
      <c r="X321" s="2" t="s">
        <v>54</v>
      </c>
      <c r="Z321" s="12">
        <v>43826</v>
      </c>
      <c r="AA321" s="10">
        <v>9228.15</v>
      </c>
      <c r="AB321" s="10">
        <v>-346555.59</v>
      </c>
    </row>
    <row r="322" spans="1:28" ht="15.75" customHeight="1" thickBot="1" x14ac:dyDescent="0.35">
      <c r="A322" s="4">
        <v>43555</v>
      </c>
      <c r="B322" s="2">
        <v>52.56</v>
      </c>
      <c r="C322" s="2">
        <v>-1720.69</v>
      </c>
      <c r="D322" s="2" t="s">
        <v>53</v>
      </c>
      <c r="F322" s="4">
        <v>43831</v>
      </c>
      <c r="G322" s="2">
        <v>14.86</v>
      </c>
      <c r="H322" s="2">
        <v>-494.18</v>
      </c>
      <c r="I322" s="2" t="s">
        <v>53</v>
      </c>
      <c r="K322" s="4">
        <v>43837</v>
      </c>
      <c r="L322" s="2">
        <v>2064.4299999999998</v>
      </c>
      <c r="M322" s="2">
        <v>-17223.68</v>
      </c>
      <c r="N322" s="2" t="s">
        <v>55</v>
      </c>
      <c r="P322" s="4">
        <v>43835</v>
      </c>
      <c r="Q322" s="2">
        <v>32.229999999999997</v>
      </c>
      <c r="R322" s="2">
        <v>-3821.33</v>
      </c>
      <c r="S322" s="2" t="s">
        <v>52</v>
      </c>
      <c r="U322" s="4">
        <v>43838</v>
      </c>
      <c r="V322" s="2">
        <v>3239.59</v>
      </c>
      <c r="W322" s="2">
        <v>-352300.5</v>
      </c>
      <c r="X322" s="2" t="s">
        <v>54</v>
      </c>
      <c r="Z322" s="12">
        <v>43828</v>
      </c>
      <c r="AA322" s="10">
        <v>141.02000000000001</v>
      </c>
      <c r="AB322" s="10">
        <v>-24066.87</v>
      </c>
    </row>
    <row r="323" spans="1:28" ht="15.75" customHeight="1" thickBot="1" x14ac:dyDescent="0.35">
      <c r="A323" s="4">
        <v>43555</v>
      </c>
      <c r="B323" s="2">
        <v>27.18</v>
      </c>
      <c r="C323" s="2">
        <v>-196.14</v>
      </c>
      <c r="D323" s="2" t="s">
        <v>55</v>
      </c>
      <c r="F323" s="4">
        <v>43832</v>
      </c>
      <c r="G323" s="2">
        <v>3553.74</v>
      </c>
      <c r="H323" s="2">
        <v>20275.68</v>
      </c>
      <c r="I323" s="2" t="s">
        <v>53</v>
      </c>
      <c r="K323" s="4">
        <v>43838</v>
      </c>
      <c r="L323" s="2">
        <v>1663.1</v>
      </c>
      <c r="M323" s="2">
        <v>-16506.52</v>
      </c>
      <c r="N323" s="2" t="s">
        <v>55</v>
      </c>
      <c r="P323" s="4">
        <v>43836</v>
      </c>
      <c r="Q323" s="2">
        <v>388.29</v>
      </c>
      <c r="R323" s="2">
        <v>177.37</v>
      </c>
      <c r="S323" s="2" t="s">
        <v>52</v>
      </c>
      <c r="U323" s="4">
        <v>43839</v>
      </c>
      <c r="V323" s="2">
        <v>1534.88</v>
      </c>
      <c r="W323" s="2">
        <v>-150256.65</v>
      </c>
      <c r="X323" s="2" t="s">
        <v>54</v>
      </c>
      <c r="Z323" s="12">
        <v>43829</v>
      </c>
      <c r="AA323" s="10">
        <v>8927.64</v>
      </c>
      <c r="AB323" s="10">
        <v>-111563.74</v>
      </c>
    </row>
    <row r="324" spans="1:28" ht="15.75" customHeight="1" thickBot="1" x14ac:dyDescent="0.35">
      <c r="A324" s="4">
        <v>43556</v>
      </c>
      <c r="B324" s="2">
        <v>1434.55</v>
      </c>
      <c r="C324" s="2">
        <v>-10542.65</v>
      </c>
      <c r="D324" s="2" t="s">
        <v>53</v>
      </c>
      <c r="F324" s="4">
        <v>43833</v>
      </c>
      <c r="G324" s="2">
        <v>3304.3</v>
      </c>
      <c r="H324" s="2">
        <v>-45475.98</v>
      </c>
      <c r="I324" s="2" t="s">
        <v>53</v>
      </c>
      <c r="K324" s="4">
        <v>43839</v>
      </c>
      <c r="L324" s="2">
        <v>1619.4</v>
      </c>
      <c r="M324" s="2">
        <v>11379.36</v>
      </c>
      <c r="N324" s="2" t="s">
        <v>55</v>
      </c>
      <c r="P324" s="4">
        <v>43837</v>
      </c>
      <c r="Q324" s="2">
        <v>410.98</v>
      </c>
      <c r="R324" s="2">
        <v>2850.91</v>
      </c>
      <c r="S324" s="2" t="s">
        <v>52</v>
      </c>
      <c r="U324" s="4">
        <v>43840</v>
      </c>
      <c r="V324" s="2">
        <v>1473.47</v>
      </c>
      <c r="W324" s="2">
        <v>-45527.13</v>
      </c>
      <c r="X324" s="2" t="s">
        <v>54</v>
      </c>
      <c r="Z324" s="12">
        <v>43830</v>
      </c>
      <c r="AA324" s="10">
        <v>9511.17</v>
      </c>
      <c r="AB324" s="10">
        <v>-494456.92</v>
      </c>
    </row>
    <row r="325" spans="1:28" ht="15.75" customHeight="1" thickBot="1" x14ac:dyDescent="0.35">
      <c r="A325" s="4">
        <v>43556</v>
      </c>
      <c r="B325" s="2">
        <v>227.34</v>
      </c>
      <c r="C325" s="2">
        <v>-7530.35</v>
      </c>
      <c r="D325" s="2" t="s">
        <v>52</v>
      </c>
      <c r="F325" s="4">
        <v>43835</v>
      </c>
      <c r="G325" s="2">
        <v>59.81</v>
      </c>
      <c r="H325" s="2">
        <v>-13652.4</v>
      </c>
      <c r="I325" s="2" t="s">
        <v>53</v>
      </c>
      <c r="K325" s="4">
        <v>43840</v>
      </c>
      <c r="L325" s="2">
        <v>1476.16</v>
      </c>
      <c r="M325" s="2">
        <v>-14904.24</v>
      </c>
      <c r="N325" s="2" t="s">
        <v>55</v>
      </c>
      <c r="P325" s="4">
        <v>43838</v>
      </c>
      <c r="Q325" s="2">
        <v>657.83</v>
      </c>
      <c r="R325" s="2">
        <v>-11039.53</v>
      </c>
      <c r="S325" s="2" t="s">
        <v>52</v>
      </c>
      <c r="U325" s="4">
        <v>43842</v>
      </c>
      <c r="V325" s="2">
        <v>46.74</v>
      </c>
      <c r="W325" s="2">
        <v>-8640.64</v>
      </c>
      <c r="X325" s="2" t="s">
        <v>54</v>
      </c>
      <c r="Z325" s="12">
        <v>43831</v>
      </c>
      <c r="AA325" s="10">
        <v>91.84</v>
      </c>
      <c r="AB325" s="10">
        <v>-3193.61</v>
      </c>
    </row>
    <row r="326" spans="1:28" ht="15.75" customHeight="1" thickBot="1" x14ac:dyDescent="0.35">
      <c r="A326" s="4">
        <v>43556</v>
      </c>
      <c r="B326" s="2">
        <v>410.64</v>
      </c>
      <c r="C326" s="2">
        <v>-17280.02</v>
      </c>
      <c r="D326" s="2" t="s">
        <v>54</v>
      </c>
      <c r="F326" s="4">
        <v>43836</v>
      </c>
      <c r="G326" s="2">
        <v>2679.4</v>
      </c>
      <c r="H326" s="2">
        <v>-23505.37</v>
      </c>
      <c r="I326" s="2" t="s">
        <v>53</v>
      </c>
      <c r="K326" s="4">
        <v>43842</v>
      </c>
      <c r="L326" s="2">
        <v>54.06</v>
      </c>
      <c r="M326" s="2">
        <v>-3722.51</v>
      </c>
      <c r="N326" s="2" t="s">
        <v>55</v>
      </c>
      <c r="P326" s="4">
        <v>43839</v>
      </c>
      <c r="Q326" s="2">
        <v>422.7</v>
      </c>
      <c r="R326" s="2">
        <v>-21714.18</v>
      </c>
      <c r="S326" s="2" t="s">
        <v>52</v>
      </c>
      <c r="U326" s="4">
        <v>43843</v>
      </c>
      <c r="V326" s="2">
        <v>1100.05</v>
      </c>
      <c r="W326" s="2">
        <v>-40706.550000000003</v>
      </c>
      <c r="X326" s="2" t="s">
        <v>54</v>
      </c>
      <c r="Z326" s="12">
        <v>43832</v>
      </c>
      <c r="AA326" s="10">
        <v>10207.85</v>
      </c>
      <c r="AB326" s="10">
        <v>-129012.52</v>
      </c>
    </row>
    <row r="327" spans="1:28" ht="15.75" customHeight="1" thickBot="1" x14ac:dyDescent="0.35">
      <c r="A327" s="4">
        <v>43556</v>
      </c>
      <c r="B327" s="2">
        <v>1720.59</v>
      </c>
      <c r="C327" s="2">
        <v>-58484.35</v>
      </c>
      <c r="D327" s="2" t="s">
        <v>55</v>
      </c>
      <c r="F327" s="4">
        <v>43837</v>
      </c>
      <c r="G327" s="2">
        <v>3591.94</v>
      </c>
      <c r="H327" s="2">
        <v>-31314.1</v>
      </c>
      <c r="I327" s="2" t="s">
        <v>53</v>
      </c>
      <c r="K327" s="4">
        <v>43843</v>
      </c>
      <c r="L327" s="2">
        <v>1945.87</v>
      </c>
      <c r="M327" s="2">
        <v>-48679.76</v>
      </c>
      <c r="N327" s="2" t="s">
        <v>55</v>
      </c>
      <c r="P327" s="4">
        <v>43840</v>
      </c>
      <c r="Q327" s="2">
        <v>358.74</v>
      </c>
      <c r="R327" s="2">
        <v>-4648.04</v>
      </c>
      <c r="S327" s="2" t="s">
        <v>52</v>
      </c>
      <c r="U327" s="4">
        <v>43844</v>
      </c>
      <c r="V327" s="2">
        <v>1257.44</v>
      </c>
      <c r="W327" s="2">
        <v>-96624.86</v>
      </c>
      <c r="X327" s="2" t="s">
        <v>54</v>
      </c>
      <c r="Z327" s="12">
        <v>43833</v>
      </c>
      <c r="AA327" s="10">
        <v>10568.5</v>
      </c>
      <c r="AB327" s="10">
        <v>-572916.51</v>
      </c>
    </row>
    <row r="328" spans="1:28" ht="15.75" customHeight="1" thickBot="1" x14ac:dyDescent="0.35">
      <c r="A328" s="4">
        <v>43557</v>
      </c>
      <c r="B328" s="2">
        <v>153.32</v>
      </c>
      <c r="C328" s="2">
        <v>-505.03</v>
      </c>
      <c r="D328" s="2" t="s">
        <v>52</v>
      </c>
      <c r="F328" s="4">
        <v>43838</v>
      </c>
      <c r="G328" s="2">
        <v>3982.19</v>
      </c>
      <c r="H328" s="2">
        <v>-37729.800000000003</v>
      </c>
      <c r="I328" s="2" t="s">
        <v>53</v>
      </c>
      <c r="K328" s="4">
        <v>43844</v>
      </c>
      <c r="L328" s="2">
        <v>1778.37</v>
      </c>
      <c r="M328" s="2">
        <v>-1211.08</v>
      </c>
      <c r="N328" s="2" t="s">
        <v>55</v>
      </c>
      <c r="P328" s="4">
        <v>43842</v>
      </c>
      <c r="Q328" s="2">
        <v>10.29</v>
      </c>
      <c r="R328" s="2">
        <v>-188.06</v>
      </c>
      <c r="S328" s="2" t="s">
        <v>52</v>
      </c>
      <c r="U328" s="4">
        <v>43845</v>
      </c>
      <c r="V328" s="2">
        <v>1137.1199999999999</v>
      </c>
      <c r="W328" s="2">
        <v>-48546.49</v>
      </c>
      <c r="X328" s="2" t="s">
        <v>54</v>
      </c>
      <c r="Z328" s="12">
        <v>43835</v>
      </c>
      <c r="AA328" s="10">
        <v>741.86</v>
      </c>
      <c r="AB328" s="10">
        <v>-635880.88</v>
      </c>
    </row>
    <row r="329" spans="1:28" ht="15.75" customHeight="1" thickBot="1" x14ac:dyDescent="0.35">
      <c r="A329" s="4">
        <v>43557</v>
      </c>
      <c r="B329" s="2">
        <v>1626.75</v>
      </c>
      <c r="C329" s="2">
        <v>-5221.7700000000004</v>
      </c>
      <c r="D329" s="2" t="s">
        <v>53</v>
      </c>
      <c r="F329" s="4">
        <v>43839</v>
      </c>
      <c r="G329" s="2">
        <v>3228.23</v>
      </c>
      <c r="H329" s="2">
        <v>-30468.32</v>
      </c>
      <c r="I329" s="2" t="s">
        <v>53</v>
      </c>
      <c r="K329" s="4">
        <v>43845</v>
      </c>
      <c r="L329" s="2">
        <v>1639.86</v>
      </c>
      <c r="M329" s="2">
        <v>10799.65</v>
      </c>
      <c r="N329" s="2" t="s">
        <v>55</v>
      </c>
      <c r="P329" s="4">
        <v>43843</v>
      </c>
      <c r="Q329" s="2">
        <v>518.30999999999995</v>
      </c>
      <c r="R329" s="2">
        <v>-72646.210000000006</v>
      </c>
      <c r="S329" s="2" t="s">
        <v>52</v>
      </c>
      <c r="U329" s="4">
        <v>43846</v>
      </c>
      <c r="V329" s="2">
        <v>1027.8499999999999</v>
      </c>
      <c r="W329" s="2">
        <v>6270.42</v>
      </c>
      <c r="X329" s="2" t="s">
        <v>54</v>
      </c>
      <c r="Z329" s="12">
        <v>43836</v>
      </c>
      <c r="AA329" s="10">
        <v>10129.83</v>
      </c>
      <c r="AB329" s="10">
        <v>-179551.69</v>
      </c>
    </row>
    <row r="330" spans="1:28" ht="15.75" customHeight="1" thickBot="1" x14ac:dyDescent="0.35">
      <c r="A330" s="4">
        <v>43557</v>
      </c>
      <c r="B330" s="2">
        <v>337.35</v>
      </c>
      <c r="C330" s="2">
        <v>37904.269999999997</v>
      </c>
      <c r="D330" s="2" t="s">
        <v>54</v>
      </c>
      <c r="F330" s="4">
        <v>43840</v>
      </c>
      <c r="G330" s="2">
        <v>3239.39</v>
      </c>
      <c r="H330" s="2">
        <v>-9910.18</v>
      </c>
      <c r="I330" s="2" t="s">
        <v>53</v>
      </c>
      <c r="K330" s="4">
        <v>43846</v>
      </c>
      <c r="L330" s="2">
        <v>1769.07</v>
      </c>
      <c r="M330" s="2">
        <v>10353.49</v>
      </c>
      <c r="N330" s="2" t="s">
        <v>55</v>
      </c>
      <c r="P330" s="4">
        <v>43844</v>
      </c>
      <c r="Q330" s="2">
        <v>473.73</v>
      </c>
      <c r="R330" s="2">
        <v>-36671.949999999997</v>
      </c>
      <c r="S330" s="2" t="s">
        <v>52</v>
      </c>
      <c r="U330" s="4">
        <v>43847</v>
      </c>
      <c r="V330" s="2">
        <v>1069.5999999999999</v>
      </c>
      <c r="W330" s="2">
        <v>936.62</v>
      </c>
      <c r="X330" s="2" t="s">
        <v>54</v>
      </c>
      <c r="Z330" s="12">
        <v>43837</v>
      </c>
      <c r="AA330" s="10">
        <v>12005.61</v>
      </c>
      <c r="AB330" s="10">
        <v>-313537.38</v>
      </c>
    </row>
    <row r="331" spans="1:28" ht="15.75" customHeight="1" thickBot="1" x14ac:dyDescent="0.35">
      <c r="A331" s="4">
        <v>43557</v>
      </c>
      <c r="B331" s="2">
        <v>1148.97</v>
      </c>
      <c r="C331" s="2">
        <v>51273.79</v>
      </c>
      <c r="D331" s="2" t="s">
        <v>55</v>
      </c>
      <c r="F331" s="4">
        <v>43842</v>
      </c>
      <c r="G331" s="2">
        <v>31.08</v>
      </c>
      <c r="H331" s="2">
        <v>-39.54</v>
      </c>
      <c r="I331" s="2" t="s">
        <v>53</v>
      </c>
      <c r="K331" s="4">
        <v>43847</v>
      </c>
      <c r="L331" s="2">
        <v>1949.24</v>
      </c>
      <c r="M331" s="2">
        <v>10004.879999999999</v>
      </c>
      <c r="N331" s="2" t="s">
        <v>55</v>
      </c>
      <c r="P331" s="4">
        <v>43845</v>
      </c>
      <c r="Q331" s="2">
        <v>271.89999999999998</v>
      </c>
      <c r="R331" s="2">
        <v>-522.21</v>
      </c>
      <c r="S331" s="2" t="s">
        <v>52</v>
      </c>
      <c r="U331" s="4">
        <v>43849</v>
      </c>
      <c r="V331" s="2">
        <v>28.41</v>
      </c>
      <c r="W331" s="2">
        <v>1246.43</v>
      </c>
      <c r="X331" s="2" t="s">
        <v>54</v>
      </c>
      <c r="Z331" s="12">
        <v>43838</v>
      </c>
      <c r="AA331" s="10">
        <v>13149.43</v>
      </c>
      <c r="AB331" s="10">
        <v>-533410.82999999996</v>
      </c>
    </row>
    <row r="332" spans="1:28" ht="15.75" customHeight="1" thickBot="1" x14ac:dyDescent="0.35">
      <c r="A332" s="4">
        <v>43558</v>
      </c>
      <c r="B332" s="2">
        <v>269.29000000000002</v>
      </c>
      <c r="C332" s="2">
        <v>-8068.63</v>
      </c>
      <c r="D332" s="2" t="s">
        <v>52</v>
      </c>
      <c r="F332" s="4">
        <v>43843</v>
      </c>
      <c r="G332" s="2">
        <v>3353.05</v>
      </c>
      <c r="H332" s="2">
        <v>-10726.27</v>
      </c>
      <c r="I332" s="2" t="s">
        <v>53</v>
      </c>
      <c r="K332" s="4">
        <v>43849</v>
      </c>
      <c r="L332" s="2">
        <v>86.97</v>
      </c>
      <c r="M332" s="2">
        <v>-32222.98</v>
      </c>
      <c r="N332" s="2" t="s">
        <v>55</v>
      </c>
      <c r="P332" s="4">
        <v>43846</v>
      </c>
      <c r="Q332" s="2">
        <v>293.51</v>
      </c>
      <c r="R332" s="2">
        <v>-8291.5300000000007</v>
      </c>
      <c r="S332" s="2" t="s">
        <v>52</v>
      </c>
      <c r="U332" s="4">
        <v>43850</v>
      </c>
      <c r="V332" s="2">
        <v>555.73</v>
      </c>
      <c r="W332" s="2">
        <v>-31066.14</v>
      </c>
      <c r="X332" s="2" t="s">
        <v>54</v>
      </c>
      <c r="Z332" s="12">
        <v>43839</v>
      </c>
      <c r="AA332" s="10">
        <v>9235.15</v>
      </c>
      <c r="AB332" s="10">
        <v>-328545.98</v>
      </c>
    </row>
    <row r="333" spans="1:28" ht="15.75" customHeight="1" thickBot="1" x14ac:dyDescent="0.35">
      <c r="A333" s="4">
        <v>43558</v>
      </c>
      <c r="B333" s="2">
        <v>1583.2</v>
      </c>
      <c r="C333" s="2">
        <v>44845.53</v>
      </c>
      <c r="D333" s="2" t="s">
        <v>53</v>
      </c>
      <c r="F333" s="4">
        <v>43844</v>
      </c>
      <c r="G333" s="2">
        <v>3250.24</v>
      </c>
      <c r="H333" s="2">
        <v>-18076.419999999998</v>
      </c>
      <c r="I333" s="2" t="s">
        <v>53</v>
      </c>
      <c r="K333" s="4">
        <v>43850</v>
      </c>
      <c r="L333" s="2">
        <v>1522.98</v>
      </c>
      <c r="M333" s="2">
        <v>-24899.03</v>
      </c>
      <c r="N333" s="2" t="s">
        <v>55</v>
      </c>
      <c r="P333" s="4">
        <v>43847</v>
      </c>
      <c r="Q333" s="2">
        <v>288.87</v>
      </c>
      <c r="R333" s="2">
        <v>-4450.0200000000004</v>
      </c>
      <c r="S333" s="2" t="s">
        <v>52</v>
      </c>
      <c r="U333" s="4">
        <v>43851</v>
      </c>
      <c r="V333" s="2">
        <v>2284.58</v>
      </c>
      <c r="W333" s="2">
        <v>-123404.12</v>
      </c>
      <c r="X333" s="2" t="s">
        <v>54</v>
      </c>
      <c r="Z333" s="12">
        <v>43840</v>
      </c>
      <c r="AA333" s="10">
        <v>8769.2800000000007</v>
      </c>
      <c r="AB333" s="10">
        <v>-77205.429999999993</v>
      </c>
    </row>
    <row r="334" spans="1:28" ht="15.75" customHeight="1" thickBot="1" x14ac:dyDescent="0.35">
      <c r="A334" s="4">
        <v>43558</v>
      </c>
      <c r="B334" s="2">
        <v>174.58</v>
      </c>
      <c r="C334" s="2">
        <v>583.34</v>
      </c>
      <c r="D334" s="2" t="s">
        <v>54</v>
      </c>
      <c r="F334" s="4">
        <v>43845</v>
      </c>
      <c r="G334" s="2">
        <v>4077.5</v>
      </c>
      <c r="H334" s="2">
        <v>-25295.41</v>
      </c>
      <c r="I334" s="2" t="s">
        <v>53</v>
      </c>
      <c r="K334" s="4">
        <v>43851</v>
      </c>
      <c r="L334" s="2">
        <v>2399.0700000000002</v>
      </c>
      <c r="M334" s="2">
        <v>-2539.9899999999998</v>
      </c>
      <c r="N334" s="2" t="s">
        <v>55</v>
      </c>
      <c r="P334" s="4">
        <v>43849</v>
      </c>
      <c r="Q334" s="2">
        <v>10.39</v>
      </c>
      <c r="R334" s="2">
        <v>-1122.71</v>
      </c>
      <c r="S334" s="2" t="s">
        <v>52</v>
      </c>
      <c r="U334" s="4">
        <v>43852</v>
      </c>
      <c r="V334" s="2">
        <v>1152.3699999999999</v>
      </c>
      <c r="W334" s="2">
        <v>-2216.5100000000002</v>
      </c>
      <c r="X334" s="2" t="s">
        <v>54</v>
      </c>
      <c r="Z334" s="12">
        <v>43842</v>
      </c>
      <c r="AA334" s="10">
        <v>198.43</v>
      </c>
      <c r="AB334" s="10">
        <v>-16379.2</v>
      </c>
    </row>
    <row r="335" spans="1:28" ht="15.75" customHeight="1" thickBot="1" x14ac:dyDescent="0.35">
      <c r="A335" s="4">
        <v>43558</v>
      </c>
      <c r="B335" s="2">
        <v>1397.18</v>
      </c>
      <c r="C335" s="2">
        <v>-41610.050000000003</v>
      </c>
      <c r="D335" s="2" t="s">
        <v>55</v>
      </c>
      <c r="F335" s="4">
        <v>43846</v>
      </c>
      <c r="G335" s="2">
        <v>3997.31</v>
      </c>
      <c r="H335" s="2">
        <v>-2307.09</v>
      </c>
      <c r="I335" s="2" t="s">
        <v>53</v>
      </c>
      <c r="K335" s="4">
        <v>43852</v>
      </c>
      <c r="L335" s="2">
        <v>2265.5</v>
      </c>
      <c r="M335" s="2">
        <v>-122219.95</v>
      </c>
      <c r="N335" s="2" t="s">
        <v>55</v>
      </c>
      <c r="P335" s="4">
        <v>43850</v>
      </c>
      <c r="Q335" s="2">
        <v>130.61000000000001</v>
      </c>
      <c r="R335" s="2">
        <v>-2089.6799999999998</v>
      </c>
      <c r="S335" s="2" t="s">
        <v>52</v>
      </c>
      <c r="U335" s="4">
        <v>43853</v>
      </c>
      <c r="V335" s="2">
        <v>1804.39</v>
      </c>
      <c r="W335" s="2">
        <v>22522.01</v>
      </c>
      <c r="X335" s="2" t="s">
        <v>54</v>
      </c>
      <c r="Z335" s="12">
        <v>43843</v>
      </c>
      <c r="AA335" s="10">
        <v>9374.06</v>
      </c>
      <c r="AB335" s="10">
        <v>-364797.93</v>
      </c>
    </row>
    <row r="336" spans="1:28" ht="15.75" customHeight="1" thickBot="1" x14ac:dyDescent="0.35">
      <c r="A336" s="4">
        <v>43559</v>
      </c>
      <c r="B336" s="2">
        <v>241.64</v>
      </c>
      <c r="C336" s="2">
        <v>-9627.98</v>
      </c>
      <c r="D336" s="2" t="s">
        <v>52</v>
      </c>
      <c r="F336" s="4">
        <v>43847</v>
      </c>
      <c r="G336" s="2">
        <v>2876.38</v>
      </c>
      <c r="H336" s="2">
        <v>-37455.730000000003</v>
      </c>
      <c r="I336" s="2" t="s">
        <v>53</v>
      </c>
      <c r="K336" s="4">
        <v>43853</v>
      </c>
      <c r="L336" s="2">
        <v>1609.8</v>
      </c>
      <c r="M336" s="2">
        <v>-18956.150000000001</v>
      </c>
      <c r="N336" s="2" t="s">
        <v>55</v>
      </c>
      <c r="P336" s="4">
        <v>43851</v>
      </c>
      <c r="Q336" s="2">
        <v>673.95</v>
      </c>
      <c r="R336" s="2">
        <v>15730.68</v>
      </c>
      <c r="S336" s="2" t="s">
        <v>52</v>
      </c>
      <c r="U336" s="4">
        <v>43854</v>
      </c>
      <c r="V336" s="2">
        <v>1909.66</v>
      </c>
      <c r="W336" s="2">
        <v>-4340.6499999999996</v>
      </c>
      <c r="X336" s="2" t="s">
        <v>54</v>
      </c>
      <c r="Z336" s="12">
        <v>43844</v>
      </c>
      <c r="AA336" s="10">
        <v>9517.61</v>
      </c>
      <c r="AB336" s="10">
        <v>-256754.2</v>
      </c>
    </row>
    <row r="337" spans="1:28" ht="15.75" customHeight="1" thickBot="1" x14ac:dyDescent="0.35">
      <c r="A337" s="4">
        <v>43559</v>
      </c>
      <c r="B337" s="2">
        <v>1191.17</v>
      </c>
      <c r="C337" s="2">
        <v>-3339.03</v>
      </c>
      <c r="D337" s="2" t="s">
        <v>53</v>
      </c>
      <c r="F337" s="4">
        <v>43849</v>
      </c>
      <c r="G337" s="2">
        <v>37</v>
      </c>
      <c r="H337" s="2">
        <v>-2116.4499999999998</v>
      </c>
      <c r="I337" s="2" t="s">
        <v>53</v>
      </c>
      <c r="K337" s="4">
        <v>43854</v>
      </c>
      <c r="L337" s="2">
        <v>1923.72</v>
      </c>
      <c r="M337" s="2">
        <v>-8016.71</v>
      </c>
      <c r="N337" s="2" t="s">
        <v>55</v>
      </c>
      <c r="P337" s="4">
        <v>43852</v>
      </c>
      <c r="Q337" s="2">
        <v>376.93</v>
      </c>
      <c r="R337" s="2">
        <v>708.01</v>
      </c>
      <c r="S337" s="2" t="s">
        <v>52</v>
      </c>
      <c r="U337" s="4">
        <v>43856</v>
      </c>
      <c r="V337" s="2">
        <v>267.35000000000002</v>
      </c>
      <c r="W337" s="2">
        <v>-191014.12</v>
      </c>
      <c r="X337" s="2" t="s">
        <v>54</v>
      </c>
      <c r="Z337" s="12">
        <v>43845</v>
      </c>
      <c r="AA337" s="10">
        <v>10041.450000000001</v>
      </c>
      <c r="AB337" s="10">
        <v>-149999.76999999999</v>
      </c>
    </row>
    <row r="338" spans="1:28" ht="15.75" customHeight="1" thickBot="1" x14ac:dyDescent="0.35">
      <c r="A338" s="4">
        <v>43559</v>
      </c>
      <c r="B338" s="2">
        <v>1087.55</v>
      </c>
      <c r="C338" s="2">
        <v>45742.559999999998</v>
      </c>
      <c r="D338" s="2" t="s">
        <v>55</v>
      </c>
      <c r="F338" s="4">
        <v>43850</v>
      </c>
      <c r="G338" s="2">
        <v>2501.4699999999998</v>
      </c>
      <c r="H338" s="2">
        <v>-23988.6</v>
      </c>
      <c r="I338" s="2" t="s">
        <v>53</v>
      </c>
      <c r="K338" s="4">
        <v>43856</v>
      </c>
      <c r="L338" s="2">
        <v>52.64</v>
      </c>
      <c r="M338" s="2">
        <v>-23663.91</v>
      </c>
      <c r="N338" s="2" t="s">
        <v>55</v>
      </c>
      <c r="P338" s="4">
        <v>43853</v>
      </c>
      <c r="Q338" s="2">
        <v>564.20000000000005</v>
      </c>
      <c r="R338" s="2">
        <v>18645.46</v>
      </c>
      <c r="S338" s="2" t="s">
        <v>52</v>
      </c>
      <c r="U338" s="4">
        <v>43857</v>
      </c>
      <c r="V338" s="2">
        <v>1826.77</v>
      </c>
      <c r="W338" s="2">
        <v>40400.93</v>
      </c>
      <c r="X338" s="2" t="s">
        <v>54</v>
      </c>
      <c r="Z338" s="12">
        <v>43846</v>
      </c>
      <c r="AA338" s="10">
        <v>10472.870000000001</v>
      </c>
      <c r="AB338" s="10">
        <v>-59463.46</v>
      </c>
    </row>
    <row r="339" spans="1:28" ht="15.75" customHeight="1" thickBot="1" x14ac:dyDescent="0.35">
      <c r="A339" s="4">
        <v>43559</v>
      </c>
      <c r="B339" s="2">
        <v>402.94</v>
      </c>
      <c r="C339" s="2">
        <v>14728.44</v>
      </c>
      <c r="D339" s="2" t="s">
        <v>54</v>
      </c>
      <c r="F339" s="4">
        <v>43851</v>
      </c>
      <c r="G339" s="2">
        <v>3906.75</v>
      </c>
      <c r="H339" s="2">
        <v>-15343.86</v>
      </c>
      <c r="I339" s="2" t="s">
        <v>53</v>
      </c>
      <c r="K339" s="4">
        <v>43857</v>
      </c>
      <c r="L339" s="2">
        <v>1862.04</v>
      </c>
      <c r="M339" s="2">
        <v>-1216.2</v>
      </c>
      <c r="N339" s="2" t="s">
        <v>55</v>
      </c>
      <c r="P339" s="4">
        <v>43854</v>
      </c>
      <c r="Q339" s="2">
        <v>331.28</v>
      </c>
      <c r="R339" s="2">
        <v>6018.44</v>
      </c>
      <c r="S339" s="2" t="s">
        <v>52</v>
      </c>
      <c r="U339" s="4">
        <v>43858</v>
      </c>
      <c r="V339" s="2">
        <v>1790.06</v>
      </c>
      <c r="W339" s="2">
        <v>-24334.35</v>
      </c>
      <c r="X339" s="2" t="s">
        <v>54</v>
      </c>
      <c r="Z339" s="12">
        <v>43847</v>
      </c>
      <c r="AA339" s="10">
        <v>9060.36</v>
      </c>
      <c r="AB339" s="10">
        <v>-13911.89</v>
      </c>
    </row>
    <row r="340" spans="1:28" ht="15.75" customHeight="1" thickBot="1" x14ac:dyDescent="0.35">
      <c r="A340" s="4">
        <v>43560</v>
      </c>
      <c r="B340" s="2">
        <v>1199.18</v>
      </c>
      <c r="C340" s="2">
        <v>-235.05</v>
      </c>
      <c r="D340" s="2" t="s">
        <v>53</v>
      </c>
      <c r="F340" s="4">
        <v>43852</v>
      </c>
      <c r="G340" s="2">
        <v>4819.0600000000004</v>
      </c>
      <c r="H340" s="2">
        <v>-7608.55</v>
      </c>
      <c r="I340" s="2" t="s">
        <v>53</v>
      </c>
      <c r="K340" s="4">
        <v>43858</v>
      </c>
      <c r="L340" s="2">
        <v>2531.81</v>
      </c>
      <c r="M340" s="2">
        <v>-23409.07</v>
      </c>
      <c r="N340" s="2" t="s">
        <v>55</v>
      </c>
      <c r="P340" s="4">
        <v>43856</v>
      </c>
      <c r="Q340" s="2">
        <v>74.53</v>
      </c>
      <c r="R340" s="2">
        <v>-2057.59</v>
      </c>
      <c r="S340" s="2" t="s">
        <v>52</v>
      </c>
      <c r="U340" s="4">
        <v>43859</v>
      </c>
      <c r="V340" s="2">
        <v>1766.01</v>
      </c>
      <c r="W340" s="2">
        <v>-28620.83</v>
      </c>
      <c r="X340" s="2" t="s">
        <v>54</v>
      </c>
      <c r="Z340" s="12">
        <v>43849</v>
      </c>
      <c r="AA340" s="10">
        <v>218.67</v>
      </c>
      <c r="AB340" s="10">
        <v>-38024.629999999997</v>
      </c>
    </row>
    <row r="341" spans="1:28" ht="15.75" customHeight="1" thickBot="1" x14ac:dyDescent="0.35">
      <c r="A341" s="4">
        <v>43560</v>
      </c>
      <c r="B341" s="2">
        <v>479.08</v>
      </c>
      <c r="C341" s="2">
        <v>45019.01</v>
      </c>
      <c r="D341" s="2" t="s">
        <v>54</v>
      </c>
      <c r="F341" s="4">
        <v>43853</v>
      </c>
      <c r="G341" s="2">
        <v>4914.3100000000004</v>
      </c>
      <c r="H341" s="2">
        <v>-83792.100000000006</v>
      </c>
      <c r="I341" s="2" t="s">
        <v>53</v>
      </c>
      <c r="K341" s="4">
        <v>43859</v>
      </c>
      <c r="L341" s="2">
        <v>1098.3800000000001</v>
      </c>
      <c r="M341" s="2">
        <v>-9269.68</v>
      </c>
      <c r="N341" s="2" t="s">
        <v>55</v>
      </c>
      <c r="P341" s="4">
        <v>43857</v>
      </c>
      <c r="Q341" s="2">
        <v>407.09</v>
      </c>
      <c r="R341" s="2">
        <v>4268.1099999999997</v>
      </c>
      <c r="S341" s="2" t="s">
        <v>52</v>
      </c>
      <c r="U341" s="4">
        <v>43860</v>
      </c>
      <c r="V341" s="2">
        <v>2382.23</v>
      </c>
      <c r="W341" s="2">
        <v>-8697.1299999999992</v>
      </c>
      <c r="X341" s="2" t="s">
        <v>54</v>
      </c>
      <c r="Z341" s="12">
        <v>43850</v>
      </c>
      <c r="AA341" s="10">
        <v>6698.08</v>
      </c>
      <c r="AB341" s="10">
        <v>-104912.49</v>
      </c>
    </row>
    <row r="342" spans="1:28" ht="15.75" customHeight="1" thickBot="1" x14ac:dyDescent="0.35">
      <c r="A342" s="4">
        <v>43560</v>
      </c>
      <c r="B342" s="2">
        <v>1694.87</v>
      </c>
      <c r="C342" s="2">
        <v>77136.69</v>
      </c>
      <c r="D342" s="2" t="s">
        <v>55</v>
      </c>
      <c r="F342" s="4">
        <v>43854</v>
      </c>
      <c r="G342" s="2">
        <v>4432.8599999999997</v>
      </c>
      <c r="H342" s="2">
        <v>-64270.7</v>
      </c>
      <c r="I342" s="2" t="s">
        <v>53</v>
      </c>
      <c r="K342" s="4">
        <v>43860</v>
      </c>
      <c r="L342" s="2">
        <v>1966.54</v>
      </c>
      <c r="M342" s="2">
        <v>9852.07</v>
      </c>
      <c r="N342" s="2" t="s">
        <v>55</v>
      </c>
      <c r="P342" s="4">
        <v>43858</v>
      </c>
      <c r="Q342" s="2">
        <v>461.24</v>
      </c>
      <c r="R342" s="2">
        <v>6881.17</v>
      </c>
      <c r="S342" s="2" t="s">
        <v>52</v>
      </c>
      <c r="U342" s="4">
        <v>43861</v>
      </c>
      <c r="V342" s="2">
        <v>2216.36</v>
      </c>
      <c r="W342" s="2">
        <v>-70295.25</v>
      </c>
      <c r="X342" s="2" t="s">
        <v>54</v>
      </c>
      <c r="Z342" s="12">
        <v>43851</v>
      </c>
      <c r="AA342" s="10">
        <v>13137.63</v>
      </c>
      <c r="AB342" s="10">
        <v>-66396.37</v>
      </c>
    </row>
    <row r="343" spans="1:28" ht="15.75" customHeight="1" thickBot="1" x14ac:dyDescent="0.35">
      <c r="A343" s="4">
        <v>43560</v>
      </c>
      <c r="B343" s="2">
        <v>289.89</v>
      </c>
      <c r="C343" s="2">
        <v>-18501.72</v>
      </c>
      <c r="D343" s="2" t="s">
        <v>52</v>
      </c>
      <c r="F343" s="4">
        <v>43856</v>
      </c>
      <c r="G343" s="2">
        <v>69.23</v>
      </c>
      <c r="H343" s="2">
        <v>-8189.81</v>
      </c>
      <c r="I343" s="2" t="s">
        <v>53</v>
      </c>
      <c r="K343" s="4">
        <v>43861</v>
      </c>
      <c r="L343" s="2">
        <v>1884.16</v>
      </c>
      <c r="M343" s="2">
        <v>-69073.789999999994</v>
      </c>
      <c r="N343" s="2" t="s">
        <v>55</v>
      </c>
      <c r="P343" s="4">
        <v>43859</v>
      </c>
      <c r="Q343" s="2">
        <v>389.03</v>
      </c>
      <c r="R343" s="2">
        <v>3952.85</v>
      </c>
      <c r="S343" s="2" t="s">
        <v>52</v>
      </c>
      <c r="U343" s="4">
        <v>43863</v>
      </c>
      <c r="V343" s="2">
        <v>102.58</v>
      </c>
      <c r="W343" s="2">
        <v>-36741.1</v>
      </c>
      <c r="X343" s="2" t="s">
        <v>54</v>
      </c>
      <c r="Z343" s="12">
        <v>43852</v>
      </c>
      <c r="AA343" s="10">
        <v>13116.49</v>
      </c>
      <c r="AB343" s="10">
        <v>-305763.06</v>
      </c>
    </row>
    <row r="344" spans="1:28" ht="15.75" customHeight="1" thickBot="1" x14ac:dyDescent="0.35">
      <c r="A344" s="4">
        <v>43562</v>
      </c>
      <c r="B344" s="2">
        <v>8.06</v>
      </c>
      <c r="C344" s="2">
        <v>-1359.96</v>
      </c>
      <c r="D344" s="2" t="s">
        <v>54</v>
      </c>
      <c r="F344" s="4">
        <v>43857</v>
      </c>
      <c r="G344" s="2">
        <v>3736.25</v>
      </c>
      <c r="H344" s="2">
        <v>-49002.73</v>
      </c>
      <c r="I344" s="2" t="s">
        <v>53</v>
      </c>
      <c r="K344" s="4">
        <v>43863</v>
      </c>
      <c r="L344" s="2">
        <v>49.3</v>
      </c>
      <c r="M344" s="2">
        <v>-49.26</v>
      </c>
      <c r="N344" s="2" t="s">
        <v>55</v>
      </c>
      <c r="P344" s="4">
        <v>43860</v>
      </c>
      <c r="Q344" s="2">
        <v>482.11</v>
      </c>
      <c r="R344" s="2">
        <v>873.93</v>
      </c>
      <c r="S344" s="2" t="s">
        <v>52</v>
      </c>
      <c r="U344" s="4">
        <v>43864</v>
      </c>
      <c r="V344" s="2">
        <v>2177.59</v>
      </c>
      <c r="W344" s="2">
        <v>-23933.4</v>
      </c>
      <c r="X344" s="2" t="s">
        <v>54</v>
      </c>
      <c r="Z344" s="12">
        <v>43853</v>
      </c>
      <c r="AA344" s="10">
        <v>13212.05</v>
      </c>
      <c r="AB344" s="10">
        <v>-14311.04</v>
      </c>
    </row>
    <row r="345" spans="1:28" ht="15.75" customHeight="1" thickBot="1" x14ac:dyDescent="0.35">
      <c r="A345" s="4">
        <v>43562</v>
      </c>
      <c r="B345" s="2">
        <v>5.41</v>
      </c>
      <c r="C345" s="2">
        <v>-107.2</v>
      </c>
      <c r="D345" s="2" t="s">
        <v>52</v>
      </c>
      <c r="F345" s="4">
        <v>43858</v>
      </c>
      <c r="G345" s="2">
        <v>5599.59</v>
      </c>
      <c r="H345" s="2">
        <v>-45527.32</v>
      </c>
      <c r="I345" s="2" t="s">
        <v>53</v>
      </c>
      <c r="K345" s="4">
        <v>43864</v>
      </c>
      <c r="L345" s="2">
        <v>2577.64</v>
      </c>
      <c r="M345" s="2">
        <v>-54319.83</v>
      </c>
      <c r="N345" s="2" t="s">
        <v>55</v>
      </c>
      <c r="P345" s="4">
        <v>43861</v>
      </c>
      <c r="Q345" s="2">
        <v>464.23</v>
      </c>
      <c r="R345" s="2">
        <v>-11962.16</v>
      </c>
      <c r="S345" s="2" t="s">
        <v>52</v>
      </c>
      <c r="U345" s="4">
        <v>43865</v>
      </c>
      <c r="V345" s="2">
        <v>2591.4499999999998</v>
      </c>
      <c r="W345" s="2">
        <v>-213946.21</v>
      </c>
      <c r="X345" s="2" t="s">
        <v>54</v>
      </c>
      <c r="Z345" s="12">
        <v>43854</v>
      </c>
      <c r="AA345" s="10">
        <v>11754.5</v>
      </c>
      <c r="AB345" s="10">
        <v>-152900.70000000001</v>
      </c>
    </row>
    <row r="346" spans="1:28" ht="15.75" customHeight="1" thickBot="1" x14ac:dyDescent="0.35">
      <c r="A346" s="4">
        <v>43562</v>
      </c>
      <c r="B346" s="2">
        <v>21.07</v>
      </c>
      <c r="C346" s="2">
        <v>774.36</v>
      </c>
      <c r="D346" s="2" t="s">
        <v>55</v>
      </c>
      <c r="F346" s="4">
        <v>43859</v>
      </c>
      <c r="G346" s="2">
        <v>4569.8100000000004</v>
      </c>
      <c r="H346" s="2">
        <v>-24561.200000000001</v>
      </c>
      <c r="I346" s="2" t="s">
        <v>53</v>
      </c>
      <c r="K346" s="4">
        <v>43865</v>
      </c>
      <c r="L346" s="2">
        <v>2391.9299999999998</v>
      </c>
      <c r="M346" s="2">
        <v>-52120.47</v>
      </c>
      <c r="N346" s="2" t="s">
        <v>55</v>
      </c>
      <c r="P346" s="4">
        <v>43863</v>
      </c>
      <c r="Q346" s="2">
        <v>22.11</v>
      </c>
      <c r="R346" s="2">
        <v>-766.04</v>
      </c>
      <c r="S346" s="2" t="s">
        <v>52</v>
      </c>
      <c r="U346" s="4">
        <v>43866</v>
      </c>
      <c r="V346" s="2">
        <v>2057.94</v>
      </c>
      <c r="W346" s="2">
        <v>-27096.76</v>
      </c>
      <c r="X346" s="2" t="s">
        <v>54</v>
      </c>
      <c r="Z346" s="12">
        <v>43856</v>
      </c>
      <c r="AA346" s="10">
        <v>832.79</v>
      </c>
      <c r="AB346" s="10">
        <v>-311439.38</v>
      </c>
    </row>
    <row r="347" spans="1:28" ht="15.75" customHeight="1" thickBot="1" x14ac:dyDescent="0.35">
      <c r="A347" s="4">
        <v>43562</v>
      </c>
      <c r="B347" s="2">
        <v>25.36</v>
      </c>
      <c r="C347" s="2">
        <v>-607.6</v>
      </c>
      <c r="D347" s="2" t="s">
        <v>53</v>
      </c>
      <c r="F347" s="4">
        <v>43860</v>
      </c>
      <c r="G347" s="2">
        <v>2911.43</v>
      </c>
      <c r="H347" s="2">
        <v>-22598.080000000002</v>
      </c>
      <c r="I347" s="2" t="s">
        <v>53</v>
      </c>
      <c r="K347" s="4">
        <v>43866</v>
      </c>
      <c r="L347" s="2">
        <v>2310.8200000000002</v>
      </c>
      <c r="M347" s="2">
        <v>-18408.990000000002</v>
      </c>
      <c r="N347" s="2" t="s">
        <v>55</v>
      </c>
      <c r="P347" s="4">
        <v>43864</v>
      </c>
      <c r="Q347" s="2">
        <v>515.73</v>
      </c>
      <c r="R347" s="2">
        <v>4394.58</v>
      </c>
      <c r="S347" s="2" t="s">
        <v>52</v>
      </c>
      <c r="U347" s="4">
        <v>43867</v>
      </c>
      <c r="V347" s="2">
        <v>1835.25</v>
      </c>
      <c r="W347" s="2">
        <v>-34292.639999999999</v>
      </c>
      <c r="X347" s="2" t="s">
        <v>54</v>
      </c>
      <c r="Z347" s="12">
        <v>43857</v>
      </c>
      <c r="AA347" s="10">
        <v>11047.96</v>
      </c>
      <c r="AB347" s="10">
        <v>-225312.92</v>
      </c>
    </row>
    <row r="348" spans="1:28" ht="15.75" customHeight="1" thickBot="1" x14ac:dyDescent="0.35">
      <c r="A348" s="4">
        <v>43563</v>
      </c>
      <c r="B348" s="2">
        <v>336.24</v>
      </c>
      <c r="C348" s="2">
        <v>15301.96</v>
      </c>
      <c r="D348" s="2" t="s">
        <v>54</v>
      </c>
      <c r="F348" s="4">
        <v>43861</v>
      </c>
      <c r="G348" s="2">
        <v>4150.87</v>
      </c>
      <c r="H348" s="2">
        <v>-47694.29</v>
      </c>
      <c r="I348" s="2" t="s">
        <v>53</v>
      </c>
      <c r="K348" s="4">
        <v>43867</v>
      </c>
      <c r="L348" s="2">
        <v>2244.4</v>
      </c>
      <c r="M348" s="2">
        <v>-97858.39</v>
      </c>
      <c r="N348" s="2" t="s">
        <v>55</v>
      </c>
      <c r="P348" s="4">
        <v>43865</v>
      </c>
      <c r="Q348" s="2">
        <v>503.63</v>
      </c>
      <c r="R348" s="2">
        <v>-9833.2800000000007</v>
      </c>
      <c r="S348" s="2" t="s">
        <v>52</v>
      </c>
      <c r="U348" s="4">
        <v>43868</v>
      </c>
      <c r="V348" s="2">
        <v>2113.61</v>
      </c>
      <c r="W348" s="2">
        <v>-37286.559999999998</v>
      </c>
      <c r="X348" s="2" t="s">
        <v>54</v>
      </c>
      <c r="Z348" s="12">
        <v>43858</v>
      </c>
      <c r="AA348" s="10">
        <v>14340.32</v>
      </c>
      <c r="AB348" s="10">
        <v>-363805.73</v>
      </c>
    </row>
    <row r="349" spans="1:28" ht="15.75" customHeight="1" thickBot="1" x14ac:dyDescent="0.35">
      <c r="A349" s="4">
        <v>43563</v>
      </c>
      <c r="B349" s="2">
        <v>577.29999999999995</v>
      </c>
      <c r="C349" s="2">
        <v>59255.6</v>
      </c>
      <c r="D349" s="2" t="s">
        <v>52</v>
      </c>
      <c r="F349" s="4">
        <v>43863</v>
      </c>
      <c r="G349" s="2">
        <v>52.68</v>
      </c>
      <c r="H349" s="2">
        <v>1043.24</v>
      </c>
      <c r="I349" s="2" t="s">
        <v>53</v>
      </c>
      <c r="K349" s="4">
        <v>43868</v>
      </c>
      <c r="L349" s="2">
        <v>2037.97</v>
      </c>
      <c r="M349" s="2">
        <v>-77180.31</v>
      </c>
      <c r="N349" s="2" t="s">
        <v>55</v>
      </c>
      <c r="P349" s="4">
        <v>43866</v>
      </c>
      <c r="Q349" s="2">
        <v>424.64</v>
      </c>
      <c r="R349" s="2">
        <v>-7434.11</v>
      </c>
      <c r="S349" s="2" t="s">
        <v>52</v>
      </c>
      <c r="U349" s="4">
        <v>43870</v>
      </c>
      <c r="V349" s="2">
        <v>136.74</v>
      </c>
      <c r="W349" s="2">
        <v>-21644.560000000001</v>
      </c>
      <c r="X349" s="2" t="s">
        <v>54</v>
      </c>
      <c r="Z349" s="12">
        <v>43859</v>
      </c>
      <c r="AA349" s="10">
        <v>11219.3</v>
      </c>
      <c r="AB349" s="10">
        <v>-73229.3</v>
      </c>
    </row>
    <row r="350" spans="1:28" ht="15.75" customHeight="1" thickBot="1" x14ac:dyDescent="0.35">
      <c r="A350" s="4">
        <v>43563</v>
      </c>
      <c r="B350" s="2">
        <v>821.65</v>
      </c>
      <c r="C350" s="2">
        <v>21001.02</v>
      </c>
      <c r="D350" s="2" t="s">
        <v>55</v>
      </c>
      <c r="F350" s="4">
        <v>43864</v>
      </c>
      <c r="G350" s="2">
        <v>2649.59</v>
      </c>
      <c r="H350" s="2">
        <v>-829.54</v>
      </c>
      <c r="I350" s="2" t="s">
        <v>53</v>
      </c>
      <c r="K350" s="4">
        <v>43870</v>
      </c>
      <c r="L350" s="2">
        <v>34.4</v>
      </c>
      <c r="M350" s="2">
        <v>-6286.39</v>
      </c>
      <c r="N350" s="2" t="s">
        <v>55</v>
      </c>
      <c r="P350" s="4">
        <v>43867</v>
      </c>
      <c r="Q350" s="2">
        <v>360.94</v>
      </c>
      <c r="R350" s="2">
        <v>-11449.61</v>
      </c>
      <c r="S350" s="2" t="s">
        <v>52</v>
      </c>
      <c r="U350" s="4">
        <v>43871</v>
      </c>
      <c r="V350" s="2">
        <v>1419.36</v>
      </c>
      <c r="W350" s="2">
        <v>15737.43</v>
      </c>
      <c r="X350" s="2" t="s">
        <v>54</v>
      </c>
      <c r="Z350" s="12">
        <v>43860</v>
      </c>
      <c r="AA350" s="10">
        <v>12154.72</v>
      </c>
      <c r="AB350" s="10">
        <v>-365818.86</v>
      </c>
    </row>
    <row r="351" spans="1:28" ht="15.75" customHeight="1" thickBot="1" x14ac:dyDescent="0.35">
      <c r="A351" s="4">
        <v>43563</v>
      </c>
      <c r="B351" s="2">
        <v>1392.96</v>
      </c>
      <c r="C351" s="2">
        <v>9787.17</v>
      </c>
      <c r="D351" s="2" t="s">
        <v>53</v>
      </c>
      <c r="F351" s="4">
        <v>43865</v>
      </c>
      <c r="G351" s="2">
        <v>2082.4299999999998</v>
      </c>
      <c r="H351" s="2">
        <v>-15942.89</v>
      </c>
      <c r="I351" s="2" t="s">
        <v>53</v>
      </c>
      <c r="K351" s="4">
        <v>43871</v>
      </c>
      <c r="L351" s="2">
        <v>1722.57</v>
      </c>
      <c r="M351" s="2">
        <v>-63941.82</v>
      </c>
      <c r="N351" s="2" t="s">
        <v>55</v>
      </c>
      <c r="P351" s="4">
        <v>43868</v>
      </c>
      <c r="Q351" s="2">
        <v>544.5</v>
      </c>
      <c r="R351" s="2">
        <v>1444.85</v>
      </c>
      <c r="S351" s="2" t="s">
        <v>52</v>
      </c>
      <c r="U351" s="4">
        <v>43872</v>
      </c>
      <c r="V351" s="2">
        <v>2151.6</v>
      </c>
      <c r="W351" s="2">
        <v>40784.21</v>
      </c>
      <c r="X351" s="2" t="s">
        <v>54</v>
      </c>
      <c r="Z351" s="12">
        <v>43861</v>
      </c>
      <c r="AA351" s="10">
        <v>12746.1</v>
      </c>
      <c r="AB351" s="10">
        <v>-658022.96</v>
      </c>
    </row>
    <row r="352" spans="1:28" ht="15.75" customHeight="1" thickBot="1" x14ac:dyDescent="0.35">
      <c r="A352" s="4">
        <v>43564</v>
      </c>
      <c r="B352" s="2">
        <v>298.56</v>
      </c>
      <c r="C352" s="2">
        <v>11950.34</v>
      </c>
      <c r="D352" s="2" t="s">
        <v>52</v>
      </c>
      <c r="F352" s="4">
        <v>43866</v>
      </c>
      <c r="G352" s="2">
        <v>2841.55</v>
      </c>
      <c r="H352" s="2">
        <v>-74318.97</v>
      </c>
      <c r="I352" s="2" t="s">
        <v>53</v>
      </c>
      <c r="K352" s="4">
        <v>43872</v>
      </c>
      <c r="L352" s="2">
        <v>2038.89</v>
      </c>
      <c r="M352" s="2">
        <v>-5641.96</v>
      </c>
      <c r="N352" s="2" t="s">
        <v>55</v>
      </c>
      <c r="P352" s="4">
        <v>43870</v>
      </c>
      <c r="Q352" s="2">
        <v>55.44</v>
      </c>
      <c r="R352" s="2">
        <v>-1113.32</v>
      </c>
      <c r="S352" s="2" t="s">
        <v>52</v>
      </c>
      <c r="U352" s="4">
        <v>43873</v>
      </c>
      <c r="V352" s="2">
        <v>1420.65</v>
      </c>
      <c r="W352" s="2">
        <v>34320.410000000003</v>
      </c>
      <c r="X352" s="2" t="s">
        <v>54</v>
      </c>
      <c r="Z352" s="12">
        <v>43863</v>
      </c>
      <c r="AA352" s="10">
        <v>336.79</v>
      </c>
      <c r="AB352" s="10">
        <v>-42224.7</v>
      </c>
    </row>
    <row r="353" spans="1:28" ht="15.75" customHeight="1" thickBot="1" x14ac:dyDescent="0.35">
      <c r="A353" s="4">
        <v>43564</v>
      </c>
      <c r="B353" s="2">
        <v>1405.16</v>
      </c>
      <c r="C353" s="2">
        <v>85551.95</v>
      </c>
      <c r="D353" s="2" t="s">
        <v>55</v>
      </c>
      <c r="F353" s="4">
        <v>43867</v>
      </c>
      <c r="G353" s="2">
        <v>3006.44</v>
      </c>
      <c r="H353" s="2">
        <v>-96482.14</v>
      </c>
      <c r="I353" s="2" t="s">
        <v>53</v>
      </c>
      <c r="K353" s="4">
        <v>43873</v>
      </c>
      <c r="L353" s="2">
        <v>1470.23</v>
      </c>
      <c r="M353" s="2">
        <v>-14983.88</v>
      </c>
      <c r="N353" s="2" t="s">
        <v>55</v>
      </c>
      <c r="P353" s="4">
        <v>43871</v>
      </c>
      <c r="Q353" s="2">
        <v>370.12</v>
      </c>
      <c r="R353" s="2">
        <v>305.32</v>
      </c>
      <c r="S353" s="2" t="s">
        <v>52</v>
      </c>
      <c r="U353" s="4">
        <v>43874</v>
      </c>
      <c r="V353" s="2">
        <v>1783.82</v>
      </c>
      <c r="W353" s="2">
        <v>-46620.82</v>
      </c>
      <c r="X353" s="2" t="s">
        <v>54</v>
      </c>
      <c r="Z353" s="12">
        <v>43864</v>
      </c>
      <c r="AA353" s="10">
        <v>11687.03</v>
      </c>
      <c r="AB353" s="10">
        <v>-169236.15</v>
      </c>
    </row>
    <row r="354" spans="1:28" ht="15.75" customHeight="1" thickBot="1" x14ac:dyDescent="0.35">
      <c r="A354" s="4">
        <v>43564</v>
      </c>
      <c r="B354" s="2">
        <v>1261.75</v>
      </c>
      <c r="C354" s="2">
        <v>10561.88</v>
      </c>
      <c r="D354" s="2" t="s">
        <v>53</v>
      </c>
      <c r="F354" s="4">
        <v>43868</v>
      </c>
      <c r="G354" s="2">
        <v>3036.99</v>
      </c>
      <c r="H354" s="2">
        <v>-224217.65</v>
      </c>
      <c r="I354" s="2" t="s">
        <v>53</v>
      </c>
      <c r="K354" s="4">
        <v>43874</v>
      </c>
      <c r="L354" s="2">
        <v>2155.8200000000002</v>
      </c>
      <c r="M354" s="2">
        <v>-77483.31</v>
      </c>
      <c r="N354" s="2" t="s">
        <v>55</v>
      </c>
      <c r="P354" s="4">
        <v>43872</v>
      </c>
      <c r="Q354" s="2">
        <v>426.39</v>
      </c>
      <c r="R354" s="2">
        <v>-2946.73</v>
      </c>
      <c r="S354" s="2" t="s">
        <v>52</v>
      </c>
      <c r="U354" s="4">
        <v>43875</v>
      </c>
      <c r="V354" s="2">
        <v>1502.58</v>
      </c>
      <c r="W354" s="2">
        <v>-101672.77</v>
      </c>
      <c r="X354" s="2" t="s">
        <v>54</v>
      </c>
      <c r="Z354" s="12">
        <v>43865</v>
      </c>
      <c r="AA354" s="10">
        <v>12718.97</v>
      </c>
      <c r="AB354" s="10">
        <v>-255836.56</v>
      </c>
    </row>
    <row r="355" spans="1:28" ht="15.75" customHeight="1" thickBot="1" x14ac:dyDescent="0.35">
      <c r="A355" s="4">
        <v>43564</v>
      </c>
      <c r="B355" s="2">
        <v>330.19</v>
      </c>
      <c r="C355" s="2">
        <v>-29802.13</v>
      </c>
      <c r="D355" s="2" t="s">
        <v>54</v>
      </c>
      <c r="F355" s="4">
        <v>43870</v>
      </c>
      <c r="G355" s="2">
        <v>101.32</v>
      </c>
      <c r="H355" s="2">
        <v>-10318.77</v>
      </c>
      <c r="I355" s="2" t="s">
        <v>53</v>
      </c>
      <c r="K355" s="4">
        <v>43875</v>
      </c>
      <c r="L355" s="2">
        <v>1331.94</v>
      </c>
      <c r="M355" s="2">
        <v>-5320.6</v>
      </c>
      <c r="N355" s="2" t="s">
        <v>55</v>
      </c>
      <c r="P355" s="4">
        <v>43873</v>
      </c>
      <c r="Q355" s="2">
        <v>448.65</v>
      </c>
      <c r="R355" s="2">
        <v>-6277.53</v>
      </c>
      <c r="S355" s="2" t="s">
        <v>52</v>
      </c>
      <c r="U355" s="4">
        <v>43877</v>
      </c>
      <c r="V355" s="2">
        <v>47.32</v>
      </c>
      <c r="W355" s="2">
        <v>-747.31</v>
      </c>
      <c r="X355" s="2" t="s">
        <v>54</v>
      </c>
      <c r="Z355" s="12">
        <v>43866</v>
      </c>
      <c r="AA355" s="10">
        <v>11833.19</v>
      </c>
      <c r="AB355" s="10">
        <v>-121643.25</v>
      </c>
    </row>
    <row r="356" spans="1:28" ht="15.75" customHeight="1" thickBot="1" x14ac:dyDescent="0.35">
      <c r="A356" s="4">
        <v>43565</v>
      </c>
      <c r="B356" s="2">
        <v>281.87</v>
      </c>
      <c r="C356" s="2">
        <v>7852.53</v>
      </c>
      <c r="D356" s="2" t="s">
        <v>52</v>
      </c>
      <c r="F356" s="4">
        <v>43871</v>
      </c>
      <c r="G356" s="2">
        <v>2980.1</v>
      </c>
      <c r="H356" s="2">
        <v>-304345.09999999998</v>
      </c>
      <c r="I356" s="2" t="s">
        <v>53</v>
      </c>
      <c r="K356" s="4">
        <v>43877</v>
      </c>
      <c r="L356" s="2">
        <v>27.38</v>
      </c>
      <c r="M356" s="2">
        <v>-1356.65</v>
      </c>
      <c r="N356" s="2" t="s">
        <v>55</v>
      </c>
      <c r="P356" s="4">
        <v>43874</v>
      </c>
      <c r="Q356" s="2">
        <v>505.74</v>
      </c>
      <c r="R356" s="2">
        <v>5903.95</v>
      </c>
      <c r="S356" s="2" t="s">
        <v>52</v>
      </c>
      <c r="U356" s="4">
        <v>43878</v>
      </c>
      <c r="V356" s="2">
        <v>678.95</v>
      </c>
      <c r="W356" s="2">
        <v>-12957.13</v>
      </c>
      <c r="X356" s="2" t="s">
        <v>54</v>
      </c>
      <c r="Z356" s="12">
        <v>43867</v>
      </c>
      <c r="AA356" s="10">
        <v>10334.709999999999</v>
      </c>
      <c r="AB356" s="10">
        <v>-264634.57</v>
      </c>
    </row>
    <row r="357" spans="1:28" ht="15.75" customHeight="1" thickBot="1" x14ac:dyDescent="0.35">
      <c r="A357" s="4">
        <v>43565</v>
      </c>
      <c r="B357" s="2">
        <v>407.19</v>
      </c>
      <c r="C357" s="2">
        <v>10665.38</v>
      </c>
      <c r="D357" s="2" t="s">
        <v>54</v>
      </c>
      <c r="F357" s="4">
        <v>43872</v>
      </c>
      <c r="G357" s="2">
        <v>3080.52</v>
      </c>
      <c r="H357" s="2">
        <v>-93248.8</v>
      </c>
      <c r="I357" s="2" t="s">
        <v>53</v>
      </c>
      <c r="K357" s="4">
        <v>43878</v>
      </c>
      <c r="L357" s="2">
        <v>877.01</v>
      </c>
      <c r="M357" s="2">
        <v>-83.72</v>
      </c>
      <c r="N357" s="2" t="s">
        <v>55</v>
      </c>
      <c r="P357" s="4">
        <v>43875</v>
      </c>
      <c r="Q357" s="2">
        <v>262.73</v>
      </c>
      <c r="R357" s="2">
        <v>255.44</v>
      </c>
      <c r="S357" s="2" t="s">
        <v>52</v>
      </c>
      <c r="U357" s="4">
        <v>43879</v>
      </c>
      <c r="V357" s="2">
        <v>2215.5100000000002</v>
      </c>
      <c r="W357" s="2">
        <v>-544262.03</v>
      </c>
      <c r="X357" s="2" t="s">
        <v>54</v>
      </c>
      <c r="Z357" s="12">
        <v>43868</v>
      </c>
      <c r="AA357" s="10">
        <v>11398.68</v>
      </c>
      <c r="AB357" s="10">
        <v>-431598.37</v>
      </c>
    </row>
    <row r="358" spans="1:28" ht="15.75" customHeight="1" thickBot="1" x14ac:dyDescent="0.35">
      <c r="A358" s="4">
        <v>43565</v>
      </c>
      <c r="B358" s="2">
        <v>982.93</v>
      </c>
      <c r="C358" s="2">
        <v>17495.66</v>
      </c>
      <c r="D358" s="2" t="s">
        <v>55</v>
      </c>
      <c r="F358" s="4">
        <v>43873</v>
      </c>
      <c r="G358" s="2">
        <v>3684.94</v>
      </c>
      <c r="H358" s="2">
        <v>-210173.55</v>
      </c>
      <c r="I358" s="2" t="s">
        <v>53</v>
      </c>
      <c r="K358" s="4">
        <v>43879</v>
      </c>
      <c r="L358" s="2">
        <v>1954.13</v>
      </c>
      <c r="M358" s="2">
        <v>-14368</v>
      </c>
      <c r="N358" s="2" t="s">
        <v>55</v>
      </c>
      <c r="P358" s="4">
        <v>43877</v>
      </c>
      <c r="Q358" s="2">
        <v>12.74</v>
      </c>
      <c r="R358" s="2">
        <v>-373.48</v>
      </c>
      <c r="S358" s="2" t="s">
        <v>52</v>
      </c>
      <c r="U358" s="4">
        <v>43880</v>
      </c>
      <c r="V358" s="2">
        <v>1791.34</v>
      </c>
      <c r="W358" s="2">
        <v>-267715.09999999998</v>
      </c>
      <c r="X358" s="2" t="s">
        <v>54</v>
      </c>
      <c r="Z358" s="12">
        <v>43870</v>
      </c>
      <c r="AA358" s="10">
        <v>470.25</v>
      </c>
      <c r="AB358" s="10">
        <v>-58212.01</v>
      </c>
    </row>
    <row r="359" spans="1:28" ht="15.75" customHeight="1" thickBot="1" x14ac:dyDescent="0.35">
      <c r="A359" s="4">
        <v>43565</v>
      </c>
      <c r="B359" s="2">
        <v>1990.4</v>
      </c>
      <c r="C359" s="2">
        <v>41124.86</v>
      </c>
      <c r="D359" s="2" t="s">
        <v>53</v>
      </c>
      <c r="F359" s="4">
        <v>43874</v>
      </c>
      <c r="G359" s="2">
        <v>3931.15</v>
      </c>
      <c r="H359" s="2">
        <v>-316080.45</v>
      </c>
      <c r="I359" s="2" t="s">
        <v>53</v>
      </c>
      <c r="K359" s="4">
        <v>43880</v>
      </c>
      <c r="L359" s="2">
        <v>1917.51</v>
      </c>
      <c r="M359" s="2">
        <v>-55737.18</v>
      </c>
      <c r="N359" s="2" t="s">
        <v>55</v>
      </c>
      <c r="P359" s="4">
        <v>43878</v>
      </c>
      <c r="Q359" s="2">
        <v>218.75</v>
      </c>
      <c r="R359" s="2">
        <v>-1368.39</v>
      </c>
      <c r="S359" s="2" t="s">
        <v>52</v>
      </c>
      <c r="U359" s="4">
        <v>43881</v>
      </c>
      <c r="V359" s="2">
        <v>1944.71</v>
      </c>
      <c r="W359" s="2">
        <v>-397021.14</v>
      </c>
      <c r="X359" s="2" t="s">
        <v>54</v>
      </c>
      <c r="Z359" s="12">
        <v>43871</v>
      </c>
      <c r="AA359" s="10">
        <v>9476.93</v>
      </c>
      <c r="AB359" s="10">
        <v>-543574.52</v>
      </c>
    </row>
    <row r="360" spans="1:28" ht="15.75" customHeight="1" thickBot="1" x14ac:dyDescent="0.35">
      <c r="A360" s="4">
        <v>43566</v>
      </c>
      <c r="B360" s="2">
        <v>1367.41</v>
      </c>
      <c r="C360" s="2">
        <v>9377.59</v>
      </c>
      <c r="D360" s="2" t="s">
        <v>53</v>
      </c>
      <c r="F360" s="4">
        <v>43875</v>
      </c>
      <c r="G360" s="2">
        <v>2607.81</v>
      </c>
      <c r="H360" s="2">
        <v>-75188.44</v>
      </c>
      <c r="I360" s="2" t="s">
        <v>53</v>
      </c>
      <c r="K360" s="4">
        <v>43881</v>
      </c>
      <c r="L360" s="2">
        <v>1621.55</v>
      </c>
      <c r="M360" s="2">
        <v>-93449.8</v>
      </c>
      <c r="N360" s="2" t="s">
        <v>55</v>
      </c>
      <c r="P360" s="4">
        <v>43879</v>
      </c>
      <c r="Q360" s="2">
        <v>393.68</v>
      </c>
      <c r="R360" s="2">
        <v>-779.72</v>
      </c>
      <c r="S360" s="2" t="s">
        <v>52</v>
      </c>
      <c r="U360" s="4">
        <v>43882</v>
      </c>
      <c r="V360" s="2">
        <v>2743.67</v>
      </c>
      <c r="W360" s="2">
        <v>-340311.2</v>
      </c>
      <c r="X360" s="2" t="s">
        <v>54</v>
      </c>
      <c r="Z360" s="12">
        <v>43872</v>
      </c>
      <c r="AA360" s="10">
        <v>11310.3</v>
      </c>
      <c r="AB360" s="10">
        <v>-32829.69</v>
      </c>
    </row>
    <row r="361" spans="1:28" ht="15.75" customHeight="1" thickBot="1" x14ac:dyDescent="0.35">
      <c r="A361" s="4">
        <v>43566</v>
      </c>
      <c r="B361" s="2">
        <v>616.66999999999996</v>
      </c>
      <c r="C361" s="2">
        <v>-29708.27</v>
      </c>
      <c r="D361" s="2" t="s">
        <v>54</v>
      </c>
      <c r="F361" s="4">
        <v>43877</v>
      </c>
      <c r="G361" s="2">
        <v>83.09</v>
      </c>
      <c r="H361" s="2">
        <v>-6303.01</v>
      </c>
      <c r="I361" s="2" t="s">
        <v>53</v>
      </c>
      <c r="K361" s="4">
        <v>43882</v>
      </c>
      <c r="L361" s="2">
        <v>1450.79</v>
      </c>
      <c r="M361" s="2">
        <v>-4309.3999999999996</v>
      </c>
      <c r="N361" s="2" t="s">
        <v>55</v>
      </c>
      <c r="P361" s="4">
        <v>43880</v>
      </c>
      <c r="Q361" s="2">
        <v>1152.43</v>
      </c>
      <c r="R361" s="2">
        <v>-152628.01</v>
      </c>
      <c r="S361" s="2" t="s">
        <v>52</v>
      </c>
      <c r="U361" s="4">
        <v>43884</v>
      </c>
      <c r="V361" s="2">
        <v>339.26</v>
      </c>
      <c r="W361" s="2">
        <v>-354213.67</v>
      </c>
      <c r="X361" s="2" t="s">
        <v>54</v>
      </c>
      <c r="Z361" s="12">
        <v>43873</v>
      </c>
      <c r="AA361" s="10">
        <v>11393.58</v>
      </c>
      <c r="AB361" s="10">
        <v>-182369.18</v>
      </c>
    </row>
    <row r="362" spans="1:28" ht="15.75" customHeight="1" thickBot="1" x14ac:dyDescent="0.35">
      <c r="A362" s="4">
        <v>43566</v>
      </c>
      <c r="B362" s="2">
        <v>349.91</v>
      </c>
      <c r="C362" s="2">
        <v>-18716.96</v>
      </c>
      <c r="D362" s="2" t="s">
        <v>52</v>
      </c>
      <c r="F362" s="4">
        <v>43878</v>
      </c>
      <c r="G362" s="2">
        <v>2073.4299999999998</v>
      </c>
      <c r="H362" s="2">
        <v>-37139.949999999997</v>
      </c>
      <c r="I362" s="2" t="s">
        <v>53</v>
      </c>
      <c r="K362" s="4">
        <v>43884</v>
      </c>
      <c r="L362" s="2">
        <v>42.17</v>
      </c>
      <c r="M362" s="2">
        <v>-8704.64</v>
      </c>
      <c r="N362" s="2" t="s">
        <v>55</v>
      </c>
      <c r="P362" s="4">
        <v>43881</v>
      </c>
      <c r="Q362" s="2">
        <v>1203.95</v>
      </c>
      <c r="R362" s="2">
        <v>-89423.24</v>
      </c>
      <c r="S362" s="2" t="s">
        <v>52</v>
      </c>
      <c r="U362" s="4">
        <v>43885</v>
      </c>
      <c r="V362" s="2">
        <v>3878.13</v>
      </c>
      <c r="W362" s="2">
        <v>-159785.9</v>
      </c>
      <c r="X362" s="2" t="s">
        <v>54</v>
      </c>
      <c r="Z362" s="12">
        <v>43874</v>
      </c>
      <c r="AA362" s="10">
        <v>12194.87</v>
      </c>
      <c r="AB362" s="10">
        <v>-594441.07999999996</v>
      </c>
    </row>
    <row r="363" spans="1:28" ht="15.75" customHeight="1" thickBot="1" x14ac:dyDescent="0.35">
      <c r="A363" s="4">
        <v>43566</v>
      </c>
      <c r="B363" s="2">
        <v>920.34</v>
      </c>
      <c r="C363" s="2">
        <v>21612.959999999999</v>
      </c>
      <c r="D363" s="2" t="s">
        <v>55</v>
      </c>
      <c r="F363" s="4">
        <v>43879</v>
      </c>
      <c r="G363" s="2">
        <v>4384.54</v>
      </c>
      <c r="H363" s="2">
        <v>-535156.09</v>
      </c>
      <c r="I363" s="2" t="s">
        <v>53</v>
      </c>
      <c r="K363" s="4">
        <v>43885</v>
      </c>
      <c r="L363" s="2">
        <v>1156.52</v>
      </c>
      <c r="M363" s="2">
        <v>-3956.44</v>
      </c>
      <c r="N363" s="2" t="s">
        <v>55</v>
      </c>
      <c r="P363" s="4">
        <v>43882</v>
      </c>
      <c r="Q363" s="2">
        <v>712.6</v>
      </c>
      <c r="R363" s="2">
        <v>-9184.8799999999992</v>
      </c>
      <c r="S363" s="2" t="s">
        <v>52</v>
      </c>
      <c r="U363" s="4">
        <v>43886</v>
      </c>
      <c r="V363" s="2">
        <v>3004.18</v>
      </c>
      <c r="W363" s="2">
        <v>-124329.16</v>
      </c>
      <c r="X363" s="2" t="s">
        <v>54</v>
      </c>
      <c r="Z363" s="12">
        <v>43875</v>
      </c>
      <c r="AA363" s="10">
        <v>8149.01</v>
      </c>
      <c r="AB363" s="10">
        <v>-201124.23</v>
      </c>
    </row>
    <row r="364" spans="1:28" ht="15.75" customHeight="1" thickBot="1" x14ac:dyDescent="0.35">
      <c r="A364" s="4">
        <v>43567</v>
      </c>
      <c r="B364" s="2">
        <v>426.07</v>
      </c>
      <c r="C364" s="2">
        <v>-60294.52</v>
      </c>
      <c r="D364" s="2" t="s">
        <v>52</v>
      </c>
      <c r="F364" s="4">
        <v>43880</v>
      </c>
      <c r="G364" s="2">
        <v>3186.26</v>
      </c>
      <c r="H364" s="2">
        <v>-61061.22</v>
      </c>
      <c r="I364" s="2" t="s">
        <v>53</v>
      </c>
      <c r="K364" s="4">
        <v>43886</v>
      </c>
      <c r="L364" s="2">
        <v>1602.26</v>
      </c>
      <c r="M364" s="2">
        <v>6779.01</v>
      </c>
      <c r="N364" s="2" t="s">
        <v>55</v>
      </c>
      <c r="P364" s="4">
        <v>43884</v>
      </c>
      <c r="Q364" s="2">
        <v>42.49</v>
      </c>
      <c r="R364" s="2">
        <v>-3551.4</v>
      </c>
      <c r="S364" s="2" t="s">
        <v>52</v>
      </c>
      <c r="U364" s="4">
        <v>43887</v>
      </c>
      <c r="V364" s="2">
        <v>2423.9299999999998</v>
      </c>
      <c r="W364" s="2">
        <v>-10318.26</v>
      </c>
      <c r="X364" s="2" t="s">
        <v>54</v>
      </c>
      <c r="Z364" s="12">
        <v>43877</v>
      </c>
      <c r="AA364" s="10">
        <v>302.67</v>
      </c>
      <c r="AB364" s="10">
        <v>-15488.33</v>
      </c>
    </row>
    <row r="365" spans="1:28" ht="15.75" customHeight="1" thickBot="1" x14ac:dyDescent="0.35">
      <c r="A365" s="4">
        <v>43567</v>
      </c>
      <c r="B365" s="2">
        <v>796.89</v>
      </c>
      <c r="C365" s="2">
        <v>12466.82</v>
      </c>
      <c r="D365" s="2" t="s">
        <v>55</v>
      </c>
      <c r="F365" s="4">
        <v>43881</v>
      </c>
      <c r="G365" s="2">
        <v>3895.98</v>
      </c>
      <c r="H365" s="2">
        <v>-60594.720000000001</v>
      </c>
      <c r="I365" s="2" t="s">
        <v>53</v>
      </c>
      <c r="K365" s="4">
        <v>43887</v>
      </c>
      <c r="L365" s="2">
        <v>1541.67</v>
      </c>
      <c r="M365" s="2">
        <v>-3883.87</v>
      </c>
      <c r="N365" s="2" t="s">
        <v>55</v>
      </c>
      <c r="P365" s="4">
        <v>43885</v>
      </c>
      <c r="Q365" s="2">
        <v>729.02</v>
      </c>
      <c r="R365" s="2">
        <v>27.38</v>
      </c>
      <c r="S365" s="2" t="s">
        <v>52</v>
      </c>
      <c r="U365" s="4">
        <v>43888</v>
      </c>
      <c r="V365" s="2">
        <v>2646.71</v>
      </c>
      <c r="W365" s="2">
        <v>-108453.21</v>
      </c>
      <c r="X365" s="2" t="s">
        <v>54</v>
      </c>
      <c r="Z365" s="12">
        <v>43878</v>
      </c>
      <c r="AA365" s="10">
        <v>6267.45</v>
      </c>
      <c r="AB365" s="10">
        <v>-122027.31</v>
      </c>
    </row>
    <row r="366" spans="1:28" ht="15.75" customHeight="1" thickBot="1" x14ac:dyDescent="0.35">
      <c r="A366" s="4">
        <v>43567</v>
      </c>
      <c r="B366" s="2">
        <v>213.23</v>
      </c>
      <c r="C366" s="2">
        <v>4822.2299999999996</v>
      </c>
      <c r="D366" s="2" t="s">
        <v>54</v>
      </c>
      <c r="F366" s="4">
        <v>43882</v>
      </c>
      <c r="G366" s="2">
        <v>3316.31</v>
      </c>
      <c r="H366" s="2">
        <v>-16089.56</v>
      </c>
      <c r="I366" s="2" t="s">
        <v>53</v>
      </c>
      <c r="K366" s="4">
        <v>43888</v>
      </c>
      <c r="L366" s="2">
        <v>2287.5500000000002</v>
      </c>
      <c r="M366" s="2">
        <v>-45071.17</v>
      </c>
      <c r="N366" s="2" t="s">
        <v>55</v>
      </c>
      <c r="P366" s="4">
        <v>43886</v>
      </c>
      <c r="Q366" s="2">
        <v>702.07</v>
      </c>
      <c r="R366" s="2">
        <v>-4697</v>
      </c>
      <c r="S366" s="2" t="s">
        <v>52</v>
      </c>
      <c r="U366" s="4">
        <v>43889</v>
      </c>
      <c r="V366" s="2">
        <v>3778.57</v>
      </c>
      <c r="W366" s="2">
        <v>-269709.62</v>
      </c>
      <c r="X366" s="2" t="s">
        <v>54</v>
      </c>
      <c r="Z366" s="12">
        <v>43879</v>
      </c>
      <c r="AA366" s="10">
        <v>12923.45</v>
      </c>
      <c r="AB366" s="10">
        <v>-1224177.96</v>
      </c>
    </row>
    <row r="367" spans="1:28" ht="15.75" customHeight="1" thickBot="1" x14ac:dyDescent="0.35">
      <c r="A367" s="4">
        <v>43567</v>
      </c>
      <c r="B367" s="2">
        <v>2276.25</v>
      </c>
      <c r="C367" s="2">
        <v>66788.13</v>
      </c>
      <c r="D367" s="2" t="s">
        <v>53</v>
      </c>
      <c r="F367" s="4">
        <v>43884</v>
      </c>
      <c r="G367" s="2">
        <v>342.52</v>
      </c>
      <c r="H367" s="2">
        <v>-44118.34</v>
      </c>
      <c r="I367" s="2" t="s">
        <v>53</v>
      </c>
      <c r="K367" s="4">
        <v>43889</v>
      </c>
      <c r="L367" s="2">
        <v>2004.53</v>
      </c>
      <c r="M367" s="2">
        <v>-115869.83</v>
      </c>
      <c r="N367" s="2" t="s">
        <v>55</v>
      </c>
      <c r="P367" s="4">
        <v>43887</v>
      </c>
      <c r="Q367" s="2">
        <v>697.91</v>
      </c>
      <c r="R367" s="2">
        <v>5985.7</v>
      </c>
      <c r="S367" s="2" t="s">
        <v>52</v>
      </c>
      <c r="U367" s="4">
        <v>43891</v>
      </c>
      <c r="V367" s="2">
        <v>118.28</v>
      </c>
      <c r="W367" s="2">
        <v>8469.91</v>
      </c>
      <c r="X367" s="2" t="s">
        <v>54</v>
      </c>
      <c r="Z367" s="12">
        <v>43880</v>
      </c>
      <c r="AA367" s="10">
        <v>11803.44</v>
      </c>
      <c r="AB367" s="10">
        <v>-718308.86</v>
      </c>
    </row>
    <row r="368" spans="1:28" ht="15.75" customHeight="1" thickBot="1" x14ac:dyDescent="0.35">
      <c r="A368" s="4">
        <v>43569</v>
      </c>
      <c r="B368" s="2">
        <v>28.63</v>
      </c>
      <c r="C368" s="2">
        <v>-96.31</v>
      </c>
      <c r="D368" s="2" t="s">
        <v>53</v>
      </c>
      <c r="F368" s="4">
        <v>43885</v>
      </c>
      <c r="G368" s="2">
        <v>4367.76</v>
      </c>
      <c r="H368" s="2">
        <v>-9862.9</v>
      </c>
      <c r="I368" s="2" t="s">
        <v>53</v>
      </c>
      <c r="K368" s="4">
        <v>43891</v>
      </c>
      <c r="L368" s="2">
        <v>14.87</v>
      </c>
      <c r="M368" s="2">
        <v>-2487.11</v>
      </c>
      <c r="N368" s="2" t="s">
        <v>55</v>
      </c>
      <c r="P368" s="4">
        <v>43888</v>
      </c>
      <c r="Q368" s="2">
        <v>1006.91</v>
      </c>
      <c r="R368" s="2">
        <v>7728.42</v>
      </c>
      <c r="S368" s="2" t="s">
        <v>52</v>
      </c>
      <c r="U368" s="4">
        <v>43892</v>
      </c>
      <c r="V368" s="2">
        <v>2725.59</v>
      </c>
      <c r="W368" s="2">
        <v>-70928.929999999993</v>
      </c>
      <c r="X368" s="2" t="s">
        <v>54</v>
      </c>
      <c r="Z368" s="12">
        <v>43881</v>
      </c>
      <c r="AA368" s="10">
        <v>12242.02</v>
      </c>
      <c r="AB368" s="10">
        <v>-986885.21</v>
      </c>
    </row>
    <row r="369" spans="1:28" ht="15.75" customHeight="1" thickBot="1" x14ac:dyDescent="0.35">
      <c r="A369" s="4">
        <v>43569</v>
      </c>
      <c r="B369" s="2">
        <v>10.59</v>
      </c>
      <c r="C369" s="2">
        <v>-3585.24</v>
      </c>
      <c r="D369" s="2" t="s">
        <v>54</v>
      </c>
      <c r="F369" s="4">
        <v>43886</v>
      </c>
      <c r="G369" s="2">
        <v>3971.59</v>
      </c>
      <c r="H369" s="2">
        <v>40975.300000000003</v>
      </c>
      <c r="I369" s="2" t="s">
        <v>53</v>
      </c>
      <c r="K369" s="4">
        <v>43892</v>
      </c>
      <c r="L369" s="2">
        <v>1187.6099999999999</v>
      </c>
      <c r="M369" s="2">
        <v>-4568.25</v>
      </c>
      <c r="N369" s="2" t="s">
        <v>55</v>
      </c>
      <c r="P369" s="4">
        <v>43889</v>
      </c>
      <c r="Q369" s="2">
        <v>903.56</v>
      </c>
      <c r="R369" s="2">
        <v>-50850.04</v>
      </c>
      <c r="S369" s="2" t="s">
        <v>52</v>
      </c>
      <c r="U369" s="4">
        <v>43893</v>
      </c>
      <c r="V369" s="2">
        <v>2962.2</v>
      </c>
      <c r="W369" s="2">
        <v>-512689.59</v>
      </c>
      <c r="X369" s="2" t="s">
        <v>54</v>
      </c>
      <c r="Z369" s="12">
        <v>43882</v>
      </c>
      <c r="AA369" s="10">
        <v>11150.88</v>
      </c>
      <c r="AB369" s="10">
        <v>-518817.23</v>
      </c>
    </row>
    <row r="370" spans="1:28" ht="15.75" customHeight="1" thickBot="1" x14ac:dyDescent="0.35">
      <c r="A370" s="4">
        <v>43569</v>
      </c>
      <c r="B370" s="2">
        <v>11.09</v>
      </c>
      <c r="C370" s="2">
        <v>-525.85</v>
      </c>
      <c r="D370" s="2" t="s">
        <v>55</v>
      </c>
      <c r="F370" s="4">
        <v>43887</v>
      </c>
      <c r="G370" s="2">
        <v>4186.18</v>
      </c>
      <c r="H370" s="2">
        <v>43902.34</v>
      </c>
      <c r="I370" s="2" t="s">
        <v>53</v>
      </c>
      <c r="K370" s="4">
        <v>43893</v>
      </c>
      <c r="L370" s="2">
        <v>1584.79</v>
      </c>
      <c r="M370" s="2">
        <v>-4804.32</v>
      </c>
      <c r="N370" s="2" t="s">
        <v>55</v>
      </c>
      <c r="P370" s="4">
        <v>43891</v>
      </c>
      <c r="Q370" s="2">
        <v>39.64</v>
      </c>
      <c r="R370" s="2">
        <v>-4881.55</v>
      </c>
      <c r="S370" s="2" t="s">
        <v>52</v>
      </c>
      <c r="U370" s="4">
        <v>43894</v>
      </c>
      <c r="V370" s="2">
        <v>2305.42</v>
      </c>
      <c r="W370" s="2">
        <v>-18268.259999999998</v>
      </c>
      <c r="X370" s="2" t="s">
        <v>54</v>
      </c>
      <c r="Z370" s="12">
        <v>43884</v>
      </c>
      <c r="AA370" s="10">
        <v>1000.84</v>
      </c>
      <c r="AB370" s="10">
        <v>-487827.29</v>
      </c>
    </row>
    <row r="371" spans="1:28" ht="15.75" customHeight="1" thickBot="1" x14ac:dyDescent="0.35">
      <c r="A371" s="4">
        <v>43569</v>
      </c>
      <c r="B371" s="2">
        <v>13.91</v>
      </c>
      <c r="C371" s="2">
        <v>-291.01</v>
      </c>
      <c r="D371" s="2" t="s">
        <v>52</v>
      </c>
      <c r="F371" s="4">
        <v>43888</v>
      </c>
      <c r="G371" s="2">
        <v>5134.8500000000004</v>
      </c>
      <c r="H371" s="2">
        <v>2889.2</v>
      </c>
      <c r="I371" s="2" t="s">
        <v>53</v>
      </c>
      <c r="K371" s="4">
        <v>43894</v>
      </c>
      <c r="L371" s="2">
        <v>1428.24</v>
      </c>
      <c r="M371" s="2">
        <v>45772.15</v>
      </c>
      <c r="N371" s="2" t="s">
        <v>55</v>
      </c>
      <c r="P371" s="4">
        <v>43892</v>
      </c>
      <c r="Q371" s="2">
        <v>1022.47</v>
      </c>
      <c r="R371" s="2">
        <v>-1281.17</v>
      </c>
      <c r="S371" s="2" t="s">
        <v>52</v>
      </c>
      <c r="U371" s="4">
        <v>43895</v>
      </c>
      <c r="V371" s="2">
        <v>2651.58</v>
      </c>
      <c r="W371" s="2">
        <v>-178910.89</v>
      </c>
      <c r="X371" s="2" t="s">
        <v>54</v>
      </c>
      <c r="Z371" s="12">
        <v>43885</v>
      </c>
      <c r="AA371" s="10">
        <v>13788</v>
      </c>
      <c r="AB371" s="10">
        <v>-349596.93</v>
      </c>
    </row>
    <row r="372" spans="1:28" ht="15.75" customHeight="1" thickBot="1" x14ac:dyDescent="0.35">
      <c r="A372" s="4">
        <v>43570</v>
      </c>
      <c r="B372" s="2">
        <v>1028.93</v>
      </c>
      <c r="C372" s="2">
        <v>12533.59</v>
      </c>
      <c r="D372" s="2" t="s">
        <v>53</v>
      </c>
      <c r="F372" s="4">
        <v>43889</v>
      </c>
      <c r="G372" s="2">
        <v>4140.03</v>
      </c>
      <c r="H372" s="2">
        <v>-173766.49</v>
      </c>
      <c r="I372" s="2" t="s">
        <v>53</v>
      </c>
      <c r="K372" s="4">
        <v>43895</v>
      </c>
      <c r="L372" s="2">
        <v>1388.28</v>
      </c>
      <c r="M372" s="2">
        <v>-41690.629999999997</v>
      </c>
      <c r="N372" s="2" t="s">
        <v>55</v>
      </c>
      <c r="P372" s="4">
        <v>43893</v>
      </c>
      <c r="Q372" s="2">
        <v>870.04</v>
      </c>
      <c r="R372" s="2">
        <v>-15254.33</v>
      </c>
      <c r="S372" s="2" t="s">
        <v>52</v>
      </c>
      <c r="U372" s="4">
        <v>43896</v>
      </c>
      <c r="V372" s="2">
        <v>3788.71</v>
      </c>
      <c r="W372" s="2">
        <v>-250562.31</v>
      </c>
      <c r="X372" s="2" t="s">
        <v>54</v>
      </c>
      <c r="Z372" s="12">
        <v>43886</v>
      </c>
      <c r="AA372" s="10">
        <v>12854.68</v>
      </c>
      <c r="AB372" s="10">
        <v>-159771.79</v>
      </c>
    </row>
    <row r="373" spans="1:28" ht="15.75" customHeight="1" thickBot="1" x14ac:dyDescent="0.35">
      <c r="A373" s="4">
        <v>43570</v>
      </c>
      <c r="B373" s="2">
        <v>342.45</v>
      </c>
      <c r="C373" s="2">
        <v>2243.36</v>
      </c>
      <c r="D373" s="2" t="s">
        <v>52</v>
      </c>
      <c r="F373" s="4">
        <v>43891</v>
      </c>
      <c r="G373" s="2">
        <v>373.98</v>
      </c>
      <c r="H373" s="2">
        <v>-2293.14</v>
      </c>
      <c r="I373" s="2" t="s">
        <v>53</v>
      </c>
      <c r="K373" s="4">
        <v>43896</v>
      </c>
      <c r="L373" s="2">
        <v>1581.18</v>
      </c>
      <c r="M373" s="2">
        <v>-126816.35</v>
      </c>
      <c r="N373" s="2" t="s">
        <v>55</v>
      </c>
      <c r="P373" s="4">
        <v>43894</v>
      </c>
      <c r="Q373" s="2">
        <v>627.59</v>
      </c>
      <c r="R373" s="2">
        <v>4395.8100000000004</v>
      </c>
      <c r="S373" s="2" t="s">
        <v>52</v>
      </c>
      <c r="U373" s="4">
        <v>43898</v>
      </c>
      <c r="V373" s="2">
        <v>380.2</v>
      </c>
      <c r="W373" s="2">
        <v>-74448.37</v>
      </c>
      <c r="X373" s="2" t="s">
        <v>54</v>
      </c>
      <c r="Z373" s="12">
        <v>43887</v>
      </c>
      <c r="AA373" s="10">
        <v>13004.35</v>
      </c>
      <c r="AB373" s="10">
        <v>-92180.74</v>
      </c>
    </row>
    <row r="374" spans="1:28" ht="15.75" customHeight="1" thickBot="1" x14ac:dyDescent="0.35">
      <c r="A374" s="4">
        <v>43570</v>
      </c>
      <c r="B374" s="2">
        <v>541.04999999999995</v>
      </c>
      <c r="C374" s="2">
        <v>14545.06</v>
      </c>
      <c r="D374" s="2" t="s">
        <v>55</v>
      </c>
      <c r="F374" s="4">
        <v>43892</v>
      </c>
      <c r="G374" s="2">
        <v>4833.54</v>
      </c>
      <c r="H374" s="2">
        <v>-41347.53</v>
      </c>
      <c r="I374" s="2" t="s">
        <v>53</v>
      </c>
      <c r="K374" s="4">
        <v>43898</v>
      </c>
      <c r="L374" s="2">
        <v>106.48</v>
      </c>
      <c r="M374" s="2">
        <v>-46333.760000000002</v>
      </c>
      <c r="N374" s="2" t="s">
        <v>55</v>
      </c>
      <c r="P374" s="4">
        <v>43895</v>
      </c>
      <c r="Q374" s="2">
        <v>999.46</v>
      </c>
      <c r="R374" s="2">
        <v>-101281.17</v>
      </c>
      <c r="S374" s="2" t="s">
        <v>52</v>
      </c>
      <c r="U374" s="4">
        <v>43899</v>
      </c>
      <c r="V374" s="2">
        <v>3470.76</v>
      </c>
      <c r="W374" s="2">
        <v>18085.68</v>
      </c>
      <c r="X374" s="2" t="s">
        <v>54</v>
      </c>
      <c r="Z374" s="12">
        <v>43888</v>
      </c>
      <c r="AA374" s="10">
        <v>15878.58</v>
      </c>
      <c r="AB374" s="10">
        <v>-522934.6</v>
      </c>
    </row>
    <row r="375" spans="1:28" ht="15.75" customHeight="1" thickBot="1" x14ac:dyDescent="0.35">
      <c r="A375" s="4">
        <v>43570</v>
      </c>
      <c r="B375" s="2">
        <v>270.12</v>
      </c>
      <c r="C375" s="2">
        <v>-19948.259999999998</v>
      </c>
      <c r="D375" s="2" t="s">
        <v>54</v>
      </c>
      <c r="F375" s="4">
        <v>43893</v>
      </c>
      <c r="G375" s="2">
        <v>3838.45</v>
      </c>
      <c r="H375" s="2">
        <v>-325868.92</v>
      </c>
      <c r="I375" s="2" t="s">
        <v>53</v>
      </c>
      <c r="K375" s="4">
        <v>43899</v>
      </c>
      <c r="L375" s="2">
        <v>1387.47</v>
      </c>
      <c r="M375" s="2">
        <v>-72327.58</v>
      </c>
      <c r="N375" s="2" t="s">
        <v>55</v>
      </c>
      <c r="P375" s="4">
        <v>43896</v>
      </c>
      <c r="Q375" s="2">
        <v>911.07</v>
      </c>
      <c r="R375" s="2">
        <v>-77334.740000000005</v>
      </c>
      <c r="S375" s="2" t="s">
        <v>52</v>
      </c>
      <c r="U375" s="4">
        <v>43900</v>
      </c>
      <c r="V375" s="2">
        <v>2535.9699999999998</v>
      </c>
      <c r="W375" s="2">
        <v>-22007.93</v>
      </c>
      <c r="X375" s="2" t="s">
        <v>54</v>
      </c>
      <c r="Z375" s="12">
        <v>43889</v>
      </c>
      <c r="AA375" s="10">
        <v>17133.97</v>
      </c>
      <c r="AB375" s="10">
        <v>-1701715.09</v>
      </c>
    </row>
    <row r="376" spans="1:28" ht="15.75" customHeight="1" thickBot="1" x14ac:dyDescent="0.35">
      <c r="A376" s="4">
        <v>43571</v>
      </c>
      <c r="B376" s="2">
        <v>868.3</v>
      </c>
      <c r="C376" s="2">
        <v>19354.3</v>
      </c>
      <c r="D376" s="2" t="s">
        <v>55</v>
      </c>
      <c r="F376" s="4">
        <v>43894</v>
      </c>
      <c r="G376" s="2">
        <v>3491.37</v>
      </c>
      <c r="H376" s="2">
        <v>-23358.639999999999</v>
      </c>
      <c r="I376" s="2" t="s">
        <v>53</v>
      </c>
      <c r="K376" s="4">
        <v>43900</v>
      </c>
      <c r="L376" s="2">
        <v>1058.28</v>
      </c>
      <c r="M376" s="2">
        <v>-56846.82</v>
      </c>
      <c r="N376" s="2" t="s">
        <v>55</v>
      </c>
      <c r="P376" s="4">
        <v>43898</v>
      </c>
      <c r="Q376" s="2">
        <v>166.62</v>
      </c>
      <c r="R376" s="2">
        <v>-62010.74</v>
      </c>
      <c r="S376" s="2" t="s">
        <v>52</v>
      </c>
      <c r="U376" s="4">
        <v>43901</v>
      </c>
      <c r="V376" s="2">
        <v>2557.06</v>
      </c>
      <c r="W376" s="2">
        <v>-146569.49</v>
      </c>
      <c r="X376" s="2" t="s">
        <v>54</v>
      </c>
      <c r="Z376" s="12">
        <v>43891</v>
      </c>
      <c r="AA376" s="10">
        <v>690.83</v>
      </c>
      <c r="AB376" s="10">
        <v>-36367.949999999997</v>
      </c>
    </row>
    <row r="377" spans="1:28" ht="15.75" customHeight="1" thickBot="1" x14ac:dyDescent="0.35">
      <c r="A377" s="4">
        <v>43571</v>
      </c>
      <c r="B377" s="2">
        <v>395.25</v>
      </c>
      <c r="C377" s="2">
        <v>-39883.620000000003</v>
      </c>
      <c r="D377" s="2" t="s">
        <v>54</v>
      </c>
      <c r="F377" s="4">
        <v>43895</v>
      </c>
      <c r="G377" s="2">
        <v>4678.1899999999996</v>
      </c>
      <c r="H377" s="2">
        <v>-85493.52</v>
      </c>
      <c r="I377" s="2" t="s">
        <v>53</v>
      </c>
      <c r="K377" s="4">
        <v>43901</v>
      </c>
      <c r="L377" s="2">
        <v>1035.24</v>
      </c>
      <c r="M377" s="2">
        <v>-11498.75</v>
      </c>
      <c r="N377" s="2" t="s">
        <v>55</v>
      </c>
      <c r="P377" s="4">
        <v>43899</v>
      </c>
      <c r="Q377" s="2">
        <v>1542.86</v>
      </c>
      <c r="R377" s="2">
        <v>-178217.43</v>
      </c>
      <c r="S377" s="2" t="s">
        <v>52</v>
      </c>
      <c r="U377" s="4">
        <v>43902</v>
      </c>
      <c r="V377" s="2">
        <v>3566.19</v>
      </c>
      <c r="W377" s="2">
        <v>-754399.68</v>
      </c>
      <c r="X377" s="2" t="s">
        <v>54</v>
      </c>
      <c r="Z377" s="12">
        <v>43892</v>
      </c>
      <c r="AA377" s="10">
        <v>14935.53</v>
      </c>
      <c r="AB377" s="10">
        <v>-122878.39</v>
      </c>
    </row>
    <row r="378" spans="1:28" ht="15.75" customHeight="1" thickBot="1" x14ac:dyDescent="0.35">
      <c r="A378" s="4">
        <v>43571</v>
      </c>
      <c r="B378" s="2">
        <v>1735.76</v>
      </c>
      <c r="C378" s="2">
        <v>20920.580000000002</v>
      </c>
      <c r="D378" s="2" t="s">
        <v>53</v>
      </c>
      <c r="F378" s="4">
        <v>43896</v>
      </c>
      <c r="G378" s="2">
        <v>4743.42</v>
      </c>
      <c r="H378" s="2">
        <v>-187520.83</v>
      </c>
      <c r="I378" s="2" t="s">
        <v>53</v>
      </c>
      <c r="K378" s="4">
        <v>43902</v>
      </c>
      <c r="L378" s="2">
        <v>1396.74</v>
      </c>
      <c r="M378" s="2">
        <v>-120790.64</v>
      </c>
      <c r="N378" s="2" t="s">
        <v>55</v>
      </c>
      <c r="P378" s="4">
        <v>43900</v>
      </c>
      <c r="Q378" s="2">
        <v>1438.5</v>
      </c>
      <c r="R378" s="2">
        <v>30309.98</v>
      </c>
      <c r="S378" s="2" t="s">
        <v>52</v>
      </c>
      <c r="U378" s="4">
        <v>43903</v>
      </c>
      <c r="V378" s="2">
        <v>3519.19</v>
      </c>
      <c r="W378" s="2">
        <v>-271838.26</v>
      </c>
      <c r="X378" s="2" t="s">
        <v>54</v>
      </c>
      <c r="Z378" s="12">
        <v>43893</v>
      </c>
      <c r="AA378" s="10">
        <v>14851.58</v>
      </c>
      <c r="AB378" s="10">
        <v>-806748.77</v>
      </c>
    </row>
    <row r="379" spans="1:28" ht="15.75" customHeight="1" thickBot="1" x14ac:dyDescent="0.35">
      <c r="A379" s="4">
        <v>43571</v>
      </c>
      <c r="B379" s="2">
        <v>426.63</v>
      </c>
      <c r="C379" s="2">
        <v>7291.8</v>
      </c>
      <c r="D379" s="2" t="s">
        <v>52</v>
      </c>
      <c r="F379" s="4">
        <v>43898</v>
      </c>
      <c r="G379" s="2">
        <v>336.2</v>
      </c>
      <c r="H379" s="2">
        <v>-145301.95000000001</v>
      </c>
      <c r="I379" s="2" t="s">
        <v>53</v>
      </c>
      <c r="K379" s="4">
        <v>43903</v>
      </c>
      <c r="L379" s="2">
        <v>1173.6300000000001</v>
      </c>
      <c r="M379" s="2">
        <v>-52277.87</v>
      </c>
      <c r="N379" s="2" t="s">
        <v>55</v>
      </c>
      <c r="P379" s="4">
        <v>43901</v>
      </c>
      <c r="Q379" s="2">
        <v>1105.75</v>
      </c>
      <c r="R379" s="2">
        <v>-8590.43</v>
      </c>
      <c r="S379" s="2" t="s">
        <v>52</v>
      </c>
      <c r="U379" s="4">
        <v>43905</v>
      </c>
      <c r="V379" s="2">
        <v>193.42</v>
      </c>
      <c r="W379" s="2">
        <v>-51736.6</v>
      </c>
      <c r="X379" s="2" t="s">
        <v>54</v>
      </c>
      <c r="Z379" s="12">
        <v>43894</v>
      </c>
      <c r="AA379" s="10">
        <v>12117.55</v>
      </c>
      <c r="AB379" s="10">
        <v>56767.14</v>
      </c>
    </row>
    <row r="380" spans="1:28" ht="15.75" customHeight="1" thickBot="1" x14ac:dyDescent="0.35">
      <c r="A380" s="4">
        <v>43572</v>
      </c>
      <c r="B380" s="2">
        <v>225.24</v>
      </c>
      <c r="C380" s="2">
        <v>-6779.88</v>
      </c>
      <c r="D380" s="2" t="s">
        <v>54</v>
      </c>
      <c r="F380" s="4">
        <v>43899</v>
      </c>
      <c r="G380" s="2">
        <v>4117.72</v>
      </c>
      <c r="H380" s="2">
        <v>-59295.14</v>
      </c>
      <c r="I380" s="2" t="s">
        <v>53</v>
      </c>
      <c r="K380" s="4">
        <v>43905</v>
      </c>
      <c r="L380" s="2">
        <v>37.520000000000003</v>
      </c>
      <c r="M380" s="2">
        <v>-22061.27</v>
      </c>
      <c r="N380" s="2" t="s">
        <v>55</v>
      </c>
      <c r="P380" s="4">
        <v>43902</v>
      </c>
      <c r="Q380" s="2">
        <v>1366.76</v>
      </c>
      <c r="R380" s="2">
        <v>-115551.29</v>
      </c>
      <c r="S380" s="2" t="s">
        <v>52</v>
      </c>
      <c r="U380" s="4">
        <v>43906</v>
      </c>
      <c r="V380" s="2">
        <v>2788.41</v>
      </c>
      <c r="W380" s="2">
        <v>-243461.36</v>
      </c>
      <c r="X380" s="2" t="s">
        <v>54</v>
      </c>
      <c r="Z380" s="12">
        <v>43895</v>
      </c>
      <c r="AA380" s="10">
        <v>14174.87</v>
      </c>
      <c r="AB380" s="10">
        <v>-593415.16</v>
      </c>
    </row>
    <row r="381" spans="1:28" ht="15.75" customHeight="1" thickBot="1" x14ac:dyDescent="0.35">
      <c r="A381" s="4">
        <v>43572</v>
      </c>
      <c r="B381" s="2">
        <v>409.8</v>
      </c>
      <c r="C381" s="2">
        <v>-9665.0300000000007</v>
      </c>
      <c r="D381" s="2" t="s">
        <v>52</v>
      </c>
      <c r="F381" s="4">
        <v>43900</v>
      </c>
      <c r="G381" s="2">
        <v>3722.94</v>
      </c>
      <c r="H381" s="2">
        <v>-15834.25</v>
      </c>
      <c r="I381" s="2" t="s">
        <v>53</v>
      </c>
      <c r="K381" s="4">
        <v>43906</v>
      </c>
      <c r="L381" s="2">
        <v>1198.57</v>
      </c>
      <c r="M381" s="2">
        <v>-28139.1</v>
      </c>
      <c r="N381" s="2" t="s">
        <v>55</v>
      </c>
      <c r="P381" s="4">
        <v>43903</v>
      </c>
      <c r="Q381" s="2">
        <v>1034.1600000000001</v>
      </c>
      <c r="R381" s="2">
        <v>3073.99</v>
      </c>
      <c r="S381" s="2" t="s">
        <v>52</v>
      </c>
      <c r="U381" s="4">
        <v>43907</v>
      </c>
      <c r="V381" s="2">
        <v>2378.75</v>
      </c>
      <c r="W381" s="2">
        <v>-179111.75</v>
      </c>
      <c r="X381" s="2" t="s">
        <v>54</v>
      </c>
      <c r="Z381" s="12">
        <v>43896</v>
      </c>
      <c r="AA381" s="10">
        <v>15579.7</v>
      </c>
      <c r="AB381" s="10">
        <v>-1035084.87</v>
      </c>
    </row>
    <row r="382" spans="1:28" ht="15.75" customHeight="1" thickBot="1" x14ac:dyDescent="0.35">
      <c r="A382" s="4">
        <v>43572</v>
      </c>
      <c r="B382" s="2">
        <v>1443.37</v>
      </c>
      <c r="C382" s="2">
        <v>25304.240000000002</v>
      </c>
      <c r="D382" s="2" t="s">
        <v>53</v>
      </c>
      <c r="F382" s="4">
        <v>43901</v>
      </c>
      <c r="G382" s="2">
        <v>3906.22</v>
      </c>
      <c r="H382" s="2">
        <v>-8023.17</v>
      </c>
      <c r="I382" s="2" t="s">
        <v>53</v>
      </c>
      <c r="K382" s="4">
        <v>43907</v>
      </c>
      <c r="L382" s="2">
        <v>1220.9000000000001</v>
      </c>
      <c r="M382" s="2">
        <v>-17627.48</v>
      </c>
      <c r="N382" s="2" t="s">
        <v>55</v>
      </c>
      <c r="P382" s="4">
        <v>43905</v>
      </c>
      <c r="Q382" s="2">
        <v>122.77</v>
      </c>
      <c r="R382" s="2">
        <v>-28995.33</v>
      </c>
      <c r="S382" s="2" t="s">
        <v>52</v>
      </c>
      <c r="U382" s="4">
        <v>43908</v>
      </c>
      <c r="V382" s="2">
        <v>5418.16</v>
      </c>
      <c r="W382" s="2">
        <v>-132720.03</v>
      </c>
      <c r="X382" s="2" t="s">
        <v>54</v>
      </c>
      <c r="Z382" s="12">
        <v>43898</v>
      </c>
      <c r="AA382" s="10">
        <v>2004.9</v>
      </c>
      <c r="AB382" s="10">
        <v>-980245.27</v>
      </c>
    </row>
    <row r="383" spans="1:28" ht="15.75" customHeight="1" thickBot="1" x14ac:dyDescent="0.35">
      <c r="A383" s="4">
        <v>43572</v>
      </c>
      <c r="B383" s="2">
        <v>955.15</v>
      </c>
      <c r="C383" s="2">
        <v>12182.7</v>
      </c>
      <c r="D383" s="2" t="s">
        <v>55</v>
      </c>
      <c r="F383" s="4">
        <v>43902</v>
      </c>
      <c r="G383" s="2">
        <v>5161.53</v>
      </c>
      <c r="H383" s="2">
        <v>71721.899999999994</v>
      </c>
      <c r="I383" s="2" t="s">
        <v>53</v>
      </c>
      <c r="K383" s="4">
        <v>43908</v>
      </c>
      <c r="L383" s="2">
        <v>2190.83</v>
      </c>
      <c r="M383" s="2">
        <v>-200912.11</v>
      </c>
      <c r="N383" s="2" t="s">
        <v>55</v>
      </c>
      <c r="P383" s="4">
        <v>43906</v>
      </c>
      <c r="Q383" s="2">
        <v>1164.0999999999999</v>
      </c>
      <c r="R383" s="2">
        <v>-15663.06</v>
      </c>
      <c r="S383" s="2" t="s">
        <v>52</v>
      </c>
      <c r="U383" s="4">
        <v>43909</v>
      </c>
      <c r="V383" s="2">
        <v>2173.9299999999998</v>
      </c>
      <c r="W383" s="2">
        <v>-75030.78</v>
      </c>
      <c r="X383" s="2" t="s">
        <v>54</v>
      </c>
      <c r="Z383" s="12">
        <v>43899</v>
      </c>
      <c r="AA383" s="10">
        <v>15561.4</v>
      </c>
      <c r="AB383" s="10">
        <v>-1342067.43</v>
      </c>
    </row>
    <row r="384" spans="1:28" ht="15.75" customHeight="1" thickBot="1" x14ac:dyDescent="0.35">
      <c r="A384" s="4">
        <v>43573</v>
      </c>
      <c r="B384" s="2">
        <v>1242.99</v>
      </c>
      <c r="C384" s="2">
        <v>-136702.31</v>
      </c>
      <c r="D384" s="2" t="s">
        <v>55</v>
      </c>
      <c r="F384" s="4">
        <v>43903</v>
      </c>
      <c r="G384" s="2">
        <v>3627.03</v>
      </c>
      <c r="H384" s="2">
        <v>-84799.53</v>
      </c>
      <c r="I384" s="2" t="s">
        <v>53</v>
      </c>
      <c r="K384" s="4">
        <v>43909</v>
      </c>
      <c r="L384" s="2">
        <v>1518.36</v>
      </c>
      <c r="M384" s="2">
        <v>-138225.26</v>
      </c>
      <c r="N384" s="2" t="s">
        <v>55</v>
      </c>
      <c r="P384" s="4">
        <v>43907</v>
      </c>
      <c r="Q384" s="2">
        <v>824.38</v>
      </c>
      <c r="R384" s="2">
        <v>-6087.62</v>
      </c>
      <c r="S384" s="2" t="s">
        <v>52</v>
      </c>
      <c r="U384" s="4">
        <v>43910</v>
      </c>
      <c r="V384" s="2">
        <v>1265.21</v>
      </c>
      <c r="W384" s="2">
        <v>-85744.06</v>
      </c>
      <c r="X384" s="2" t="s">
        <v>54</v>
      </c>
      <c r="Z384" s="12">
        <v>43900</v>
      </c>
      <c r="AA384" s="10">
        <v>14476.16</v>
      </c>
      <c r="AB384" s="10">
        <v>-30066.6</v>
      </c>
    </row>
    <row r="385" spans="1:28" ht="15.75" customHeight="1" thickBot="1" x14ac:dyDescent="0.35">
      <c r="A385" s="4">
        <v>43573</v>
      </c>
      <c r="B385" s="2">
        <v>1576.52</v>
      </c>
      <c r="C385" s="2">
        <v>-26930.97</v>
      </c>
      <c r="D385" s="2" t="s">
        <v>53</v>
      </c>
      <c r="F385" s="4">
        <v>43905</v>
      </c>
      <c r="G385" s="2">
        <v>142.33000000000001</v>
      </c>
      <c r="H385" s="2">
        <v>-38550.42</v>
      </c>
      <c r="I385" s="2" t="s">
        <v>53</v>
      </c>
      <c r="K385" s="4">
        <v>43910</v>
      </c>
      <c r="L385" s="2">
        <v>1325.54</v>
      </c>
      <c r="M385" s="2">
        <v>-57625.66</v>
      </c>
      <c r="N385" s="2" t="s">
        <v>55</v>
      </c>
      <c r="P385" s="4">
        <v>43908</v>
      </c>
      <c r="Q385" s="2">
        <v>968.02</v>
      </c>
      <c r="R385" s="2">
        <v>-30482.13</v>
      </c>
      <c r="S385" s="2" t="s">
        <v>52</v>
      </c>
      <c r="U385" s="4">
        <v>43912</v>
      </c>
      <c r="V385" s="2">
        <v>135.56</v>
      </c>
      <c r="W385" s="2">
        <v>2224.2199999999998</v>
      </c>
      <c r="X385" s="2" t="s">
        <v>54</v>
      </c>
      <c r="Z385" s="12">
        <v>43901</v>
      </c>
      <c r="AA385" s="10">
        <v>12262.11</v>
      </c>
      <c r="AB385" s="10">
        <v>-242496.83</v>
      </c>
    </row>
    <row r="386" spans="1:28" ht="15.75" customHeight="1" thickBot="1" x14ac:dyDescent="0.35">
      <c r="A386" s="4">
        <v>43573</v>
      </c>
      <c r="B386" s="2">
        <v>958.65</v>
      </c>
      <c r="C386" s="2">
        <v>66485.73</v>
      </c>
      <c r="D386" s="2" t="s">
        <v>52</v>
      </c>
      <c r="F386" s="4">
        <v>43906</v>
      </c>
      <c r="G386" s="2">
        <v>3806.87</v>
      </c>
      <c r="H386" s="2">
        <v>35112.86</v>
      </c>
      <c r="I386" s="2" t="s">
        <v>53</v>
      </c>
      <c r="K386" s="4">
        <v>43912</v>
      </c>
      <c r="L386" s="2">
        <v>75.680000000000007</v>
      </c>
      <c r="M386" s="2">
        <v>-5663.9</v>
      </c>
      <c r="N386" s="2" t="s">
        <v>55</v>
      </c>
      <c r="P386" s="4">
        <v>43909</v>
      </c>
      <c r="Q386" s="2">
        <v>990.1</v>
      </c>
      <c r="R386" s="2">
        <v>-40371.75</v>
      </c>
      <c r="S386" s="2" t="s">
        <v>52</v>
      </c>
      <c r="U386" s="4">
        <v>43913</v>
      </c>
      <c r="V386" s="2">
        <v>1584.36</v>
      </c>
      <c r="W386" s="2">
        <v>-232407.14</v>
      </c>
      <c r="X386" s="2" t="s">
        <v>54</v>
      </c>
      <c r="Z386" s="12">
        <v>43902</v>
      </c>
      <c r="AA386" s="10">
        <v>16038.72</v>
      </c>
      <c r="AB386" s="10">
        <v>-1287306.3799999999</v>
      </c>
    </row>
    <row r="387" spans="1:28" ht="15.75" customHeight="1" thickBot="1" x14ac:dyDescent="0.35">
      <c r="A387" s="4">
        <v>43573</v>
      </c>
      <c r="B387" s="2">
        <v>235.13</v>
      </c>
      <c r="C387" s="2">
        <v>-1744.62</v>
      </c>
      <c r="D387" s="2" t="s">
        <v>54</v>
      </c>
      <c r="F387" s="4">
        <v>43907</v>
      </c>
      <c r="G387" s="2">
        <v>3637.1</v>
      </c>
      <c r="H387" s="2">
        <v>-104624.95</v>
      </c>
      <c r="I387" s="2" t="s">
        <v>53</v>
      </c>
      <c r="K387" s="4">
        <v>43913</v>
      </c>
      <c r="L387" s="2">
        <v>1234.8699999999999</v>
      </c>
      <c r="M387" s="2">
        <v>-4077.55</v>
      </c>
      <c r="N387" s="2" t="s">
        <v>55</v>
      </c>
      <c r="P387" s="4">
        <v>43910</v>
      </c>
      <c r="Q387" s="2">
        <v>1189.08</v>
      </c>
      <c r="R387" s="2">
        <v>-38021.699999999997</v>
      </c>
      <c r="S387" s="2" t="s">
        <v>52</v>
      </c>
      <c r="U387" s="4">
        <v>43914</v>
      </c>
      <c r="V387" s="2">
        <v>764.92</v>
      </c>
      <c r="W387" s="2">
        <v>-389148.41</v>
      </c>
      <c r="X387" s="2" t="s">
        <v>54</v>
      </c>
      <c r="Z387" s="12">
        <v>43903</v>
      </c>
      <c r="AA387" s="10">
        <v>13100.68</v>
      </c>
      <c r="AB387" s="10">
        <v>-609799.88</v>
      </c>
    </row>
    <row r="388" spans="1:28" ht="15.75" customHeight="1" thickBot="1" x14ac:dyDescent="0.35">
      <c r="A388" s="4">
        <v>43574</v>
      </c>
      <c r="B388" s="2">
        <v>197.52</v>
      </c>
      <c r="C388" s="2">
        <v>-12373.23</v>
      </c>
      <c r="D388" s="2" t="s">
        <v>55</v>
      </c>
      <c r="F388" s="4">
        <v>43908</v>
      </c>
      <c r="G388" s="2">
        <v>4017.41</v>
      </c>
      <c r="H388" s="2">
        <v>-935.75</v>
      </c>
      <c r="I388" s="2" t="s">
        <v>53</v>
      </c>
      <c r="K388" s="4">
        <v>43914</v>
      </c>
      <c r="L388" s="2">
        <v>1266.49</v>
      </c>
      <c r="M388" s="2">
        <v>-25103.97</v>
      </c>
      <c r="N388" s="2" t="s">
        <v>55</v>
      </c>
      <c r="P388" s="4">
        <v>43912</v>
      </c>
      <c r="Q388" s="2">
        <v>77.05</v>
      </c>
      <c r="R388" s="2">
        <v>-12842.54</v>
      </c>
      <c r="S388" s="2" t="s">
        <v>52</v>
      </c>
      <c r="U388" s="4">
        <v>43915</v>
      </c>
      <c r="V388" s="2">
        <v>835.57</v>
      </c>
      <c r="W388" s="2">
        <v>63511.16</v>
      </c>
      <c r="X388" s="2" t="s">
        <v>54</v>
      </c>
      <c r="Z388" s="12">
        <v>43905</v>
      </c>
      <c r="AA388" s="10">
        <v>711.58</v>
      </c>
      <c r="AB388" s="10">
        <v>-162422.26999999999</v>
      </c>
    </row>
    <row r="389" spans="1:28" ht="15.75" customHeight="1" thickBot="1" x14ac:dyDescent="0.35">
      <c r="A389" s="4">
        <v>43574</v>
      </c>
      <c r="B389" s="2">
        <v>0.36</v>
      </c>
      <c r="C389" s="2">
        <v>-64.02</v>
      </c>
      <c r="D389" s="2" t="s">
        <v>54</v>
      </c>
      <c r="F389" s="4">
        <v>43909</v>
      </c>
      <c r="G389" s="2">
        <v>4580.29</v>
      </c>
      <c r="H389" s="2">
        <v>-35385.68</v>
      </c>
      <c r="I389" s="2" t="s">
        <v>53</v>
      </c>
      <c r="K389" s="4">
        <v>43915</v>
      </c>
      <c r="L389" s="2">
        <v>1770.34</v>
      </c>
      <c r="M389" s="2">
        <v>-74061.77</v>
      </c>
      <c r="N389" s="2" t="s">
        <v>55</v>
      </c>
      <c r="P389" s="4">
        <v>43913</v>
      </c>
      <c r="Q389" s="2">
        <v>1092.1500000000001</v>
      </c>
      <c r="R389" s="2">
        <v>-48070.720000000001</v>
      </c>
      <c r="S389" s="2" t="s">
        <v>52</v>
      </c>
      <c r="U389" s="4">
        <v>43916</v>
      </c>
      <c r="V389" s="2">
        <v>1449.2</v>
      </c>
      <c r="W389" s="2">
        <v>-63035.99</v>
      </c>
      <c r="X389" s="2" t="s">
        <v>54</v>
      </c>
      <c r="Z389" s="12">
        <v>43906</v>
      </c>
      <c r="AA389" s="10">
        <v>14080.46</v>
      </c>
      <c r="AB389" s="10">
        <v>-299421.45</v>
      </c>
    </row>
    <row r="390" spans="1:28" ht="15.75" customHeight="1" thickBot="1" x14ac:dyDescent="0.35">
      <c r="A390" s="4">
        <v>43574</v>
      </c>
      <c r="B390" s="2">
        <v>39.56</v>
      </c>
      <c r="C390" s="2">
        <v>-594.16999999999996</v>
      </c>
      <c r="D390" s="2" t="s">
        <v>52</v>
      </c>
      <c r="F390" s="4">
        <v>43910</v>
      </c>
      <c r="G390" s="2">
        <v>3382.76</v>
      </c>
      <c r="H390" s="2">
        <v>-9907.51</v>
      </c>
      <c r="I390" s="2" t="s">
        <v>53</v>
      </c>
      <c r="K390" s="4">
        <v>43916</v>
      </c>
      <c r="L390" s="2">
        <v>2119.23</v>
      </c>
      <c r="M390" s="2">
        <v>-47405.2</v>
      </c>
      <c r="N390" s="2" t="s">
        <v>55</v>
      </c>
      <c r="P390" s="4">
        <v>43914</v>
      </c>
      <c r="Q390" s="2">
        <v>1106.93</v>
      </c>
      <c r="R390" s="2">
        <v>-19237.97</v>
      </c>
      <c r="S390" s="2" t="s">
        <v>52</v>
      </c>
      <c r="U390" s="4">
        <v>43917</v>
      </c>
      <c r="V390" s="2">
        <v>318.08</v>
      </c>
      <c r="W390" s="2">
        <v>1967.76</v>
      </c>
      <c r="X390" s="2" t="s">
        <v>54</v>
      </c>
      <c r="Z390" s="12">
        <v>43907</v>
      </c>
      <c r="AA390" s="10">
        <v>12357.42</v>
      </c>
      <c r="AB390" s="10">
        <v>-523550.55</v>
      </c>
    </row>
    <row r="391" spans="1:28" ht="15.75" customHeight="1" thickBot="1" x14ac:dyDescent="0.35">
      <c r="A391" s="4">
        <v>43574</v>
      </c>
      <c r="B391" s="2">
        <v>310.62</v>
      </c>
      <c r="C391" s="2">
        <v>3522.97</v>
      </c>
      <c r="D391" s="2" t="s">
        <v>53</v>
      </c>
      <c r="F391" s="4">
        <v>43912</v>
      </c>
      <c r="G391" s="2">
        <v>136.31</v>
      </c>
      <c r="H391" s="2">
        <v>-380.14</v>
      </c>
      <c r="I391" s="2" t="s">
        <v>53</v>
      </c>
      <c r="K391" s="4">
        <v>43917</v>
      </c>
      <c r="L391" s="2">
        <v>2299.5300000000002</v>
      </c>
      <c r="M391" s="2">
        <v>-118715.62</v>
      </c>
      <c r="N391" s="2" t="s">
        <v>55</v>
      </c>
      <c r="P391" s="4">
        <v>43915</v>
      </c>
      <c r="Q391" s="2">
        <v>1502.94</v>
      </c>
      <c r="R391" s="2">
        <v>18001.669999999998</v>
      </c>
      <c r="S391" s="2" t="s">
        <v>52</v>
      </c>
      <c r="U391" s="4">
        <v>43919</v>
      </c>
      <c r="V391" s="2">
        <v>26.11</v>
      </c>
      <c r="W391" s="2">
        <v>-13788.21</v>
      </c>
      <c r="X391" s="2" t="s">
        <v>54</v>
      </c>
      <c r="Z391" s="12">
        <v>43908</v>
      </c>
      <c r="AA391" s="10">
        <v>16267.99</v>
      </c>
      <c r="AB391" s="10">
        <v>-949537.04</v>
      </c>
    </row>
    <row r="392" spans="1:28" ht="15.75" customHeight="1" thickBot="1" x14ac:dyDescent="0.35">
      <c r="A392" s="4">
        <v>43576</v>
      </c>
      <c r="B392" s="2">
        <v>22.96</v>
      </c>
      <c r="C392" s="2">
        <v>271.69</v>
      </c>
      <c r="D392" s="2" t="s">
        <v>53</v>
      </c>
      <c r="F392" s="4">
        <v>43913</v>
      </c>
      <c r="G392" s="2">
        <v>4149</v>
      </c>
      <c r="H392" s="2">
        <v>41069.019999999997</v>
      </c>
      <c r="I392" s="2" t="s">
        <v>53</v>
      </c>
      <c r="K392" s="4">
        <v>43919</v>
      </c>
      <c r="L392" s="2">
        <v>100.95</v>
      </c>
      <c r="M392" s="2">
        <v>-26437.74</v>
      </c>
      <c r="N392" s="2" t="s">
        <v>55</v>
      </c>
      <c r="P392" s="4">
        <v>43916</v>
      </c>
      <c r="Q392" s="2">
        <v>2592.84</v>
      </c>
      <c r="R392" s="2">
        <v>29824.47</v>
      </c>
      <c r="S392" s="2" t="s">
        <v>52</v>
      </c>
      <c r="U392" s="4">
        <v>43920</v>
      </c>
      <c r="V392" s="2">
        <v>245.75</v>
      </c>
      <c r="W392" s="2">
        <v>618.51</v>
      </c>
      <c r="X392" s="2" t="s">
        <v>54</v>
      </c>
      <c r="Z392" s="12">
        <v>43909</v>
      </c>
      <c r="AA392" s="10">
        <v>12900.55</v>
      </c>
      <c r="AB392" s="10">
        <v>-635796.57999999996</v>
      </c>
    </row>
    <row r="393" spans="1:28" ht="15.75" customHeight="1" thickBot="1" x14ac:dyDescent="0.35">
      <c r="A393" s="4">
        <v>43576</v>
      </c>
      <c r="B393" s="2">
        <v>15.15</v>
      </c>
      <c r="C393" s="2">
        <v>-812.4</v>
      </c>
      <c r="D393" s="2" t="s">
        <v>55</v>
      </c>
      <c r="F393" s="4">
        <v>43914</v>
      </c>
      <c r="G393" s="2">
        <v>3892.54</v>
      </c>
      <c r="H393" s="2">
        <v>19570.009999999998</v>
      </c>
      <c r="I393" s="2" t="s">
        <v>53</v>
      </c>
      <c r="K393" s="4">
        <v>43920</v>
      </c>
      <c r="L393" s="2">
        <v>2440.2199999999998</v>
      </c>
      <c r="M393" s="2">
        <v>-9224.19</v>
      </c>
      <c r="N393" s="2" t="s">
        <v>55</v>
      </c>
      <c r="P393" s="4">
        <v>43917</v>
      </c>
      <c r="Q393" s="2">
        <v>2123.38</v>
      </c>
      <c r="R393" s="2">
        <v>25589.66</v>
      </c>
      <c r="S393" s="2" t="s">
        <v>52</v>
      </c>
      <c r="U393" s="4">
        <v>43921</v>
      </c>
      <c r="V393" s="2">
        <v>526.97</v>
      </c>
      <c r="W393" s="2">
        <v>-67761.73</v>
      </c>
      <c r="X393" s="2" t="s">
        <v>54</v>
      </c>
      <c r="Z393" s="12">
        <v>43910</v>
      </c>
      <c r="AA393" s="10">
        <v>9629.5300000000007</v>
      </c>
      <c r="AB393" s="10">
        <v>-280355.07</v>
      </c>
    </row>
    <row r="394" spans="1:28" ht="15.75" customHeight="1" thickBot="1" x14ac:dyDescent="0.35">
      <c r="A394" s="4">
        <v>43576</v>
      </c>
      <c r="B394" s="2">
        <v>4.12</v>
      </c>
      <c r="C394" s="2">
        <v>151.69999999999999</v>
      </c>
      <c r="D394" s="2" t="s">
        <v>54</v>
      </c>
      <c r="F394" s="4">
        <v>43915</v>
      </c>
      <c r="G394" s="2">
        <v>4920.45</v>
      </c>
      <c r="H394" s="2">
        <v>3857.34</v>
      </c>
      <c r="I394" s="2" t="s">
        <v>53</v>
      </c>
      <c r="K394" s="4">
        <v>43921</v>
      </c>
      <c r="L394" s="2">
        <v>2884.87</v>
      </c>
      <c r="M394" s="2">
        <v>-46143.66</v>
      </c>
      <c r="N394" s="2" t="s">
        <v>55</v>
      </c>
      <c r="P394" s="4">
        <v>43919</v>
      </c>
      <c r="Q394" s="2">
        <v>145.08000000000001</v>
      </c>
      <c r="R394" s="2">
        <v>-15278.36</v>
      </c>
      <c r="S394" s="2" t="s">
        <v>52</v>
      </c>
      <c r="U394" s="4">
        <v>43922</v>
      </c>
      <c r="V394" s="2">
        <v>436.56</v>
      </c>
      <c r="W394" s="2">
        <v>131.22999999999999</v>
      </c>
      <c r="X394" s="2" t="s">
        <v>54</v>
      </c>
      <c r="Z394" s="12">
        <v>43912</v>
      </c>
      <c r="AA394" s="10">
        <v>534.12</v>
      </c>
      <c r="AB394" s="10">
        <v>-28716.89</v>
      </c>
    </row>
    <row r="395" spans="1:28" ht="15.75" customHeight="1" thickBot="1" x14ac:dyDescent="0.35">
      <c r="A395" s="4">
        <v>43576</v>
      </c>
      <c r="B395" s="2">
        <v>5.69</v>
      </c>
      <c r="C395" s="2">
        <v>62.61</v>
      </c>
      <c r="D395" s="2" t="s">
        <v>52</v>
      </c>
      <c r="F395" s="4">
        <v>43916</v>
      </c>
      <c r="G395" s="2">
        <v>5834.06</v>
      </c>
      <c r="H395" s="2">
        <v>-57764.91</v>
      </c>
      <c r="I395" s="2" t="s">
        <v>53</v>
      </c>
      <c r="K395" s="4">
        <v>43922</v>
      </c>
      <c r="L395" s="2">
        <v>2253.25</v>
      </c>
      <c r="M395" s="2">
        <v>7699.99</v>
      </c>
      <c r="N395" s="2" t="s">
        <v>55</v>
      </c>
      <c r="P395" s="4">
        <v>43920</v>
      </c>
      <c r="Q395" s="2">
        <v>2544.73</v>
      </c>
      <c r="R395" s="2">
        <v>-48858.7</v>
      </c>
      <c r="S395" s="2" t="s">
        <v>52</v>
      </c>
      <c r="U395" s="4">
        <v>43923</v>
      </c>
      <c r="V395" s="2">
        <v>605.5</v>
      </c>
      <c r="W395" s="2">
        <v>-61823.15</v>
      </c>
      <c r="X395" s="2" t="s">
        <v>54</v>
      </c>
      <c r="Z395" s="12">
        <v>43913</v>
      </c>
      <c r="AA395" s="10">
        <v>10737.58</v>
      </c>
      <c r="AB395" s="10">
        <v>-429381.28</v>
      </c>
    </row>
    <row r="396" spans="1:28" ht="15.75" customHeight="1" thickBot="1" x14ac:dyDescent="0.35">
      <c r="A396" s="4">
        <v>43577</v>
      </c>
      <c r="B396" s="2">
        <v>292.11</v>
      </c>
      <c r="C396" s="2">
        <v>-18254.89</v>
      </c>
      <c r="D396" s="2" t="s">
        <v>55</v>
      </c>
      <c r="F396" s="4">
        <v>43917</v>
      </c>
      <c r="G396" s="2">
        <v>6352.9</v>
      </c>
      <c r="H396" s="2">
        <v>-157202.71</v>
      </c>
      <c r="I396" s="2" t="s">
        <v>53</v>
      </c>
      <c r="K396" s="4">
        <v>43923</v>
      </c>
      <c r="L396" s="2">
        <v>2784.28</v>
      </c>
      <c r="M396" s="2">
        <v>-6362.06</v>
      </c>
      <c r="N396" s="2" t="s">
        <v>55</v>
      </c>
      <c r="P396" s="4">
        <v>43921</v>
      </c>
      <c r="Q396" s="2">
        <v>2531.65</v>
      </c>
      <c r="R396" s="2">
        <v>-18576.2</v>
      </c>
      <c r="S396" s="2" t="s">
        <v>52</v>
      </c>
      <c r="U396" s="4">
        <v>43924</v>
      </c>
      <c r="V396" s="2">
        <v>432.67</v>
      </c>
      <c r="W396" s="2">
        <v>-21999.82</v>
      </c>
      <c r="X396" s="2" t="s">
        <v>54</v>
      </c>
      <c r="Z396" s="12">
        <v>43914</v>
      </c>
      <c r="AA396" s="10">
        <v>9773.91</v>
      </c>
      <c r="AB396" s="10">
        <v>-483326.61</v>
      </c>
    </row>
    <row r="397" spans="1:28" ht="15.75" customHeight="1" thickBot="1" x14ac:dyDescent="0.35">
      <c r="A397" s="4">
        <v>43577</v>
      </c>
      <c r="B397" s="2">
        <v>672.36</v>
      </c>
      <c r="C397" s="2">
        <v>535.82000000000005</v>
      </c>
      <c r="D397" s="2" t="s">
        <v>53</v>
      </c>
      <c r="F397" s="4">
        <v>43919</v>
      </c>
      <c r="G397" s="2">
        <v>186.86</v>
      </c>
      <c r="H397" s="2">
        <v>-35606.910000000003</v>
      </c>
      <c r="I397" s="2" t="s">
        <v>53</v>
      </c>
      <c r="K397" s="4">
        <v>43924</v>
      </c>
      <c r="L397" s="2">
        <v>2543.71</v>
      </c>
      <c r="M397" s="2">
        <v>-35951.550000000003</v>
      </c>
      <c r="N397" s="2" t="s">
        <v>55</v>
      </c>
      <c r="P397" s="4">
        <v>43922</v>
      </c>
      <c r="Q397" s="2">
        <v>2244.5700000000002</v>
      </c>
      <c r="R397" s="2">
        <v>13807.72</v>
      </c>
      <c r="S397" s="2" t="s">
        <v>52</v>
      </c>
      <c r="U397" s="4">
        <v>43926</v>
      </c>
      <c r="V397" s="2">
        <v>22.99</v>
      </c>
      <c r="W397" s="2">
        <v>3479.57</v>
      </c>
      <c r="X397" s="2" t="s">
        <v>54</v>
      </c>
      <c r="Z397" s="12">
        <v>43915</v>
      </c>
      <c r="AA397" s="10">
        <v>12686.71</v>
      </c>
      <c r="AB397" s="10">
        <v>-46327.22</v>
      </c>
    </row>
    <row r="398" spans="1:28" ht="15.75" customHeight="1" thickBot="1" x14ac:dyDescent="0.35">
      <c r="A398" s="4">
        <v>43577</v>
      </c>
      <c r="B398" s="2">
        <v>200.76</v>
      </c>
      <c r="C398" s="2">
        <v>-3986.54</v>
      </c>
      <c r="D398" s="2" t="s">
        <v>54</v>
      </c>
      <c r="F398" s="4">
        <v>43920</v>
      </c>
      <c r="G398" s="2">
        <v>5793.67</v>
      </c>
      <c r="H398" s="2">
        <v>-57194.26</v>
      </c>
      <c r="I398" s="2" t="s">
        <v>53</v>
      </c>
      <c r="K398" s="4">
        <v>43926</v>
      </c>
      <c r="L398" s="2">
        <v>75.010000000000005</v>
      </c>
      <c r="M398" s="2">
        <v>-6182.95</v>
      </c>
      <c r="N398" s="2" t="s">
        <v>55</v>
      </c>
      <c r="P398" s="4">
        <v>43923</v>
      </c>
      <c r="Q398" s="2">
        <v>2471.06</v>
      </c>
      <c r="R398" s="2">
        <v>-9321.7900000000009</v>
      </c>
      <c r="S398" s="2" t="s">
        <v>52</v>
      </c>
      <c r="U398" s="4">
        <v>43927</v>
      </c>
      <c r="V398" s="2">
        <v>686.28</v>
      </c>
      <c r="W398" s="2">
        <v>-170552.41</v>
      </c>
      <c r="X398" s="2" t="s">
        <v>54</v>
      </c>
      <c r="Z398" s="12">
        <v>43916</v>
      </c>
      <c r="AA398" s="10">
        <v>15994.15</v>
      </c>
      <c r="AB398" s="10">
        <v>-167595.17000000001</v>
      </c>
    </row>
    <row r="399" spans="1:28" ht="15.75" customHeight="1" thickBot="1" x14ac:dyDescent="0.35">
      <c r="A399" s="4">
        <v>43577</v>
      </c>
      <c r="B399" s="2">
        <v>57.86</v>
      </c>
      <c r="C399" s="2">
        <v>-921.96</v>
      </c>
      <c r="D399" s="2" t="s">
        <v>52</v>
      </c>
      <c r="F399" s="4">
        <v>43921</v>
      </c>
      <c r="G399" s="2">
        <v>6908.73</v>
      </c>
      <c r="H399" s="2">
        <v>-54564.73</v>
      </c>
      <c r="I399" s="2" t="s">
        <v>53</v>
      </c>
      <c r="K399" s="4">
        <v>43927</v>
      </c>
      <c r="L399" s="2">
        <v>2449.19</v>
      </c>
      <c r="M399" s="2">
        <v>29980.99</v>
      </c>
      <c r="N399" s="2" t="s">
        <v>55</v>
      </c>
      <c r="P399" s="4">
        <v>43924</v>
      </c>
      <c r="Q399" s="2">
        <v>2266.5</v>
      </c>
      <c r="R399" s="2">
        <v>-26264.2</v>
      </c>
      <c r="S399" s="2" t="s">
        <v>52</v>
      </c>
      <c r="U399" s="4">
        <v>43928</v>
      </c>
      <c r="V399" s="2">
        <v>515.51</v>
      </c>
      <c r="W399" s="2">
        <v>-18660.259999999998</v>
      </c>
      <c r="X399" s="2" t="s">
        <v>54</v>
      </c>
      <c r="Z399" s="12">
        <v>43917</v>
      </c>
      <c r="AA399" s="10">
        <v>14760.53</v>
      </c>
      <c r="AB399" s="10">
        <v>-287641.5</v>
      </c>
    </row>
    <row r="400" spans="1:28" ht="15.75" customHeight="1" thickBot="1" x14ac:dyDescent="0.35">
      <c r="A400" s="4">
        <v>43578</v>
      </c>
      <c r="B400" s="2">
        <v>331.78</v>
      </c>
      <c r="C400" s="2">
        <v>-77845.67</v>
      </c>
      <c r="D400" s="2" t="s">
        <v>54</v>
      </c>
      <c r="F400" s="4">
        <v>43922</v>
      </c>
      <c r="G400" s="2">
        <v>6189.18</v>
      </c>
      <c r="H400" s="2">
        <v>7331.04</v>
      </c>
      <c r="I400" s="2" t="s">
        <v>53</v>
      </c>
      <c r="K400" s="4">
        <v>43928</v>
      </c>
      <c r="L400" s="2">
        <v>2967.89</v>
      </c>
      <c r="M400" s="2">
        <v>9066.9</v>
      </c>
      <c r="N400" s="2" t="s">
        <v>55</v>
      </c>
      <c r="P400" s="4">
        <v>43926</v>
      </c>
      <c r="Q400" s="2">
        <v>90.6</v>
      </c>
      <c r="R400" s="2">
        <v>-2926.41</v>
      </c>
      <c r="S400" s="2" t="s">
        <v>52</v>
      </c>
      <c r="U400" s="4">
        <v>43929</v>
      </c>
      <c r="V400" s="2">
        <v>516.69000000000005</v>
      </c>
      <c r="W400" s="2">
        <v>22768.92</v>
      </c>
      <c r="X400" s="2" t="s">
        <v>54</v>
      </c>
      <c r="Z400" s="12">
        <v>43919</v>
      </c>
      <c r="AA400" s="10">
        <v>616.71</v>
      </c>
      <c r="AB400" s="10">
        <v>-106601.62</v>
      </c>
    </row>
    <row r="401" spans="1:28" ht="15.75" customHeight="1" thickBot="1" x14ac:dyDescent="0.35">
      <c r="A401" s="4">
        <v>43578</v>
      </c>
      <c r="B401" s="2">
        <v>454.43</v>
      </c>
      <c r="C401" s="2">
        <v>-649.57000000000005</v>
      </c>
      <c r="D401" s="2" t="s">
        <v>52</v>
      </c>
      <c r="F401" s="4">
        <v>43923</v>
      </c>
      <c r="G401" s="2">
        <v>7583.08</v>
      </c>
      <c r="H401" s="2">
        <v>-93312.23</v>
      </c>
      <c r="I401" s="2" t="s">
        <v>53</v>
      </c>
      <c r="K401" s="4">
        <v>43929</v>
      </c>
      <c r="L401" s="2">
        <v>2514.77</v>
      </c>
      <c r="M401" s="2">
        <v>-22679.57</v>
      </c>
      <c r="N401" s="2" t="s">
        <v>55</v>
      </c>
      <c r="P401" s="4">
        <v>43927</v>
      </c>
      <c r="Q401" s="2">
        <v>2321.34</v>
      </c>
      <c r="R401" s="2">
        <v>-38451.49</v>
      </c>
      <c r="S401" s="2" t="s">
        <v>52</v>
      </c>
      <c r="U401" s="4">
        <v>43930</v>
      </c>
      <c r="V401" s="2">
        <v>888.66</v>
      </c>
      <c r="W401" s="2">
        <v>-93624.04</v>
      </c>
      <c r="X401" s="2" t="s">
        <v>54</v>
      </c>
      <c r="Z401" s="12">
        <v>43920</v>
      </c>
      <c r="AA401" s="10">
        <v>15115.22</v>
      </c>
      <c r="AB401" s="10">
        <v>-136512.99</v>
      </c>
    </row>
    <row r="402" spans="1:28" ht="15.75" customHeight="1" thickBot="1" x14ac:dyDescent="0.35">
      <c r="A402" s="4">
        <v>43578</v>
      </c>
      <c r="B402" s="2">
        <v>2006.17</v>
      </c>
      <c r="C402" s="2">
        <v>-27795.47</v>
      </c>
      <c r="D402" s="2" t="s">
        <v>53</v>
      </c>
      <c r="F402" s="4">
        <v>43924</v>
      </c>
      <c r="G402" s="2">
        <v>6613.34</v>
      </c>
      <c r="H402" s="2">
        <v>-20318.349999999999</v>
      </c>
      <c r="I402" s="2" t="s">
        <v>53</v>
      </c>
      <c r="K402" s="4">
        <v>43930</v>
      </c>
      <c r="L402" s="2">
        <v>2771.88</v>
      </c>
      <c r="M402" s="2">
        <v>-85933.25</v>
      </c>
      <c r="N402" s="2" t="s">
        <v>55</v>
      </c>
      <c r="P402" s="4">
        <v>43928</v>
      </c>
      <c r="Q402" s="2">
        <v>2218.16</v>
      </c>
      <c r="R402" s="2">
        <v>-7589.74</v>
      </c>
      <c r="S402" s="2" t="s">
        <v>52</v>
      </c>
      <c r="U402" s="4">
        <v>43931</v>
      </c>
      <c r="V402" s="2">
        <v>1.83</v>
      </c>
      <c r="W402" s="2">
        <v>-966.16</v>
      </c>
      <c r="X402" s="2" t="s">
        <v>54</v>
      </c>
      <c r="Z402" s="12">
        <v>43921</v>
      </c>
      <c r="AA402" s="10">
        <v>17997.8</v>
      </c>
      <c r="AB402" s="10">
        <v>-387655.19</v>
      </c>
    </row>
    <row r="403" spans="1:28" ht="15.75" customHeight="1" thickBot="1" x14ac:dyDescent="0.35">
      <c r="A403" s="4">
        <v>43578</v>
      </c>
      <c r="B403" s="2">
        <v>1577.62</v>
      </c>
      <c r="C403" s="2">
        <v>-258878.28</v>
      </c>
      <c r="D403" s="2" t="s">
        <v>55</v>
      </c>
      <c r="F403" s="4">
        <v>43926</v>
      </c>
      <c r="G403" s="2">
        <v>98.01</v>
      </c>
      <c r="H403" s="2">
        <v>-2385.31</v>
      </c>
      <c r="I403" s="2" t="s">
        <v>53</v>
      </c>
      <c r="K403" s="4">
        <v>43931</v>
      </c>
      <c r="L403" s="2">
        <v>287.89</v>
      </c>
      <c r="M403" s="2">
        <v>-5909.47</v>
      </c>
      <c r="N403" s="2" t="s">
        <v>55</v>
      </c>
      <c r="P403" s="4">
        <v>43929</v>
      </c>
      <c r="Q403" s="2">
        <v>2095.6</v>
      </c>
      <c r="R403" s="2">
        <v>-10599.07</v>
      </c>
      <c r="S403" s="2" t="s">
        <v>52</v>
      </c>
      <c r="U403" s="4">
        <v>43933</v>
      </c>
      <c r="V403" s="2">
        <v>43.3</v>
      </c>
      <c r="W403" s="2">
        <v>-18645.189999999999</v>
      </c>
      <c r="X403" s="2" t="s">
        <v>54</v>
      </c>
      <c r="Z403" s="12">
        <v>43922</v>
      </c>
      <c r="AA403" s="10">
        <v>15558.8</v>
      </c>
      <c r="AB403" s="10">
        <v>34208.99</v>
      </c>
    </row>
    <row r="404" spans="1:28" ht="15.75" customHeight="1" thickBot="1" x14ac:dyDescent="0.35">
      <c r="A404" s="4">
        <v>43579</v>
      </c>
      <c r="B404" s="2">
        <v>1079.4000000000001</v>
      </c>
      <c r="C404" s="2">
        <v>-80178.77</v>
      </c>
      <c r="D404" s="2" t="s">
        <v>55</v>
      </c>
      <c r="F404" s="4">
        <v>43927</v>
      </c>
      <c r="G404" s="2">
        <v>6121.77</v>
      </c>
      <c r="H404" s="2">
        <v>37186.800000000003</v>
      </c>
      <c r="I404" s="2" t="s">
        <v>53</v>
      </c>
      <c r="K404" s="4">
        <v>43933</v>
      </c>
      <c r="L404" s="2">
        <v>27.89</v>
      </c>
      <c r="M404" s="2">
        <v>-324.64</v>
      </c>
      <c r="N404" s="2" t="s">
        <v>55</v>
      </c>
      <c r="P404" s="4">
        <v>43930</v>
      </c>
      <c r="Q404" s="2">
        <v>1850.9</v>
      </c>
      <c r="R404" s="2">
        <v>-22257.58</v>
      </c>
      <c r="S404" s="2" t="s">
        <v>52</v>
      </c>
      <c r="U404" s="4">
        <v>43934</v>
      </c>
      <c r="V404" s="2">
        <v>720.1</v>
      </c>
      <c r="W404" s="2">
        <v>-190146.76</v>
      </c>
      <c r="X404" s="2" t="s">
        <v>54</v>
      </c>
      <c r="Z404" s="12">
        <v>43923</v>
      </c>
      <c r="AA404" s="10">
        <v>18418.919999999998</v>
      </c>
      <c r="AB404" s="10">
        <v>-218825.13</v>
      </c>
    </row>
    <row r="405" spans="1:28" ht="15.75" customHeight="1" thickBot="1" x14ac:dyDescent="0.35">
      <c r="A405" s="4">
        <v>43579</v>
      </c>
      <c r="B405" s="2">
        <v>2509.35</v>
      </c>
      <c r="C405" s="2">
        <v>-125524.93</v>
      </c>
      <c r="D405" s="2" t="s">
        <v>53</v>
      </c>
      <c r="F405" s="4">
        <v>43928</v>
      </c>
      <c r="G405" s="2">
        <v>6128.54</v>
      </c>
      <c r="H405" s="2">
        <v>-89707.44</v>
      </c>
      <c r="I405" s="2" t="s">
        <v>53</v>
      </c>
      <c r="K405" s="4">
        <v>43934</v>
      </c>
      <c r="L405" s="2">
        <v>1629.59</v>
      </c>
      <c r="M405" s="2">
        <v>-84197.15</v>
      </c>
      <c r="N405" s="2" t="s">
        <v>55</v>
      </c>
      <c r="P405" s="4">
        <v>43931</v>
      </c>
      <c r="Q405" s="2">
        <v>628.91</v>
      </c>
      <c r="R405" s="2">
        <v>-5279.96</v>
      </c>
      <c r="S405" s="2" t="s">
        <v>52</v>
      </c>
      <c r="U405" s="4">
        <v>43935</v>
      </c>
      <c r="V405" s="2">
        <v>1156.92</v>
      </c>
      <c r="W405" s="2">
        <v>-131792.41</v>
      </c>
      <c r="X405" s="2" t="s">
        <v>54</v>
      </c>
      <c r="Z405" s="12">
        <v>43924</v>
      </c>
      <c r="AA405" s="10">
        <v>15690.56</v>
      </c>
      <c r="AB405" s="10">
        <v>-79567.759999999995</v>
      </c>
    </row>
    <row r="406" spans="1:28" ht="15.75" customHeight="1" thickBot="1" x14ac:dyDescent="0.35">
      <c r="A406" s="4">
        <v>43579</v>
      </c>
      <c r="B406" s="2">
        <v>431.72</v>
      </c>
      <c r="C406" s="2">
        <v>-21452.65</v>
      </c>
      <c r="D406" s="2" t="s">
        <v>52</v>
      </c>
      <c r="F406" s="4">
        <v>43929</v>
      </c>
      <c r="G406" s="2">
        <v>5089.92</v>
      </c>
      <c r="H406" s="2">
        <v>-19387.53</v>
      </c>
      <c r="I406" s="2" t="s">
        <v>53</v>
      </c>
      <c r="K406" s="4">
        <v>43935</v>
      </c>
      <c r="L406" s="2">
        <v>2529.37</v>
      </c>
      <c r="M406" s="2">
        <v>-113908</v>
      </c>
      <c r="N406" s="2" t="s">
        <v>55</v>
      </c>
      <c r="P406" s="4">
        <v>43933</v>
      </c>
      <c r="Q406" s="2">
        <v>115.3</v>
      </c>
      <c r="R406" s="2">
        <v>1196.4100000000001</v>
      </c>
      <c r="S406" s="2" t="s">
        <v>52</v>
      </c>
      <c r="U406" s="4">
        <v>43936</v>
      </c>
      <c r="V406" s="2">
        <v>705.42</v>
      </c>
      <c r="W406" s="2">
        <v>-26651.11</v>
      </c>
      <c r="X406" s="2" t="s">
        <v>54</v>
      </c>
      <c r="Z406" s="12">
        <v>43926</v>
      </c>
      <c r="AA406" s="10">
        <v>457.25</v>
      </c>
      <c r="AB406" s="10">
        <v>-17213.34</v>
      </c>
    </row>
    <row r="407" spans="1:28" ht="15.75" customHeight="1" thickBot="1" x14ac:dyDescent="0.35">
      <c r="A407" s="4">
        <v>43579</v>
      </c>
      <c r="B407" s="2">
        <v>276.27</v>
      </c>
      <c r="C407" s="2">
        <v>14692.98</v>
      </c>
      <c r="D407" s="2" t="s">
        <v>54</v>
      </c>
      <c r="F407" s="4">
        <v>43930</v>
      </c>
      <c r="G407" s="2">
        <v>6853.41</v>
      </c>
      <c r="H407" s="2">
        <v>-25413.55</v>
      </c>
      <c r="I407" s="2" t="s">
        <v>53</v>
      </c>
      <c r="K407" s="4">
        <v>43936</v>
      </c>
      <c r="L407" s="2">
        <v>3187.8</v>
      </c>
      <c r="M407" s="2">
        <v>-111842.05</v>
      </c>
      <c r="N407" s="2" t="s">
        <v>55</v>
      </c>
      <c r="P407" s="4">
        <v>43934</v>
      </c>
      <c r="Q407" s="2">
        <v>2345.16</v>
      </c>
      <c r="R407" s="2">
        <v>-5420.49</v>
      </c>
      <c r="S407" s="2" t="s">
        <v>52</v>
      </c>
      <c r="U407" s="4">
        <v>43937</v>
      </c>
      <c r="V407" s="2">
        <v>878.01</v>
      </c>
      <c r="W407" s="2">
        <v>-29919.75</v>
      </c>
      <c r="X407" s="2" t="s">
        <v>54</v>
      </c>
      <c r="Z407" s="12">
        <v>43927</v>
      </c>
      <c r="AA407" s="10">
        <v>17023.29</v>
      </c>
      <c r="AB407" s="10">
        <v>-279107.36</v>
      </c>
    </row>
    <row r="408" spans="1:28" ht="15.75" customHeight="1" thickBot="1" x14ac:dyDescent="0.35">
      <c r="A408" s="4">
        <v>43580</v>
      </c>
      <c r="B408" s="2">
        <v>277.98</v>
      </c>
      <c r="C408" s="2">
        <v>-8553.5400000000009</v>
      </c>
      <c r="D408" s="2" t="s">
        <v>54</v>
      </c>
      <c r="F408" s="4">
        <v>43931</v>
      </c>
      <c r="G408" s="2">
        <v>1299.74</v>
      </c>
      <c r="H408" s="2">
        <v>7834.37</v>
      </c>
      <c r="I408" s="2" t="s">
        <v>53</v>
      </c>
      <c r="K408" s="4">
        <v>43937</v>
      </c>
      <c r="L408" s="2">
        <v>2307.9</v>
      </c>
      <c r="M408" s="2">
        <v>1031.79</v>
      </c>
      <c r="N408" s="2" t="s">
        <v>55</v>
      </c>
      <c r="P408" s="4">
        <v>43935</v>
      </c>
      <c r="Q408" s="2">
        <v>2222.11</v>
      </c>
      <c r="R408" s="2">
        <v>-14549.96</v>
      </c>
      <c r="S408" s="2" t="s">
        <v>52</v>
      </c>
      <c r="U408" s="4">
        <v>43938</v>
      </c>
      <c r="V408" s="2">
        <v>937.43</v>
      </c>
      <c r="W408" s="2">
        <v>37350.49</v>
      </c>
      <c r="X408" s="2" t="s">
        <v>54</v>
      </c>
      <c r="Z408" s="12">
        <v>43928</v>
      </c>
      <c r="AA408" s="10">
        <v>17759.39</v>
      </c>
      <c r="AB408" s="10">
        <v>-219051.12</v>
      </c>
    </row>
    <row r="409" spans="1:28" ht="15.75" customHeight="1" thickBot="1" x14ac:dyDescent="0.35">
      <c r="A409" s="4">
        <v>43580</v>
      </c>
      <c r="B409" s="2">
        <v>963.74</v>
      </c>
      <c r="C409" s="2">
        <v>-46597.83</v>
      </c>
      <c r="D409" s="2" t="s">
        <v>55</v>
      </c>
      <c r="F409" s="4">
        <v>43933</v>
      </c>
      <c r="G409" s="2">
        <v>53.19</v>
      </c>
      <c r="H409" s="2">
        <v>-742.13</v>
      </c>
      <c r="I409" s="2" t="s">
        <v>53</v>
      </c>
      <c r="K409" s="4">
        <v>43938</v>
      </c>
      <c r="L409" s="2">
        <v>2027.29</v>
      </c>
      <c r="M409" s="2">
        <v>7949.88</v>
      </c>
      <c r="N409" s="2" t="s">
        <v>55</v>
      </c>
      <c r="P409" s="4">
        <v>43936</v>
      </c>
      <c r="Q409" s="2">
        <v>2627.92</v>
      </c>
      <c r="R409" s="2">
        <v>-13255.99</v>
      </c>
      <c r="S409" s="2" t="s">
        <v>52</v>
      </c>
      <c r="U409" s="4">
        <v>43940</v>
      </c>
      <c r="V409" s="2">
        <v>72.08</v>
      </c>
      <c r="W409" s="2">
        <v>-2783.78</v>
      </c>
      <c r="X409" s="2" t="s">
        <v>54</v>
      </c>
      <c r="Z409" s="12">
        <v>43929</v>
      </c>
      <c r="AA409" s="10">
        <v>16155.05</v>
      </c>
      <c r="AB409" s="10">
        <v>-222952.41</v>
      </c>
    </row>
    <row r="410" spans="1:28" ht="15.75" customHeight="1" thickBot="1" x14ac:dyDescent="0.35">
      <c r="A410" s="4">
        <v>43580</v>
      </c>
      <c r="B410" s="2">
        <v>588.38</v>
      </c>
      <c r="C410" s="2">
        <v>11990.69</v>
      </c>
      <c r="D410" s="2" t="s">
        <v>52</v>
      </c>
      <c r="F410" s="4">
        <v>43934</v>
      </c>
      <c r="G410" s="2">
        <v>5486.19</v>
      </c>
      <c r="H410" s="2">
        <v>-74764.350000000006</v>
      </c>
      <c r="I410" s="2" t="s">
        <v>53</v>
      </c>
      <c r="K410" s="4">
        <v>43940</v>
      </c>
      <c r="L410" s="2">
        <v>23.45</v>
      </c>
      <c r="M410" s="2">
        <v>-4562.42</v>
      </c>
      <c r="N410" s="2" t="s">
        <v>55</v>
      </c>
      <c r="P410" s="4">
        <v>43937</v>
      </c>
      <c r="Q410" s="2">
        <v>1847.1</v>
      </c>
      <c r="R410" s="2">
        <v>-20286.89</v>
      </c>
      <c r="S410" s="2" t="s">
        <v>52</v>
      </c>
      <c r="U410" s="4">
        <v>43941</v>
      </c>
      <c r="V410" s="2">
        <v>1648.65</v>
      </c>
      <c r="W410" s="2">
        <v>48144.54</v>
      </c>
      <c r="X410" s="2" t="s">
        <v>54</v>
      </c>
      <c r="Z410" s="12">
        <v>43930</v>
      </c>
      <c r="AA410" s="10">
        <v>17937.89</v>
      </c>
      <c r="AB410" s="10">
        <v>-491950.35</v>
      </c>
    </row>
    <row r="411" spans="1:28" ht="15.75" customHeight="1" thickBot="1" x14ac:dyDescent="0.35">
      <c r="A411" s="4">
        <v>43580</v>
      </c>
      <c r="B411" s="2">
        <v>2018.08</v>
      </c>
      <c r="C411" s="2">
        <v>-58614.27</v>
      </c>
      <c r="D411" s="2" t="s">
        <v>53</v>
      </c>
      <c r="F411" s="4">
        <v>43935</v>
      </c>
      <c r="G411" s="2">
        <v>6312.09</v>
      </c>
      <c r="H411" s="2">
        <v>19499.75</v>
      </c>
      <c r="I411" s="2" t="s">
        <v>53</v>
      </c>
      <c r="K411" s="4">
        <v>43941</v>
      </c>
      <c r="L411" s="2">
        <v>2133.96</v>
      </c>
      <c r="M411" s="2">
        <v>14953.86</v>
      </c>
      <c r="N411" s="2" t="s">
        <v>55</v>
      </c>
      <c r="P411" s="4">
        <v>43938</v>
      </c>
      <c r="Q411" s="2">
        <v>1665.12</v>
      </c>
      <c r="R411" s="2">
        <v>-10602.57</v>
      </c>
      <c r="S411" s="2" t="s">
        <v>52</v>
      </c>
      <c r="U411" s="4">
        <v>43942</v>
      </c>
      <c r="V411" s="2">
        <v>621.53</v>
      </c>
      <c r="W411" s="2">
        <v>-32563.52</v>
      </c>
      <c r="X411" s="2" t="s">
        <v>54</v>
      </c>
      <c r="Z411" s="12">
        <v>43931</v>
      </c>
      <c r="AA411" s="10">
        <v>3159.75</v>
      </c>
      <c r="AB411" s="10">
        <v>-45117.17</v>
      </c>
    </row>
    <row r="412" spans="1:28" ht="15.75" customHeight="1" thickBot="1" x14ac:dyDescent="0.35">
      <c r="A412" s="4">
        <v>43581</v>
      </c>
      <c r="B412" s="2">
        <v>359.87</v>
      </c>
      <c r="C412" s="2">
        <v>-4972.22</v>
      </c>
      <c r="D412" s="2" t="s">
        <v>52</v>
      </c>
      <c r="F412" s="4">
        <v>43936</v>
      </c>
      <c r="G412" s="2">
        <v>7258.11</v>
      </c>
      <c r="H412" s="2">
        <v>-116404.88</v>
      </c>
      <c r="I412" s="2" t="s">
        <v>53</v>
      </c>
      <c r="K412" s="4">
        <v>43942</v>
      </c>
      <c r="L412" s="2">
        <v>3314.96</v>
      </c>
      <c r="M412" s="2">
        <v>-75389.06</v>
      </c>
      <c r="N412" s="2" t="s">
        <v>55</v>
      </c>
      <c r="P412" s="4">
        <v>43940</v>
      </c>
      <c r="Q412" s="2">
        <v>27.35</v>
      </c>
      <c r="R412" s="2">
        <v>-1822.15</v>
      </c>
      <c r="S412" s="2" t="s">
        <v>52</v>
      </c>
      <c r="U412" s="4">
        <v>43943</v>
      </c>
      <c r="V412" s="2">
        <v>541.54</v>
      </c>
      <c r="W412" s="2">
        <v>-101968.85</v>
      </c>
      <c r="X412" s="2" t="s">
        <v>54</v>
      </c>
      <c r="Z412" s="12">
        <v>43933</v>
      </c>
      <c r="AA412" s="10">
        <v>413.26</v>
      </c>
      <c r="AB412" s="10">
        <v>-26447.38</v>
      </c>
    </row>
    <row r="413" spans="1:28" ht="15.75" customHeight="1" thickBot="1" x14ac:dyDescent="0.35">
      <c r="A413" s="4">
        <v>43581</v>
      </c>
      <c r="B413" s="2">
        <v>379.17</v>
      </c>
      <c r="C413" s="2">
        <v>-16148.31</v>
      </c>
      <c r="D413" s="2" t="s">
        <v>54</v>
      </c>
      <c r="F413" s="4">
        <v>43937</v>
      </c>
      <c r="G413" s="2">
        <v>7273.72</v>
      </c>
      <c r="H413" s="2">
        <v>-8436.26</v>
      </c>
      <c r="I413" s="2" t="s">
        <v>53</v>
      </c>
      <c r="K413" s="4">
        <v>43943</v>
      </c>
      <c r="L413" s="2">
        <v>2545.54</v>
      </c>
      <c r="M413" s="2">
        <v>30821.46</v>
      </c>
      <c r="N413" s="2" t="s">
        <v>55</v>
      </c>
      <c r="P413" s="4">
        <v>43941</v>
      </c>
      <c r="Q413" s="2">
        <v>2250.0100000000002</v>
      </c>
      <c r="R413" s="2">
        <v>-961.84</v>
      </c>
      <c r="S413" s="2" t="s">
        <v>52</v>
      </c>
      <c r="U413" s="4">
        <v>43944</v>
      </c>
      <c r="V413" s="2">
        <v>633.04</v>
      </c>
      <c r="W413" s="2">
        <v>-116317.62</v>
      </c>
      <c r="X413" s="2" t="s">
        <v>54</v>
      </c>
      <c r="Z413" s="12">
        <v>43934</v>
      </c>
      <c r="AA413" s="10">
        <v>13954.73</v>
      </c>
      <c r="AB413" s="10">
        <v>-486243.76</v>
      </c>
    </row>
    <row r="414" spans="1:28" ht="15.75" customHeight="1" thickBot="1" x14ac:dyDescent="0.35">
      <c r="A414" s="4">
        <v>43581</v>
      </c>
      <c r="B414" s="2">
        <v>946.42</v>
      </c>
      <c r="C414" s="2">
        <v>-9398.0300000000007</v>
      </c>
      <c r="D414" s="2" t="s">
        <v>55</v>
      </c>
      <c r="F414" s="4">
        <v>43938</v>
      </c>
      <c r="G414" s="2">
        <v>7618.68</v>
      </c>
      <c r="H414" s="2">
        <v>2570.19</v>
      </c>
      <c r="I414" s="2" t="s">
        <v>53</v>
      </c>
      <c r="K414" s="4">
        <v>43944</v>
      </c>
      <c r="L414" s="2">
        <v>2971.39</v>
      </c>
      <c r="M414" s="2">
        <v>-25768.959999999999</v>
      </c>
      <c r="N414" s="2" t="s">
        <v>55</v>
      </c>
      <c r="P414" s="4">
        <v>43942</v>
      </c>
      <c r="Q414" s="2">
        <v>2666.47</v>
      </c>
      <c r="R414" s="2">
        <v>2445.5</v>
      </c>
      <c r="S414" s="2" t="s">
        <v>52</v>
      </c>
      <c r="U414" s="4">
        <v>43945</v>
      </c>
      <c r="V414" s="2">
        <v>987.63</v>
      </c>
      <c r="W414" s="2">
        <v>10469.85</v>
      </c>
      <c r="X414" s="2" t="s">
        <v>54</v>
      </c>
      <c r="Z414" s="12">
        <v>43935</v>
      </c>
      <c r="AA414" s="10">
        <v>16766.05</v>
      </c>
      <c r="AB414" s="10">
        <v>-323762.7</v>
      </c>
    </row>
    <row r="415" spans="1:28" ht="15.75" customHeight="1" thickBot="1" x14ac:dyDescent="0.35">
      <c r="A415" s="4">
        <v>43581</v>
      </c>
      <c r="B415" s="2">
        <v>2088.7600000000002</v>
      </c>
      <c r="C415" s="2">
        <v>14924.24</v>
      </c>
      <c r="D415" s="2" t="s">
        <v>53</v>
      </c>
      <c r="F415" s="4">
        <v>43940</v>
      </c>
      <c r="G415" s="2">
        <v>55</v>
      </c>
      <c r="H415" s="2">
        <v>-5511.31</v>
      </c>
      <c r="I415" s="2" t="s">
        <v>53</v>
      </c>
      <c r="K415" s="4">
        <v>43945</v>
      </c>
      <c r="L415" s="2">
        <v>2286.7199999999998</v>
      </c>
      <c r="M415" s="2">
        <v>-6452.08</v>
      </c>
      <c r="N415" s="2" t="s">
        <v>55</v>
      </c>
      <c r="P415" s="4">
        <v>43943</v>
      </c>
      <c r="Q415" s="2">
        <v>1573.78</v>
      </c>
      <c r="R415" s="2">
        <v>-166.84</v>
      </c>
      <c r="S415" s="2" t="s">
        <v>52</v>
      </c>
      <c r="U415" s="4">
        <v>43946</v>
      </c>
      <c r="V415" s="2">
        <v>0.01</v>
      </c>
      <c r="W415" s="2">
        <v>-21.59</v>
      </c>
      <c r="X415" s="2" t="s">
        <v>54</v>
      </c>
      <c r="Z415" s="12">
        <v>43936</v>
      </c>
      <c r="AA415" s="10">
        <v>19273.650000000001</v>
      </c>
      <c r="AB415" s="10">
        <v>-594989.63</v>
      </c>
    </row>
    <row r="416" spans="1:28" ht="15.75" customHeight="1" thickBot="1" x14ac:dyDescent="0.35">
      <c r="A416" s="4">
        <v>43583</v>
      </c>
      <c r="B416" s="2">
        <v>2.68</v>
      </c>
      <c r="C416" s="2">
        <v>-35.18</v>
      </c>
      <c r="D416" s="2" t="s">
        <v>54</v>
      </c>
      <c r="F416" s="4">
        <v>43941</v>
      </c>
      <c r="G416" s="2">
        <v>7607.78</v>
      </c>
      <c r="H416" s="2">
        <v>9642.51</v>
      </c>
      <c r="I416" s="2" t="s">
        <v>53</v>
      </c>
      <c r="K416" s="4">
        <v>43947</v>
      </c>
      <c r="L416" s="2">
        <v>17.329999999999998</v>
      </c>
      <c r="M416" s="2">
        <v>-1999.01</v>
      </c>
      <c r="N416" s="2" t="s">
        <v>55</v>
      </c>
      <c r="P416" s="4">
        <v>43944</v>
      </c>
      <c r="Q416" s="2">
        <v>1463.18</v>
      </c>
      <c r="R416" s="2">
        <v>6289.59</v>
      </c>
      <c r="S416" s="2" t="s">
        <v>52</v>
      </c>
      <c r="U416" s="4">
        <v>43947</v>
      </c>
      <c r="V416" s="2">
        <v>35.74</v>
      </c>
      <c r="W416" s="2">
        <v>-7348.84</v>
      </c>
      <c r="X416" s="2" t="s">
        <v>54</v>
      </c>
      <c r="Z416" s="12">
        <v>43937</v>
      </c>
      <c r="AA416" s="10">
        <v>16987</v>
      </c>
      <c r="AB416" s="10">
        <v>-119047.86</v>
      </c>
    </row>
    <row r="417" spans="1:28" ht="15.75" customHeight="1" thickBot="1" x14ac:dyDescent="0.35">
      <c r="A417" s="4">
        <v>43583</v>
      </c>
      <c r="B417" s="2">
        <v>4.58</v>
      </c>
      <c r="C417" s="2">
        <v>-45.4</v>
      </c>
      <c r="D417" s="2" t="s">
        <v>52</v>
      </c>
      <c r="F417" s="4">
        <v>43942</v>
      </c>
      <c r="G417" s="2">
        <v>7712.71</v>
      </c>
      <c r="H417" s="2">
        <v>-11144.19</v>
      </c>
      <c r="I417" s="2" t="s">
        <v>53</v>
      </c>
      <c r="K417" s="4">
        <v>43948</v>
      </c>
      <c r="L417" s="2">
        <v>2328.52</v>
      </c>
      <c r="M417" s="2">
        <v>-5290.18</v>
      </c>
      <c r="N417" s="2" t="s">
        <v>55</v>
      </c>
      <c r="P417" s="4">
        <v>43945</v>
      </c>
      <c r="Q417" s="2">
        <v>606.79</v>
      </c>
      <c r="R417" s="2">
        <v>1509.05</v>
      </c>
      <c r="S417" s="2" t="s">
        <v>52</v>
      </c>
      <c r="U417" s="4">
        <v>43948</v>
      </c>
      <c r="V417" s="2">
        <v>928.71</v>
      </c>
      <c r="W417" s="2">
        <v>33424.26</v>
      </c>
      <c r="X417" s="2" t="s">
        <v>54</v>
      </c>
      <c r="Z417" s="12">
        <v>43938</v>
      </c>
      <c r="AA417" s="10">
        <v>15859.82</v>
      </c>
      <c r="AB417" s="10">
        <v>118703.89</v>
      </c>
    </row>
    <row r="418" spans="1:28" ht="15.75" customHeight="1" thickBot="1" x14ac:dyDescent="0.35">
      <c r="A418" s="4">
        <v>43583</v>
      </c>
      <c r="B418" s="2">
        <v>16.66</v>
      </c>
      <c r="C418" s="2">
        <v>-2898.97</v>
      </c>
      <c r="D418" s="2" t="s">
        <v>55</v>
      </c>
      <c r="F418" s="4">
        <v>43943</v>
      </c>
      <c r="G418" s="2">
        <v>8909.0400000000009</v>
      </c>
      <c r="H418" s="2">
        <v>-33632.99</v>
      </c>
      <c r="I418" s="2" t="s">
        <v>53</v>
      </c>
      <c r="K418" s="4">
        <v>43949</v>
      </c>
      <c r="L418" s="2">
        <v>3527.93</v>
      </c>
      <c r="M418" s="2">
        <v>-57842.62</v>
      </c>
      <c r="N418" s="2" t="s">
        <v>55</v>
      </c>
      <c r="P418" s="4">
        <v>43947</v>
      </c>
      <c r="Q418" s="2">
        <v>53.61</v>
      </c>
      <c r="R418" s="2">
        <v>643.28</v>
      </c>
      <c r="S418" s="2" t="s">
        <v>52</v>
      </c>
      <c r="U418" s="4">
        <v>43949</v>
      </c>
      <c r="V418" s="2">
        <v>1476.63</v>
      </c>
      <c r="W418" s="2">
        <v>11255.56</v>
      </c>
      <c r="X418" s="2" t="s">
        <v>54</v>
      </c>
      <c r="Z418" s="12">
        <v>43940</v>
      </c>
      <c r="AA418" s="10">
        <v>303.55</v>
      </c>
      <c r="AB418" s="10">
        <v>-26366</v>
      </c>
    </row>
    <row r="419" spans="1:28" ht="15.75" customHeight="1" thickBot="1" x14ac:dyDescent="0.35">
      <c r="A419" s="4">
        <v>43583</v>
      </c>
      <c r="B419" s="2">
        <v>21.38</v>
      </c>
      <c r="C419" s="2">
        <v>-1930.38</v>
      </c>
      <c r="D419" s="2" t="s">
        <v>53</v>
      </c>
      <c r="F419" s="4">
        <v>43944</v>
      </c>
      <c r="G419" s="2">
        <v>10286.959999999999</v>
      </c>
      <c r="H419" s="2">
        <v>14875.54</v>
      </c>
      <c r="I419" s="2" t="s">
        <v>53</v>
      </c>
      <c r="K419" s="4">
        <v>43950</v>
      </c>
      <c r="L419" s="2">
        <v>3325.8</v>
      </c>
      <c r="M419" s="2">
        <v>-13132.6</v>
      </c>
      <c r="N419" s="2" t="s">
        <v>55</v>
      </c>
      <c r="P419" s="4">
        <v>43948</v>
      </c>
      <c r="Q419" s="2">
        <v>1329.02</v>
      </c>
      <c r="R419" s="2">
        <v>3570.94</v>
      </c>
      <c r="S419" s="2" t="s">
        <v>52</v>
      </c>
      <c r="U419" s="4">
        <v>43950</v>
      </c>
      <c r="V419" s="2">
        <v>1185.21</v>
      </c>
      <c r="W419" s="2">
        <v>20933.93</v>
      </c>
      <c r="X419" s="2" t="s">
        <v>54</v>
      </c>
      <c r="Z419" s="12">
        <v>43941</v>
      </c>
      <c r="AA419" s="10">
        <v>18406.2</v>
      </c>
      <c r="AB419" s="10">
        <v>90757.119999999995</v>
      </c>
    </row>
    <row r="420" spans="1:28" ht="15.75" customHeight="1" thickBot="1" x14ac:dyDescent="0.35">
      <c r="A420" s="4">
        <v>43584</v>
      </c>
      <c r="B420" s="2">
        <v>1643.2</v>
      </c>
      <c r="C420" s="2">
        <v>9175.77</v>
      </c>
      <c r="D420" s="2" t="s">
        <v>53</v>
      </c>
      <c r="F420" s="4">
        <v>43945</v>
      </c>
      <c r="G420" s="2">
        <v>8573.82</v>
      </c>
      <c r="H420" s="2">
        <v>-63743.67</v>
      </c>
      <c r="I420" s="2" t="s">
        <v>53</v>
      </c>
      <c r="K420" s="4">
        <v>43951</v>
      </c>
      <c r="L420" s="2">
        <v>4649.5</v>
      </c>
      <c r="M420" s="2">
        <v>-242096.06</v>
      </c>
      <c r="N420" s="2" t="s">
        <v>55</v>
      </c>
      <c r="P420" s="4">
        <v>43949</v>
      </c>
      <c r="Q420" s="2">
        <v>1181.08</v>
      </c>
      <c r="R420" s="2">
        <v>-28127.71</v>
      </c>
      <c r="S420" s="2" t="s">
        <v>52</v>
      </c>
      <c r="U420" s="4">
        <v>43951</v>
      </c>
      <c r="V420" s="2">
        <v>1640.36</v>
      </c>
      <c r="W420" s="2">
        <v>-155604.91</v>
      </c>
      <c r="X420" s="2" t="s">
        <v>54</v>
      </c>
      <c r="Z420" s="12">
        <v>43942</v>
      </c>
      <c r="AA420" s="10">
        <v>21541.74</v>
      </c>
      <c r="AB420" s="10">
        <v>-242955.14</v>
      </c>
    </row>
    <row r="421" spans="1:28" ht="15.75" customHeight="1" thickBot="1" x14ac:dyDescent="0.35">
      <c r="A421" s="4">
        <v>43584</v>
      </c>
      <c r="B421" s="2">
        <v>235.3</v>
      </c>
      <c r="C421" s="2">
        <v>-2179.2399999999998</v>
      </c>
      <c r="D421" s="2" t="s">
        <v>52</v>
      </c>
      <c r="F421" s="4">
        <v>43947</v>
      </c>
      <c r="G421" s="2">
        <v>121.6</v>
      </c>
      <c r="H421" s="2">
        <v>392.6</v>
      </c>
      <c r="I421" s="2" t="s">
        <v>53</v>
      </c>
      <c r="K421" s="4">
        <v>43952</v>
      </c>
      <c r="L421" s="2">
        <v>2400.87</v>
      </c>
      <c r="M421" s="2">
        <v>-19843.87</v>
      </c>
      <c r="N421" s="2" t="s">
        <v>55</v>
      </c>
      <c r="P421" s="4">
        <v>43950</v>
      </c>
      <c r="Q421" s="2">
        <v>1011.88</v>
      </c>
      <c r="R421" s="2">
        <v>-16262.18</v>
      </c>
      <c r="S421" s="2" t="s">
        <v>52</v>
      </c>
      <c r="U421" s="4">
        <v>43952</v>
      </c>
      <c r="V421" s="2">
        <v>1217.1400000000001</v>
      </c>
      <c r="W421" s="2">
        <v>-151374.54</v>
      </c>
      <c r="X421" s="2" t="s">
        <v>54</v>
      </c>
      <c r="Z421" s="12">
        <v>43943</v>
      </c>
      <c r="AA421" s="10">
        <v>19396.36</v>
      </c>
      <c r="AB421" s="10">
        <v>-155355.07999999999</v>
      </c>
    </row>
    <row r="422" spans="1:28" ht="15.75" customHeight="1" thickBot="1" x14ac:dyDescent="0.35">
      <c r="A422" s="4">
        <v>43584</v>
      </c>
      <c r="B422" s="2">
        <v>861.35</v>
      </c>
      <c r="C422" s="2">
        <v>12158.94</v>
      </c>
      <c r="D422" s="2" t="s">
        <v>55</v>
      </c>
      <c r="F422" s="4">
        <v>43948</v>
      </c>
      <c r="G422" s="2">
        <v>7238.03</v>
      </c>
      <c r="H422" s="2">
        <v>-17693.650000000001</v>
      </c>
      <c r="I422" s="2" t="s">
        <v>53</v>
      </c>
      <c r="K422" s="4">
        <v>43954</v>
      </c>
      <c r="L422" s="2">
        <v>136.56</v>
      </c>
      <c r="M422" s="2">
        <v>-16848</v>
      </c>
      <c r="N422" s="2" t="s">
        <v>55</v>
      </c>
      <c r="P422" s="4">
        <v>43951</v>
      </c>
      <c r="Q422" s="2">
        <v>1672.86</v>
      </c>
      <c r="R422" s="2">
        <v>-40527.78</v>
      </c>
      <c r="S422" s="2" t="s">
        <v>52</v>
      </c>
      <c r="U422" s="4">
        <v>43954</v>
      </c>
      <c r="V422" s="2">
        <v>33.049999999999997</v>
      </c>
      <c r="W422" s="2">
        <v>-5783.46</v>
      </c>
      <c r="X422" s="2" t="s">
        <v>54</v>
      </c>
      <c r="Z422" s="12">
        <v>43944</v>
      </c>
      <c r="AA422" s="10">
        <v>22261.37</v>
      </c>
      <c r="AB422" s="10">
        <v>-212441.14</v>
      </c>
    </row>
    <row r="423" spans="1:28" ht="15.75" customHeight="1" thickBot="1" x14ac:dyDescent="0.35">
      <c r="A423" s="4">
        <v>43584</v>
      </c>
      <c r="B423" s="2">
        <v>214.28</v>
      </c>
      <c r="C423" s="2">
        <v>-3890.25</v>
      </c>
      <c r="D423" s="2" t="s">
        <v>54</v>
      </c>
      <c r="F423" s="4">
        <v>43949</v>
      </c>
      <c r="G423" s="2">
        <v>8266.25</v>
      </c>
      <c r="H423" s="2">
        <v>-7338.45</v>
      </c>
      <c r="I423" s="2" t="s">
        <v>53</v>
      </c>
      <c r="K423" s="4">
        <v>43955</v>
      </c>
      <c r="L423" s="2">
        <v>2487.7399999999998</v>
      </c>
      <c r="M423" s="2">
        <v>-35282.67</v>
      </c>
      <c r="N423" s="2" t="s">
        <v>55</v>
      </c>
      <c r="P423" s="4">
        <v>43952</v>
      </c>
      <c r="Q423" s="2">
        <v>1009.04</v>
      </c>
      <c r="R423" s="2">
        <v>-9018.92</v>
      </c>
      <c r="S423" s="2" t="s">
        <v>52</v>
      </c>
      <c r="U423" s="4">
        <v>43955</v>
      </c>
      <c r="V423" s="2">
        <v>1017.32</v>
      </c>
      <c r="W423" s="2">
        <v>15824.39</v>
      </c>
      <c r="X423" s="2" t="s">
        <v>54</v>
      </c>
      <c r="Z423" s="12">
        <v>43945</v>
      </c>
      <c r="AA423" s="10">
        <v>16660.490000000002</v>
      </c>
      <c r="AB423" s="10">
        <v>-43819.88</v>
      </c>
    </row>
    <row r="424" spans="1:28" ht="15.75" customHeight="1" thickBot="1" x14ac:dyDescent="0.35">
      <c r="A424" s="4">
        <v>43585</v>
      </c>
      <c r="B424" s="2">
        <v>2127.1999999999998</v>
      </c>
      <c r="C424" s="2">
        <v>18918.53</v>
      </c>
      <c r="D424" s="2" t="s">
        <v>53</v>
      </c>
      <c r="F424" s="4">
        <v>43950</v>
      </c>
      <c r="G424" s="2">
        <v>7553.46</v>
      </c>
      <c r="H424" s="2">
        <v>47231.91</v>
      </c>
      <c r="I424" s="2" t="s">
        <v>53</v>
      </c>
      <c r="K424" s="4">
        <v>43956</v>
      </c>
      <c r="L424" s="2">
        <v>3039.62</v>
      </c>
      <c r="M424" s="2">
        <v>2405.77</v>
      </c>
      <c r="N424" s="2" t="s">
        <v>55</v>
      </c>
      <c r="P424" s="4">
        <v>43954</v>
      </c>
      <c r="Q424" s="2">
        <v>61.86</v>
      </c>
      <c r="R424" s="2">
        <v>-1841.77</v>
      </c>
      <c r="S424" s="2" t="s">
        <v>52</v>
      </c>
      <c r="U424" s="4">
        <v>43956</v>
      </c>
      <c r="V424" s="2">
        <v>1046.8399999999999</v>
      </c>
      <c r="W424" s="2">
        <v>44429.22</v>
      </c>
      <c r="X424" s="2" t="s">
        <v>54</v>
      </c>
      <c r="Z424" s="12">
        <v>43946</v>
      </c>
      <c r="AA424" s="10">
        <v>0.01</v>
      </c>
      <c r="AB424" s="10">
        <v>-21.59</v>
      </c>
    </row>
    <row r="425" spans="1:28" ht="15.75" customHeight="1" thickBot="1" x14ac:dyDescent="0.35">
      <c r="A425" s="4">
        <v>43585</v>
      </c>
      <c r="B425" s="2">
        <v>1604.42</v>
      </c>
      <c r="C425" s="2">
        <v>-70095.69</v>
      </c>
      <c r="D425" s="2" t="s">
        <v>55</v>
      </c>
      <c r="F425" s="4">
        <v>43951</v>
      </c>
      <c r="G425" s="2">
        <v>9853.7999999999993</v>
      </c>
      <c r="H425" s="2">
        <v>-64652.3</v>
      </c>
      <c r="I425" s="2" t="s">
        <v>53</v>
      </c>
      <c r="K425" s="4">
        <v>43957</v>
      </c>
      <c r="L425" s="2">
        <v>3494.79</v>
      </c>
      <c r="M425" s="2">
        <v>-1493.49</v>
      </c>
      <c r="N425" s="2" t="s">
        <v>55</v>
      </c>
      <c r="P425" s="4">
        <v>43955</v>
      </c>
      <c r="Q425" s="2">
        <v>718.81</v>
      </c>
      <c r="R425" s="2">
        <v>-1790.09</v>
      </c>
      <c r="S425" s="2" t="s">
        <v>52</v>
      </c>
      <c r="U425" s="4">
        <v>43957</v>
      </c>
      <c r="V425" s="2">
        <v>1317.77</v>
      </c>
      <c r="W425" s="2">
        <v>29566.87</v>
      </c>
      <c r="X425" s="2" t="s">
        <v>54</v>
      </c>
      <c r="Z425" s="12">
        <v>43947</v>
      </c>
      <c r="AA425" s="10">
        <v>390.69</v>
      </c>
      <c r="AB425" s="10">
        <v>-24262.6</v>
      </c>
    </row>
    <row r="426" spans="1:28" ht="15.75" customHeight="1" thickBot="1" x14ac:dyDescent="0.35">
      <c r="A426" s="4">
        <v>43585</v>
      </c>
      <c r="B426" s="2">
        <v>378.78</v>
      </c>
      <c r="C426" s="2">
        <v>26913.78</v>
      </c>
      <c r="D426" s="2" t="s">
        <v>54</v>
      </c>
      <c r="F426" s="4">
        <v>43952</v>
      </c>
      <c r="G426" s="2">
        <v>6148.58</v>
      </c>
      <c r="H426" s="2">
        <v>-107999.96</v>
      </c>
      <c r="I426" s="2" t="s">
        <v>53</v>
      </c>
      <c r="K426" s="4">
        <v>43958</v>
      </c>
      <c r="L426" s="2">
        <v>5183.21</v>
      </c>
      <c r="M426" s="2">
        <v>-18361.41</v>
      </c>
      <c r="N426" s="2" t="s">
        <v>55</v>
      </c>
      <c r="P426" s="4">
        <v>43956</v>
      </c>
      <c r="Q426" s="2">
        <v>1224.51</v>
      </c>
      <c r="R426" s="2">
        <v>1338.69</v>
      </c>
      <c r="S426" s="2" t="s">
        <v>52</v>
      </c>
      <c r="U426" s="4">
        <v>43958</v>
      </c>
      <c r="V426" s="2">
        <v>1565.57</v>
      </c>
      <c r="W426" s="2">
        <v>-188980.63</v>
      </c>
      <c r="X426" s="2" t="s">
        <v>54</v>
      </c>
      <c r="Z426" s="12">
        <v>43948</v>
      </c>
      <c r="AA426" s="10">
        <v>16915.71</v>
      </c>
      <c r="AB426" s="10">
        <v>-205896.39</v>
      </c>
    </row>
    <row r="427" spans="1:28" ht="15.75" customHeight="1" thickBot="1" x14ac:dyDescent="0.35">
      <c r="A427" s="4">
        <v>43585</v>
      </c>
      <c r="B427" s="2">
        <v>803.14</v>
      </c>
      <c r="C427" s="2">
        <v>43591.43</v>
      </c>
      <c r="D427" s="2" t="s">
        <v>52</v>
      </c>
      <c r="F427" s="4">
        <v>43954</v>
      </c>
      <c r="G427" s="2">
        <v>302.67</v>
      </c>
      <c r="H427" s="2">
        <v>-5106.5</v>
      </c>
      <c r="I427" s="2" t="s">
        <v>53</v>
      </c>
      <c r="K427" s="4">
        <v>43959</v>
      </c>
      <c r="L427" s="2">
        <v>2822.26</v>
      </c>
      <c r="M427" s="2">
        <v>-9289.36</v>
      </c>
      <c r="N427" s="2" t="s">
        <v>55</v>
      </c>
      <c r="P427" s="4">
        <v>43957</v>
      </c>
      <c r="Q427" s="2">
        <v>1049.94</v>
      </c>
      <c r="R427" s="2">
        <v>-10434.68</v>
      </c>
      <c r="S427" s="2" t="s">
        <v>52</v>
      </c>
      <c r="U427" s="4">
        <v>43959</v>
      </c>
      <c r="V427" s="2">
        <v>1599.72</v>
      </c>
      <c r="W427" s="2">
        <v>-5473.79</v>
      </c>
      <c r="X427" s="2" t="s">
        <v>54</v>
      </c>
      <c r="Z427" s="12">
        <v>43949</v>
      </c>
      <c r="AA427" s="10">
        <v>20717.89</v>
      </c>
      <c r="AB427" s="10">
        <v>-542035.81000000006</v>
      </c>
    </row>
    <row r="428" spans="1:28" ht="15.75" customHeight="1" thickBot="1" x14ac:dyDescent="0.35">
      <c r="A428" s="4">
        <v>43586</v>
      </c>
      <c r="B428" s="2">
        <v>254.69</v>
      </c>
      <c r="C428" s="2">
        <v>2400.15</v>
      </c>
      <c r="D428" s="2" t="s">
        <v>52</v>
      </c>
      <c r="F428" s="4">
        <v>43955</v>
      </c>
      <c r="G428" s="2">
        <v>8398.7099999999991</v>
      </c>
      <c r="H428" s="2">
        <v>-30038.21</v>
      </c>
      <c r="I428" s="2" t="s">
        <v>53</v>
      </c>
      <c r="K428" s="4">
        <v>43961</v>
      </c>
      <c r="L428" s="2">
        <v>76.819999999999993</v>
      </c>
      <c r="M428" s="2">
        <v>-14866.12</v>
      </c>
      <c r="N428" s="2" t="s">
        <v>55</v>
      </c>
      <c r="P428" s="4">
        <v>43958</v>
      </c>
      <c r="Q428" s="2">
        <v>1193.8699999999999</v>
      </c>
      <c r="R428" s="2">
        <v>-6700.56</v>
      </c>
      <c r="S428" s="2" t="s">
        <v>52</v>
      </c>
      <c r="U428" s="4">
        <v>43961</v>
      </c>
      <c r="V428" s="2">
        <v>45.76</v>
      </c>
      <c r="W428" s="2">
        <v>2681.07</v>
      </c>
      <c r="X428" s="2" t="s">
        <v>54</v>
      </c>
      <c r="Z428" s="12">
        <v>43950</v>
      </c>
      <c r="AA428" s="10">
        <v>18573.669999999998</v>
      </c>
      <c r="AB428" s="10">
        <v>-215878.71</v>
      </c>
    </row>
    <row r="429" spans="1:28" ht="15.75" customHeight="1" thickBot="1" x14ac:dyDescent="0.35">
      <c r="A429" s="4">
        <v>43586</v>
      </c>
      <c r="B429" s="2">
        <v>1503.56</v>
      </c>
      <c r="C429" s="2">
        <v>-156471.34</v>
      </c>
      <c r="D429" s="2" t="s">
        <v>55</v>
      </c>
      <c r="F429" s="4">
        <v>43956</v>
      </c>
      <c r="G429" s="2">
        <v>9880.3799999999992</v>
      </c>
      <c r="H429" s="2">
        <v>-76520.679999999993</v>
      </c>
      <c r="I429" s="2" t="s">
        <v>53</v>
      </c>
      <c r="K429" s="4">
        <v>43962</v>
      </c>
      <c r="L429" s="2">
        <v>4796.9399999999996</v>
      </c>
      <c r="M429" s="2">
        <v>-2586.5500000000002</v>
      </c>
      <c r="N429" s="2" t="s">
        <v>55</v>
      </c>
      <c r="P429" s="4">
        <v>43959</v>
      </c>
      <c r="Q429" s="2">
        <v>1014.59</v>
      </c>
      <c r="R429" s="2">
        <v>529.52</v>
      </c>
      <c r="S429" s="2" t="s">
        <v>52</v>
      </c>
      <c r="U429" s="4">
        <v>43962</v>
      </c>
      <c r="V429" s="2">
        <v>1472</v>
      </c>
      <c r="W429" s="2">
        <v>36597.49</v>
      </c>
      <c r="X429" s="2" t="s">
        <v>54</v>
      </c>
      <c r="Z429" s="12">
        <v>43951</v>
      </c>
      <c r="AA429" s="10">
        <v>24112.7</v>
      </c>
      <c r="AB429" s="10">
        <v>-694802.93</v>
      </c>
    </row>
    <row r="430" spans="1:28" ht="15.75" customHeight="1" thickBot="1" x14ac:dyDescent="0.35">
      <c r="A430" s="4">
        <v>43586</v>
      </c>
      <c r="B430" s="2">
        <v>515.36</v>
      </c>
      <c r="C430" s="2">
        <v>-23417.75</v>
      </c>
      <c r="D430" s="2" t="s">
        <v>54</v>
      </c>
      <c r="F430" s="4">
        <v>43957</v>
      </c>
      <c r="G430" s="2">
        <v>8763.1200000000008</v>
      </c>
      <c r="H430" s="2">
        <v>-63158.04</v>
      </c>
      <c r="I430" s="2" t="s">
        <v>53</v>
      </c>
      <c r="K430" s="4">
        <v>43963</v>
      </c>
      <c r="L430" s="2">
        <v>4390.7</v>
      </c>
      <c r="M430" s="2">
        <v>-28918.93</v>
      </c>
      <c r="N430" s="2" t="s">
        <v>55</v>
      </c>
      <c r="P430" s="4">
        <v>43961</v>
      </c>
      <c r="Q430" s="2">
        <v>109.61</v>
      </c>
      <c r="R430" s="2">
        <v>-3523.63</v>
      </c>
      <c r="S430" s="2" t="s">
        <v>52</v>
      </c>
      <c r="U430" s="4">
        <v>43963</v>
      </c>
      <c r="V430" s="2">
        <v>1388.62</v>
      </c>
      <c r="W430" s="2">
        <v>67443.38</v>
      </c>
      <c r="X430" s="2" t="s">
        <v>54</v>
      </c>
      <c r="Z430" s="12">
        <v>43952</v>
      </c>
      <c r="AA430" s="10">
        <v>15423.43</v>
      </c>
      <c r="AB430" s="10">
        <v>-411218.84</v>
      </c>
    </row>
    <row r="431" spans="1:28" ht="15.75" customHeight="1" thickBot="1" x14ac:dyDescent="0.35">
      <c r="A431" s="4">
        <v>43586</v>
      </c>
      <c r="B431" s="2">
        <v>1906.68</v>
      </c>
      <c r="C431" s="2">
        <v>7149.78</v>
      </c>
      <c r="D431" s="2" t="s">
        <v>53</v>
      </c>
      <c r="F431" s="4">
        <v>43958</v>
      </c>
      <c r="G431" s="2">
        <v>9409.61</v>
      </c>
      <c r="H431" s="2">
        <v>7570.67</v>
      </c>
      <c r="I431" s="2" t="s">
        <v>53</v>
      </c>
      <c r="K431" s="4">
        <v>43964</v>
      </c>
      <c r="L431" s="2">
        <v>4844.33</v>
      </c>
      <c r="M431" s="2">
        <v>32565.02</v>
      </c>
      <c r="N431" s="2" t="s">
        <v>55</v>
      </c>
      <c r="P431" s="4">
        <v>43962</v>
      </c>
      <c r="Q431" s="2">
        <v>1619.88</v>
      </c>
      <c r="R431" s="2">
        <v>-45558.6</v>
      </c>
      <c r="S431" s="2" t="s">
        <v>52</v>
      </c>
      <c r="U431" s="4">
        <v>43964</v>
      </c>
      <c r="V431" s="2">
        <v>1589.03</v>
      </c>
      <c r="W431" s="2">
        <v>40182.79</v>
      </c>
      <c r="X431" s="2" t="s">
        <v>54</v>
      </c>
      <c r="Z431" s="12">
        <v>43954</v>
      </c>
      <c r="AA431" s="10">
        <v>1031.8900000000001</v>
      </c>
      <c r="AB431" s="10">
        <v>-113358.02</v>
      </c>
    </row>
    <row r="432" spans="1:28" ht="15.75" customHeight="1" thickBot="1" x14ac:dyDescent="0.35">
      <c r="A432" s="4">
        <v>43587</v>
      </c>
      <c r="B432" s="2">
        <v>153.35</v>
      </c>
      <c r="C432" s="2">
        <v>81.319999999999993</v>
      </c>
      <c r="D432" s="2" t="s">
        <v>52</v>
      </c>
      <c r="F432" s="4">
        <v>43959</v>
      </c>
      <c r="G432" s="2">
        <v>7657.5</v>
      </c>
      <c r="H432" s="2">
        <v>20438</v>
      </c>
      <c r="I432" s="2" t="s">
        <v>53</v>
      </c>
      <c r="K432" s="4">
        <v>43965</v>
      </c>
      <c r="L432" s="2">
        <v>3687.72</v>
      </c>
      <c r="M432" s="2">
        <v>-101564.68</v>
      </c>
      <c r="N432" s="2" t="s">
        <v>55</v>
      </c>
      <c r="P432" s="4">
        <v>43963</v>
      </c>
      <c r="Q432" s="2">
        <v>1406.11</v>
      </c>
      <c r="R432" s="2">
        <v>11005.21</v>
      </c>
      <c r="S432" s="2" t="s">
        <v>52</v>
      </c>
      <c r="U432" s="4">
        <v>43965</v>
      </c>
      <c r="V432" s="2">
        <v>1792.89</v>
      </c>
      <c r="W432" s="2">
        <v>-227420.34</v>
      </c>
      <c r="X432" s="2" t="s">
        <v>54</v>
      </c>
      <c r="Z432" s="12">
        <v>43955</v>
      </c>
      <c r="AA432" s="10">
        <v>17439.36</v>
      </c>
      <c r="AB432" s="10">
        <v>-116033.85</v>
      </c>
    </row>
    <row r="433" spans="1:28" ht="15.75" customHeight="1" thickBot="1" x14ac:dyDescent="0.35">
      <c r="A433" s="4">
        <v>43587</v>
      </c>
      <c r="B433" s="2">
        <v>1742.14</v>
      </c>
      <c r="C433" s="2">
        <v>19472.93</v>
      </c>
      <c r="D433" s="2" t="s">
        <v>53</v>
      </c>
      <c r="F433" s="4">
        <v>43961</v>
      </c>
      <c r="G433" s="2">
        <v>257.95999999999998</v>
      </c>
      <c r="H433" s="2">
        <v>-5656.35</v>
      </c>
      <c r="I433" s="2" t="s">
        <v>53</v>
      </c>
      <c r="K433" s="4">
        <v>43966</v>
      </c>
      <c r="L433" s="2">
        <v>3593.38</v>
      </c>
      <c r="M433" s="2">
        <v>-178286.44</v>
      </c>
      <c r="N433" s="2" t="s">
        <v>55</v>
      </c>
      <c r="P433" s="4">
        <v>43964</v>
      </c>
      <c r="Q433" s="2">
        <v>1028.0899999999999</v>
      </c>
      <c r="R433" s="2">
        <v>3907.47</v>
      </c>
      <c r="S433" s="2" t="s">
        <v>52</v>
      </c>
      <c r="U433" s="4">
        <v>43966</v>
      </c>
      <c r="V433" s="2">
        <v>2053</v>
      </c>
      <c r="W433" s="2">
        <v>-223748.46</v>
      </c>
      <c r="X433" s="2" t="s">
        <v>54</v>
      </c>
      <c r="Z433" s="12">
        <v>43956</v>
      </c>
      <c r="AA433" s="10">
        <v>21290.07</v>
      </c>
      <c r="AB433" s="10">
        <v>-108767.52</v>
      </c>
    </row>
    <row r="434" spans="1:28" ht="15.75" customHeight="1" thickBot="1" x14ac:dyDescent="0.35">
      <c r="A434" s="4">
        <v>43587</v>
      </c>
      <c r="B434" s="2">
        <v>379.5</v>
      </c>
      <c r="C434" s="2">
        <v>-22894.48</v>
      </c>
      <c r="D434" s="2" t="s">
        <v>54</v>
      </c>
      <c r="F434" s="4">
        <v>43962</v>
      </c>
      <c r="G434" s="2">
        <v>7109.48</v>
      </c>
      <c r="H434" s="2">
        <v>-7632.87</v>
      </c>
      <c r="I434" s="2" t="s">
        <v>53</v>
      </c>
      <c r="K434" s="4">
        <v>43968</v>
      </c>
      <c r="L434" s="2">
        <v>272.45</v>
      </c>
      <c r="M434" s="2">
        <v>-80142.89</v>
      </c>
      <c r="N434" s="2" t="s">
        <v>55</v>
      </c>
      <c r="P434" s="4">
        <v>43965</v>
      </c>
      <c r="Q434" s="2">
        <v>985.28</v>
      </c>
      <c r="R434" s="2">
        <v>1664.86</v>
      </c>
      <c r="S434" s="2" t="s">
        <v>52</v>
      </c>
      <c r="U434" s="4">
        <v>43968</v>
      </c>
      <c r="V434" s="2">
        <v>263.52</v>
      </c>
      <c r="W434" s="2">
        <v>-185867.29</v>
      </c>
      <c r="X434" s="2" t="s">
        <v>54</v>
      </c>
      <c r="Z434" s="12">
        <v>43957</v>
      </c>
      <c r="AA434" s="10">
        <v>20960.96</v>
      </c>
      <c r="AB434" s="10">
        <v>-461955.48</v>
      </c>
    </row>
    <row r="435" spans="1:28" ht="15.75" customHeight="1" thickBot="1" x14ac:dyDescent="0.35">
      <c r="A435" s="4">
        <v>43587</v>
      </c>
      <c r="B435" s="2">
        <v>1323.96</v>
      </c>
      <c r="C435" s="2">
        <v>-98832.45</v>
      </c>
      <c r="D435" s="2" t="s">
        <v>55</v>
      </c>
      <c r="F435" s="4">
        <v>43963</v>
      </c>
      <c r="G435" s="2">
        <v>7771.61</v>
      </c>
      <c r="H435" s="2">
        <v>-3179.82</v>
      </c>
      <c r="I435" s="2" t="s">
        <v>53</v>
      </c>
      <c r="K435" s="4">
        <v>43969</v>
      </c>
      <c r="L435" s="2">
        <v>3414.3</v>
      </c>
      <c r="M435" s="2">
        <v>-46084.4</v>
      </c>
      <c r="N435" s="2" t="s">
        <v>55</v>
      </c>
      <c r="P435" s="4">
        <v>43966</v>
      </c>
      <c r="Q435" s="2">
        <v>1128.8</v>
      </c>
      <c r="R435" s="2">
        <v>4619.24</v>
      </c>
      <c r="S435" s="2" t="s">
        <v>52</v>
      </c>
      <c r="U435" s="4">
        <v>43969</v>
      </c>
      <c r="V435" s="2">
        <v>2093.4699999999998</v>
      </c>
      <c r="W435" s="2">
        <v>-165084.71</v>
      </c>
      <c r="X435" s="2" t="s">
        <v>54</v>
      </c>
      <c r="Z435" s="12">
        <v>43958</v>
      </c>
      <c r="AA435" s="10">
        <v>23578.78</v>
      </c>
      <c r="AB435" s="10">
        <v>-310708.62</v>
      </c>
    </row>
    <row r="436" spans="1:28" ht="15.75" customHeight="1" thickBot="1" x14ac:dyDescent="0.35">
      <c r="A436" s="4">
        <v>43588</v>
      </c>
      <c r="B436" s="2">
        <v>435.61</v>
      </c>
      <c r="C436" s="2">
        <v>2375.5700000000002</v>
      </c>
      <c r="D436" s="2" t="s">
        <v>54</v>
      </c>
      <c r="F436" s="4">
        <v>43964</v>
      </c>
      <c r="G436" s="2">
        <v>7618.6</v>
      </c>
      <c r="H436" s="2">
        <v>21117.24</v>
      </c>
      <c r="I436" s="2" t="s">
        <v>53</v>
      </c>
      <c r="K436" s="4">
        <v>43970</v>
      </c>
      <c r="L436" s="2">
        <v>3071.82</v>
      </c>
      <c r="M436" s="2">
        <v>-78969.899999999994</v>
      </c>
      <c r="N436" s="2" t="s">
        <v>55</v>
      </c>
      <c r="P436" s="4">
        <v>43968</v>
      </c>
      <c r="Q436" s="2">
        <v>224.91</v>
      </c>
      <c r="R436" s="2">
        <v>3479.07</v>
      </c>
      <c r="S436" s="2" t="s">
        <v>52</v>
      </c>
      <c r="U436" s="4">
        <v>43970</v>
      </c>
      <c r="V436" s="2">
        <v>1441.28</v>
      </c>
      <c r="W436" s="2">
        <v>-53517.67</v>
      </c>
      <c r="X436" s="2" t="s">
        <v>54</v>
      </c>
      <c r="Z436" s="12">
        <v>43959</v>
      </c>
      <c r="AA436" s="10">
        <v>17253.740000000002</v>
      </c>
      <c r="AB436" s="10">
        <v>-53170.07</v>
      </c>
    </row>
    <row r="437" spans="1:28" ht="15.75" customHeight="1" thickBot="1" x14ac:dyDescent="0.35">
      <c r="A437" s="4">
        <v>43588</v>
      </c>
      <c r="B437" s="2">
        <v>2053.0100000000002</v>
      </c>
      <c r="C437" s="2">
        <v>-95356.46</v>
      </c>
      <c r="D437" s="2" t="s">
        <v>55</v>
      </c>
      <c r="F437" s="4">
        <v>43965</v>
      </c>
      <c r="G437" s="2">
        <v>7066.64</v>
      </c>
      <c r="H437" s="2">
        <v>-84186.559999999998</v>
      </c>
      <c r="I437" s="2" t="s">
        <v>53</v>
      </c>
      <c r="K437" s="4">
        <v>43971</v>
      </c>
      <c r="L437" s="2">
        <v>3058.63</v>
      </c>
      <c r="M437" s="2">
        <v>-29097.15</v>
      </c>
      <c r="N437" s="2" t="s">
        <v>55</v>
      </c>
      <c r="P437" s="4">
        <v>43969</v>
      </c>
      <c r="Q437" s="2">
        <v>1043.57</v>
      </c>
      <c r="R437" s="2">
        <v>-7114.22</v>
      </c>
      <c r="S437" s="2" t="s">
        <v>52</v>
      </c>
      <c r="U437" s="4">
        <v>43971</v>
      </c>
      <c r="V437" s="2">
        <v>1591.34</v>
      </c>
      <c r="W437" s="2">
        <v>16141.1</v>
      </c>
      <c r="X437" s="2" t="s">
        <v>54</v>
      </c>
      <c r="Z437" s="12">
        <v>43961</v>
      </c>
      <c r="AA437" s="10">
        <v>782.17</v>
      </c>
      <c r="AB437" s="10">
        <v>-44242.8</v>
      </c>
    </row>
    <row r="438" spans="1:28" ht="15.75" customHeight="1" thickBot="1" x14ac:dyDescent="0.35">
      <c r="A438" s="4">
        <v>43588</v>
      </c>
      <c r="B438" s="2">
        <v>215.73</v>
      </c>
      <c r="C438" s="2">
        <v>2900.03</v>
      </c>
      <c r="D438" s="2" t="s">
        <v>52</v>
      </c>
      <c r="F438" s="4">
        <v>43966</v>
      </c>
      <c r="G438" s="2">
        <v>6859.74</v>
      </c>
      <c r="H438" s="2">
        <v>48716.160000000003</v>
      </c>
      <c r="I438" s="2" t="s">
        <v>53</v>
      </c>
      <c r="K438" s="4">
        <v>43972</v>
      </c>
      <c r="L438" s="2">
        <v>3199.47</v>
      </c>
      <c r="M438" s="2">
        <v>6631.36</v>
      </c>
      <c r="N438" s="2" t="s">
        <v>55</v>
      </c>
      <c r="P438" s="4">
        <v>43970</v>
      </c>
      <c r="Q438" s="2">
        <v>1227.1300000000001</v>
      </c>
      <c r="R438" s="2">
        <v>-11315.51</v>
      </c>
      <c r="S438" s="2" t="s">
        <v>52</v>
      </c>
      <c r="U438" s="4">
        <v>43972</v>
      </c>
      <c r="V438" s="2">
        <v>1957.59</v>
      </c>
      <c r="W438" s="2">
        <v>22374.49</v>
      </c>
      <c r="X438" s="2" t="s">
        <v>54</v>
      </c>
      <c r="Z438" s="12">
        <v>43962</v>
      </c>
      <c r="AA438" s="10">
        <v>21128.2</v>
      </c>
      <c r="AB438" s="10">
        <v>42007.81</v>
      </c>
    </row>
    <row r="439" spans="1:28" ht="15.75" customHeight="1" thickBot="1" x14ac:dyDescent="0.35">
      <c r="A439" s="4">
        <v>43588</v>
      </c>
      <c r="B439" s="2">
        <v>2217.71</v>
      </c>
      <c r="C439" s="2">
        <v>23799.59</v>
      </c>
      <c r="D439" s="2" t="s">
        <v>53</v>
      </c>
      <c r="F439" s="4">
        <v>43968</v>
      </c>
      <c r="G439" s="2">
        <v>153.19999999999999</v>
      </c>
      <c r="H439" s="2">
        <v>-12552.61</v>
      </c>
      <c r="I439" s="2" t="s">
        <v>53</v>
      </c>
      <c r="K439" s="4">
        <v>43973</v>
      </c>
      <c r="L439" s="2">
        <v>2710.87</v>
      </c>
      <c r="M439" s="2">
        <v>47721.81</v>
      </c>
      <c r="N439" s="2" t="s">
        <v>55</v>
      </c>
      <c r="P439" s="4">
        <v>43971</v>
      </c>
      <c r="Q439" s="2">
        <v>844.78</v>
      </c>
      <c r="R439" s="2">
        <v>-11841.61</v>
      </c>
      <c r="S439" s="2" t="s">
        <v>52</v>
      </c>
      <c r="U439" s="4">
        <v>43973</v>
      </c>
      <c r="V439" s="2">
        <v>1510.43</v>
      </c>
      <c r="W439" s="2">
        <v>3943.84</v>
      </c>
      <c r="X439" s="2" t="s">
        <v>54</v>
      </c>
      <c r="Z439" s="12">
        <v>43963</v>
      </c>
      <c r="AA439" s="10">
        <v>22136.85</v>
      </c>
      <c r="AB439" s="10">
        <v>-14461.82</v>
      </c>
    </row>
    <row r="440" spans="1:28" ht="15.75" customHeight="1" thickBot="1" x14ac:dyDescent="0.35">
      <c r="A440" s="4">
        <v>43590</v>
      </c>
      <c r="B440" s="2">
        <v>40.56</v>
      </c>
      <c r="C440" s="2">
        <v>-7935.99</v>
      </c>
      <c r="D440" s="2" t="s">
        <v>54</v>
      </c>
      <c r="F440" s="4">
        <v>43969</v>
      </c>
      <c r="G440" s="2">
        <v>7033.71</v>
      </c>
      <c r="H440" s="2">
        <v>-98810.7</v>
      </c>
      <c r="I440" s="2" t="s">
        <v>53</v>
      </c>
      <c r="K440" s="4">
        <v>43975</v>
      </c>
      <c r="L440" s="2">
        <v>125.66</v>
      </c>
      <c r="M440" s="2">
        <v>4074.66</v>
      </c>
      <c r="N440" s="2" t="s">
        <v>55</v>
      </c>
      <c r="P440" s="4">
        <v>43972</v>
      </c>
      <c r="Q440" s="2">
        <v>689.77</v>
      </c>
      <c r="R440" s="2">
        <v>-320.36</v>
      </c>
      <c r="S440" s="2" t="s">
        <v>52</v>
      </c>
      <c r="U440" s="4">
        <v>43975</v>
      </c>
      <c r="V440" s="2">
        <v>45.88</v>
      </c>
      <c r="W440" s="2">
        <v>2579.06</v>
      </c>
      <c r="X440" s="2" t="s">
        <v>54</v>
      </c>
      <c r="Z440" s="12">
        <v>43964</v>
      </c>
      <c r="AA440" s="10">
        <v>22828.52</v>
      </c>
      <c r="AB440" s="10">
        <v>146559.63</v>
      </c>
    </row>
    <row r="441" spans="1:28" ht="15.75" customHeight="1" thickBot="1" x14ac:dyDescent="0.35">
      <c r="A441" s="4">
        <v>43590</v>
      </c>
      <c r="B441" s="2">
        <v>123.85</v>
      </c>
      <c r="C441" s="2">
        <v>-3341.78</v>
      </c>
      <c r="D441" s="2" t="s">
        <v>53</v>
      </c>
      <c r="F441" s="4">
        <v>43970</v>
      </c>
      <c r="G441" s="2">
        <v>6768.66</v>
      </c>
      <c r="H441" s="2">
        <v>-149655.46</v>
      </c>
      <c r="I441" s="2" t="s">
        <v>53</v>
      </c>
      <c r="K441" s="4">
        <v>43976</v>
      </c>
      <c r="L441" s="2">
        <v>1535.77</v>
      </c>
      <c r="M441" s="2">
        <v>852.92</v>
      </c>
      <c r="N441" s="2" t="s">
        <v>55</v>
      </c>
      <c r="P441" s="4">
        <v>43973</v>
      </c>
      <c r="Q441" s="2">
        <v>709.14</v>
      </c>
      <c r="R441" s="2">
        <v>-3362.23</v>
      </c>
      <c r="S441" s="2" t="s">
        <v>52</v>
      </c>
      <c r="U441" s="4">
        <v>43976</v>
      </c>
      <c r="V441" s="2">
        <v>1237.83</v>
      </c>
      <c r="W441" s="2">
        <v>15704.26</v>
      </c>
      <c r="X441" s="2" t="s">
        <v>54</v>
      </c>
      <c r="Z441" s="12">
        <v>43965</v>
      </c>
      <c r="AA441" s="10">
        <v>20569.14</v>
      </c>
      <c r="AB441" s="10">
        <v>-463453.87</v>
      </c>
    </row>
    <row r="442" spans="1:28" ht="15.75" customHeight="1" thickBot="1" x14ac:dyDescent="0.35">
      <c r="A442" s="4">
        <v>43590</v>
      </c>
      <c r="B442" s="2">
        <v>59.03</v>
      </c>
      <c r="C442" s="2">
        <v>-4429.63</v>
      </c>
      <c r="D442" s="2" t="s">
        <v>55</v>
      </c>
      <c r="F442" s="4">
        <v>43971</v>
      </c>
      <c r="G442" s="2">
        <v>5965.14</v>
      </c>
      <c r="H442" s="2">
        <v>-76798.28</v>
      </c>
      <c r="I442" s="2" t="s">
        <v>53</v>
      </c>
      <c r="K442" s="4">
        <v>43977</v>
      </c>
      <c r="L442" s="2">
        <v>3800.61</v>
      </c>
      <c r="M442" s="2">
        <v>-261209.71</v>
      </c>
      <c r="N442" s="2" t="s">
        <v>55</v>
      </c>
      <c r="P442" s="4">
        <v>43975</v>
      </c>
      <c r="Q442" s="2">
        <v>59.45</v>
      </c>
      <c r="R442" s="2">
        <v>-819.5</v>
      </c>
      <c r="S442" s="2" t="s">
        <v>52</v>
      </c>
      <c r="U442" s="4">
        <v>43977</v>
      </c>
      <c r="V442" s="2">
        <v>2294.63</v>
      </c>
      <c r="W442" s="2">
        <v>-72156.240000000005</v>
      </c>
      <c r="X442" s="2" t="s">
        <v>54</v>
      </c>
      <c r="Z442" s="12">
        <v>43966</v>
      </c>
      <c r="AA442" s="10">
        <v>20184.3</v>
      </c>
      <c r="AB442" s="10">
        <v>-561857.93000000005</v>
      </c>
    </row>
    <row r="443" spans="1:28" ht="15.75" customHeight="1" thickBot="1" x14ac:dyDescent="0.35">
      <c r="A443" s="4">
        <v>43590</v>
      </c>
      <c r="B443" s="2">
        <v>47.8</v>
      </c>
      <c r="C443" s="2">
        <v>-7996.1</v>
      </c>
      <c r="D443" s="2" t="s">
        <v>52</v>
      </c>
      <c r="F443" s="4">
        <v>43972</v>
      </c>
      <c r="G443" s="2">
        <v>7700.94</v>
      </c>
      <c r="H443" s="2">
        <v>-26493.99</v>
      </c>
      <c r="I443" s="2" t="s">
        <v>53</v>
      </c>
      <c r="K443" s="4">
        <v>43978</v>
      </c>
      <c r="L443" s="2">
        <v>3145.25</v>
      </c>
      <c r="M443" s="2">
        <v>2005.73</v>
      </c>
      <c r="N443" s="2" t="s">
        <v>55</v>
      </c>
      <c r="P443" s="4">
        <v>43976</v>
      </c>
      <c r="Q443" s="2">
        <v>522.45000000000005</v>
      </c>
      <c r="R443" s="2">
        <v>-4454.8100000000004</v>
      </c>
      <c r="S443" s="2" t="s">
        <v>52</v>
      </c>
      <c r="U443" s="4">
        <v>43978</v>
      </c>
      <c r="V443" s="2">
        <v>2235.4899999999998</v>
      </c>
      <c r="W443" s="2">
        <v>-158460.53</v>
      </c>
      <c r="X443" s="2" t="s">
        <v>54</v>
      </c>
      <c r="Z443" s="12">
        <v>43968</v>
      </c>
      <c r="AA443" s="10">
        <v>1306.9100000000001</v>
      </c>
      <c r="AB443" s="10">
        <v>-358354.41</v>
      </c>
    </row>
    <row r="444" spans="1:28" ht="15.75" customHeight="1" thickBot="1" x14ac:dyDescent="0.35">
      <c r="A444" s="4">
        <v>43591</v>
      </c>
      <c r="B444" s="2">
        <v>1148.51</v>
      </c>
      <c r="C444" s="2">
        <v>75001.899999999994</v>
      </c>
      <c r="D444" s="2" t="s">
        <v>55</v>
      </c>
      <c r="F444" s="4">
        <v>43973</v>
      </c>
      <c r="G444" s="2">
        <v>6523.36</v>
      </c>
      <c r="H444" s="2">
        <v>13628.82</v>
      </c>
      <c r="I444" s="2" t="s">
        <v>53</v>
      </c>
      <c r="K444" s="4">
        <v>43979</v>
      </c>
      <c r="L444" s="2">
        <v>2793.37</v>
      </c>
      <c r="M444" s="2">
        <v>9862.06</v>
      </c>
      <c r="N444" s="2" t="s">
        <v>55</v>
      </c>
      <c r="P444" s="4">
        <v>43977</v>
      </c>
      <c r="Q444" s="2">
        <v>1158.8399999999999</v>
      </c>
      <c r="R444" s="2">
        <v>5584.2</v>
      </c>
      <c r="S444" s="2" t="s">
        <v>52</v>
      </c>
      <c r="U444" s="4">
        <v>43979</v>
      </c>
      <c r="V444" s="2">
        <v>1985.2</v>
      </c>
      <c r="W444" s="2">
        <v>-19118.16</v>
      </c>
      <c r="X444" s="2" t="s">
        <v>54</v>
      </c>
      <c r="Z444" s="12">
        <v>43969</v>
      </c>
      <c r="AA444" s="10">
        <v>21324.19</v>
      </c>
      <c r="AB444" s="10">
        <v>-581856.31000000006</v>
      </c>
    </row>
    <row r="445" spans="1:28" ht="15.75" customHeight="1" thickBot="1" x14ac:dyDescent="0.35">
      <c r="A445" s="4">
        <v>43591</v>
      </c>
      <c r="B445" s="2">
        <v>265.25</v>
      </c>
      <c r="C445" s="2">
        <v>13252.52</v>
      </c>
      <c r="D445" s="2" t="s">
        <v>54</v>
      </c>
      <c r="F445" s="4">
        <v>43975</v>
      </c>
      <c r="G445" s="2">
        <v>150.11000000000001</v>
      </c>
      <c r="H445" s="2">
        <v>-1023.94</v>
      </c>
      <c r="I445" s="2" t="s">
        <v>53</v>
      </c>
      <c r="K445" s="4">
        <v>43980</v>
      </c>
      <c r="L445" s="2">
        <v>3584.46</v>
      </c>
      <c r="M445" s="2">
        <v>-25131.22</v>
      </c>
      <c r="N445" s="2" t="s">
        <v>55</v>
      </c>
      <c r="P445" s="4">
        <v>43978</v>
      </c>
      <c r="Q445" s="2">
        <v>923.74</v>
      </c>
      <c r="R445" s="2">
        <v>-6956.38</v>
      </c>
      <c r="S445" s="2" t="s">
        <v>52</v>
      </c>
      <c r="U445" s="4">
        <v>43980</v>
      </c>
      <c r="V445" s="2">
        <v>1609.26</v>
      </c>
      <c r="W445" s="2">
        <v>-35210.76</v>
      </c>
      <c r="X445" s="2" t="s">
        <v>54</v>
      </c>
      <c r="Z445" s="12">
        <v>43970</v>
      </c>
      <c r="AA445" s="10">
        <v>19556.150000000001</v>
      </c>
      <c r="AB445" s="10">
        <v>-603614.56999999995</v>
      </c>
    </row>
    <row r="446" spans="1:28" ht="15.75" customHeight="1" thickBot="1" x14ac:dyDescent="0.35">
      <c r="A446" s="4">
        <v>43591</v>
      </c>
      <c r="B446" s="2">
        <v>309.64999999999998</v>
      </c>
      <c r="C446" s="2">
        <v>850.27</v>
      </c>
      <c r="D446" s="2" t="s">
        <v>52</v>
      </c>
      <c r="F446" s="4">
        <v>43976</v>
      </c>
      <c r="G446" s="2">
        <v>5089.24</v>
      </c>
      <c r="H446" s="2">
        <v>-27496.74</v>
      </c>
      <c r="I446" s="2" t="s">
        <v>53</v>
      </c>
      <c r="K446" s="4">
        <v>43982</v>
      </c>
      <c r="L446" s="2">
        <v>62.06</v>
      </c>
      <c r="M446" s="2">
        <v>50.93</v>
      </c>
      <c r="N446" s="2" t="s">
        <v>55</v>
      </c>
      <c r="P446" s="4">
        <v>43979</v>
      </c>
      <c r="Q446" s="2">
        <v>548.28</v>
      </c>
      <c r="R446" s="2">
        <v>-988.51</v>
      </c>
      <c r="S446" s="2" t="s">
        <v>52</v>
      </c>
      <c r="U446" s="4">
        <v>43982</v>
      </c>
      <c r="V446" s="2">
        <v>109.75</v>
      </c>
      <c r="W446" s="2">
        <v>-20240.330000000002</v>
      </c>
      <c r="X446" s="2" t="s">
        <v>54</v>
      </c>
      <c r="Z446" s="12">
        <v>43971</v>
      </c>
      <c r="AA446" s="10">
        <v>17715.23</v>
      </c>
      <c r="AB446" s="10">
        <v>-413363.72</v>
      </c>
    </row>
    <row r="447" spans="1:28" ht="15.75" customHeight="1" thickBot="1" x14ac:dyDescent="0.35">
      <c r="A447" s="4">
        <v>43591</v>
      </c>
      <c r="B447" s="2">
        <v>1732.38</v>
      </c>
      <c r="C447" s="2">
        <v>5501.47</v>
      </c>
      <c r="D447" s="2" t="s">
        <v>53</v>
      </c>
      <c r="F447" s="4">
        <v>43977</v>
      </c>
      <c r="G447" s="2">
        <v>8525.09</v>
      </c>
      <c r="H447" s="2">
        <v>-59606.71</v>
      </c>
      <c r="I447" s="2" t="s">
        <v>53</v>
      </c>
      <c r="K447" s="4">
        <v>43983</v>
      </c>
      <c r="L447" s="2">
        <v>3332.89</v>
      </c>
      <c r="M447" s="2">
        <v>-157380.59</v>
      </c>
      <c r="N447" s="2" t="s">
        <v>55</v>
      </c>
      <c r="P447" s="4">
        <v>43980</v>
      </c>
      <c r="Q447" s="2">
        <v>1184.1099999999999</v>
      </c>
      <c r="R447" s="2">
        <v>-6186.37</v>
      </c>
      <c r="S447" s="2" t="s">
        <v>52</v>
      </c>
      <c r="U447" s="4">
        <v>43983</v>
      </c>
      <c r="V447" s="2">
        <v>1745.86</v>
      </c>
      <c r="W447" s="2">
        <v>-21680.27</v>
      </c>
      <c r="X447" s="2" t="s">
        <v>54</v>
      </c>
      <c r="Z447" s="12">
        <v>43972</v>
      </c>
      <c r="AA447" s="10">
        <v>19823.66</v>
      </c>
      <c r="AB447" s="10">
        <v>45505.15</v>
      </c>
    </row>
    <row r="448" spans="1:28" ht="15.75" customHeight="1" thickBot="1" x14ac:dyDescent="0.35">
      <c r="A448" s="4">
        <v>43592</v>
      </c>
      <c r="B448" s="2">
        <v>253.24</v>
      </c>
      <c r="C448" s="2">
        <v>5975.19</v>
      </c>
      <c r="D448" s="2" t="s">
        <v>54</v>
      </c>
      <c r="F448" s="4">
        <v>43978</v>
      </c>
      <c r="G448" s="2">
        <v>10340.86</v>
      </c>
      <c r="H448" s="2">
        <v>16807.78</v>
      </c>
      <c r="I448" s="2" t="s">
        <v>53</v>
      </c>
      <c r="K448" s="4">
        <v>43984</v>
      </c>
      <c r="L448" s="2">
        <v>3277.7</v>
      </c>
      <c r="M448" s="2">
        <v>-129022.16</v>
      </c>
      <c r="N448" s="2" t="s">
        <v>55</v>
      </c>
      <c r="P448" s="4">
        <v>43982</v>
      </c>
      <c r="Q448" s="2">
        <v>65.83</v>
      </c>
      <c r="R448" s="2">
        <v>1964.07</v>
      </c>
      <c r="S448" s="2" t="s">
        <v>52</v>
      </c>
      <c r="U448" s="4">
        <v>43984</v>
      </c>
      <c r="V448" s="2">
        <v>1739.15</v>
      </c>
      <c r="W448" s="2">
        <v>-65395.32</v>
      </c>
      <c r="X448" s="2" t="s">
        <v>54</v>
      </c>
      <c r="Z448" s="12">
        <v>43973</v>
      </c>
      <c r="AA448" s="10">
        <v>17470.849999999999</v>
      </c>
      <c r="AB448" s="10">
        <v>138987.28</v>
      </c>
    </row>
    <row r="449" spans="1:28" ht="15.75" customHeight="1" thickBot="1" x14ac:dyDescent="0.35">
      <c r="A449" s="4">
        <v>43592</v>
      </c>
      <c r="B449" s="2">
        <v>1507.1</v>
      </c>
      <c r="C449" s="2">
        <v>33735.39</v>
      </c>
      <c r="D449" s="2" t="s">
        <v>55</v>
      </c>
      <c r="F449" s="4">
        <v>43979</v>
      </c>
      <c r="G449" s="2">
        <v>9475.06</v>
      </c>
      <c r="H449" s="2">
        <v>-179449.27</v>
      </c>
      <c r="I449" s="2" t="s">
        <v>53</v>
      </c>
      <c r="K449" s="4">
        <v>43985</v>
      </c>
      <c r="L449" s="2">
        <v>3340.1</v>
      </c>
      <c r="M449" s="2">
        <v>-27479.16</v>
      </c>
      <c r="N449" s="2" t="s">
        <v>55</v>
      </c>
      <c r="P449" s="4">
        <v>43983</v>
      </c>
      <c r="Q449" s="2">
        <v>927.05</v>
      </c>
      <c r="R449" s="2">
        <v>11686.47</v>
      </c>
      <c r="S449" s="2" t="s">
        <v>52</v>
      </c>
      <c r="U449" s="4">
        <v>43985</v>
      </c>
      <c r="V449" s="2">
        <v>2025.98</v>
      </c>
      <c r="W449" s="2">
        <v>-223843.04</v>
      </c>
      <c r="X449" s="2" t="s">
        <v>54</v>
      </c>
      <c r="Z449" s="12">
        <v>43975</v>
      </c>
      <c r="AA449" s="10">
        <v>660.07</v>
      </c>
      <c r="AB449" s="10">
        <v>-138.80000000000001</v>
      </c>
    </row>
    <row r="450" spans="1:28" ht="15.75" customHeight="1" thickBot="1" x14ac:dyDescent="0.35">
      <c r="A450" s="4">
        <v>43592</v>
      </c>
      <c r="B450" s="2">
        <v>415.42</v>
      </c>
      <c r="C450" s="2">
        <v>-5830.61</v>
      </c>
      <c r="D450" s="2" t="s">
        <v>52</v>
      </c>
      <c r="F450" s="4">
        <v>43980</v>
      </c>
      <c r="G450" s="2">
        <v>9887.81</v>
      </c>
      <c r="H450" s="2">
        <v>-204652.58</v>
      </c>
      <c r="I450" s="2" t="s">
        <v>53</v>
      </c>
      <c r="K450" s="4">
        <v>43986</v>
      </c>
      <c r="L450" s="2">
        <v>3660.91</v>
      </c>
      <c r="M450" s="2">
        <v>-94056.52</v>
      </c>
      <c r="N450" s="2" t="s">
        <v>55</v>
      </c>
      <c r="P450" s="4">
        <v>43984</v>
      </c>
      <c r="Q450" s="2">
        <v>1030.8800000000001</v>
      </c>
      <c r="R450" s="2">
        <v>-35692.47</v>
      </c>
      <c r="S450" s="2" t="s">
        <v>52</v>
      </c>
      <c r="U450" s="4">
        <v>43986</v>
      </c>
      <c r="V450" s="2">
        <v>1544.43</v>
      </c>
      <c r="W450" s="2">
        <v>-33258.160000000003</v>
      </c>
      <c r="X450" s="2" t="s">
        <v>54</v>
      </c>
      <c r="Z450" s="12">
        <v>43976</v>
      </c>
      <c r="AA450" s="10">
        <v>12131.77</v>
      </c>
      <c r="AB450" s="10">
        <v>-54196.73</v>
      </c>
    </row>
    <row r="451" spans="1:28" ht="15.75" customHeight="1" thickBot="1" x14ac:dyDescent="0.35">
      <c r="A451" s="4">
        <v>43592</v>
      </c>
      <c r="B451" s="2">
        <v>2651.18</v>
      </c>
      <c r="C451" s="2">
        <v>13930.45</v>
      </c>
      <c r="D451" s="2" t="s">
        <v>53</v>
      </c>
      <c r="F451" s="4">
        <v>43982</v>
      </c>
      <c r="G451" s="2">
        <v>243.58</v>
      </c>
      <c r="H451" s="2">
        <v>-16648.86</v>
      </c>
      <c r="I451" s="2" t="s">
        <v>53</v>
      </c>
      <c r="K451" s="4">
        <v>43987</v>
      </c>
      <c r="L451" s="2">
        <v>3085.65</v>
      </c>
      <c r="M451" s="2">
        <v>-135700.39000000001</v>
      </c>
      <c r="N451" s="2" t="s">
        <v>55</v>
      </c>
      <c r="P451" s="4">
        <v>43985</v>
      </c>
      <c r="Q451" s="2">
        <v>1007.15</v>
      </c>
      <c r="R451" s="2">
        <v>-13807.62</v>
      </c>
      <c r="S451" s="2" t="s">
        <v>52</v>
      </c>
      <c r="U451" s="4">
        <v>43987</v>
      </c>
      <c r="V451" s="2">
        <v>2175.56</v>
      </c>
      <c r="W451" s="2">
        <v>-186280.67</v>
      </c>
      <c r="X451" s="2" t="s">
        <v>54</v>
      </c>
      <c r="Z451" s="12">
        <v>43977</v>
      </c>
      <c r="AA451" s="10">
        <v>24563.61</v>
      </c>
      <c r="AB451" s="10">
        <v>-1273691.98</v>
      </c>
    </row>
    <row r="452" spans="1:28" ht="15.75" customHeight="1" thickBot="1" x14ac:dyDescent="0.35">
      <c r="A452" s="4">
        <v>43593</v>
      </c>
      <c r="B452" s="2">
        <v>2503.63</v>
      </c>
      <c r="C452" s="2">
        <v>31869.69</v>
      </c>
      <c r="D452" s="2" t="s">
        <v>53</v>
      </c>
      <c r="F452" s="4">
        <v>43983</v>
      </c>
      <c r="G452" s="2">
        <v>7882.18</v>
      </c>
      <c r="H452" s="2">
        <v>-85606.93</v>
      </c>
      <c r="I452" s="2" t="s">
        <v>53</v>
      </c>
      <c r="K452" s="4">
        <v>43989</v>
      </c>
      <c r="L452" s="2">
        <v>116.29</v>
      </c>
      <c r="M452" s="2">
        <v>-15714.64</v>
      </c>
      <c r="N452" s="2" t="s">
        <v>55</v>
      </c>
      <c r="P452" s="4">
        <v>43986</v>
      </c>
      <c r="Q452" s="2">
        <v>943.7</v>
      </c>
      <c r="R452" s="2">
        <v>-13624.56</v>
      </c>
      <c r="S452" s="2" t="s">
        <v>52</v>
      </c>
      <c r="U452" s="4">
        <v>43989</v>
      </c>
      <c r="V452" s="2">
        <v>63.53</v>
      </c>
      <c r="W452" s="2">
        <v>-4686.0200000000004</v>
      </c>
      <c r="X452" s="2" t="s">
        <v>54</v>
      </c>
      <c r="Z452" s="12">
        <v>43978</v>
      </c>
      <c r="AA452" s="10">
        <v>23855.75</v>
      </c>
      <c r="AB452" s="10">
        <v>-310802.90999999997</v>
      </c>
    </row>
    <row r="453" spans="1:28" ht="15.75" customHeight="1" thickBot="1" x14ac:dyDescent="0.35">
      <c r="A453" s="4">
        <v>43593</v>
      </c>
      <c r="B453" s="2">
        <v>373.31</v>
      </c>
      <c r="C453" s="2">
        <v>-6369.34</v>
      </c>
      <c r="D453" s="2" t="s">
        <v>52</v>
      </c>
      <c r="F453" s="4">
        <v>43984</v>
      </c>
      <c r="G453" s="2">
        <v>9478.92</v>
      </c>
      <c r="H453" s="2">
        <v>-300026.03000000003</v>
      </c>
      <c r="I453" s="2" t="s">
        <v>53</v>
      </c>
      <c r="K453" s="4">
        <v>43990</v>
      </c>
      <c r="L453" s="2">
        <v>3072.53</v>
      </c>
      <c r="M453" s="2">
        <v>-56679.91</v>
      </c>
      <c r="N453" s="2" t="s">
        <v>55</v>
      </c>
      <c r="P453" s="4">
        <v>43987</v>
      </c>
      <c r="Q453" s="2">
        <v>826.36</v>
      </c>
      <c r="R453" s="2">
        <v>-12477.76</v>
      </c>
      <c r="S453" s="2" t="s">
        <v>52</v>
      </c>
      <c r="U453" s="4">
        <v>43990</v>
      </c>
      <c r="V453" s="2">
        <v>1616.71</v>
      </c>
      <c r="W453" s="2">
        <v>20845.47</v>
      </c>
      <c r="X453" s="2" t="s">
        <v>54</v>
      </c>
      <c r="Z453" s="12">
        <v>43979</v>
      </c>
      <c r="AA453" s="10">
        <v>20925.41</v>
      </c>
      <c r="AB453" s="10">
        <v>-228079.23</v>
      </c>
    </row>
    <row r="454" spans="1:28" ht="15.75" customHeight="1" thickBot="1" x14ac:dyDescent="0.35">
      <c r="A454" s="4">
        <v>43593</v>
      </c>
      <c r="B454" s="2">
        <v>349.09</v>
      </c>
      <c r="C454" s="2">
        <v>1315.35</v>
      </c>
      <c r="D454" s="2" t="s">
        <v>54</v>
      </c>
      <c r="F454" s="4">
        <v>43985</v>
      </c>
      <c r="G454" s="2">
        <v>9547.4699999999993</v>
      </c>
      <c r="H454" s="2">
        <v>-125228.49</v>
      </c>
      <c r="I454" s="2" t="s">
        <v>53</v>
      </c>
      <c r="K454" s="4">
        <v>43991</v>
      </c>
      <c r="L454" s="2">
        <v>3354.13</v>
      </c>
      <c r="M454" s="2">
        <v>-52939.56</v>
      </c>
      <c r="N454" s="2" t="s">
        <v>55</v>
      </c>
      <c r="P454" s="4">
        <v>43989</v>
      </c>
      <c r="Q454" s="2">
        <v>48.85</v>
      </c>
      <c r="R454" s="2">
        <v>-0.28000000000000003</v>
      </c>
      <c r="S454" s="2" t="s">
        <v>52</v>
      </c>
      <c r="U454" s="4">
        <v>43991</v>
      </c>
      <c r="V454" s="2">
        <v>2036.78</v>
      </c>
      <c r="W454" s="2">
        <v>-172390.09</v>
      </c>
      <c r="X454" s="2" t="s">
        <v>54</v>
      </c>
      <c r="Z454" s="12">
        <v>43980</v>
      </c>
      <c r="AA454" s="10">
        <v>22604.32</v>
      </c>
      <c r="AB454" s="10">
        <v>-410851.71</v>
      </c>
    </row>
    <row r="455" spans="1:28" ht="15.75" customHeight="1" thickBot="1" x14ac:dyDescent="0.35">
      <c r="A455" s="4">
        <v>43593</v>
      </c>
      <c r="B455" s="2">
        <v>1425.06</v>
      </c>
      <c r="C455" s="2">
        <v>-39374.800000000003</v>
      </c>
      <c r="D455" s="2" t="s">
        <v>55</v>
      </c>
      <c r="F455" s="4">
        <v>43986</v>
      </c>
      <c r="G455" s="2">
        <v>11820.59</v>
      </c>
      <c r="H455" s="2">
        <v>-307837.34999999998</v>
      </c>
      <c r="I455" s="2" t="s">
        <v>53</v>
      </c>
      <c r="K455" s="4">
        <v>43992</v>
      </c>
      <c r="L455" s="2">
        <v>3844.18</v>
      </c>
      <c r="M455" s="2">
        <v>-40741.01</v>
      </c>
      <c r="N455" s="2" t="s">
        <v>55</v>
      </c>
      <c r="P455" s="4">
        <v>43990</v>
      </c>
      <c r="Q455" s="2">
        <v>1285.1099999999999</v>
      </c>
      <c r="R455" s="2">
        <v>-34280.5</v>
      </c>
      <c r="S455" s="2" t="s">
        <v>52</v>
      </c>
      <c r="U455" s="4">
        <v>43992</v>
      </c>
      <c r="V455" s="2">
        <v>2386.69</v>
      </c>
      <c r="W455" s="2">
        <v>-193637.48</v>
      </c>
      <c r="X455" s="2" t="s">
        <v>54</v>
      </c>
      <c r="Z455" s="12">
        <v>43981</v>
      </c>
      <c r="AA455" s="10">
        <v>0.25</v>
      </c>
      <c r="AB455" s="10">
        <v>-78.34</v>
      </c>
    </row>
    <row r="456" spans="1:28" ht="15.75" customHeight="1" thickBot="1" x14ac:dyDescent="0.35">
      <c r="A456" s="4">
        <v>43594</v>
      </c>
      <c r="B456" s="2">
        <v>2825.93</v>
      </c>
      <c r="C456" s="2">
        <v>-3229.15</v>
      </c>
      <c r="D456" s="2" t="s">
        <v>53</v>
      </c>
      <c r="F456" s="4">
        <v>43987</v>
      </c>
      <c r="G456" s="2">
        <v>8438.77</v>
      </c>
      <c r="H456" s="2">
        <v>-186721.79</v>
      </c>
      <c r="I456" s="2" t="s">
        <v>53</v>
      </c>
      <c r="K456" s="4">
        <v>43993</v>
      </c>
      <c r="L456" s="2">
        <v>3658.64</v>
      </c>
      <c r="M456" s="2">
        <v>-284935.43</v>
      </c>
      <c r="N456" s="2" t="s">
        <v>55</v>
      </c>
      <c r="P456" s="4">
        <v>43991</v>
      </c>
      <c r="Q456" s="2">
        <v>1184.4100000000001</v>
      </c>
      <c r="R456" s="2">
        <v>-14729.78</v>
      </c>
      <c r="S456" s="2" t="s">
        <v>52</v>
      </c>
      <c r="U456" s="4">
        <v>43993</v>
      </c>
      <c r="V456" s="2">
        <v>2018.13</v>
      </c>
      <c r="W456" s="2">
        <v>34069.11</v>
      </c>
      <c r="X456" s="2" t="s">
        <v>54</v>
      </c>
      <c r="Z456" s="12">
        <v>43982</v>
      </c>
      <c r="AA456" s="10">
        <v>725.22</v>
      </c>
      <c r="AB456" s="10">
        <v>-37345.07</v>
      </c>
    </row>
    <row r="457" spans="1:28" ht="15.75" customHeight="1" thickBot="1" x14ac:dyDescent="0.35">
      <c r="A457" s="4">
        <v>43594</v>
      </c>
      <c r="B457" s="2">
        <v>493.94</v>
      </c>
      <c r="C457" s="2">
        <v>-4941.8999999999996</v>
      </c>
      <c r="D457" s="2" t="s">
        <v>52</v>
      </c>
      <c r="F457" s="4">
        <v>43989</v>
      </c>
      <c r="G457" s="2">
        <v>318.76</v>
      </c>
      <c r="H457" s="2">
        <v>-18052.77</v>
      </c>
      <c r="I457" s="2" t="s">
        <v>53</v>
      </c>
      <c r="K457" s="4">
        <v>43994</v>
      </c>
      <c r="L457" s="2">
        <v>3804.42</v>
      </c>
      <c r="M457" s="2">
        <v>-34172.46</v>
      </c>
      <c r="N457" s="2" t="s">
        <v>55</v>
      </c>
      <c r="P457" s="4">
        <v>43992</v>
      </c>
      <c r="Q457" s="2">
        <v>1143.9100000000001</v>
      </c>
      <c r="R457" s="2">
        <v>-33962.97</v>
      </c>
      <c r="S457" s="2" t="s">
        <v>52</v>
      </c>
      <c r="U457" s="4">
        <v>43994</v>
      </c>
      <c r="V457" s="2">
        <v>1438.84</v>
      </c>
      <c r="W457" s="2">
        <v>52700.35</v>
      </c>
      <c r="X457" s="2" t="s">
        <v>54</v>
      </c>
      <c r="Z457" s="12">
        <v>43983</v>
      </c>
      <c r="AA457" s="10">
        <v>21407.21</v>
      </c>
      <c r="AB457" s="10">
        <v>-907601.91</v>
      </c>
    </row>
    <row r="458" spans="1:28" ht="15.75" customHeight="1" thickBot="1" x14ac:dyDescent="0.35">
      <c r="A458" s="4">
        <v>43594</v>
      </c>
      <c r="B458" s="2">
        <v>280.94</v>
      </c>
      <c r="C458" s="2">
        <v>13685.93</v>
      </c>
      <c r="D458" s="2" t="s">
        <v>54</v>
      </c>
      <c r="F458" s="4">
        <v>43990</v>
      </c>
      <c r="G458" s="2">
        <v>7528.37</v>
      </c>
      <c r="H458" s="2">
        <v>-19426.62</v>
      </c>
      <c r="I458" s="2" t="s">
        <v>53</v>
      </c>
      <c r="K458" s="4">
        <v>43996</v>
      </c>
      <c r="L458" s="2">
        <v>89.31</v>
      </c>
      <c r="M458" s="2">
        <v>1172.2</v>
      </c>
      <c r="N458" s="2" t="s">
        <v>55</v>
      </c>
      <c r="P458" s="4">
        <v>43993</v>
      </c>
      <c r="Q458" s="2">
        <v>1195.71</v>
      </c>
      <c r="R458" s="2">
        <v>-22656.42</v>
      </c>
      <c r="S458" s="2" t="s">
        <v>52</v>
      </c>
      <c r="U458" s="4">
        <v>43996</v>
      </c>
      <c r="V458" s="2">
        <v>38.93</v>
      </c>
      <c r="W458" s="2">
        <v>-3806.01</v>
      </c>
      <c r="X458" s="2" t="s">
        <v>54</v>
      </c>
      <c r="Z458" s="12">
        <v>43984</v>
      </c>
      <c r="AA458" s="10">
        <v>23426.84</v>
      </c>
      <c r="AB458" s="10">
        <v>-1416532.16</v>
      </c>
    </row>
    <row r="459" spans="1:28" ht="15.75" customHeight="1" thickBot="1" x14ac:dyDescent="0.35">
      <c r="A459" s="4">
        <v>43594</v>
      </c>
      <c r="B459" s="2">
        <v>1341.08</v>
      </c>
      <c r="C459" s="2">
        <v>14896.58</v>
      </c>
      <c r="D459" s="2" t="s">
        <v>55</v>
      </c>
      <c r="F459" s="4">
        <v>43991</v>
      </c>
      <c r="G459" s="2">
        <v>8708.51</v>
      </c>
      <c r="H459" s="2">
        <v>-266598.2</v>
      </c>
      <c r="I459" s="2" t="s">
        <v>53</v>
      </c>
      <c r="K459" s="4">
        <v>43997</v>
      </c>
      <c r="L459" s="2">
        <v>3552.64</v>
      </c>
      <c r="M459" s="2">
        <v>-93213.14</v>
      </c>
      <c r="N459" s="2" t="s">
        <v>55</v>
      </c>
      <c r="P459" s="4">
        <v>43994</v>
      </c>
      <c r="Q459" s="2">
        <v>834.75</v>
      </c>
      <c r="R459" s="2">
        <v>-6657.4</v>
      </c>
      <c r="S459" s="2" t="s">
        <v>52</v>
      </c>
      <c r="U459" s="4">
        <v>43997</v>
      </c>
      <c r="V459" s="2">
        <v>2002.49</v>
      </c>
      <c r="W459" s="2">
        <v>-12641.58</v>
      </c>
      <c r="X459" s="2" t="s">
        <v>54</v>
      </c>
      <c r="Z459" s="12">
        <v>43985</v>
      </c>
      <c r="AA459" s="10">
        <v>22739.65</v>
      </c>
      <c r="AB459" s="10">
        <v>-790162.51</v>
      </c>
    </row>
    <row r="460" spans="1:28" ht="15.75" customHeight="1" thickBot="1" x14ac:dyDescent="0.35">
      <c r="A460" s="4">
        <v>43595</v>
      </c>
      <c r="B460" s="2">
        <v>264.73</v>
      </c>
      <c r="C460" s="2">
        <v>3991.15</v>
      </c>
      <c r="D460" s="2" t="s">
        <v>54</v>
      </c>
      <c r="F460" s="4">
        <v>43992</v>
      </c>
      <c r="G460" s="2">
        <v>9313.5</v>
      </c>
      <c r="H460" s="2">
        <v>-93414.88</v>
      </c>
      <c r="I460" s="2" t="s">
        <v>53</v>
      </c>
      <c r="K460" s="4">
        <v>43998</v>
      </c>
      <c r="L460" s="2">
        <v>3666.03</v>
      </c>
      <c r="M460" s="2">
        <v>-12051.81</v>
      </c>
      <c r="N460" s="2" t="s">
        <v>55</v>
      </c>
      <c r="P460" s="4">
        <v>43996</v>
      </c>
      <c r="Q460" s="2">
        <v>56.07</v>
      </c>
      <c r="R460" s="2">
        <v>-1207.67</v>
      </c>
      <c r="S460" s="2" t="s">
        <v>52</v>
      </c>
      <c r="U460" s="4">
        <v>43998</v>
      </c>
      <c r="V460" s="2">
        <v>2174.79</v>
      </c>
      <c r="W460" s="2">
        <v>118341.38</v>
      </c>
      <c r="X460" s="2" t="s">
        <v>54</v>
      </c>
      <c r="Z460" s="12">
        <v>43986</v>
      </c>
      <c r="AA460" s="10">
        <v>24770.06</v>
      </c>
      <c r="AB460" s="10">
        <v>-735706.56</v>
      </c>
    </row>
    <row r="461" spans="1:28" ht="15.75" customHeight="1" thickBot="1" x14ac:dyDescent="0.35">
      <c r="A461" s="4">
        <v>43595</v>
      </c>
      <c r="B461" s="2">
        <v>497.68</v>
      </c>
      <c r="C461" s="2">
        <v>2479.65</v>
      </c>
      <c r="D461" s="2" t="s">
        <v>52</v>
      </c>
      <c r="F461" s="4">
        <v>43993</v>
      </c>
      <c r="G461" s="2">
        <v>9920.51</v>
      </c>
      <c r="H461" s="2">
        <v>43496.01</v>
      </c>
      <c r="I461" s="2" t="s">
        <v>53</v>
      </c>
      <c r="K461" s="4">
        <v>43999</v>
      </c>
      <c r="L461" s="2">
        <v>3176.26</v>
      </c>
      <c r="M461" s="2">
        <v>14126.71</v>
      </c>
      <c r="N461" s="2" t="s">
        <v>55</v>
      </c>
      <c r="P461" s="4">
        <v>43997</v>
      </c>
      <c r="Q461" s="2">
        <v>904.69</v>
      </c>
      <c r="R461" s="2">
        <v>-2059.2399999999998</v>
      </c>
      <c r="S461" s="2" t="s">
        <v>52</v>
      </c>
      <c r="U461" s="4">
        <v>43999</v>
      </c>
      <c r="V461" s="2">
        <v>1976.78</v>
      </c>
      <c r="W461" s="2">
        <v>56492.11</v>
      </c>
      <c r="X461" s="2" t="s">
        <v>54</v>
      </c>
      <c r="Z461" s="12">
        <v>43987</v>
      </c>
      <c r="AA461" s="10">
        <v>20522.05</v>
      </c>
      <c r="AB461" s="10">
        <v>-877157.93</v>
      </c>
    </row>
    <row r="462" spans="1:28" ht="15.75" customHeight="1" thickBot="1" x14ac:dyDescent="0.35">
      <c r="A462" s="4">
        <v>43595</v>
      </c>
      <c r="B462" s="2">
        <v>932.41</v>
      </c>
      <c r="C462" s="2">
        <v>5965.26</v>
      </c>
      <c r="D462" s="2" t="s">
        <v>55</v>
      </c>
      <c r="F462" s="4">
        <v>43994</v>
      </c>
      <c r="G462" s="2">
        <v>8829.06</v>
      </c>
      <c r="H462" s="2">
        <v>-103766.5</v>
      </c>
      <c r="I462" s="2" t="s">
        <v>53</v>
      </c>
      <c r="K462" s="4">
        <v>44000</v>
      </c>
      <c r="L462" s="2">
        <v>3930.61</v>
      </c>
      <c r="M462" s="2">
        <v>-27025.02</v>
      </c>
      <c r="N462" s="2" t="s">
        <v>55</v>
      </c>
      <c r="P462" s="4">
        <v>43998</v>
      </c>
      <c r="Q462" s="2">
        <v>918.13</v>
      </c>
      <c r="R462" s="2">
        <v>6491.74</v>
      </c>
      <c r="S462" s="2" t="s">
        <v>52</v>
      </c>
      <c r="U462" s="4">
        <v>44000</v>
      </c>
      <c r="V462" s="2">
        <v>1814.56</v>
      </c>
      <c r="W462" s="2">
        <v>25647.18</v>
      </c>
      <c r="X462" s="2" t="s">
        <v>54</v>
      </c>
      <c r="Z462" s="12">
        <v>43989</v>
      </c>
      <c r="AA462" s="10">
        <v>892.6</v>
      </c>
      <c r="AB462" s="10">
        <v>-71523.37</v>
      </c>
    </row>
    <row r="463" spans="1:28" ht="15.75" customHeight="1" thickBot="1" x14ac:dyDescent="0.35">
      <c r="A463" s="4">
        <v>43595</v>
      </c>
      <c r="B463" s="2">
        <v>1729.25</v>
      </c>
      <c r="C463" s="2">
        <v>7694.46</v>
      </c>
      <c r="D463" s="2" t="s">
        <v>53</v>
      </c>
      <c r="F463" s="4">
        <v>43996</v>
      </c>
      <c r="G463" s="2">
        <v>237.39</v>
      </c>
      <c r="H463" s="2">
        <v>-3141.05</v>
      </c>
      <c r="I463" s="2" t="s">
        <v>53</v>
      </c>
      <c r="K463" s="4">
        <v>44001</v>
      </c>
      <c r="L463" s="2">
        <v>3383.96</v>
      </c>
      <c r="M463" s="2">
        <v>-71430.22</v>
      </c>
      <c r="N463" s="2" t="s">
        <v>55</v>
      </c>
      <c r="P463" s="4">
        <v>43999</v>
      </c>
      <c r="Q463" s="2">
        <v>802.62</v>
      </c>
      <c r="R463" s="2">
        <v>-18356.86</v>
      </c>
      <c r="S463" s="2" t="s">
        <v>52</v>
      </c>
      <c r="U463" s="4">
        <v>44001</v>
      </c>
      <c r="V463" s="2">
        <v>1535.81</v>
      </c>
      <c r="W463" s="2">
        <v>-65842.23</v>
      </c>
      <c r="X463" s="2" t="s">
        <v>54</v>
      </c>
      <c r="Z463" s="12">
        <v>43990</v>
      </c>
      <c r="AA463" s="10">
        <v>20756.41</v>
      </c>
      <c r="AB463" s="10">
        <v>74088.429999999993</v>
      </c>
    </row>
    <row r="464" spans="1:28" ht="15.75" customHeight="1" thickBot="1" x14ac:dyDescent="0.35">
      <c r="A464" s="4">
        <v>43597</v>
      </c>
      <c r="B464" s="2">
        <v>32.85</v>
      </c>
      <c r="C464" s="2">
        <v>-1156.02</v>
      </c>
      <c r="D464" s="2" t="s">
        <v>53</v>
      </c>
      <c r="F464" s="4">
        <v>43997</v>
      </c>
      <c r="G464" s="2">
        <v>8746.7199999999993</v>
      </c>
      <c r="H464" s="2">
        <v>-270159.19</v>
      </c>
      <c r="I464" s="2" t="s">
        <v>53</v>
      </c>
      <c r="K464" s="4">
        <v>44003</v>
      </c>
      <c r="L464" s="2">
        <v>88.1</v>
      </c>
      <c r="M464" s="2">
        <v>-10546.06</v>
      </c>
      <c r="N464" s="2" t="s">
        <v>55</v>
      </c>
      <c r="P464" s="4">
        <v>44000</v>
      </c>
      <c r="Q464" s="2">
        <v>1221.5899999999999</v>
      </c>
      <c r="R464" s="2">
        <v>1993.41</v>
      </c>
      <c r="S464" s="2" t="s">
        <v>52</v>
      </c>
      <c r="U464" s="4">
        <v>44003</v>
      </c>
      <c r="V464" s="2">
        <v>222.14</v>
      </c>
      <c r="W464" s="2">
        <v>-320289.95</v>
      </c>
      <c r="X464" s="2" t="s">
        <v>54</v>
      </c>
      <c r="Z464" s="12">
        <v>43991</v>
      </c>
      <c r="AA464" s="10">
        <v>22640.69</v>
      </c>
      <c r="AB464" s="10">
        <v>-595205.26</v>
      </c>
    </row>
    <row r="465" spans="1:28" ht="15.75" customHeight="1" thickBot="1" x14ac:dyDescent="0.35">
      <c r="A465" s="4">
        <v>43597</v>
      </c>
      <c r="B465" s="2">
        <v>34.020000000000003</v>
      </c>
      <c r="C465" s="2">
        <v>168.23</v>
      </c>
      <c r="D465" s="2" t="s">
        <v>52</v>
      </c>
      <c r="F465" s="4">
        <v>43998</v>
      </c>
      <c r="G465" s="2">
        <v>8518.32</v>
      </c>
      <c r="H465" s="2">
        <v>-41745.22</v>
      </c>
      <c r="I465" s="2" t="s">
        <v>53</v>
      </c>
      <c r="K465" s="4">
        <v>44004</v>
      </c>
      <c r="L465" s="2">
        <v>3855.26</v>
      </c>
      <c r="M465" s="2">
        <v>-53890.2</v>
      </c>
      <c r="N465" s="2" t="s">
        <v>55</v>
      </c>
      <c r="P465" s="4">
        <v>44001</v>
      </c>
      <c r="Q465" s="2">
        <v>743.43</v>
      </c>
      <c r="R465" s="2">
        <v>4769.12</v>
      </c>
      <c r="S465" s="2" t="s">
        <v>52</v>
      </c>
      <c r="U465" s="4">
        <v>44004</v>
      </c>
      <c r="V465" s="2">
        <v>2403.61</v>
      </c>
      <c r="W465" s="2">
        <v>-139739.22</v>
      </c>
      <c r="X465" s="2" t="s">
        <v>54</v>
      </c>
      <c r="Z465" s="12">
        <v>43992</v>
      </c>
      <c r="AA465" s="10">
        <v>24533.37</v>
      </c>
      <c r="AB465" s="10">
        <v>-593658.38</v>
      </c>
    </row>
    <row r="466" spans="1:28" ht="15.75" customHeight="1" thickBot="1" x14ac:dyDescent="0.35">
      <c r="A466" s="4">
        <v>43597</v>
      </c>
      <c r="B466" s="2">
        <v>9.83</v>
      </c>
      <c r="C466" s="2">
        <v>602.26</v>
      </c>
      <c r="D466" s="2" t="s">
        <v>54</v>
      </c>
      <c r="F466" s="4">
        <v>43999</v>
      </c>
      <c r="G466" s="2">
        <v>8622.59</v>
      </c>
      <c r="H466" s="2">
        <v>59679.65</v>
      </c>
      <c r="I466" s="2" t="s">
        <v>53</v>
      </c>
      <c r="K466" s="4">
        <v>44005</v>
      </c>
      <c r="L466" s="2">
        <v>3977.99</v>
      </c>
      <c r="M466" s="2">
        <v>-10734.07</v>
      </c>
      <c r="N466" s="2" t="s">
        <v>55</v>
      </c>
      <c r="P466" s="4">
        <v>44003</v>
      </c>
      <c r="Q466" s="2">
        <v>33.68</v>
      </c>
      <c r="R466" s="2">
        <v>-5663.76</v>
      </c>
      <c r="S466" s="2" t="s">
        <v>52</v>
      </c>
      <c r="U466" s="4">
        <v>44005</v>
      </c>
      <c r="V466" s="2">
        <v>1920.44</v>
      </c>
      <c r="W466" s="2">
        <v>-275993.87</v>
      </c>
      <c r="X466" s="2" t="s">
        <v>54</v>
      </c>
      <c r="Z466" s="12">
        <v>43993</v>
      </c>
      <c r="AA466" s="10">
        <v>23976.95</v>
      </c>
      <c r="AB466" s="10">
        <v>-300183.59000000003</v>
      </c>
    </row>
    <row r="467" spans="1:28" ht="15.75" customHeight="1" thickBot="1" x14ac:dyDescent="0.35">
      <c r="A467" s="4">
        <v>43597</v>
      </c>
      <c r="B467" s="2">
        <v>17.600000000000001</v>
      </c>
      <c r="C467" s="2">
        <v>-1333.26</v>
      </c>
      <c r="D467" s="2" t="s">
        <v>55</v>
      </c>
      <c r="F467" s="4">
        <v>44000</v>
      </c>
      <c r="G467" s="2">
        <v>7374.7</v>
      </c>
      <c r="H467" s="2">
        <v>8741.27</v>
      </c>
      <c r="I467" s="2" t="s">
        <v>53</v>
      </c>
      <c r="K467" s="4">
        <v>44006</v>
      </c>
      <c r="L467" s="2">
        <v>5241.59</v>
      </c>
      <c r="M467" s="2">
        <v>39496.589999999997</v>
      </c>
      <c r="N467" s="2" t="s">
        <v>55</v>
      </c>
      <c r="P467" s="4">
        <v>44004</v>
      </c>
      <c r="Q467" s="2">
        <v>473.07</v>
      </c>
      <c r="R467" s="2">
        <v>-1083.8699999999999</v>
      </c>
      <c r="S467" s="2" t="s">
        <v>52</v>
      </c>
      <c r="U467" s="4">
        <v>44006</v>
      </c>
      <c r="V467" s="2">
        <v>2668.97</v>
      </c>
      <c r="W467" s="2">
        <v>-262286.59999999998</v>
      </c>
      <c r="X467" s="2" t="s">
        <v>54</v>
      </c>
      <c r="Z467" s="12">
        <v>43994</v>
      </c>
      <c r="AA467" s="10">
        <v>21932.48</v>
      </c>
      <c r="AB467" s="10">
        <v>-59295.26</v>
      </c>
    </row>
    <row r="468" spans="1:28" ht="15.75" customHeight="1" thickBot="1" x14ac:dyDescent="0.35">
      <c r="A468" s="4">
        <v>43598</v>
      </c>
      <c r="B468" s="2">
        <v>1265.3599999999999</v>
      </c>
      <c r="C468" s="2">
        <v>-17403.91</v>
      </c>
      <c r="D468" s="2" t="s">
        <v>55</v>
      </c>
      <c r="F468" s="4">
        <v>44001</v>
      </c>
      <c r="G468" s="2">
        <v>7140.67</v>
      </c>
      <c r="H468" s="2">
        <v>28087</v>
      </c>
      <c r="I468" s="2" t="s">
        <v>53</v>
      </c>
      <c r="K468" s="4">
        <v>44007</v>
      </c>
      <c r="L468" s="2">
        <v>4830.72</v>
      </c>
      <c r="M468" s="2">
        <v>56547.81</v>
      </c>
      <c r="N468" s="2" t="s">
        <v>55</v>
      </c>
      <c r="P468" s="4">
        <v>44005</v>
      </c>
      <c r="Q468" s="2">
        <v>1465.61</v>
      </c>
      <c r="R468" s="2">
        <v>-17735.650000000001</v>
      </c>
      <c r="S468" s="2" t="s">
        <v>52</v>
      </c>
      <c r="U468" s="4">
        <v>44007</v>
      </c>
      <c r="V468" s="2">
        <v>1622.23</v>
      </c>
      <c r="W468" s="2">
        <v>37363.49</v>
      </c>
      <c r="X468" s="2" t="s">
        <v>54</v>
      </c>
      <c r="Z468" s="12">
        <v>43996</v>
      </c>
      <c r="AA468" s="10">
        <v>947.44</v>
      </c>
      <c r="AB468" s="10">
        <v>15116.91</v>
      </c>
    </row>
    <row r="469" spans="1:28" ht="15.75" customHeight="1" thickBot="1" x14ac:dyDescent="0.35">
      <c r="A469" s="4">
        <v>43598</v>
      </c>
      <c r="B469" s="2">
        <v>2082.16</v>
      </c>
      <c r="C469" s="2">
        <v>21385.32</v>
      </c>
      <c r="D469" s="2" t="s">
        <v>53</v>
      </c>
      <c r="F469" s="4">
        <v>44002</v>
      </c>
      <c r="G469" s="2">
        <v>0.05</v>
      </c>
      <c r="H469" s="2">
        <v>-8.4</v>
      </c>
      <c r="I469" s="2" t="s">
        <v>53</v>
      </c>
      <c r="K469" s="4">
        <v>44008</v>
      </c>
      <c r="L469" s="2">
        <v>4326.2700000000004</v>
      </c>
      <c r="M469" s="2">
        <v>-110054.41</v>
      </c>
      <c r="N469" s="2" t="s">
        <v>55</v>
      </c>
      <c r="P469" s="4">
        <v>44006</v>
      </c>
      <c r="Q469" s="2">
        <v>819.61</v>
      </c>
      <c r="R469" s="2">
        <v>-3175.68</v>
      </c>
      <c r="S469" s="2" t="s">
        <v>52</v>
      </c>
      <c r="U469" s="4">
        <v>44008</v>
      </c>
      <c r="V469" s="2">
        <v>2155.31</v>
      </c>
      <c r="W469" s="2">
        <v>-34313.49</v>
      </c>
      <c r="X469" s="2" t="s">
        <v>54</v>
      </c>
      <c r="Z469" s="12">
        <v>43997</v>
      </c>
      <c r="AA469" s="10">
        <v>23419.55</v>
      </c>
      <c r="AB469" s="10">
        <v>-518695.77</v>
      </c>
    </row>
    <row r="470" spans="1:28" ht="15.75" customHeight="1" thickBot="1" x14ac:dyDescent="0.35">
      <c r="A470" s="4">
        <v>43598</v>
      </c>
      <c r="B470" s="2">
        <v>523.55999999999995</v>
      </c>
      <c r="C470" s="2">
        <v>-28269.39</v>
      </c>
      <c r="D470" s="2" t="s">
        <v>52</v>
      </c>
      <c r="F470" s="4">
        <v>44003</v>
      </c>
      <c r="G470" s="2">
        <v>236.16</v>
      </c>
      <c r="H470" s="2">
        <v>-10211.66</v>
      </c>
      <c r="I470" s="2" t="s">
        <v>53</v>
      </c>
      <c r="K470" s="4">
        <v>44010</v>
      </c>
      <c r="L470" s="2">
        <v>111.35</v>
      </c>
      <c r="M470" s="2">
        <v>-15704.17</v>
      </c>
      <c r="N470" s="2" t="s">
        <v>55</v>
      </c>
      <c r="P470" s="4">
        <v>44007</v>
      </c>
      <c r="Q470" s="2">
        <v>1254.27</v>
      </c>
      <c r="R470" s="2">
        <v>-30191.759999999998</v>
      </c>
      <c r="S470" s="2" t="s">
        <v>52</v>
      </c>
      <c r="U470" s="4">
        <v>44010</v>
      </c>
      <c r="V470" s="2">
        <v>126.23</v>
      </c>
      <c r="W470" s="2">
        <v>-58080.29</v>
      </c>
      <c r="X470" s="2" t="s">
        <v>54</v>
      </c>
      <c r="Z470" s="12">
        <v>43998</v>
      </c>
      <c r="AA470" s="10">
        <v>22219.67</v>
      </c>
      <c r="AB470" s="10">
        <v>104726.04</v>
      </c>
    </row>
    <row r="471" spans="1:28" ht="15.75" customHeight="1" thickBot="1" x14ac:dyDescent="0.35">
      <c r="A471" s="4">
        <v>43598</v>
      </c>
      <c r="B471" s="2">
        <v>487.67</v>
      </c>
      <c r="C471" s="2">
        <v>-28286.73</v>
      </c>
      <c r="D471" s="2" t="s">
        <v>54</v>
      </c>
      <c r="F471" s="4">
        <v>44004</v>
      </c>
      <c r="G471" s="2">
        <v>7036.07</v>
      </c>
      <c r="H471" s="2">
        <v>-134455.72</v>
      </c>
      <c r="I471" s="2" t="s">
        <v>53</v>
      </c>
      <c r="K471" s="4">
        <v>44011</v>
      </c>
      <c r="L471" s="2">
        <v>5681.03</v>
      </c>
      <c r="M471" s="2">
        <v>-251675.77</v>
      </c>
      <c r="N471" s="2" t="s">
        <v>55</v>
      </c>
      <c r="P471" s="4">
        <v>44008</v>
      </c>
      <c r="Q471" s="2">
        <v>1063.28</v>
      </c>
      <c r="R471" s="2">
        <v>9037.7999999999993</v>
      </c>
      <c r="S471" s="2" t="s">
        <v>52</v>
      </c>
      <c r="U471" s="4">
        <v>44011</v>
      </c>
      <c r="V471" s="2">
        <v>1546.92</v>
      </c>
      <c r="W471" s="2">
        <v>64365.52</v>
      </c>
      <c r="X471" s="2" t="s">
        <v>54</v>
      </c>
      <c r="Z471" s="12">
        <v>43999</v>
      </c>
      <c r="AA471" s="10">
        <v>22517.439999999999</v>
      </c>
      <c r="AB471" s="10">
        <v>205820.6</v>
      </c>
    </row>
    <row r="472" spans="1:28" ht="15.75" customHeight="1" thickBot="1" x14ac:dyDescent="0.35">
      <c r="A472" s="4">
        <v>43599</v>
      </c>
      <c r="B472" s="2">
        <v>355.4</v>
      </c>
      <c r="C472" s="2">
        <v>5544.94</v>
      </c>
      <c r="D472" s="2" t="s">
        <v>52</v>
      </c>
      <c r="F472" s="4">
        <v>44005</v>
      </c>
      <c r="G472" s="2">
        <v>8308.08</v>
      </c>
      <c r="H472" s="2">
        <v>-90968.52</v>
      </c>
      <c r="I472" s="2" t="s">
        <v>53</v>
      </c>
      <c r="K472" s="4">
        <v>44012</v>
      </c>
      <c r="L472" s="2">
        <v>5486.84</v>
      </c>
      <c r="M472" s="2">
        <v>-47340.78</v>
      </c>
      <c r="N472" s="2" t="s">
        <v>55</v>
      </c>
      <c r="P472" s="4">
        <v>44010</v>
      </c>
      <c r="Q472" s="2">
        <v>37.22</v>
      </c>
      <c r="R472" s="2">
        <v>-405.95</v>
      </c>
      <c r="S472" s="2" t="s">
        <v>52</v>
      </c>
      <c r="U472" s="4">
        <v>44012</v>
      </c>
      <c r="V472" s="2">
        <v>2648.65</v>
      </c>
      <c r="W472" s="2">
        <v>-108270.72</v>
      </c>
      <c r="X472" s="2" t="s">
        <v>54</v>
      </c>
      <c r="Z472" s="12">
        <v>44000</v>
      </c>
      <c r="AA472" s="10">
        <v>22238.799999999999</v>
      </c>
      <c r="AB472" s="10">
        <v>-98208.6</v>
      </c>
    </row>
    <row r="473" spans="1:28" ht="15.75" customHeight="1" thickBot="1" x14ac:dyDescent="0.35">
      <c r="A473" s="4">
        <v>43599</v>
      </c>
      <c r="B473" s="2">
        <v>1176.0999999999999</v>
      </c>
      <c r="C473" s="2">
        <v>-813.78</v>
      </c>
      <c r="D473" s="2" t="s">
        <v>55</v>
      </c>
      <c r="F473" s="4">
        <v>44006</v>
      </c>
      <c r="G473" s="2">
        <v>7949.28</v>
      </c>
      <c r="H473" s="2">
        <v>-42362.400000000001</v>
      </c>
      <c r="I473" s="2" t="s">
        <v>53</v>
      </c>
      <c r="K473" s="4">
        <v>44013</v>
      </c>
      <c r="L473" s="2">
        <v>6055.04</v>
      </c>
      <c r="M473" s="2">
        <v>-72819.69</v>
      </c>
      <c r="N473" s="2" t="s">
        <v>55</v>
      </c>
      <c r="P473" s="4">
        <v>44011</v>
      </c>
      <c r="Q473" s="2">
        <v>1009.04</v>
      </c>
      <c r="R473" s="2">
        <v>14218.46</v>
      </c>
      <c r="S473" s="2" t="s">
        <v>52</v>
      </c>
      <c r="U473" s="4">
        <v>44013</v>
      </c>
      <c r="V473" s="2">
        <v>3206.57</v>
      </c>
      <c r="W473" s="2">
        <v>-56375.7</v>
      </c>
      <c r="X473" s="2" t="s">
        <v>54</v>
      </c>
      <c r="Z473" s="12">
        <v>44001</v>
      </c>
      <c r="AA473" s="10">
        <v>20538.02</v>
      </c>
      <c r="AB473" s="10">
        <v>-320000.03000000003</v>
      </c>
    </row>
    <row r="474" spans="1:28" ht="15.75" customHeight="1" thickBot="1" x14ac:dyDescent="0.35">
      <c r="A474" s="4">
        <v>43599</v>
      </c>
      <c r="B474" s="2">
        <v>2142.46</v>
      </c>
      <c r="C474" s="2">
        <v>25343.37</v>
      </c>
      <c r="D474" s="2" t="s">
        <v>53</v>
      </c>
      <c r="F474" s="4">
        <v>44007</v>
      </c>
      <c r="G474" s="2">
        <v>7131.87</v>
      </c>
      <c r="H474" s="2">
        <v>-64137.24</v>
      </c>
      <c r="I474" s="2" t="s">
        <v>53</v>
      </c>
      <c r="K474" s="4">
        <v>44014</v>
      </c>
      <c r="L474" s="2">
        <v>5221.24</v>
      </c>
      <c r="M474" s="2">
        <v>-138572.93</v>
      </c>
      <c r="N474" s="2" t="s">
        <v>55</v>
      </c>
      <c r="P474" s="4">
        <v>44012</v>
      </c>
      <c r="Q474" s="2">
        <v>1694.19</v>
      </c>
      <c r="R474" s="2">
        <v>-12592.13</v>
      </c>
      <c r="S474" s="2" t="s">
        <v>52</v>
      </c>
      <c r="U474" s="4">
        <v>44014</v>
      </c>
      <c r="V474" s="2">
        <v>2390.4299999999998</v>
      </c>
      <c r="W474" s="2">
        <v>58486.37</v>
      </c>
      <c r="X474" s="2" t="s">
        <v>54</v>
      </c>
      <c r="Z474" s="12">
        <v>44002</v>
      </c>
      <c r="AA474" s="10">
        <v>0.05</v>
      </c>
      <c r="AB474" s="10">
        <v>-8.4</v>
      </c>
    </row>
    <row r="475" spans="1:28" ht="15.75" customHeight="1" thickBot="1" x14ac:dyDescent="0.35">
      <c r="A475" s="4">
        <v>43599</v>
      </c>
      <c r="B475" s="2">
        <v>390.68</v>
      </c>
      <c r="C475" s="2">
        <v>1890.49</v>
      </c>
      <c r="D475" s="2" t="s">
        <v>54</v>
      </c>
      <c r="F475" s="4">
        <v>44008</v>
      </c>
      <c r="G475" s="2">
        <v>6717.39</v>
      </c>
      <c r="H475" s="2">
        <v>54131.51</v>
      </c>
      <c r="I475" s="2" t="s">
        <v>53</v>
      </c>
      <c r="K475" s="4">
        <v>44015</v>
      </c>
      <c r="L475" s="2">
        <v>3349.21</v>
      </c>
      <c r="M475" s="2">
        <v>-17241.96</v>
      </c>
      <c r="N475" s="2" t="s">
        <v>55</v>
      </c>
      <c r="P475" s="4">
        <v>44013</v>
      </c>
      <c r="Q475" s="2">
        <v>1391.11</v>
      </c>
      <c r="R475" s="2">
        <v>-12911.63</v>
      </c>
      <c r="S475" s="2" t="s">
        <v>52</v>
      </c>
      <c r="U475" s="4">
        <v>44015</v>
      </c>
      <c r="V475" s="2">
        <v>708.5</v>
      </c>
      <c r="W475" s="2">
        <v>-41000.53</v>
      </c>
      <c r="X475" s="2" t="s">
        <v>54</v>
      </c>
      <c r="Z475" s="12">
        <v>44003</v>
      </c>
      <c r="AA475" s="10">
        <v>1285.73</v>
      </c>
      <c r="AB475" s="10">
        <v>-363812.29</v>
      </c>
    </row>
    <row r="476" spans="1:28" ht="15.75" customHeight="1" thickBot="1" x14ac:dyDescent="0.35">
      <c r="A476" s="4">
        <v>43600</v>
      </c>
      <c r="B476" s="2">
        <v>476.15</v>
      </c>
      <c r="C476" s="2">
        <v>-474.11</v>
      </c>
      <c r="D476" s="2" t="s">
        <v>52</v>
      </c>
      <c r="F476" s="4">
        <v>44010</v>
      </c>
      <c r="G476" s="2">
        <v>125.57</v>
      </c>
      <c r="H476" s="2">
        <v>-1835.08</v>
      </c>
      <c r="I476" s="2" t="s">
        <v>53</v>
      </c>
      <c r="K476" s="4">
        <v>44017</v>
      </c>
      <c r="L476" s="2">
        <v>70.06</v>
      </c>
      <c r="M476" s="2">
        <v>-1393.91</v>
      </c>
      <c r="N476" s="2" t="s">
        <v>55</v>
      </c>
      <c r="P476" s="4">
        <v>44014</v>
      </c>
      <c r="Q476" s="2">
        <v>1166.5899999999999</v>
      </c>
      <c r="R476" s="2">
        <v>-260.33</v>
      </c>
      <c r="S476" s="2" t="s">
        <v>52</v>
      </c>
      <c r="U476" s="4">
        <v>44017</v>
      </c>
      <c r="V476" s="2">
        <v>50.72</v>
      </c>
      <c r="W476" s="2">
        <v>-1704.93</v>
      </c>
      <c r="X476" s="2" t="s">
        <v>54</v>
      </c>
      <c r="Z476" s="12">
        <v>44004</v>
      </c>
      <c r="AA476" s="10">
        <v>21543.08</v>
      </c>
      <c r="AB476" s="10">
        <v>-434063.48</v>
      </c>
    </row>
    <row r="477" spans="1:28" ht="15.75" customHeight="1" thickBot="1" x14ac:dyDescent="0.35">
      <c r="A477" s="4">
        <v>43600</v>
      </c>
      <c r="B477" s="2">
        <v>1521.21</v>
      </c>
      <c r="C477" s="2">
        <v>-152464.35</v>
      </c>
      <c r="D477" s="2" t="s">
        <v>55</v>
      </c>
      <c r="F477" s="4">
        <v>44011</v>
      </c>
      <c r="G477" s="2">
        <v>7622.6</v>
      </c>
      <c r="H477" s="2">
        <v>-40540.86</v>
      </c>
      <c r="I477" s="2" t="s">
        <v>53</v>
      </c>
      <c r="K477" s="4">
        <v>44018</v>
      </c>
      <c r="L477" s="2">
        <v>4672.0200000000004</v>
      </c>
      <c r="M477" s="2">
        <v>-41677.5</v>
      </c>
      <c r="N477" s="2" t="s">
        <v>55</v>
      </c>
      <c r="P477" s="4">
        <v>44015</v>
      </c>
      <c r="Q477" s="2">
        <v>441.08</v>
      </c>
      <c r="R477" s="2">
        <v>-10373.91</v>
      </c>
      <c r="S477" s="2" t="s">
        <v>52</v>
      </c>
      <c r="U477" s="4">
        <v>44018</v>
      </c>
      <c r="V477" s="2">
        <v>2479.17</v>
      </c>
      <c r="W477" s="2">
        <v>73892.34</v>
      </c>
      <c r="X477" s="2" t="s">
        <v>54</v>
      </c>
      <c r="Z477" s="12">
        <v>44005</v>
      </c>
      <c r="AA477" s="10">
        <v>23454.29</v>
      </c>
      <c r="AB477" s="10">
        <v>-413962.74</v>
      </c>
    </row>
    <row r="478" spans="1:28" ht="15.75" customHeight="1" thickBot="1" x14ac:dyDescent="0.35">
      <c r="A478" s="4">
        <v>43600</v>
      </c>
      <c r="B478" s="2">
        <v>2762.12</v>
      </c>
      <c r="C478" s="2">
        <v>15532.24</v>
      </c>
      <c r="D478" s="2" t="s">
        <v>53</v>
      </c>
      <c r="F478" s="4">
        <v>44012</v>
      </c>
      <c r="G478" s="2">
        <v>7651.67</v>
      </c>
      <c r="H478" s="2">
        <v>53913.77</v>
      </c>
      <c r="I478" s="2" t="s">
        <v>53</v>
      </c>
      <c r="K478" s="4">
        <v>44019</v>
      </c>
      <c r="L478" s="2">
        <v>6197.44</v>
      </c>
      <c r="M478" s="2">
        <v>-246984.9</v>
      </c>
      <c r="N478" s="2" t="s">
        <v>55</v>
      </c>
      <c r="P478" s="4">
        <v>44017</v>
      </c>
      <c r="Q478" s="2">
        <v>60.72</v>
      </c>
      <c r="R478" s="2">
        <v>-379.43</v>
      </c>
      <c r="S478" s="2" t="s">
        <v>52</v>
      </c>
      <c r="U478" s="4">
        <v>44019</v>
      </c>
      <c r="V478" s="2">
        <v>2602.64</v>
      </c>
      <c r="W478" s="2">
        <v>-262097.14</v>
      </c>
      <c r="X478" s="2" t="s">
        <v>54</v>
      </c>
      <c r="Z478" s="12">
        <v>44006</v>
      </c>
      <c r="AA478" s="10">
        <v>24217.85</v>
      </c>
      <c r="AB478" s="10">
        <v>-230355.18</v>
      </c>
    </row>
    <row r="479" spans="1:28" ht="15.75" customHeight="1" thickBot="1" x14ac:dyDescent="0.35">
      <c r="A479" s="4">
        <v>43600</v>
      </c>
      <c r="B479" s="2">
        <v>430.11</v>
      </c>
      <c r="C479" s="2">
        <v>9332.48</v>
      </c>
      <c r="D479" s="2" t="s">
        <v>54</v>
      </c>
      <c r="F479" s="4">
        <v>44013</v>
      </c>
      <c r="G479" s="2">
        <v>7466.98</v>
      </c>
      <c r="H479" s="2">
        <v>21374.42</v>
      </c>
      <c r="I479" s="2" t="s">
        <v>53</v>
      </c>
      <c r="K479" s="4">
        <v>44020</v>
      </c>
      <c r="L479" s="2">
        <v>5332.62</v>
      </c>
      <c r="M479" s="2">
        <v>25856.560000000001</v>
      </c>
      <c r="N479" s="2" t="s">
        <v>55</v>
      </c>
      <c r="P479" s="4">
        <v>44018</v>
      </c>
      <c r="Q479" s="2">
        <v>1142.8900000000001</v>
      </c>
      <c r="R479" s="2">
        <v>-4944.5</v>
      </c>
      <c r="S479" s="2" t="s">
        <v>52</v>
      </c>
      <c r="U479" s="4">
        <v>44020</v>
      </c>
      <c r="V479" s="2">
        <v>3195.11</v>
      </c>
      <c r="W479" s="2">
        <v>-1059592.18</v>
      </c>
      <c r="X479" s="2" t="s">
        <v>54</v>
      </c>
      <c r="Z479" s="12">
        <v>44007</v>
      </c>
      <c r="AA479" s="10">
        <v>21978.6</v>
      </c>
      <c r="AB479" s="10">
        <v>80272.539999999994</v>
      </c>
    </row>
    <row r="480" spans="1:28" ht="15.75" customHeight="1" thickBot="1" x14ac:dyDescent="0.35">
      <c r="A480" s="4">
        <v>43601</v>
      </c>
      <c r="B480" s="2">
        <v>367.32</v>
      </c>
      <c r="C480" s="2">
        <v>-8195.4699999999993</v>
      </c>
      <c r="D480" s="2" t="s">
        <v>52</v>
      </c>
      <c r="F480" s="4">
        <v>44014</v>
      </c>
      <c r="G480" s="2">
        <v>7764.04</v>
      </c>
      <c r="H480" s="2">
        <v>6313.14</v>
      </c>
      <c r="I480" s="2" t="s">
        <v>53</v>
      </c>
      <c r="K480" s="4">
        <v>44021</v>
      </c>
      <c r="L480" s="2">
        <v>5650.21</v>
      </c>
      <c r="M480" s="2">
        <v>-110353.48</v>
      </c>
      <c r="N480" s="2" t="s">
        <v>55</v>
      </c>
      <c r="P480" s="4">
        <v>44019</v>
      </c>
      <c r="Q480" s="2">
        <v>1362.23</v>
      </c>
      <c r="R480" s="2">
        <v>-20398.240000000002</v>
      </c>
      <c r="S480" s="2" t="s">
        <v>52</v>
      </c>
      <c r="U480" s="4">
        <v>44021</v>
      </c>
      <c r="V480" s="2">
        <v>2728.76</v>
      </c>
      <c r="W480" s="2">
        <v>-109575.4</v>
      </c>
      <c r="X480" s="2" t="s">
        <v>54</v>
      </c>
      <c r="Z480" s="12">
        <v>44008</v>
      </c>
      <c r="AA480" s="10">
        <v>21123.85</v>
      </c>
      <c r="AB480" s="10">
        <v>-305878.15999999997</v>
      </c>
    </row>
    <row r="481" spans="1:28" ht="15.75" customHeight="1" thickBot="1" x14ac:dyDescent="0.35">
      <c r="A481" s="4">
        <v>43601</v>
      </c>
      <c r="B481" s="2">
        <v>1161.8800000000001</v>
      </c>
      <c r="C481" s="2">
        <v>-55720.89</v>
      </c>
      <c r="D481" s="2" t="s">
        <v>55</v>
      </c>
      <c r="F481" s="4">
        <v>44015</v>
      </c>
      <c r="G481" s="2">
        <v>5499.42</v>
      </c>
      <c r="H481" s="2">
        <v>-19543.580000000002</v>
      </c>
      <c r="I481" s="2" t="s">
        <v>53</v>
      </c>
      <c r="K481" s="4">
        <v>44022</v>
      </c>
      <c r="L481" s="2">
        <v>4659.18</v>
      </c>
      <c r="M481" s="2">
        <v>57576.08</v>
      </c>
      <c r="N481" s="2" t="s">
        <v>55</v>
      </c>
      <c r="P481" s="4">
        <v>44020</v>
      </c>
      <c r="Q481" s="2">
        <v>826.55</v>
      </c>
      <c r="R481" s="2">
        <v>-11196.67</v>
      </c>
      <c r="S481" s="2" t="s">
        <v>52</v>
      </c>
      <c r="U481" s="4">
        <v>44022</v>
      </c>
      <c r="V481" s="2">
        <v>1867.78</v>
      </c>
      <c r="W481" s="2">
        <v>20413.189999999999</v>
      </c>
      <c r="X481" s="2" t="s">
        <v>54</v>
      </c>
      <c r="Z481" s="12">
        <v>44010</v>
      </c>
      <c r="AA481" s="10">
        <v>674.01</v>
      </c>
      <c r="AB481" s="10">
        <v>-98917.85</v>
      </c>
    </row>
    <row r="482" spans="1:28" ht="15.75" customHeight="1" thickBot="1" x14ac:dyDescent="0.35">
      <c r="A482" s="4">
        <v>43601</v>
      </c>
      <c r="B482" s="2">
        <v>2034.19</v>
      </c>
      <c r="C482" s="2">
        <v>-2278.5</v>
      </c>
      <c r="D482" s="2" t="s">
        <v>53</v>
      </c>
      <c r="F482" s="4">
        <v>44017</v>
      </c>
      <c r="G482" s="2">
        <v>67.94</v>
      </c>
      <c r="H482" s="2">
        <v>-723.73</v>
      </c>
      <c r="I482" s="2" t="s">
        <v>53</v>
      </c>
      <c r="K482" s="4">
        <v>44024</v>
      </c>
      <c r="L482" s="2">
        <v>123.67</v>
      </c>
      <c r="M482" s="2">
        <v>-47278.28</v>
      </c>
      <c r="N482" s="2" t="s">
        <v>55</v>
      </c>
      <c r="P482" s="4">
        <v>44021</v>
      </c>
      <c r="Q482" s="2">
        <v>933.01</v>
      </c>
      <c r="R482" s="2">
        <v>-6289.01</v>
      </c>
      <c r="S482" s="2" t="s">
        <v>52</v>
      </c>
      <c r="U482" s="4">
        <v>44024</v>
      </c>
      <c r="V482" s="2">
        <v>36.43</v>
      </c>
      <c r="W482" s="2">
        <v>-10750.12</v>
      </c>
      <c r="X482" s="2" t="s">
        <v>54</v>
      </c>
      <c r="Z482" s="12">
        <v>44011</v>
      </c>
      <c r="AA482" s="10">
        <v>24600.61</v>
      </c>
      <c r="AB482" s="10">
        <v>-531396.25</v>
      </c>
    </row>
    <row r="483" spans="1:28" ht="15.75" customHeight="1" thickBot="1" x14ac:dyDescent="0.35">
      <c r="A483" s="4">
        <v>43601</v>
      </c>
      <c r="B483" s="2">
        <v>451.2</v>
      </c>
      <c r="C483" s="2">
        <v>-67689.59</v>
      </c>
      <c r="D483" s="2" t="s">
        <v>54</v>
      </c>
      <c r="F483" s="4">
        <v>44018</v>
      </c>
      <c r="G483" s="2">
        <v>10678.02</v>
      </c>
      <c r="H483" s="2">
        <v>-268422.13</v>
      </c>
      <c r="I483" s="2" t="s">
        <v>53</v>
      </c>
      <c r="K483" s="4">
        <v>44025</v>
      </c>
      <c r="L483" s="2">
        <v>5625.99</v>
      </c>
      <c r="M483" s="2">
        <v>43191.85</v>
      </c>
      <c r="N483" s="2" t="s">
        <v>55</v>
      </c>
      <c r="P483" s="4">
        <v>44022</v>
      </c>
      <c r="Q483" s="2">
        <v>1488.59</v>
      </c>
      <c r="R483" s="2">
        <v>-8612.2800000000007</v>
      </c>
      <c r="S483" s="2" t="s">
        <v>52</v>
      </c>
      <c r="U483" s="4">
        <v>44025</v>
      </c>
      <c r="V483" s="2">
        <v>2141.73</v>
      </c>
      <c r="W483" s="2">
        <v>80948.06</v>
      </c>
      <c r="X483" s="2" t="s">
        <v>54</v>
      </c>
      <c r="Z483" s="12">
        <v>44012</v>
      </c>
      <c r="AA483" s="10">
        <v>26841.27</v>
      </c>
      <c r="AB483" s="10">
        <v>-92112.04</v>
      </c>
    </row>
    <row r="484" spans="1:28" ht="15.75" customHeight="1" thickBot="1" x14ac:dyDescent="0.35">
      <c r="A484" s="4">
        <v>43602</v>
      </c>
      <c r="B484" s="2">
        <v>2011.39</v>
      </c>
      <c r="C484" s="2">
        <v>-14113.97</v>
      </c>
      <c r="D484" s="2" t="s">
        <v>53</v>
      </c>
      <c r="F484" s="4">
        <v>44019</v>
      </c>
      <c r="G484" s="2">
        <v>9342.51</v>
      </c>
      <c r="H484" s="2">
        <v>38238.81</v>
      </c>
      <c r="I484" s="2" t="s">
        <v>53</v>
      </c>
      <c r="K484" s="4">
        <v>44026</v>
      </c>
      <c r="L484" s="2">
        <v>5573.81</v>
      </c>
      <c r="M484" s="2">
        <v>-78527.94</v>
      </c>
      <c r="N484" s="2" t="s">
        <v>55</v>
      </c>
      <c r="P484" s="4">
        <v>44024</v>
      </c>
      <c r="Q484" s="2">
        <v>47.71</v>
      </c>
      <c r="R484" s="2">
        <v>-469.35</v>
      </c>
      <c r="S484" s="2" t="s">
        <v>52</v>
      </c>
      <c r="U484" s="4">
        <v>44026</v>
      </c>
      <c r="V484" s="2">
        <v>2165.65</v>
      </c>
      <c r="W484" s="2">
        <v>64317.53</v>
      </c>
      <c r="X484" s="2" t="s">
        <v>54</v>
      </c>
      <c r="Z484" s="12">
        <v>44013</v>
      </c>
      <c r="AA484" s="10">
        <v>26692.74</v>
      </c>
      <c r="AB484" s="10">
        <v>-9817.99</v>
      </c>
    </row>
    <row r="485" spans="1:28" ht="15.75" customHeight="1" thickBot="1" x14ac:dyDescent="0.35">
      <c r="A485" s="4">
        <v>43602</v>
      </c>
      <c r="B485" s="2">
        <v>425.36</v>
      </c>
      <c r="C485" s="2">
        <v>-29244.41</v>
      </c>
      <c r="D485" s="2" t="s">
        <v>54</v>
      </c>
      <c r="F485" s="4">
        <v>44020</v>
      </c>
      <c r="G485" s="2">
        <v>8159.73</v>
      </c>
      <c r="H485" s="2">
        <v>13122.39</v>
      </c>
      <c r="I485" s="2" t="s">
        <v>53</v>
      </c>
      <c r="K485" s="4">
        <v>44027</v>
      </c>
      <c r="L485" s="2">
        <v>5363.9</v>
      </c>
      <c r="M485" s="2">
        <v>33131.31</v>
      </c>
      <c r="N485" s="2" t="s">
        <v>55</v>
      </c>
      <c r="P485" s="4">
        <v>44025</v>
      </c>
      <c r="Q485" s="2">
        <v>1008</v>
      </c>
      <c r="R485" s="2">
        <v>3561.98</v>
      </c>
      <c r="S485" s="2" t="s">
        <v>52</v>
      </c>
      <c r="U485" s="4">
        <v>44027</v>
      </c>
      <c r="V485" s="2">
        <v>2160.31</v>
      </c>
      <c r="W485" s="2">
        <v>47375.55</v>
      </c>
      <c r="X485" s="2" t="s">
        <v>54</v>
      </c>
      <c r="Z485" s="12">
        <v>44014</v>
      </c>
      <c r="AA485" s="10">
        <v>24291.66</v>
      </c>
      <c r="AB485" s="10">
        <v>-121451.58</v>
      </c>
    </row>
    <row r="486" spans="1:28" ht="15.75" customHeight="1" thickBot="1" x14ac:dyDescent="0.35">
      <c r="A486" s="4">
        <v>43602</v>
      </c>
      <c r="B486" s="2">
        <v>512.15</v>
      </c>
      <c r="C486" s="2">
        <v>-15994.02</v>
      </c>
      <c r="D486" s="2" t="s">
        <v>52</v>
      </c>
      <c r="F486" s="4">
        <v>44021</v>
      </c>
      <c r="G486" s="2">
        <v>10381.33</v>
      </c>
      <c r="H486" s="2">
        <v>-52119.71</v>
      </c>
      <c r="I486" s="2" t="s">
        <v>53</v>
      </c>
      <c r="K486" s="4">
        <v>44028</v>
      </c>
      <c r="L486" s="2">
        <v>6856.69</v>
      </c>
      <c r="M486" s="2">
        <v>-114501.41</v>
      </c>
      <c r="N486" s="2" t="s">
        <v>55</v>
      </c>
      <c r="P486" s="4">
        <v>44026</v>
      </c>
      <c r="Q486" s="2">
        <v>649.9</v>
      </c>
      <c r="R486" s="2">
        <v>-5784.91</v>
      </c>
      <c r="S486" s="2" t="s">
        <v>52</v>
      </c>
      <c r="U486" s="4">
        <v>44028</v>
      </c>
      <c r="V486" s="2">
        <v>2289.0500000000002</v>
      </c>
      <c r="W486" s="2">
        <v>20479.97</v>
      </c>
      <c r="X486" s="2" t="s">
        <v>54</v>
      </c>
      <c r="Z486" s="12">
        <v>44015</v>
      </c>
      <c r="AA486" s="10">
        <v>15788.61</v>
      </c>
      <c r="AB486" s="10">
        <v>-227711.38</v>
      </c>
    </row>
    <row r="487" spans="1:28" ht="15.75" customHeight="1" thickBot="1" x14ac:dyDescent="0.35">
      <c r="A487" s="4">
        <v>43602</v>
      </c>
      <c r="B487" s="2">
        <v>1479.76</v>
      </c>
      <c r="C487" s="2">
        <v>-239470.92</v>
      </c>
      <c r="D487" s="2" t="s">
        <v>55</v>
      </c>
      <c r="F487" s="4">
        <v>44022</v>
      </c>
      <c r="G487" s="2">
        <v>8271.27</v>
      </c>
      <c r="H487" s="2">
        <v>-6590.06</v>
      </c>
      <c r="I487" s="2" t="s">
        <v>53</v>
      </c>
      <c r="K487" s="4">
        <v>44029</v>
      </c>
      <c r="L487" s="2">
        <v>3945.36</v>
      </c>
      <c r="M487" s="2">
        <v>29057.93</v>
      </c>
      <c r="N487" s="2" t="s">
        <v>55</v>
      </c>
      <c r="P487" s="4">
        <v>44027</v>
      </c>
      <c r="Q487" s="2">
        <v>831.23</v>
      </c>
      <c r="R487" s="2">
        <v>1190.81</v>
      </c>
      <c r="S487" s="2" t="s">
        <v>52</v>
      </c>
      <c r="U487" s="4">
        <v>44029</v>
      </c>
      <c r="V487" s="2">
        <v>2167.17</v>
      </c>
      <c r="W487" s="2">
        <v>66686.14</v>
      </c>
      <c r="X487" s="2" t="s">
        <v>54</v>
      </c>
      <c r="Z487" s="12">
        <v>44017</v>
      </c>
      <c r="AA487" s="10">
        <v>542.33000000000004</v>
      </c>
      <c r="AB487" s="10">
        <v>-12973.33</v>
      </c>
    </row>
    <row r="488" spans="1:28" ht="15.75" customHeight="1" thickBot="1" x14ac:dyDescent="0.35">
      <c r="A488" s="4">
        <v>43604</v>
      </c>
      <c r="B488" s="2">
        <v>8.0500000000000007</v>
      </c>
      <c r="C488" s="2">
        <v>176.9</v>
      </c>
      <c r="D488" s="2" t="s">
        <v>54</v>
      </c>
      <c r="F488" s="4">
        <v>44024</v>
      </c>
      <c r="G488" s="2">
        <v>208.63</v>
      </c>
      <c r="H488" s="2">
        <v>272.36</v>
      </c>
      <c r="I488" s="2" t="s">
        <v>53</v>
      </c>
      <c r="K488" s="4">
        <v>44031</v>
      </c>
      <c r="L488" s="2">
        <v>96.59</v>
      </c>
      <c r="M488" s="2">
        <v>-6833.33</v>
      </c>
      <c r="N488" s="2" t="s">
        <v>55</v>
      </c>
      <c r="P488" s="4">
        <v>44028</v>
      </c>
      <c r="Q488" s="2">
        <v>778.21</v>
      </c>
      <c r="R488" s="2">
        <v>2.92</v>
      </c>
      <c r="S488" s="2" t="s">
        <v>52</v>
      </c>
      <c r="U488" s="4">
        <v>44031</v>
      </c>
      <c r="V488" s="2">
        <v>63.47</v>
      </c>
      <c r="W488" s="2">
        <v>999.13</v>
      </c>
      <c r="X488" s="2" t="s">
        <v>54</v>
      </c>
      <c r="Z488" s="12">
        <v>44018</v>
      </c>
      <c r="AA488" s="10">
        <v>27314.78</v>
      </c>
      <c r="AB488" s="10">
        <v>-465579.18</v>
      </c>
    </row>
    <row r="489" spans="1:28" ht="15.75" customHeight="1" thickBot="1" x14ac:dyDescent="0.35">
      <c r="A489" s="4">
        <v>43604</v>
      </c>
      <c r="B489" s="2">
        <v>39.74</v>
      </c>
      <c r="C489" s="2">
        <v>555.12</v>
      </c>
      <c r="D489" s="2" t="s">
        <v>55</v>
      </c>
      <c r="F489" s="4">
        <v>44025</v>
      </c>
      <c r="G489" s="2">
        <v>11490.63</v>
      </c>
      <c r="H489" s="2">
        <v>9419.3700000000008</v>
      </c>
      <c r="I489" s="2" t="s">
        <v>53</v>
      </c>
      <c r="K489" s="4">
        <v>44032</v>
      </c>
      <c r="L489" s="2">
        <v>5630.43</v>
      </c>
      <c r="M489" s="2">
        <v>-139459.68</v>
      </c>
      <c r="N489" s="2" t="s">
        <v>55</v>
      </c>
      <c r="P489" s="4">
        <v>44029</v>
      </c>
      <c r="Q489" s="2">
        <v>627.46</v>
      </c>
      <c r="R489" s="2">
        <v>4762.33</v>
      </c>
      <c r="S489" s="2" t="s">
        <v>52</v>
      </c>
      <c r="U489" s="4">
        <v>44032</v>
      </c>
      <c r="V489" s="2">
        <v>2222.77</v>
      </c>
      <c r="W489" s="2">
        <v>-185634.68</v>
      </c>
      <c r="X489" s="2" t="s">
        <v>54</v>
      </c>
      <c r="Z489" s="12">
        <v>44019</v>
      </c>
      <c r="AA489" s="10">
        <v>29350.9</v>
      </c>
      <c r="AB489" s="10">
        <v>-650554.01</v>
      </c>
    </row>
    <row r="490" spans="1:28" ht="15.75" customHeight="1" thickBot="1" x14ac:dyDescent="0.35">
      <c r="A490" s="4">
        <v>43604</v>
      </c>
      <c r="B490" s="2">
        <v>25.11</v>
      </c>
      <c r="C490" s="2">
        <v>83.92</v>
      </c>
      <c r="D490" s="2" t="s">
        <v>52</v>
      </c>
      <c r="F490" s="4">
        <v>44026</v>
      </c>
      <c r="G490" s="2">
        <v>11399.07</v>
      </c>
      <c r="H490" s="2">
        <v>-110586.24000000001</v>
      </c>
      <c r="I490" s="2" t="s">
        <v>53</v>
      </c>
      <c r="K490" s="4">
        <v>44033</v>
      </c>
      <c r="L490" s="2">
        <v>7095.97</v>
      </c>
      <c r="M490" s="2">
        <v>-792685.75</v>
      </c>
      <c r="N490" s="2" t="s">
        <v>55</v>
      </c>
      <c r="P490" s="4">
        <v>44031</v>
      </c>
      <c r="Q490" s="2">
        <v>27.17</v>
      </c>
      <c r="R490" s="2">
        <v>70.87</v>
      </c>
      <c r="S490" s="2" t="s">
        <v>52</v>
      </c>
      <c r="U490" s="4">
        <v>44033</v>
      </c>
      <c r="V490" s="2">
        <v>3577.01</v>
      </c>
      <c r="W490" s="2">
        <v>-1605311.6</v>
      </c>
      <c r="X490" s="2" t="s">
        <v>54</v>
      </c>
      <c r="Z490" s="12">
        <v>44020</v>
      </c>
      <c r="AA490" s="10">
        <v>25112.14</v>
      </c>
      <c r="AB490" s="10">
        <v>-1070461.6599999999</v>
      </c>
    </row>
    <row r="491" spans="1:28" ht="15.75" customHeight="1" thickBot="1" x14ac:dyDescent="0.35">
      <c r="A491" s="4">
        <v>43604</v>
      </c>
      <c r="B491" s="2">
        <v>42.35</v>
      </c>
      <c r="C491" s="2">
        <v>86.05</v>
      </c>
      <c r="D491" s="2" t="s">
        <v>53</v>
      </c>
      <c r="F491" s="4">
        <v>44027</v>
      </c>
      <c r="G491" s="2">
        <v>11745.36</v>
      </c>
      <c r="H491" s="2">
        <v>-372513.12</v>
      </c>
      <c r="I491" s="2" t="s">
        <v>53</v>
      </c>
      <c r="K491" s="4">
        <v>44034</v>
      </c>
      <c r="L491" s="2">
        <v>5051.88</v>
      </c>
      <c r="M491" s="2">
        <v>-46358.09</v>
      </c>
      <c r="N491" s="2" t="s">
        <v>55</v>
      </c>
      <c r="P491" s="4">
        <v>44032</v>
      </c>
      <c r="Q491" s="2">
        <v>751.56</v>
      </c>
      <c r="R491" s="2">
        <v>1087.6300000000001</v>
      </c>
      <c r="S491" s="2" t="s">
        <v>52</v>
      </c>
      <c r="U491" s="4">
        <v>44034</v>
      </c>
      <c r="V491" s="2">
        <v>3152.29</v>
      </c>
      <c r="W491" s="2">
        <v>-759229.29</v>
      </c>
      <c r="X491" s="2" t="s">
        <v>54</v>
      </c>
      <c r="Z491" s="12">
        <v>44021</v>
      </c>
      <c r="AA491" s="10">
        <v>27362.34</v>
      </c>
      <c r="AB491" s="10">
        <v>-346276.09</v>
      </c>
    </row>
    <row r="492" spans="1:28" ht="15.75" customHeight="1" thickBot="1" x14ac:dyDescent="0.35">
      <c r="A492" s="4">
        <v>43605</v>
      </c>
      <c r="B492" s="2">
        <v>186.28</v>
      </c>
      <c r="C492" s="2">
        <v>-7996.92</v>
      </c>
      <c r="D492" s="2" t="s">
        <v>54</v>
      </c>
      <c r="F492" s="4">
        <v>44028</v>
      </c>
      <c r="G492" s="2">
        <v>11904.79</v>
      </c>
      <c r="H492" s="2">
        <v>43321.79</v>
      </c>
      <c r="I492" s="2" t="s">
        <v>53</v>
      </c>
      <c r="K492" s="4">
        <v>44035</v>
      </c>
      <c r="L492" s="2">
        <v>4594.13</v>
      </c>
      <c r="M492" s="2">
        <v>-14360.06</v>
      </c>
      <c r="N492" s="2" t="s">
        <v>55</v>
      </c>
      <c r="P492" s="4">
        <v>44033</v>
      </c>
      <c r="Q492" s="2">
        <v>623.41</v>
      </c>
      <c r="R492" s="2">
        <v>-17741.59</v>
      </c>
      <c r="S492" s="2" t="s">
        <v>52</v>
      </c>
      <c r="U492" s="4">
        <v>44035</v>
      </c>
      <c r="V492" s="2">
        <v>3359.46</v>
      </c>
      <c r="W492" s="2">
        <v>-144153.42000000001</v>
      </c>
      <c r="X492" s="2" t="s">
        <v>54</v>
      </c>
      <c r="Z492" s="12">
        <v>44022</v>
      </c>
      <c r="AA492" s="10">
        <v>24888.81</v>
      </c>
      <c r="AB492" s="10">
        <v>-152723.12</v>
      </c>
    </row>
    <row r="493" spans="1:28" ht="15.75" customHeight="1" thickBot="1" x14ac:dyDescent="0.35">
      <c r="A493" s="4">
        <v>43605</v>
      </c>
      <c r="B493" s="2">
        <v>308.19</v>
      </c>
      <c r="C493" s="2">
        <v>3972.98</v>
      </c>
      <c r="D493" s="2" t="s">
        <v>52</v>
      </c>
      <c r="F493" s="4">
        <v>44029</v>
      </c>
      <c r="G493" s="2">
        <v>8740.82</v>
      </c>
      <c r="H493" s="2">
        <v>-25662.22</v>
      </c>
      <c r="I493" s="2" t="s">
        <v>53</v>
      </c>
      <c r="K493" s="4">
        <v>44036</v>
      </c>
      <c r="L493" s="2">
        <v>4304.26</v>
      </c>
      <c r="M493" s="2">
        <v>-73165.08</v>
      </c>
      <c r="N493" s="2" t="s">
        <v>55</v>
      </c>
      <c r="P493" s="4">
        <v>44034</v>
      </c>
      <c r="Q493" s="2">
        <v>538.80999999999995</v>
      </c>
      <c r="R493" s="2">
        <v>-3581.17</v>
      </c>
      <c r="S493" s="2" t="s">
        <v>52</v>
      </c>
      <c r="U493" s="4">
        <v>44036</v>
      </c>
      <c r="V493" s="2">
        <v>2159.92</v>
      </c>
      <c r="W493" s="2">
        <v>134730.35</v>
      </c>
      <c r="X493" s="2" t="s">
        <v>54</v>
      </c>
      <c r="Z493" s="12">
        <v>44024</v>
      </c>
      <c r="AA493" s="10">
        <v>824.43</v>
      </c>
      <c r="AB493" s="10">
        <v>-85606.27</v>
      </c>
    </row>
    <row r="494" spans="1:28" ht="15.75" customHeight="1" thickBot="1" x14ac:dyDescent="0.35">
      <c r="A494" s="4">
        <v>43605</v>
      </c>
      <c r="B494" s="2">
        <v>914.72</v>
      </c>
      <c r="C494" s="2">
        <v>257.75</v>
      </c>
      <c r="D494" s="2" t="s">
        <v>55</v>
      </c>
      <c r="F494" s="4">
        <v>44031</v>
      </c>
      <c r="G494" s="2">
        <v>635.27</v>
      </c>
      <c r="H494" s="2">
        <v>-11677.5</v>
      </c>
      <c r="I494" s="2" t="s">
        <v>53</v>
      </c>
      <c r="K494" s="4">
        <v>44038</v>
      </c>
      <c r="L494" s="2">
        <v>86.92</v>
      </c>
      <c r="M494" s="2">
        <v>-6105.11</v>
      </c>
      <c r="N494" s="2" t="s">
        <v>55</v>
      </c>
      <c r="P494" s="4">
        <v>44035</v>
      </c>
      <c r="Q494" s="2">
        <v>737.8</v>
      </c>
      <c r="R494" s="2">
        <v>8525.2999999999993</v>
      </c>
      <c r="S494" s="2" t="s">
        <v>52</v>
      </c>
      <c r="U494" s="4">
        <v>44038</v>
      </c>
      <c r="V494" s="2">
        <v>261.64</v>
      </c>
      <c r="W494" s="2">
        <v>-49917.42</v>
      </c>
      <c r="X494" s="2" t="s">
        <v>54</v>
      </c>
      <c r="Z494" s="12">
        <v>44025</v>
      </c>
      <c r="AA494" s="10">
        <v>30536.7</v>
      </c>
      <c r="AB494" s="10">
        <v>97716.94</v>
      </c>
    </row>
    <row r="495" spans="1:28" ht="15.75" customHeight="1" thickBot="1" x14ac:dyDescent="0.35">
      <c r="A495" s="4">
        <v>43605</v>
      </c>
      <c r="B495" s="2">
        <v>1746.59</v>
      </c>
      <c r="C495" s="2">
        <v>5179.47</v>
      </c>
      <c r="D495" s="2" t="s">
        <v>53</v>
      </c>
      <c r="F495" s="4">
        <v>44032</v>
      </c>
      <c r="G495" s="2">
        <v>13546.61</v>
      </c>
      <c r="H495" s="2">
        <v>-23142.19</v>
      </c>
      <c r="I495" s="2" t="s">
        <v>53</v>
      </c>
      <c r="K495" s="4">
        <v>44039</v>
      </c>
      <c r="L495" s="2">
        <v>4385.8900000000003</v>
      </c>
      <c r="M495" s="2">
        <v>-280368.2</v>
      </c>
      <c r="N495" s="2" t="s">
        <v>55</v>
      </c>
      <c r="P495" s="4">
        <v>44036</v>
      </c>
      <c r="Q495" s="2">
        <v>1149.7</v>
      </c>
      <c r="R495" s="2">
        <v>-42564.54</v>
      </c>
      <c r="S495" s="2" t="s">
        <v>52</v>
      </c>
      <c r="U495" s="4">
        <v>44039</v>
      </c>
      <c r="V495" s="2">
        <v>4691.83</v>
      </c>
      <c r="W495" s="2">
        <v>97907.55</v>
      </c>
      <c r="X495" s="2" t="s">
        <v>54</v>
      </c>
      <c r="Z495" s="12">
        <v>44026</v>
      </c>
      <c r="AA495" s="10">
        <v>29977.98</v>
      </c>
      <c r="AB495" s="10">
        <v>-463661.84</v>
      </c>
    </row>
    <row r="496" spans="1:28" ht="15.75" customHeight="1" thickBot="1" x14ac:dyDescent="0.35">
      <c r="A496" s="4">
        <v>43606</v>
      </c>
      <c r="B496" s="2">
        <v>1906.05</v>
      </c>
      <c r="C496" s="2">
        <v>-44111.12</v>
      </c>
      <c r="D496" s="2" t="s">
        <v>55</v>
      </c>
      <c r="F496" s="4">
        <v>44033</v>
      </c>
      <c r="G496" s="2">
        <v>15504.32</v>
      </c>
      <c r="H496" s="2">
        <v>-639650.12</v>
      </c>
      <c r="I496" s="2" t="s">
        <v>53</v>
      </c>
      <c r="K496" s="4">
        <v>44040</v>
      </c>
      <c r="L496" s="2">
        <v>4735.3999999999996</v>
      </c>
      <c r="M496" s="2">
        <v>-184364.9</v>
      </c>
      <c r="N496" s="2" t="s">
        <v>55</v>
      </c>
      <c r="P496" s="4">
        <v>44038</v>
      </c>
      <c r="Q496" s="2">
        <v>74.38</v>
      </c>
      <c r="R496" s="2">
        <v>-779.41</v>
      </c>
      <c r="S496" s="2" t="s">
        <v>52</v>
      </c>
      <c r="U496" s="4">
        <v>44040</v>
      </c>
      <c r="V496" s="2">
        <v>4724.2299999999996</v>
      </c>
      <c r="W496" s="2">
        <v>-894005.26</v>
      </c>
      <c r="X496" s="2" t="s">
        <v>54</v>
      </c>
      <c r="Z496" s="12">
        <v>44027</v>
      </c>
      <c r="AA496" s="10">
        <v>28295.7</v>
      </c>
      <c r="AB496" s="10">
        <v>-351158.46</v>
      </c>
    </row>
    <row r="497" spans="1:28" ht="15.75" customHeight="1" thickBot="1" x14ac:dyDescent="0.35">
      <c r="A497" s="4">
        <v>43606</v>
      </c>
      <c r="B497" s="2">
        <v>2828.03</v>
      </c>
      <c r="C497" s="2">
        <v>30080.12</v>
      </c>
      <c r="D497" s="2" t="s">
        <v>53</v>
      </c>
      <c r="F497" s="4">
        <v>44034</v>
      </c>
      <c r="G497" s="2">
        <v>12593.05</v>
      </c>
      <c r="H497" s="2">
        <v>-426871.96</v>
      </c>
      <c r="I497" s="2" t="s">
        <v>53</v>
      </c>
      <c r="K497" s="4">
        <v>44041</v>
      </c>
      <c r="L497" s="2">
        <v>5559.32</v>
      </c>
      <c r="M497" s="2">
        <v>-110112.26</v>
      </c>
      <c r="N497" s="2" t="s">
        <v>55</v>
      </c>
      <c r="P497" s="4">
        <v>44039</v>
      </c>
      <c r="Q497" s="2">
        <v>1002.46</v>
      </c>
      <c r="R497" s="2">
        <v>-30953.62</v>
      </c>
      <c r="S497" s="2" t="s">
        <v>52</v>
      </c>
      <c r="U497" s="4">
        <v>44041</v>
      </c>
      <c r="V497" s="2">
        <v>3278.64</v>
      </c>
      <c r="W497" s="2">
        <v>-3605.08</v>
      </c>
      <c r="X497" s="2" t="s">
        <v>54</v>
      </c>
      <c r="Z497" s="12">
        <v>44028</v>
      </c>
      <c r="AA497" s="10">
        <v>30327.35</v>
      </c>
      <c r="AB497" s="10">
        <v>123585.22</v>
      </c>
    </row>
    <row r="498" spans="1:28" ht="15.75" customHeight="1" thickBot="1" x14ac:dyDescent="0.35">
      <c r="A498" s="4">
        <v>43606</v>
      </c>
      <c r="B498" s="2">
        <v>289.64999999999998</v>
      </c>
      <c r="C498" s="2">
        <v>-2559.3200000000002</v>
      </c>
      <c r="D498" s="2" t="s">
        <v>54</v>
      </c>
      <c r="F498" s="4">
        <v>44035</v>
      </c>
      <c r="G498" s="2">
        <v>11454.39</v>
      </c>
      <c r="H498" s="2">
        <v>-156580.92000000001</v>
      </c>
      <c r="I498" s="2" t="s">
        <v>53</v>
      </c>
      <c r="K498" s="4">
        <v>44042</v>
      </c>
      <c r="L498" s="2">
        <v>5912.28</v>
      </c>
      <c r="M498" s="2">
        <v>-155905.63</v>
      </c>
      <c r="N498" s="2" t="s">
        <v>55</v>
      </c>
      <c r="P498" s="4">
        <v>44040</v>
      </c>
      <c r="Q498" s="2">
        <v>1049.32</v>
      </c>
      <c r="R498" s="2">
        <v>-19901.34</v>
      </c>
      <c r="S498" s="2" t="s">
        <v>52</v>
      </c>
      <c r="U498" s="4">
        <v>44042</v>
      </c>
      <c r="V498" s="2">
        <v>2982.11</v>
      </c>
      <c r="W498" s="2">
        <v>-95597.54</v>
      </c>
      <c r="X498" s="2" t="s">
        <v>54</v>
      </c>
      <c r="Z498" s="12">
        <v>44029</v>
      </c>
      <c r="AA498" s="10">
        <v>21425.32</v>
      </c>
      <c r="AB498" s="10">
        <v>11945.57</v>
      </c>
    </row>
    <row r="499" spans="1:28" ht="15.75" customHeight="1" thickBot="1" x14ac:dyDescent="0.35">
      <c r="A499" s="4">
        <v>43606</v>
      </c>
      <c r="B499" s="2">
        <v>505.75</v>
      </c>
      <c r="C499" s="2">
        <v>-7540.53</v>
      </c>
      <c r="D499" s="2" t="s">
        <v>52</v>
      </c>
      <c r="F499" s="4">
        <v>44036</v>
      </c>
      <c r="G499" s="2">
        <v>10003.370000000001</v>
      </c>
      <c r="H499" s="2">
        <v>-48724.29</v>
      </c>
      <c r="I499" s="2" t="s">
        <v>53</v>
      </c>
      <c r="K499" s="4">
        <v>44043</v>
      </c>
      <c r="L499" s="2">
        <v>5384.92</v>
      </c>
      <c r="M499" s="2">
        <v>-71208.53</v>
      </c>
      <c r="N499" s="2" t="s">
        <v>55</v>
      </c>
      <c r="P499" s="4">
        <v>44041</v>
      </c>
      <c r="Q499" s="2">
        <v>1101.67</v>
      </c>
      <c r="R499" s="2">
        <v>-9519.42</v>
      </c>
      <c r="S499" s="2" t="s">
        <v>52</v>
      </c>
      <c r="U499" s="4">
        <v>44043</v>
      </c>
      <c r="V499" s="2">
        <v>3159.1</v>
      </c>
      <c r="W499" s="2">
        <v>164722.19</v>
      </c>
      <c r="X499" s="2" t="s">
        <v>54</v>
      </c>
      <c r="Z499" s="12">
        <v>44031</v>
      </c>
      <c r="AA499" s="10">
        <v>1114.97</v>
      </c>
      <c r="AB499" s="10">
        <v>-28916.63</v>
      </c>
    </row>
    <row r="500" spans="1:28" ht="15.75" customHeight="1" thickBot="1" x14ac:dyDescent="0.35">
      <c r="A500" s="4">
        <v>43607</v>
      </c>
      <c r="B500" s="2">
        <v>193.53</v>
      </c>
      <c r="C500" s="2">
        <v>-1269.8399999999999</v>
      </c>
      <c r="D500" s="2" t="s">
        <v>54</v>
      </c>
      <c r="F500" s="4">
        <v>44037</v>
      </c>
      <c r="G500" s="2">
        <v>0.1</v>
      </c>
      <c r="H500" s="2">
        <v>-17.79</v>
      </c>
      <c r="I500" s="2" t="s">
        <v>53</v>
      </c>
      <c r="K500" s="4">
        <v>44045</v>
      </c>
      <c r="L500" s="2">
        <v>125.71</v>
      </c>
      <c r="M500" s="2">
        <v>-15710.41</v>
      </c>
      <c r="N500" s="2" t="s">
        <v>55</v>
      </c>
      <c r="P500" s="4">
        <v>44042</v>
      </c>
      <c r="Q500" s="2">
        <v>1176.72</v>
      </c>
      <c r="R500" s="2">
        <v>-23312.17</v>
      </c>
      <c r="S500" s="2" t="s">
        <v>52</v>
      </c>
      <c r="U500" s="4">
        <v>44045</v>
      </c>
      <c r="V500" s="2">
        <v>250.22</v>
      </c>
      <c r="W500" s="2">
        <v>-311775.38</v>
      </c>
      <c r="X500" s="2" t="s">
        <v>54</v>
      </c>
      <c r="Z500" s="12">
        <v>44032</v>
      </c>
      <c r="AA500" s="10">
        <v>30865.01</v>
      </c>
      <c r="AB500" s="10">
        <v>-491172.75</v>
      </c>
    </row>
    <row r="501" spans="1:28" ht="15.75" customHeight="1" thickBot="1" x14ac:dyDescent="0.35">
      <c r="A501" s="4">
        <v>43607</v>
      </c>
      <c r="B501" s="2">
        <v>1770.93</v>
      </c>
      <c r="C501" s="2">
        <v>-188550.05</v>
      </c>
      <c r="D501" s="2" t="s">
        <v>55</v>
      </c>
      <c r="F501" s="4">
        <v>44038</v>
      </c>
      <c r="G501" s="2">
        <v>560.6</v>
      </c>
      <c r="H501" s="2">
        <v>-22583.19</v>
      </c>
      <c r="I501" s="2" t="s">
        <v>53</v>
      </c>
      <c r="K501" s="4">
        <v>44046</v>
      </c>
      <c r="L501" s="2">
        <v>5722.06</v>
      </c>
      <c r="M501" s="2">
        <v>-107910.08</v>
      </c>
      <c r="N501" s="2" t="s">
        <v>55</v>
      </c>
      <c r="P501" s="4">
        <v>44043</v>
      </c>
      <c r="Q501" s="2">
        <v>1473.52</v>
      </c>
      <c r="R501" s="2">
        <v>-100500.1</v>
      </c>
      <c r="S501" s="2" t="s">
        <v>52</v>
      </c>
      <c r="U501" s="4">
        <v>44046</v>
      </c>
      <c r="V501" s="2">
        <v>2639.31</v>
      </c>
      <c r="W501" s="2">
        <v>29022.04</v>
      </c>
      <c r="X501" s="2" t="s">
        <v>54</v>
      </c>
      <c r="Z501" s="12">
        <v>44033</v>
      </c>
      <c r="AA501" s="10">
        <v>36780.370000000003</v>
      </c>
      <c r="AB501" s="10">
        <v>-4371478.49</v>
      </c>
    </row>
    <row r="502" spans="1:28" ht="15.75" customHeight="1" thickBot="1" x14ac:dyDescent="0.35">
      <c r="A502" s="4">
        <v>43607</v>
      </c>
      <c r="B502" s="2">
        <v>296.75</v>
      </c>
      <c r="C502" s="2">
        <v>-398.13</v>
      </c>
      <c r="D502" s="2" t="s">
        <v>52</v>
      </c>
      <c r="F502" s="4">
        <v>44039</v>
      </c>
      <c r="G502" s="2">
        <v>13103.47</v>
      </c>
      <c r="H502" s="2">
        <v>-647138.01</v>
      </c>
      <c r="I502" s="2" t="s">
        <v>53</v>
      </c>
      <c r="K502" s="4">
        <v>44047</v>
      </c>
      <c r="L502" s="2">
        <v>5989.35</v>
      </c>
      <c r="M502" s="2">
        <v>-82971.92</v>
      </c>
      <c r="N502" s="2" t="s">
        <v>55</v>
      </c>
      <c r="P502" s="4">
        <v>44045</v>
      </c>
      <c r="Q502" s="2">
        <v>51.73</v>
      </c>
      <c r="R502" s="2">
        <v>-1274.1300000000001</v>
      </c>
      <c r="S502" s="2" t="s">
        <v>52</v>
      </c>
      <c r="U502" s="4">
        <v>44047</v>
      </c>
      <c r="V502" s="2">
        <v>4759.3100000000004</v>
      </c>
      <c r="W502" s="2">
        <v>-733231.61</v>
      </c>
      <c r="X502" s="2" t="s">
        <v>54</v>
      </c>
      <c r="Z502" s="12">
        <v>44034</v>
      </c>
      <c r="AA502" s="10">
        <v>29127.9</v>
      </c>
      <c r="AB502" s="10">
        <v>-1888214.42</v>
      </c>
    </row>
    <row r="503" spans="1:28" ht="15.75" customHeight="1" thickBot="1" x14ac:dyDescent="0.35">
      <c r="A503" s="4">
        <v>43607</v>
      </c>
      <c r="B503" s="2">
        <v>2163.5500000000002</v>
      </c>
      <c r="C503" s="2">
        <v>4743.3100000000004</v>
      </c>
      <c r="D503" s="2" t="s">
        <v>53</v>
      </c>
      <c r="F503" s="4">
        <v>44040</v>
      </c>
      <c r="G503" s="2">
        <v>10568.03</v>
      </c>
      <c r="H503" s="2">
        <v>-106422.65</v>
      </c>
      <c r="I503" s="2" t="s">
        <v>53</v>
      </c>
      <c r="K503" s="4">
        <v>44048</v>
      </c>
      <c r="L503" s="2">
        <v>5361.87</v>
      </c>
      <c r="M503" s="2">
        <v>-64525.83</v>
      </c>
      <c r="N503" s="2" t="s">
        <v>55</v>
      </c>
      <c r="P503" s="4">
        <v>44046</v>
      </c>
      <c r="Q503" s="2">
        <v>1459.68</v>
      </c>
      <c r="R503" s="2">
        <v>-26942.28</v>
      </c>
      <c r="S503" s="2" t="s">
        <v>52</v>
      </c>
      <c r="U503" s="4">
        <v>44048</v>
      </c>
      <c r="V503" s="2">
        <v>4226.74</v>
      </c>
      <c r="W503" s="2">
        <v>-423898.83</v>
      </c>
      <c r="X503" s="2" t="s">
        <v>54</v>
      </c>
      <c r="Z503" s="12">
        <v>44035</v>
      </c>
      <c r="AA503" s="10">
        <v>27458.75</v>
      </c>
      <c r="AB503" s="10">
        <v>-510899.65</v>
      </c>
    </row>
    <row r="504" spans="1:28" ht="15.75" customHeight="1" thickBot="1" x14ac:dyDescent="0.35">
      <c r="A504" s="4">
        <v>43608</v>
      </c>
      <c r="B504" s="2">
        <v>596.91999999999996</v>
      </c>
      <c r="C504" s="2">
        <v>-19998.919999999998</v>
      </c>
      <c r="D504" s="2" t="s">
        <v>52</v>
      </c>
      <c r="F504" s="4">
        <v>44041</v>
      </c>
      <c r="G504" s="2">
        <v>11809.5</v>
      </c>
      <c r="H504" s="2">
        <v>-78151.94</v>
      </c>
      <c r="I504" s="2" t="s">
        <v>53</v>
      </c>
      <c r="K504" s="4">
        <v>44049</v>
      </c>
      <c r="L504" s="2">
        <v>5666.36</v>
      </c>
      <c r="M504" s="2">
        <v>37618.300000000003</v>
      </c>
      <c r="N504" s="2" t="s">
        <v>55</v>
      </c>
      <c r="P504" s="4">
        <v>44047</v>
      </c>
      <c r="Q504" s="2">
        <v>1208.21</v>
      </c>
      <c r="R504" s="2">
        <v>-10936.02</v>
      </c>
      <c r="S504" s="2" t="s">
        <v>52</v>
      </c>
      <c r="U504" s="4">
        <v>44049</v>
      </c>
      <c r="V504" s="2">
        <v>4235.5200000000004</v>
      </c>
      <c r="W504" s="2">
        <v>149556.91</v>
      </c>
      <c r="X504" s="2" t="s">
        <v>54</v>
      </c>
      <c r="Z504" s="12">
        <v>44036</v>
      </c>
      <c r="AA504" s="10">
        <v>24095.69</v>
      </c>
      <c r="AB504" s="10">
        <v>-174752.93</v>
      </c>
    </row>
    <row r="505" spans="1:28" ht="15.75" customHeight="1" thickBot="1" x14ac:dyDescent="0.35">
      <c r="A505" s="4">
        <v>43608</v>
      </c>
      <c r="B505" s="2">
        <v>3097.28</v>
      </c>
      <c r="C505" s="2">
        <v>-55048.42</v>
      </c>
      <c r="D505" s="2" t="s">
        <v>53</v>
      </c>
      <c r="F505" s="4">
        <v>44042</v>
      </c>
      <c r="G505" s="2">
        <v>13340.92</v>
      </c>
      <c r="H505" s="2">
        <v>-211263.76</v>
      </c>
      <c r="I505" s="2" t="s">
        <v>53</v>
      </c>
      <c r="K505" s="4">
        <v>44050</v>
      </c>
      <c r="L505" s="2">
        <v>4334.8500000000004</v>
      </c>
      <c r="M505" s="2">
        <v>-66370.44</v>
      </c>
      <c r="N505" s="2" t="s">
        <v>55</v>
      </c>
      <c r="P505" s="4">
        <v>44048</v>
      </c>
      <c r="Q505" s="2">
        <v>1524.57</v>
      </c>
      <c r="R505" s="2">
        <v>-2181.98</v>
      </c>
      <c r="S505" s="2" t="s">
        <v>52</v>
      </c>
      <c r="U505" s="4">
        <v>44050</v>
      </c>
      <c r="V505" s="2">
        <v>4545.63</v>
      </c>
      <c r="W505" s="2">
        <v>-512497.64</v>
      </c>
      <c r="X505" s="2" t="s">
        <v>54</v>
      </c>
      <c r="Z505" s="12">
        <v>44037</v>
      </c>
      <c r="AA505" s="10">
        <v>0.1</v>
      </c>
      <c r="AB505" s="10">
        <v>-17.79</v>
      </c>
    </row>
    <row r="506" spans="1:28" ht="15.75" customHeight="1" thickBot="1" x14ac:dyDescent="0.35">
      <c r="A506" s="4">
        <v>43608</v>
      </c>
      <c r="B506" s="2">
        <v>1453.16</v>
      </c>
      <c r="C506" s="2">
        <v>-39059.18</v>
      </c>
      <c r="D506" s="2" t="s">
        <v>55</v>
      </c>
      <c r="F506" s="4">
        <v>44043</v>
      </c>
      <c r="G506" s="2">
        <v>12360.61</v>
      </c>
      <c r="H506" s="2">
        <v>-380275.36</v>
      </c>
      <c r="I506" s="2" t="s">
        <v>53</v>
      </c>
      <c r="K506" s="4">
        <v>44052</v>
      </c>
      <c r="L506" s="2">
        <v>61.22</v>
      </c>
      <c r="M506" s="2">
        <v>-4255.8900000000003</v>
      </c>
      <c r="N506" s="2" t="s">
        <v>55</v>
      </c>
      <c r="P506" s="4">
        <v>44049</v>
      </c>
      <c r="Q506" s="2">
        <v>1453.74</v>
      </c>
      <c r="R506" s="2">
        <v>18947.259999999998</v>
      </c>
      <c r="S506" s="2" t="s">
        <v>52</v>
      </c>
      <c r="U506" s="4">
        <v>44052</v>
      </c>
      <c r="V506" s="2">
        <v>136.94999999999999</v>
      </c>
      <c r="W506" s="2">
        <v>-26703.08</v>
      </c>
      <c r="X506" s="2" t="s">
        <v>54</v>
      </c>
      <c r="Z506" s="12">
        <v>44038</v>
      </c>
      <c r="AA506" s="10">
        <v>1243.9000000000001</v>
      </c>
      <c r="AB506" s="10">
        <v>-115862.04</v>
      </c>
    </row>
    <row r="507" spans="1:28" ht="15.75" customHeight="1" thickBot="1" x14ac:dyDescent="0.35">
      <c r="A507" s="4">
        <v>43608</v>
      </c>
      <c r="B507" s="2">
        <v>380.87</v>
      </c>
      <c r="C507" s="2">
        <v>-13183.24</v>
      </c>
      <c r="D507" s="2" t="s">
        <v>54</v>
      </c>
      <c r="F507" s="4">
        <v>44045</v>
      </c>
      <c r="G507" s="2">
        <v>431.83</v>
      </c>
      <c r="H507" s="2">
        <v>-9800.59</v>
      </c>
      <c r="I507" s="2" t="s">
        <v>53</v>
      </c>
      <c r="K507" s="4">
        <v>44053</v>
      </c>
      <c r="L507" s="2">
        <v>4644.37</v>
      </c>
      <c r="M507" s="2">
        <v>-69796.960000000006</v>
      </c>
      <c r="N507" s="2" t="s">
        <v>55</v>
      </c>
      <c r="P507" s="4">
        <v>44050</v>
      </c>
      <c r="Q507" s="2">
        <v>741.57</v>
      </c>
      <c r="R507" s="2">
        <v>-12621.41</v>
      </c>
      <c r="S507" s="2" t="s">
        <v>52</v>
      </c>
      <c r="U507" s="4">
        <v>44053</v>
      </c>
      <c r="V507" s="2">
        <v>3141.94</v>
      </c>
      <c r="W507" s="2">
        <v>-144869.85999999999</v>
      </c>
      <c r="X507" s="2" t="s">
        <v>54</v>
      </c>
      <c r="Z507" s="12">
        <v>44039</v>
      </c>
      <c r="AA507" s="10">
        <v>32613.95</v>
      </c>
      <c r="AB507" s="10">
        <v>-1039228.6</v>
      </c>
    </row>
    <row r="508" spans="1:28" ht="15.75" customHeight="1" thickBot="1" x14ac:dyDescent="0.35">
      <c r="A508" s="4">
        <v>43609</v>
      </c>
      <c r="B508" s="2">
        <v>1945.42</v>
      </c>
      <c r="C508" s="2">
        <v>-13116.94</v>
      </c>
      <c r="D508" s="2" t="s">
        <v>53</v>
      </c>
      <c r="F508" s="4">
        <v>44046</v>
      </c>
      <c r="G508" s="2">
        <v>11718.2</v>
      </c>
      <c r="H508" s="2">
        <v>-203538.81</v>
      </c>
      <c r="I508" s="2" t="s">
        <v>53</v>
      </c>
      <c r="K508" s="4">
        <v>44054</v>
      </c>
      <c r="L508" s="2">
        <v>4209.63</v>
      </c>
      <c r="M508" s="2">
        <v>-72427.960000000006</v>
      </c>
      <c r="N508" s="2" t="s">
        <v>55</v>
      </c>
      <c r="P508" s="4">
        <v>44052</v>
      </c>
      <c r="Q508" s="2">
        <v>250.48</v>
      </c>
      <c r="R508" s="2">
        <v>1254.3399999999999</v>
      </c>
      <c r="S508" s="2" t="s">
        <v>52</v>
      </c>
      <c r="U508" s="4">
        <v>44054</v>
      </c>
      <c r="V508" s="2">
        <v>6223.6</v>
      </c>
      <c r="W508" s="2">
        <v>-1163598.67</v>
      </c>
      <c r="X508" s="2" t="s">
        <v>54</v>
      </c>
      <c r="Z508" s="12">
        <v>44040</v>
      </c>
      <c r="AA508" s="10">
        <v>29378.05</v>
      </c>
      <c r="AB508" s="10">
        <v>-1347771.7</v>
      </c>
    </row>
    <row r="509" spans="1:28" ht="15.75" customHeight="1" thickBot="1" x14ac:dyDescent="0.35">
      <c r="A509" s="4">
        <v>43609</v>
      </c>
      <c r="B509" s="2">
        <v>435.67</v>
      </c>
      <c r="C509" s="2">
        <v>-4891.5200000000004</v>
      </c>
      <c r="D509" s="2" t="s">
        <v>52</v>
      </c>
      <c r="F509" s="4">
        <v>44047</v>
      </c>
      <c r="G509" s="2">
        <v>12564.72</v>
      </c>
      <c r="H509" s="2">
        <v>-85984.320000000007</v>
      </c>
      <c r="I509" s="2" t="s">
        <v>53</v>
      </c>
      <c r="K509" s="4">
        <v>44055</v>
      </c>
      <c r="L509" s="2">
        <v>3257.35</v>
      </c>
      <c r="M509" s="2">
        <v>30631.33</v>
      </c>
      <c r="N509" s="2" t="s">
        <v>55</v>
      </c>
      <c r="P509" s="4">
        <v>44053</v>
      </c>
      <c r="Q509" s="2">
        <v>966.57</v>
      </c>
      <c r="R509" s="2">
        <v>-39212.82</v>
      </c>
      <c r="S509" s="2" t="s">
        <v>52</v>
      </c>
      <c r="U509" s="4">
        <v>44055</v>
      </c>
      <c r="V509" s="2">
        <v>5062</v>
      </c>
      <c r="W509" s="2">
        <v>-580223.07999999996</v>
      </c>
      <c r="X509" s="2" t="s">
        <v>54</v>
      </c>
      <c r="Z509" s="12">
        <v>44041</v>
      </c>
      <c r="AA509" s="10">
        <v>30135.31</v>
      </c>
      <c r="AB509" s="10">
        <v>-301028.76</v>
      </c>
    </row>
    <row r="510" spans="1:28" ht="15.75" customHeight="1" thickBot="1" x14ac:dyDescent="0.35">
      <c r="A510" s="4">
        <v>43609</v>
      </c>
      <c r="B510" s="2">
        <v>165.54</v>
      </c>
      <c r="C510" s="2">
        <v>-1122.7</v>
      </c>
      <c r="D510" s="2" t="s">
        <v>54</v>
      </c>
      <c r="F510" s="4">
        <v>44048</v>
      </c>
      <c r="G510" s="2">
        <v>11929</v>
      </c>
      <c r="H510" s="2">
        <v>-135354.16</v>
      </c>
      <c r="I510" s="2" t="s">
        <v>53</v>
      </c>
      <c r="K510" s="4">
        <v>44056</v>
      </c>
      <c r="L510" s="2">
        <v>3286.95</v>
      </c>
      <c r="M510" s="2">
        <v>-19617.75</v>
      </c>
      <c r="N510" s="2" t="s">
        <v>55</v>
      </c>
      <c r="P510" s="4">
        <v>44054</v>
      </c>
      <c r="Q510" s="2">
        <v>820.59</v>
      </c>
      <c r="R510" s="2">
        <v>-3159.29</v>
      </c>
      <c r="S510" s="2" t="s">
        <v>52</v>
      </c>
      <c r="U510" s="4">
        <v>44056</v>
      </c>
      <c r="V510" s="2">
        <v>3675.79</v>
      </c>
      <c r="W510" s="2">
        <v>-447718.71</v>
      </c>
      <c r="X510" s="2" t="s">
        <v>54</v>
      </c>
      <c r="Z510" s="12">
        <v>44042</v>
      </c>
      <c r="AA510" s="10">
        <v>32195.599999999999</v>
      </c>
      <c r="AB510" s="10">
        <v>-1227654.55</v>
      </c>
    </row>
    <row r="511" spans="1:28" ht="15.75" customHeight="1" thickBot="1" x14ac:dyDescent="0.35">
      <c r="A511" s="4">
        <v>43609</v>
      </c>
      <c r="B511" s="2">
        <v>1684.85</v>
      </c>
      <c r="C511" s="2">
        <v>-30028.639999999999</v>
      </c>
      <c r="D511" s="2" t="s">
        <v>55</v>
      </c>
      <c r="F511" s="4">
        <v>44049</v>
      </c>
      <c r="G511" s="2">
        <v>12345.1</v>
      </c>
      <c r="H511" s="2">
        <v>-45927.6</v>
      </c>
      <c r="I511" s="2" t="s">
        <v>53</v>
      </c>
      <c r="K511" s="4">
        <v>44057</v>
      </c>
      <c r="L511" s="2">
        <v>3030.25</v>
      </c>
      <c r="M511" s="2">
        <v>-2951.37</v>
      </c>
      <c r="N511" s="2" t="s">
        <v>55</v>
      </c>
      <c r="P511" s="4">
        <v>44055</v>
      </c>
      <c r="Q511" s="2">
        <v>1434.36</v>
      </c>
      <c r="R511" s="2">
        <v>6770.02</v>
      </c>
      <c r="S511" s="2" t="s">
        <v>52</v>
      </c>
      <c r="U511" s="4">
        <v>44057</v>
      </c>
      <c r="V511" s="2">
        <v>2536.0300000000002</v>
      </c>
      <c r="W511" s="2">
        <v>-87374.96</v>
      </c>
      <c r="X511" s="2" t="s">
        <v>54</v>
      </c>
      <c r="Z511" s="12">
        <v>44043</v>
      </c>
      <c r="AA511" s="10">
        <v>30325.74</v>
      </c>
      <c r="AB511" s="10">
        <v>-551277.61</v>
      </c>
    </row>
    <row r="512" spans="1:28" ht="15.75" customHeight="1" thickBot="1" x14ac:dyDescent="0.35">
      <c r="A512" s="4">
        <v>43611</v>
      </c>
      <c r="B512" s="2">
        <v>4.7</v>
      </c>
      <c r="C512" s="2">
        <v>-499.7</v>
      </c>
      <c r="D512" s="2" t="s">
        <v>54</v>
      </c>
      <c r="F512" s="4">
        <v>44050</v>
      </c>
      <c r="G512" s="2">
        <v>11126.11</v>
      </c>
      <c r="H512" s="2">
        <v>-85464.93</v>
      </c>
      <c r="I512" s="2" t="s">
        <v>53</v>
      </c>
      <c r="K512" s="4">
        <v>44059</v>
      </c>
      <c r="L512" s="2">
        <v>75.14</v>
      </c>
      <c r="M512" s="2">
        <v>-6830.86</v>
      </c>
      <c r="N512" s="2" t="s">
        <v>55</v>
      </c>
      <c r="P512" s="4">
        <v>44056</v>
      </c>
      <c r="Q512" s="2">
        <v>925.54</v>
      </c>
      <c r="R512" s="2">
        <v>-8305.92</v>
      </c>
      <c r="S512" s="2" t="s">
        <v>52</v>
      </c>
      <c r="U512" s="4">
        <v>44059</v>
      </c>
      <c r="V512" s="2">
        <v>119.46</v>
      </c>
      <c r="W512" s="2">
        <v>-27256.51</v>
      </c>
      <c r="X512" s="2" t="s">
        <v>54</v>
      </c>
      <c r="Z512" s="12">
        <v>44045</v>
      </c>
      <c r="AA512" s="10">
        <v>1075.02</v>
      </c>
      <c r="AB512" s="10">
        <v>-351722.03</v>
      </c>
    </row>
    <row r="513" spans="1:28" ht="15.75" customHeight="1" thickBot="1" x14ac:dyDescent="0.35">
      <c r="A513" s="4">
        <v>43611</v>
      </c>
      <c r="B513" s="2">
        <v>24.67</v>
      </c>
      <c r="C513" s="2">
        <v>-1334.37</v>
      </c>
      <c r="D513" s="2" t="s">
        <v>53</v>
      </c>
      <c r="F513" s="4">
        <v>44052</v>
      </c>
      <c r="G513" s="2">
        <v>160.66</v>
      </c>
      <c r="H513" s="2">
        <v>-1474.69</v>
      </c>
      <c r="I513" s="2" t="s">
        <v>53</v>
      </c>
      <c r="K513" s="4">
        <v>44060</v>
      </c>
      <c r="L513" s="2">
        <v>3343.7</v>
      </c>
      <c r="M513" s="2">
        <v>34670.6</v>
      </c>
      <c r="N513" s="2" t="s">
        <v>55</v>
      </c>
      <c r="P513" s="4">
        <v>44057</v>
      </c>
      <c r="Q513" s="2">
        <v>668.57</v>
      </c>
      <c r="R513" s="2">
        <v>8873.58</v>
      </c>
      <c r="S513" s="2" t="s">
        <v>52</v>
      </c>
      <c r="U513" s="4">
        <v>44060</v>
      </c>
      <c r="V513" s="2">
        <v>3694.38</v>
      </c>
      <c r="W513" s="2">
        <v>-216544.7</v>
      </c>
      <c r="X513" s="2" t="s">
        <v>54</v>
      </c>
      <c r="Z513" s="12">
        <v>44046</v>
      </c>
      <c r="AA513" s="10">
        <v>30802.92</v>
      </c>
      <c r="AB513" s="10">
        <v>-325941.71999999997</v>
      </c>
    </row>
    <row r="514" spans="1:28" ht="15.75" customHeight="1" thickBot="1" x14ac:dyDescent="0.35">
      <c r="A514" s="4">
        <v>43611</v>
      </c>
      <c r="B514" s="2">
        <v>59.51</v>
      </c>
      <c r="C514" s="2">
        <v>567.54</v>
      </c>
      <c r="D514" s="2" t="s">
        <v>52</v>
      </c>
      <c r="F514" s="4">
        <v>44053</v>
      </c>
      <c r="G514" s="2">
        <v>9390.73</v>
      </c>
      <c r="H514" s="2">
        <v>-52683.94</v>
      </c>
      <c r="I514" s="2" t="s">
        <v>53</v>
      </c>
      <c r="K514" s="4">
        <v>44061</v>
      </c>
      <c r="L514" s="2">
        <v>4867.01</v>
      </c>
      <c r="M514" s="2">
        <v>-332187.65000000002</v>
      </c>
      <c r="N514" s="2" t="s">
        <v>55</v>
      </c>
      <c r="P514" s="4">
        <v>44059</v>
      </c>
      <c r="Q514" s="2">
        <v>30.24</v>
      </c>
      <c r="R514" s="2">
        <v>-4660.1000000000004</v>
      </c>
      <c r="S514" s="2" t="s">
        <v>52</v>
      </c>
      <c r="U514" s="4">
        <v>44061</v>
      </c>
      <c r="V514" s="2">
        <v>4738.38</v>
      </c>
      <c r="W514" s="2">
        <v>-166771.14000000001</v>
      </c>
      <c r="X514" s="2" t="s">
        <v>54</v>
      </c>
      <c r="Z514" s="12">
        <v>44047</v>
      </c>
      <c r="AA514" s="10">
        <v>34595.17</v>
      </c>
      <c r="AB514" s="10">
        <v>-983328.4</v>
      </c>
    </row>
    <row r="515" spans="1:28" ht="15.75" customHeight="1" thickBot="1" x14ac:dyDescent="0.35">
      <c r="A515" s="4">
        <v>43611</v>
      </c>
      <c r="B515" s="2">
        <v>39.979999999999997</v>
      </c>
      <c r="C515" s="2">
        <v>-7543.42</v>
      </c>
      <c r="D515" s="2" t="s">
        <v>55</v>
      </c>
      <c r="F515" s="4">
        <v>44054</v>
      </c>
      <c r="G515" s="2">
        <v>11241.26</v>
      </c>
      <c r="H515" s="2">
        <v>-11650.61</v>
      </c>
      <c r="I515" s="2" t="s">
        <v>53</v>
      </c>
      <c r="K515" s="4">
        <v>44062</v>
      </c>
      <c r="L515" s="2">
        <v>4511.9399999999996</v>
      </c>
      <c r="M515" s="2">
        <v>-98933.16</v>
      </c>
      <c r="N515" s="2" t="s">
        <v>55</v>
      </c>
      <c r="P515" s="4">
        <v>44060</v>
      </c>
      <c r="Q515" s="2">
        <v>884.51</v>
      </c>
      <c r="R515" s="2">
        <v>-6279.19</v>
      </c>
      <c r="S515" s="2" t="s">
        <v>52</v>
      </c>
      <c r="U515" s="4">
        <v>44062</v>
      </c>
      <c r="V515" s="2">
        <v>4723.57</v>
      </c>
      <c r="W515" s="2">
        <v>-587576.72</v>
      </c>
      <c r="X515" s="2" t="s">
        <v>54</v>
      </c>
      <c r="Z515" s="12">
        <v>44048</v>
      </c>
      <c r="AA515" s="10">
        <v>31392.17</v>
      </c>
      <c r="AB515" s="10">
        <v>-894921.29</v>
      </c>
    </row>
    <row r="516" spans="1:28" ht="15.75" customHeight="1" thickBot="1" x14ac:dyDescent="0.35">
      <c r="A516" s="4">
        <v>43612</v>
      </c>
      <c r="B516" s="2">
        <v>908.93</v>
      </c>
      <c r="C516" s="2">
        <v>-19098.939999999999</v>
      </c>
      <c r="D516" s="2" t="s">
        <v>55</v>
      </c>
      <c r="F516" s="4">
        <v>44055</v>
      </c>
      <c r="G516" s="2">
        <v>9423.83</v>
      </c>
      <c r="H516" s="2">
        <v>-79646.740000000005</v>
      </c>
      <c r="I516" s="2" t="s">
        <v>53</v>
      </c>
      <c r="K516" s="4">
        <v>44063</v>
      </c>
      <c r="L516" s="2">
        <v>4022.18</v>
      </c>
      <c r="M516" s="2">
        <v>-66670.25</v>
      </c>
      <c r="N516" s="2" t="s">
        <v>55</v>
      </c>
      <c r="P516" s="4">
        <v>44061</v>
      </c>
      <c r="Q516" s="2">
        <v>1655.81</v>
      </c>
      <c r="R516" s="2">
        <v>-71451.23</v>
      </c>
      <c r="S516" s="2" t="s">
        <v>52</v>
      </c>
      <c r="U516" s="4">
        <v>44063</v>
      </c>
      <c r="V516" s="2">
        <v>3550.34</v>
      </c>
      <c r="W516" s="2">
        <v>-142706.01</v>
      </c>
      <c r="X516" s="2" t="s">
        <v>54</v>
      </c>
      <c r="Z516" s="12">
        <v>44049</v>
      </c>
      <c r="AA516" s="10">
        <v>31934.79</v>
      </c>
      <c r="AB516" s="10">
        <v>89563.99</v>
      </c>
    </row>
    <row r="517" spans="1:28" ht="15.75" customHeight="1" thickBot="1" x14ac:dyDescent="0.35">
      <c r="A517" s="4">
        <v>43612</v>
      </c>
      <c r="B517" s="2">
        <v>188.18</v>
      </c>
      <c r="C517" s="2">
        <v>-297.14999999999998</v>
      </c>
      <c r="D517" s="2" t="s">
        <v>52</v>
      </c>
      <c r="F517" s="4">
        <v>44056</v>
      </c>
      <c r="G517" s="2">
        <v>9211.7000000000007</v>
      </c>
      <c r="H517" s="2">
        <v>-164569.16</v>
      </c>
      <c r="I517" s="2" t="s">
        <v>53</v>
      </c>
      <c r="K517" s="4">
        <v>44064</v>
      </c>
      <c r="L517" s="2">
        <v>4154.1099999999997</v>
      </c>
      <c r="M517" s="2">
        <v>75950.880000000005</v>
      </c>
      <c r="N517" s="2" t="s">
        <v>55</v>
      </c>
      <c r="P517" s="4">
        <v>44062</v>
      </c>
      <c r="Q517" s="2">
        <v>1456.31</v>
      </c>
      <c r="R517" s="2">
        <v>-1510.93</v>
      </c>
      <c r="S517" s="2" t="s">
        <v>52</v>
      </c>
      <c r="U517" s="4">
        <v>44064</v>
      </c>
      <c r="V517" s="2">
        <v>3214.38</v>
      </c>
      <c r="W517" s="2">
        <v>-199487.7</v>
      </c>
      <c r="X517" s="2" t="s">
        <v>54</v>
      </c>
      <c r="Z517" s="12">
        <v>44050</v>
      </c>
      <c r="AA517" s="10">
        <v>27689.37</v>
      </c>
      <c r="AB517" s="10">
        <v>-814828.09</v>
      </c>
    </row>
    <row r="518" spans="1:28" ht="15.75" customHeight="1" thickBot="1" x14ac:dyDescent="0.35">
      <c r="A518" s="4">
        <v>43612</v>
      </c>
      <c r="B518" s="2">
        <v>1218.31</v>
      </c>
      <c r="C518" s="2">
        <v>-1828.6</v>
      </c>
      <c r="D518" s="2" t="s">
        <v>53</v>
      </c>
      <c r="F518" s="4">
        <v>44057</v>
      </c>
      <c r="G518" s="2">
        <v>7866.31</v>
      </c>
      <c r="H518" s="2">
        <v>-32105.93</v>
      </c>
      <c r="I518" s="2" t="s">
        <v>53</v>
      </c>
      <c r="K518" s="4">
        <v>44066</v>
      </c>
      <c r="L518" s="2">
        <v>55.46</v>
      </c>
      <c r="M518" s="2">
        <v>-1698.74</v>
      </c>
      <c r="N518" s="2" t="s">
        <v>55</v>
      </c>
      <c r="P518" s="4">
        <v>44063</v>
      </c>
      <c r="Q518" s="2">
        <v>972.51</v>
      </c>
      <c r="R518" s="2">
        <v>-1481.05</v>
      </c>
      <c r="S518" s="2" t="s">
        <v>52</v>
      </c>
      <c r="U518" s="4">
        <v>44066</v>
      </c>
      <c r="V518" s="2">
        <v>82.13</v>
      </c>
      <c r="W518" s="2">
        <v>932.97</v>
      </c>
      <c r="X518" s="2" t="s">
        <v>54</v>
      </c>
      <c r="Z518" s="12">
        <v>44052</v>
      </c>
      <c r="AA518" s="10">
        <v>762.62</v>
      </c>
      <c r="AB518" s="10">
        <v>-46936.26</v>
      </c>
    </row>
    <row r="519" spans="1:28" ht="15.75" customHeight="1" thickBot="1" x14ac:dyDescent="0.35">
      <c r="A519" s="4">
        <v>43612</v>
      </c>
      <c r="B519" s="2">
        <v>92.9</v>
      </c>
      <c r="C519" s="2">
        <v>-2401</v>
      </c>
      <c r="D519" s="2" t="s">
        <v>54</v>
      </c>
      <c r="F519" s="4">
        <v>44059</v>
      </c>
      <c r="G519" s="2">
        <v>307.64</v>
      </c>
      <c r="H519" s="2">
        <v>-4450.26</v>
      </c>
      <c r="I519" s="2" t="s">
        <v>53</v>
      </c>
      <c r="K519" s="4">
        <v>44067</v>
      </c>
      <c r="L519" s="2">
        <v>3985.63</v>
      </c>
      <c r="M519" s="2">
        <v>-34636.559999999998</v>
      </c>
      <c r="N519" s="2" t="s">
        <v>55</v>
      </c>
      <c r="P519" s="4">
        <v>44064</v>
      </c>
      <c r="Q519" s="2">
        <v>744.64</v>
      </c>
      <c r="R519" s="2">
        <v>6608.59</v>
      </c>
      <c r="S519" s="2" t="s">
        <v>52</v>
      </c>
      <c r="U519" s="4">
        <v>44067</v>
      </c>
      <c r="V519" s="2">
        <v>3223.6</v>
      </c>
      <c r="W519" s="2">
        <v>-101220.37</v>
      </c>
      <c r="X519" s="2" t="s">
        <v>54</v>
      </c>
      <c r="Z519" s="12">
        <v>44053</v>
      </c>
      <c r="AA519" s="10">
        <v>24677.45</v>
      </c>
      <c r="AB519" s="10">
        <v>-325401.78000000003</v>
      </c>
    </row>
    <row r="520" spans="1:28" ht="15.75" customHeight="1" thickBot="1" x14ac:dyDescent="0.35">
      <c r="A520" s="4">
        <v>43613</v>
      </c>
      <c r="B520" s="2">
        <v>650.19000000000005</v>
      </c>
      <c r="C520" s="2">
        <v>26.8</v>
      </c>
      <c r="D520" s="2" t="s">
        <v>52</v>
      </c>
      <c r="F520" s="4">
        <v>44060</v>
      </c>
      <c r="G520" s="2">
        <v>9280.94</v>
      </c>
      <c r="H520" s="2">
        <v>9606.4699999999993</v>
      </c>
      <c r="I520" s="2" t="s">
        <v>53</v>
      </c>
      <c r="K520" s="4">
        <v>44068</v>
      </c>
      <c r="L520" s="2">
        <v>4863.25</v>
      </c>
      <c r="M520" s="2">
        <v>-19373.32</v>
      </c>
      <c r="N520" s="2" t="s">
        <v>55</v>
      </c>
      <c r="P520" s="4">
        <v>44066</v>
      </c>
      <c r="Q520" s="2">
        <v>32.68</v>
      </c>
      <c r="R520" s="2">
        <v>-596.5</v>
      </c>
      <c r="S520" s="2" t="s">
        <v>52</v>
      </c>
      <c r="U520" s="4">
        <v>44068</v>
      </c>
      <c r="V520" s="2">
        <v>3506.94</v>
      </c>
      <c r="W520" s="2">
        <v>3515.63</v>
      </c>
      <c r="X520" s="2" t="s">
        <v>54</v>
      </c>
      <c r="Z520" s="12">
        <v>44054</v>
      </c>
      <c r="AA520" s="10">
        <v>31216.04</v>
      </c>
      <c r="AB520" s="10">
        <v>-1512597.62</v>
      </c>
    </row>
    <row r="521" spans="1:28" ht="15.75" customHeight="1" thickBot="1" x14ac:dyDescent="0.35">
      <c r="A521" s="4">
        <v>43613</v>
      </c>
      <c r="B521" s="2">
        <v>353.4</v>
      </c>
      <c r="C521" s="2">
        <v>16928.169999999998</v>
      </c>
      <c r="D521" s="2" t="s">
        <v>54</v>
      </c>
      <c r="F521" s="4">
        <v>44061</v>
      </c>
      <c r="G521" s="2">
        <v>11422.81</v>
      </c>
      <c r="H521" s="2">
        <v>-447613.5</v>
      </c>
      <c r="I521" s="2" t="s">
        <v>53</v>
      </c>
      <c r="K521" s="4">
        <v>44069</v>
      </c>
      <c r="L521" s="2">
        <v>4265.75</v>
      </c>
      <c r="M521" s="2">
        <v>-22698.32</v>
      </c>
      <c r="N521" s="2" t="s">
        <v>55</v>
      </c>
      <c r="P521" s="4">
        <v>44067</v>
      </c>
      <c r="Q521" s="2">
        <v>772.36</v>
      </c>
      <c r="R521" s="2">
        <v>-4806.7700000000004</v>
      </c>
      <c r="S521" s="2" t="s">
        <v>52</v>
      </c>
      <c r="U521" s="4">
        <v>44069</v>
      </c>
      <c r="V521" s="2">
        <v>4996.9799999999996</v>
      </c>
      <c r="W521" s="2">
        <v>-306311.82</v>
      </c>
      <c r="X521" s="2" t="s">
        <v>54</v>
      </c>
      <c r="Z521" s="12">
        <v>44055</v>
      </c>
      <c r="AA521" s="10">
        <v>25881.279999999999</v>
      </c>
      <c r="AB521" s="10">
        <v>-789327.78</v>
      </c>
    </row>
    <row r="522" spans="1:28" ht="15.75" customHeight="1" thickBot="1" x14ac:dyDescent="0.35">
      <c r="A522" s="4">
        <v>43613</v>
      </c>
      <c r="B522" s="2">
        <v>1469.54</v>
      </c>
      <c r="C522" s="2">
        <v>-23025.41</v>
      </c>
      <c r="D522" s="2" t="s">
        <v>55</v>
      </c>
      <c r="F522" s="4">
        <v>44062</v>
      </c>
      <c r="G522" s="2">
        <v>10890</v>
      </c>
      <c r="H522" s="2">
        <v>-92723.1</v>
      </c>
      <c r="I522" s="2" t="s">
        <v>53</v>
      </c>
      <c r="K522" s="4">
        <v>44070</v>
      </c>
      <c r="L522" s="2">
        <v>6067.58</v>
      </c>
      <c r="M522" s="2">
        <v>-55873.98</v>
      </c>
      <c r="N522" s="2" t="s">
        <v>55</v>
      </c>
      <c r="P522" s="4">
        <v>44068</v>
      </c>
      <c r="Q522" s="2">
        <v>1026.03</v>
      </c>
      <c r="R522" s="2">
        <v>-4591.97</v>
      </c>
      <c r="S522" s="2" t="s">
        <v>52</v>
      </c>
      <c r="U522" s="4">
        <v>44070</v>
      </c>
      <c r="V522" s="2">
        <v>5323.01</v>
      </c>
      <c r="W522" s="2">
        <v>-130953.57</v>
      </c>
      <c r="X522" s="2" t="s">
        <v>54</v>
      </c>
      <c r="Z522" s="12">
        <v>44056</v>
      </c>
      <c r="AA522" s="10">
        <v>23190.04</v>
      </c>
      <c r="AB522" s="10">
        <v>-896863.93</v>
      </c>
    </row>
    <row r="523" spans="1:28" ht="15.75" customHeight="1" thickBot="1" x14ac:dyDescent="0.35">
      <c r="A523" s="4">
        <v>43613</v>
      </c>
      <c r="B523" s="2">
        <v>2984.67</v>
      </c>
      <c r="C523" s="2">
        <v>4599.79</v>
      </c>
      <c r="D523" s="2" t="s">
        <v>53</v>
      </c>
      <c r="F523" s="4">
        <v>44063</v>
      </c>
      <c r="G523" s="2">
        <v>10492.42</v>
      </c>
      <c r="H523" s="2">
        <v>-41271.199999999997</v>
      </c>
      <c r="I523" s="2" t="s">
        <v>53</v>
      </c>
      <c r="K523" s="4">
        <v>44071</v>
      </c>
      <c r="L523" s="2">
        <v>4626.6899999999996</v>
      </c>
      <c r="M523" s="2">
        <v>-241210.17</v>
      </c>
      <c r="N523" s="2" t="s">
        <v>55</v>
      </c>
      <c r="P523" s="4">
        <v>44069</v>
      </c>
      <c r="Q523" s="2">
        <v>925.23</v>
      </c>
      <c r="R523" s="2">
        <v>1953.25</v>
      </c>
      <c r="S523" s="2" t="s">
        <v>52</v>
      </c>
      <c r="U523" s="4">
        <v>44071</v>
      </c>
      <c r="V523" s="2">
        <v>4226.29</v>
      </c>
      <c r="W523" s="2">
        <v>-79235.850000000006</v>
      </c>
      <c r="X523" s="2" t="s">
        <v>54</v>
      </c>
      <c r="Z523" s="12">
        <v>44057</v>
      </c>
      <c r="AA523" s="10">
        <v>18775.330000000002</v>
      </c>
      <c r="AB523" s="10">
        <v>-191135.15</v>
      </c>
    </row>
    <row r="524" spans="1:28" ht="15.75" customHeight="1" thickBot="1" x14ac:dyDescent="0.35">
      <c r="A524" s="4">
        <v>43614</v>
      </c>
      <c r="B524" s="2">
        <v>326.87</v>
      </c>
      <c r="C524" s="2">
        <v>3723.12</v>
      </c>
      <c r="D524" s="2" t="s">
        <v>54</v>
      </c>
      <c r="F524" s="4">
        <v>44064</v>
      </c>
      <c r="G524" s="2">
        <v>10070.549999999999</v>
      </c>
      <c r="H524" s="2">
        <v>-248017.63</v>
      </c>
      <c r="I524" s="2" t="s">
        <v>53</v>
      </c>
      <c r="K524" s="4">
        <v>44073</v>
      </c>
      <c r="L524" s="2">
        <v>143.56</v>
      </c>
      <c r="M524" s="2">
        <v>-15297.85</v>
      </c>
      <c r="N524" s="2" t="s">
        <v>55</v>
      </c>
      <c r="P524" s="4">
        <v>44070</v>
      </c>
      <c r="Q524" s="2">
        <v>1049.6199999999999</v>
      </c>
      <c r="R524" s="2">
        <v>-8646.19</v>
      </c>
      <c r="S524" s="2" t="s">
        <v>52</v>
      </c>
      <c r="U524" s="4">
        <v>44073</v>
      </c>
      <c r="V524" s="2">
        <v>224.12</v>
      </c>
      <c r="W524" s="2">
        <v>-15002.14</v>
      </c>
      <c r="X524" s="2" t="s">
        <v>54</v>
      </c>
      <c r="Z524" s="12">
        <v>44059</v>
      </c>
      <c r="AA524" s="10">
        <v>723.06</v>
      </c>
      <c r="AB524" s="10">
        <v>-65183.34</v>
      </c>
    </row>
    <row r="525" spans="1:28" ht="15.75" customHeight="1" thickBot="1" x14ac:dyDescent="0.35">
      <c r="A525" s="4">
        <v>43614</v>
      </c>
      <c r="B525" s="2">
        <v>591.16999999999996</v>
      </c>
      <c r="C525" s="2">
        <v>583.77</v>
      </c>
      <c r="D525" s="2" t="s">
        <v>52</v>
      </c>
      <c r="F525" s="4">
        <v>44065</v>
      </c>
      <c r="G525" s="2">
        <v>0.05</v>
      </c>
      <c r="H525" s="2">
        <v>-10.220000000000001</v>
      </c>
      <c r="I525" s="2" t="s">
        <v>53</v>
      </c>
      <c r="K525" s="4">
        <v>44074</v>
      </c>
      <c r="L525" s="2">
        <v>3773.57</v>
      </c>
      <c r="M525" s="2">
        <v>-30021.99</v>
      </c>
      <c r="N525" s="2" t="s">
        <v>55</v>
      </c>
      <c r="P525" s="4">
        <v>44071</v>
      </c>
      <c r="Q525" s="2">
        <v>1553.22</v>
      </c>
      <c r="R525" s="2">
        <v>11201.95</v>
      </c>
      <c r="S525" s="2" t="s">
        <v>52</v>
      </c>
      <c r="U525" s="4">
        <v>44074</v>
      </c>
      <c r="V525" s="2">
        <v>4188.47</v>
      </c>
      <c r="W525" s="2">
        <v>-12050.7</v>
      </c>
      <c r="X525" s="2" t="s">
        <v>54</v>
      </c>
      <c r="Z525" s="12">
        <v>44060</v>
      </c>
      <c r="AA525" s="10">
        <v>24175.439999999999</v>
      </c>
      <c r="AB525" s="10">
        <v>-265691.11</v>
      </c>
    </row>
    <row r="526" spans="1:28" ht="15.75" customHeight="1" thickBot="1" x14ac:dyDescent="0.35">
      <c r="A526" s="4">
        <v>43614</v>
      </c>
      <c r="B526" s="2">
        <v>2580.9499999999998</v>
      </c>
      <c r="C526" s="2">
        <v>-14912.91</v>
      </c>
      <c r="D526" s="2" t="s">
        <v>53</v>
      </c>
      <c r="F526" s="4">
        <v>44066</v>
      </c>
      <c r="G526" s="2">
        <v>256.72000000000003</v>
      </c>
      <c r="H526" s="2">
        <v>-2488.9499999999998</v>
      </c>
      <c r="I526" s="2" t="s">
        <v>53</v>
      </c>
      <c r="K526" s="4">
        <v>44075</v>
      </c>
      <c r="L526" s="2">
        <v>5019.1099999999997</v>
      </c>
      <c r="M526" s="2">
        <v>-156932.29999999999</v>
      </c>
      <c r="N526" s="2" t="s">
        <v>55</v>
      </c>
      <c r="P526" s="4">
        <v>44073</v>
      </c>
      <c r="Q526" s="2">
        <v>120.56</v>
      </c>
      <c r="R526" s="2">
        <v>2416.87</v>
      </c>
      <c r="S526" s="2" t="s">
        <v>52</v>
      </c>
      <c r="U526" s="4">
        <v>44075</v>
      </c>
      <c r="V526" s="2">
        <v>5112.7700000000004</v>
      </c>
      <c r="W526" s="2">
        <v>-201934.91</v>
      </c>
      <c r="X526" s="2" t="s">
        <v>54</v>
      </c>
      <c r="Z526" s="12">
        <v>44061</v>
      </c>
      <c r="AA526" s="10">
        <v>29539.47</v>
      </c>
      <c r="AB526" s="10">
        <v>-1210913.6200000001</v>
      </c>
    </row>
    <row r="527" spans="1:28" ht="15.75" customHeight="1" thickBot="1" x14ac:dyDescent="0.35">
      <c r="A527" s="4">
        <v>43614</v>
      </c>
      <c r="B527" s="2">
        <v>1451</v>
      </c>
      <c r="C527" s="2">
        <v>-33453.480000000003</v>
      </c>
      <c r="D527" s="2" t="s">
        <v>55</v>
      </c>
      <c r="F527" s="4">
        <v>44067</v>
      </c>
      <c r="G527" s="2">
        <v>9064.7800000000007</v>
      </c>
      <c r="H527" s="2">
        <v>16229.18</v>
      </c>
      <c r="I527" s="2" t="s">
        <v>53</v>
      </c>
      <c r="K527" s="4">
        <v>44076</v>
      </c>
      <c r="L527" s="2">
        <v>4764.17</v>
      </c>
      <c r="M527" s="2">
        <v>-39382.51</v>
      </c>
      <c r="N527" s="2" t="s">
        <v>55</v>
      </c>
      <c r="P527" s="4">
        <v>44074</v>
      </c>
      <c r="Q527" s="2">
        <v>1516.74</v>
      </c>
      <c r="R527" s="2">
        <v>4729.62</v>
      </c>
      <c r="S527" s="2" t="s">
        <v>52</v>
      </c>
      <c r="U527" s="4">
        <v>44076</v>
      </c>
      <c r="V527" s="2">
        <v>5402.61</v>
      </c>
      <c r="W527" s="2">
        <v>-304002.23</v>
      </c>
      <c r="X527" s="2" t="s">
        <v>54</v>
      </c>
      <c r="Z527" s="12">
        <v>44062</v>
      </c>
      <c r="AA527" s="10">
        <v>28951.66</v>
      </c>
      <c r="AB527" s="10">
        <v>-808061.73</v>
      </c>
    </row>
    <row r="528" spans="1:28" ht="15.75" customHeight="1" thickBot="1" x14ac:dyDescent="0.35">
      <c r="A528" s="4">
        <v>43615</v>
      </c>
      <c r="B528" s="2">
        <v>1136.69</v>
      </c>
      <c r="C528" s="2">
        <v>-45788.91</v>
      </c>
      <c r="D528" s="2" t="s">
        <v>55</v>
      </c>
      <c r="F528" s="4">
        <v>44068</v>
      </c>
      <c r="G528" s="2">
        <v>10529.2</v>
      </c>
      <c r="H528" s="2">
        <v>27549.360000000001</v>
      </c>
      <c r="I528" s="2" t="s">
        <v>53</v>
      </c>
      <c r="K528" s="4">
        <v>44077</v>
      </c>
      <c r="L528" s="2">
        <v>5437.98</v>
      </c>
      <c r="M528" s="2">
        <v>42371.27</v>
      </c>
      <c r="N528" s="2" t="s">
        <v>55</v>
      </c>
      <c r="P528" s="4">
        <v>44075</v>
      </c>
      <c r="Q528" s="2">
        <v>1254.77</v>
      </c>
      <c r="R528" s="2">
        <v>-12771</v>
      </c>
      <c r="S528" s="2" t="s">
        <v>52</v>
      </c>
      <c r="U528" s="4">
        <v>44077</v>
      </c>
      <c r="V528" s="2">
        <v>5024.13</v>
      </c>
      <c r="W528" s="2">
        <v>-160127.66</v>
      </c>
      <c r="X528" s="2" t="s">
        <v>54</v>
      </c>
      <c r="Z528" s="12">
        <v>44063</v>
      </c>
      <c r="AA528" s="10">
        <v>25183.05</v>
      </c>
      <c r="AB528" s="10">
        <v>-217421.91</v>
      </c>
    </row>
    <row r="529" spans="1:28" ht="15.75" customHeight="1" thickBot="1" x14ac:dyDescent="0.35">
      <c r="A529" s="4">
        <v>43615</v>
      </c>
      <c r="B529" s="2">
        <v>659.74</v>
      </c>
      <c r="C529" s="2">
        <v>-3956.08</v>
      </c>
      <c r="D529" s="2" t="s">
        <v>52</v>
      </c>
      <c r="F529" s="4">
        <v>44069</v>
      </c>
      <c r="G529" s="2">
        <v>10140.540000000001</v>
      </c>
      <c r="H529" s="2">
        <v>5535.47</v>
      </c>
      <c r="I529" s="2" t="s">
        <v>53</v>
      </c>
      <c r="K529" s="4">
        <v>44078</v>
      </c>
      <c r="L529" s="2">
        <v>5346.72</v>
      </c>
      <c r="M529" s="2">
        <v>-59272.55</v>
      </c>
      <c r="N529" s="2" t="s">
        <v>55</v>
      </c>
      <c r="P529" s="4">
        <v>44076</v>
      </c>
      <c r="Q529" s="2">
        <v>903.13</v>
      </c>
      <c r="R529" s="2">
        <v>-3823.16</v>
      </c>
      <c r="S529" s="2" t="s">
        <v>52</v>
      </c>
      <c r="U529" s="4">
        <v>44078</v>
      </c>
      <c r="V529" s="2">
        <v>4912.9799999999996</v>
      </c>
      <c r="W529" s="2">
        <v>-6788.26</v>
      </c>
      <c r="X529" s="2" t="s">
        <v>54</v>
      </c>
      <c r="Z529" s="12">
        <v>44064</v>
      </c>
      <c r="AA529" s="10">
        <v>23788.97</v>
      </c>
      <c r="AB529" s="10">
        <v>-321152.28000000003</v>
      </c>
    </row>
    <row r="530" spans="1:28" ht="15.75" customHeight="1" thickBot="1" x14ac:dyDescent="0.35">
      <c r="A530" s="4">
        <v>43615</v>
      </c>
      <c r="B530" s="2">
        <v>449.48</v>
      </c>
      <c r="C530" s="2">
        <v>-4484.21</v>
      </c>
      <c r="D530" s="2" t="s">
        <v>54</v>
      </c>
      <c r="F530" s="4">
        <v>44070</v>
      </c>
      <c r="G530" s="2">
        <v>12554.76</v>
      </c>
      <c r="H530" s="2">
        <v>90987.9</v>
      </c>
      <c r="I530" s="2" t="s">
        <v>53</v>
      </c>
      <c r="K530" s="4">
        <v>44080</v>
      </c>
      <c r="L530" s="2">
        <v>176.9</v>
      </c>
      <c r="M530" s="2">
        <v>-18170.61</v>
      </c>
      <c r="N530" s="2" t="s">
        <v>55</v>
      </c>
      <c r="P530" s="4">
        <v>44077</v>
      </c>
      <c r="Q530" s="2">
        <v>1345.91</v>
      </c>
      <c r="R530" s="2">
        <v>24812.04</v>
      </c>
      <c r="S530" s="2" t="s">
        <v>52</v>
      </c>
      <c r="U530" s="4">
        <v>44080</v>
      </c>
      <c r="V530" s="2">
        <v>81.819999999999993</v>
      </c>
      <c r="W530" s="2">
        <v>3969.2</v>
      </c>
      <c r="X530" s="2" t="s">
        <v>54</v>
      </c>
      <c r="Z530" s="12">
        <v>44065</v>
      </c>
      <c r="AA530" s="10">
        <v>0.05</v>
      </c>
      <c r="AB530" s="10">
        <v>-10.220000000000001</v>
      </c>
    </row>
    <row r="531" spans="1:28" ht="15.75" customHeight="1" thickBot="1" x14ac:dyDescent="0.35">
      <c r="A531" s="4">
        <v>43615</v>
      </c>
      <c r="B531" s="2">
        <v>2400.5</v>
      </c>
      <c r="C531" s="2">
        <v>9527</v>
      </c>
      <c r="D531" s="2" t="s">
        <v>53</v>
      </c>
      <c r="F531" s="4">
        <v>44071</v>
      </c>
      <c r="G531" s="2">
        <v>11488.88</v>
      </c>
      <c r="H531" s="2">
        <v>-138266.67000000001</v>
      </c>
      <c r="I531" s="2" t="s">
        <v>53</v>
      </c>
      <c r="K531" s="4">
        <v>44081</v>
      </c>
      <c r="L531" s="2">
        <v>4560.6099999999997</v>
      </c>
      <c r="M531" s="2">
        <v>-7104.33</v>
      </c>
      <c r="N531" s="2" t="s">
        <v>55</v>
      </c>
      <c r="P531" s="4">
        <v>44078</v>
      </c>
      <c r="Q531" s="2">
        <v>859.7</v>
      </c>
      <c r="R531" s="2">
        <v>2010.26</v>
      </c>
      <c r="S531" s="2" t="s">
        <v>52</v>
      </c>
      <c r="U531" s="4">
        <v>44081</v>
      </c>
      <c r="V531" s="2">
        <v>2607.15</v>
      </c>
      <c r="W531" s="2">
        <v>10310.700000000001</v>
      </c>
      <c r="X531" s="2" t="s">
        <v>54</v>
      </c>
      <c r="Z531" s="12">
        <v>44066</v>
      </c>
      <c r="AA531" s="10">
        <v>580.91</v>
      </c>
      <c r="AB531" s="10">
        <v>-20122.91</v>
      </c>
    </row>
    <row r="532" spans="1:28" ht="15.75" customHeight="1" thickBot="1" x14ac:dyDescent="0.35">
      <c r="A532" s="4">
        <v>43616</v>
      </c>
      <c r="B532" s="2">
        <v>574.89</v>
      </c>
      <c r="C532" s="2">
        <v>-98938.27</v>
      </c>
      <c r="D532" s="2" t="s">
        <v>54</v>
      </c>
      <c r="F532" s="4">
        <v>44073</v>
      </c>
      <c r="G532" s="2">
        <v>428.66</v>
      </c>
      <c r="H532" s="2">
        <v>-16591.88</v>
      </c>
      <c r="I532" s="2" t="s">
        <v>53</v>
      </c>
      <c r="K532" s="4">
        <v>44082</v>
      </c>
      <c r="L532" s="2">
        <v>8517.3700000000008</v>
      </c>
      <c r="M532" s="2">
        <v>-479809.22</v>
      </c>
      <c r="N532" s="2" t="s">
        <v>55</v>
      </c>
      <c r="P532" s="4">
        <v>44080</v>
      </c>
      <c r="Q532" s="2">
        <v>24.43</v>
      </c>
      <c r="R532" s="2">
        <v>544.66999999999996</v>
      </c>
      <c r="S532" s="2" t="s">
        <v>52</v>
      </c>
      <c r="U532" s="4">
        <v>44082</v>
      </c>
      <c r="V532" s="2">
        <v>6493.19</v>
      </c>
      <c r="W532" s="2">
        <v>-234836.83</v>
      </c>
      <c r="X532" s="2" t="s">
        <v>54</v>
      </c>
      <c r="Z532" s="12">
        <v>44067</v>
      </c>
      <c r="AA532" s="10">
        <v>21926.16</v>
      </c>
      <c r="AB532" s="10">
        <v>-171979.62</v>
      </c>
    </row>
    <row r="533" spans="1:28" ht="15.75" customHeight="1" thickBot="1" x14ac:dyDescent="0.35">
      <c r="A533" s="4">
        <v>43616</v>
      </c>
      <c r="B533" s="2">
        <v>1394.58</v>
      </c>
      <c r="C533" s="2">
        <v>-74283.42</v>
      </c>
      <c r="D533" s="2" t="s">
        <v>55</v>
      </c>
      <c r="F533" s="4">
        <v>44074</v>
      </c>
      <c r="G533" s="2">
        <v>11312.53</v>
      </c>
      <c r="H533" s="2">
        <v>-114258.54</v>
      </c>
      <c r="I533" s="2" t="s">
        <v>53</v>
      </c>
      <c r="K533" s="4">
        <v>44083</v>
      </c>
      <c r="L533" s="2">
        <v>6779.86</v>
      </c>
      <c r="M533" s="2">
        <v>-347250.62</v>
      </c>
      <c r="N533" s="2" t="s">
        <v>55</v>
      </c>
      <c r="P533" s="4">
        <v>44081</v>
      </c>
      <c r="Q533" s="2">
        <v>531.08000000000004</v>
      </c>
      <c r="R533" s="2">
        <v>-3308.24</v>
      </c>
      <c r="S533" s="2" t="s">
        <v>52</v>
      </c>
      <c r="U533" s="4">
        <v>44083</v>
      </c>
      <c r="V533" s="2">
        <v>4509.84</v>
      </c>
      <c r="W533" s="2">
        <v>-44462.55</v>
      </c>
      <c r="X533" s="2" t="s">
        <v>54</v>
      </c>
      <c r="Z533" s="12">
        <v>44068</v>
      </c>
      <c r="AA533" s="10">
        <v>28240.38</v>
      </c>
      <c r="AB533" s="10">
        <v>53207.68</v>
      </c>
    </row>
    <row r="534" spans="1:28" ht="15.75" customHeight="1" thickBot="1" x14ac:dyDescent="0.35">
      <c r="A534" s="4">
        <v>43616</v>
      </c>
      <c r="B534" s="2">
        <v>3324.57</v>
      </c>
      <c r="C534" s="2">
        <v>1995.38</v>
      </c>
      <c r="D534" s="2" t="s">
        <v>53</v>
      </c>
      <c r="F534" s="4">
        <v>44075</v>
      </c>
      <c r="G534" s="2">
        <v>12074.92</v>
      </c>
      <c r="H534" s="2">
        <v>-114039.1</v>
      </c>
      <c r="I534" s="2" t="s">
        <v>53</v>
      </c>
      <c r="K534" s="4">
        <v>44084</v>
      </c>
      <c r="L534" s="2">
        <v>8591.06</v>
      </c>
      <c r="M534" s="2">
        <v>-250184.12</v>
      </c>
      <c r="N534" s="2" t="s">
        <v>55</v>
      </c>
      <c r="P534" s="4">
        <v>44082</v>
      </c>
      <c r="Q534" s="2">
        <v>1037.2</v>
      </c>
      <c r="R534" s="2">
        <v>-8260.19</v>
      </c>
      <c r="S534" s="2" t="s">
        <v>52</v>
      </c>
      <c r="U534" s="4">
        <v>44084</v>
      </c>
      <c r="V534" s="2">
        <v>4886.6099999999997</v>
      </c>
      <c r="W534" s="2">
        <v>-164036.57999999999</v>
      </c>
      <c r="X534" s="2" t="s">
        <v>54</v>
      </c>
      <c r="Z534" s="12">
        <v>44069</v>
      </c>
      <c r="AA534" s="10">
        <v>28822.22</v>
      </c>
      <c r="AB534" s="10">
        <v>-471590.45</v>
      </c>
    </row>
    <row r="535" spans="1:28" ht="15.75" customHeight="1" thickBot="1" x14ac:dyDescent="0.35">
      <c r="A535" s="4">
        <v>43616</v>
      </c>
      <c r="B535" s="2">
        <v>812.41</v>
      </c>
      <c r="C535" s="2">
        <v>-41307.24</v>
      </c>
      <c r="D535" s="2" t="s">
        <v>52</v>
      </c>
      <c r="F535" s="4">
        <v>44076</v>
      </c>
      <c r="G535" s="2">
        <v>11224.88</v>
      </c>
      <c r="H535" s="2">
        <v>-119156.16</v>
      </c>
      <c r="I535" s="2" t="s">
        <v>53</v>
      </c>
      <c r="K535" s="4">
        <v>44085</v>
      </c>
      <c r="L535" s="2">
        <v>5857.72</v>
      </c>
      <c r="M535" s="2">
        <v>-99985.22</v>
      </c>
      <c r="N535" s="2" t="s">
        <v>55</v>
      </c>
      <c r="P535" s="4">
        <v>44083</v>
      </c>
      <c r="Q535" s="2">
        <v>731.15</v>
      </c>
      <c r="R535" s="2">
        <v>-12063.15</v>
      </c>
      <c r="S535" s="2" t="s">
        <v>52</v>
      </c>
      <c r="U535" s="4">
        <v>44085</v>
      </c>
      <c r="V535" s="2">
        <v>3865.27</v>
      </c>
      <c r="W535" s="2">
        <v>12354.29</v>
      </c>
      <c r="X535" s="2" t="s">
        <v>54</v>
      </c>
      <c r="Z535" s="12">
        <v>44070</v>
      </c>
      <c r="AA535" s="10">
        <v>34058.25</v>
      </c>
      <c r="AB535" s="10">
        <v>-574076.80000000005</v>
      </c>
    </row>
    <row r="536" spans="1:28" ht="15.75" customHeight="1" thickBot="1" x14ac:dyDescent="0.35">
      <c r="A536" s="4">
        <v>43618</v>
      </c>
      <c r="B536" s="2">
        <v>19.399999999999999</v>
      </c>
      <c r="C536" s="2">
        <v>-6254.36</v>
      </c>
      <c r="D536" s="2" t="s">
        <v>55</v>
      </c>
      <c r="F536" s="4">
        <v>44077</v>
      </c>
      <c r="G536" s="2">
        <v>12265.17</v>
      </c>
      <c r="H536" s="2">
        <v>-26295.64</v>
      </c>
      <c r="I536" s="2" t="s">
        <v>53</v>
      </c>
      <c r="K536" s="4">
        <v>44087</v>
      </c>
      <c r="L536" s="2">
        <v>153.69999999999999</v>
      </c>
      <c r="M536" s="2">
        <v>-4250.1499999999996</v>
      </c>
      <c r="N536" s="2" t="s">
        <v>55</v>
      </c>
      <c r="P536" s="4">
        <v>44084</v>
      </c>
      <c r="Q536" s="2">
        <v>858.77</v>
      </c>
      <c r="R536" s="2">
        <v>14787.59</v>
      </c>
      <c r="S536" s="2" t="s">
        <v>52</v>
      </c>
      <c r="U536" s="4">
        <v>44087</v>
      </c>
      <c r="V536" s="2">
        <v>74.44</v>
      </c>
      <c r="W536" s="2">
        <v>-2394.7800000000002</v>
      </c>
      <c r="X536" s="2" t="s">
        <v>54</v>
      </c>
      <c r="Z536" s="12">
        <v>44071</v>
      </c>
      <c r="AA536" s="10">
        <v>29761.71</v>
      </c>
      <c r="AB536" s="10">
        <v>-939296.69</v>
      </c>
    </row>
    <row r="537" spans="1:28" ht="15.75" customHeight="1" thickBot="1" x14ac:dyDescent="0.35">
      <c r="A537" s="4">
        <v>43618</v>
      </c>
      <c r="B537" s="2">
        <v>67.39</v>
      </c>
      <c r="C537" s="2">
        <v>-13690.66</v>
      </c>
      <c r="D537" s="2" t="s">
        <v>52</v>
      </c>
      <c r="F537" s="4">
        <v>44078</v>
      </c>
      <c r="G537" s="2">
        <v>11315.59</v>
      </c>
      <c r="H537" s="2">
        <v>28816.93</v>
      </c>
      <c r="I537" s="2" t="s">
        <v>53</v>
      </c>
      <c r="K537" s="4">
        <v>44088</v>
      </c>
      <c r="L537" s="2">
        <v>6036.89</v>
      </c>
      <c r="M537" s="2">
        <v>3027.15</v>
      </c>
      <c r="N537" s="2" t="s">
        <v>55</v>
      </c>
      <c r="P537" s="4">
        <v>44085</v>
      </c>
      <c r="Q537" s="2">
        <v>421.87</v>
      </c>
      <c r="R537" s="2">
        <v>-1552</v>
      </c>
      <c r="S537" s="2" t="s">
        <v>52</v>
      </c>
      <c r="U537" s="4">
        <v>44088</v>
      </c>
      <c r="V537" s="2">
        <v>4281.3900000000003</v>
      </c>
      <c r="W537" s="2">
        <v>6792.61</v>
      </c>
      <c r="X537" s="2" t="s">
        <v>54</v>
      </c>
      <c r="Z537" s="12">
        <v>44073</v>
      </c>
      <c r="AA537" s="10">
        <v>1269.32</v>
      </c>
      <c r="AB537" s="10">
        <v>-64179.51</v>
      </c>
    </row>
    <row r="538" spans="1:28" ht="15.75" customHeight="1" thickBot="1" x14ac:dyDescent="0.35">
      <c r="A538" s="4">
        <v>43618</v>
      </c>
      <c r="B538" s="2">
        <v>33.24</v>
      </c>
      <c r="C538" s="2">
        <v>-19133.939999999999</v>
      </c>
      <c r="D538" s="2" t="s">
        <v>54</v>
      </c>
      <c r="F538" s="4">
        <v>44080</v>
      </c>
      <c r="G538" s="2">
        <v>211.88</v>
      </c>
      <c r="H538" s="2">
        <v>-2857.46</v>
      </c>
      <c r="I538" s="2" t="s">
        <v>53</v>
      </c>
      <c r="K538" s="4">
        <v>44089</v>
      </c>
      <c r="L538" s="2">
        <v>7011.66</v>
      </c>
      <c r="M538" s="2">
        <v>-26133.02</v>
      </c>
      <c r="N538" s="2" t="s">
        <v>55</v>
      </c>
      <c r="P538" s="4">
        <v>44087</v>
      </c>
      <c r="Q538" s="2">
        <v>49.95</v>
      </c>
      <c r="R538" s="2">
        <v>-131.69999999999999</v>
      </c>
      <c r="S538" s="2" t="s">
        <v>52</v>
      </c>
      <c r="U538" s="4">
        <v>44089</v>
      </c>
      <c r="V538" s="2">
        <v>5081.9399999999996</v>
      </c>
      <c r="W538" s="2">
        <v>-97425.49</v>
      </c>
      <c r="X538" s="2" t="s">
        <v>54</v>
      </c>
      <c r="Z538" s="12">
        <v>44074</v>
      </c>
      <c r="AA538" s="10">
        <v>29101.96</v>
      </c>
      <c r="AB538" s="10">
        <v>-386244.36</v>
      </c>
    </row>
    <row r="539" spans="1:28" ht="15.75" customHeight="1" thickBot="1" x14ac:dyDescent="0.35">
      <c r="A539" s="4">
        <v>43618</v>
      </c>
      <c r="B539" s="2">
        <v>52.74</v>
      </c>
      <c r="C539" s="2">
        <v>-1422.09</v>
      </c>
      <c r="D539" s="2" t="s">
        <v>53</v>
      </c>
      <c r="F539" s="4">
        <v>44081</v>
      </c>
      <c r="G539" s="2">
        <v>8014.03</v>
      </c>
      <c r="H539" s="2">
        <v>58956.28</v>
      </c>
      <c r="I539" s="2" t="s">
        <v>53</v>
      </c>
      <c r="K539" s="4">
        <v>44090</v>
      </c>
      <c r="L539" s="2">
        <v>8164.83</v>
      </c>
      <c r="M539" s="2">
        <v>-44398.04</v>
      </c>
      <c r="N539" s="2" t="s">
        <v>55</v>
      </c>
      <c r="P539" s="4">
        <v>44088</v>
      </c>
      <c r="Q539" s="2">
        <v>953.8</v>
      </c>
      <c r="R539" s="2">
        <v>21827.17</v>
      </c>
      <c r="S539" s="2" t="s">
        <v>52</v>
      </c>
      <c r="U539" s="4">
        <v>44090</v>
      </c>
      <c r="V539" s="2">
        <v>5811.66</v>
      </c>
      <c r="W539" s="2">
        <v>153982.74</v>
      </c>
      <c r="X539" s="2" t="s">
        <v>54</v>
      </c>
      <c r="Z539" s="12">
        <v>44075</v>
      </c>
      <c r="AA539" s="10">
        <v>32708.67</v>
      </c>
      <c r="AB539" s="10">
        <v>-703951.35</v>
      </c>
    </row>
    <row r="540" spans="1:28" ht="15.75" customHeight="1" thickBot="1" x14ac:dyDescent="0.35">
      <c r="A540" s="4">
        <v>43619</v>
      </c>
      <c r="B540" s="2">
        <v>1332.45</v>
      </c>
      <c r="C540" s="2">
        <v>-20144.8</v>
      </c>
      <c r="D540" s="2" t="s">
        <v>55</v>
      </c>
      <c r="F540" s="4">
        <v>44082</v>
      </c>
      <c r="G540" s="2">
        <v>14313.51</v>
      </c>
      <c r="H540" s="2">
        <v>10441.16</v>
      </c>
      <c r="I540" s="2" t="s">
        <v>53</v>
      </c>
      <c r="K540" s="4">
        <v>44091</v>
      </c>
      <c r="L540" s="2">
        <v>8068.74</v>
      </c>
      <c r="M540" s="2">
        <v>40803.760000000002</v>
      </c>
      <c r="N540" s="2" t="s">
        <v>55</v>
      </c>
      <c r="P540" s="4">
        <v>44089</v>
      </c>
      <c r="Q540" s="2">
        <v>755.33</v>
      </c>
      <c r="R540" s="2">
        <v>1672.83</v>
      </c>
      <c r="S540" s="2" t="s">
        <v>52</v>
      </c>
      <c r="U540" s="4">
        <v>44091</v>
      </c>
      <c r="V540" s="2">
        <v>4852.24</v>
      </c>
      <c r="W540" s="2">
        <v>32287.59</v>
      </c>
      <c r="X540" s="2" t="s">
        <v>54</v>
      </c>
      <c r="Z540" s="12">
        <v>44076</v>
      </c>
      <c r="AA540" s="10">
        <v>29628.880000000001</v>
      </c>
      <c r="AB540" s="10">
        <v>-540885.25</v>
      </c>
    </row>
    <row r="541" spans="1:28" ht="15.75" customHeight="1" thickBot="1" x14ac:dyDescent="0.35">
      <c r="A541" s="4">
        <v>43619</v>
      </c>
      <c r="B541" s="2">
        <v>750.66</v>
      </c>
      <c r="C541" s="2">
        <v>-19246.39</v>
      </c>
      <c r="D541" s="2" t="s">
        <v>52</v>
      </c>
      <c r="F541" s="4">
        <v>44083</v>
      </c>
      <c r="G541" s="2">
        <v>12616.45</v>
      </c>
      <c r="H541" s="2">
        <v>-28549.05</v>
      </c>
      <c r="I541" s="2" t="s">
        <v>53</v>
      </c>
      <c r="K541" s="4">
        <v>44092</v>
      </c>
      <c r="L541" s="2">
        <v>6485.2</v>
      </c>
      <c r="M541" s="2">
        <v>16086.18</v>
      </c>
      <c r="N541" s="2" t="s">
        <v>55</v>
      </c>
      <c r="P541" s="4">
        <v>44090</v>
      </c>
      <c r="Q541" s="2">
        <v>1504.9</v>
      </c>
      <c r="R541" s="2">
        <v>-19654.07</v>
      </c>
      <c r="S541" s="2" t="s">
        <v>52</v>
      </c>
      <c r="U541" s="4">
        <v>44092</v>
      </c>
      <c r="V541" s="2">
        <v>3915.12</v>
      </c>
      <c r="W541" s="2">
        <v>76070.880000000005</v>
      </c>
      <c r="X541" s="2" t="s">
        <v>54</v>
      </c>
      <c r="Z541" s="12">
        <v>44077</v>
      </c>
      <c r="AA541" s="10">
        <v>32810.15</v>
      </c>
      <c r="AB541" s="10">
        <v>-176030.69</v>
      </c>
    </row>
    <row r="542" spans="1:28" ht="15.75" customHeight="1" thickBot="1" x14ac:dyDescent="0.35">
      <c r="A542" s="4">
        <v>43619</v>
      </c>
      <c r="B542" s="2">
        <v>631.62</v>
      </c>
      <c r="C542" s="2">
        <v>-175206.64</v>
      </c>
      <c r="D542" s="2" t="s">
        <v>54</v>
      </c>
      <c r="F542" s="4">
        <v>44084</v>
      </c>
      <c r="G542" s="2">
        <v>14446.06</v>
      </c>
      <c r="H542" s="2">
        <v>-64053.120000000003</v>
      </c>
      <c r="I542" s="2" t="s">
        <v>53</v>
      </c>
      <c r="K542" s="4">
        <v>44094</v>
      </c>
      <c r="L542" s="2">
        <v>133.41</v>
      </c>
      <c r="M542" s="2">
        <v>-3369.31</v>
      </c>
      <c r="N542" s="2" t="s">
        <v>55</v>
      </c>
      <c r="P542" s="4">
        <v>44091</v>
      </c>
      <c r="Q542" s="2">
        <v>1480.99</v>
      </c>
      <c r="R542" s="2">
        <v>-22640.71</v>
      </c>
      <c r="S542" s="2" t="s">
        <v>52</v>
      </c>
      <c r="U542" s="4">
        <v>44094</v>
      </c>
      <c r="V542" s="2">
        <v>131.06</v>
      </c>
      <c r="W542" s="2">
        <v>-15037.06</v>
      </c>
      <c r="X542" s="2" t="s">
        <v>54</v>
      </c>
      <c r="Z542" s="12">
        <v>44078</v>
      </c>
      <c r="AA542" s="10">
        <v>30051.19</v>
      </c>
      <c r="AB542" s="10">
        <v>-210233.62</v>
      </c>
    </row>
    <row r="543" spans="1:28" ht="15.75" customHeight="1" thickBot="1" x14ac:dyDescent="0.35">
      <c r="A543" s="4">
        <v>43619</v>
      </c>
      <c r="B543" s="2">
        <v>3462.49</v>
      </c>
      <c r="C543" s="2">
        <v>-125266.38</v>
      </c>
      <c r="D543" s="2" t="s">
        <v>53</v>
      </c>
      <c r="F543" s="4">
        <v>44085</v>
      </c>
      <c r="G543" s="2">
        <v>9042.02</v>
      </c>
      <c r="H543" s="2">
        <v>-20632.009999999998</v>
      </c>
      <c r="I543" s="2" t="s">
        <v>53</v>
      </c>
      <c r="K543" s="4">
        <v>44095</v>
      </c>
      <c r="L543" s="2">
        <v>6975.36</v>
      </c>
      <c r="M543" s="2">
        <v>-177169.19</v>
      </c>
      <c r="N543" s="2" t="s">
        <v>55</v>
      </c>
      <c r="P543" s="4">
        <v>44092</v>
      </c>
      <c r="Q543" s="2">
        <v>1719.92</v>
      </c>
      <c r="R543" s="2">
        <v>-39683.199999999997</v>
      </c>
      <c r="S543" s="2" t="s">
        <v>52</v>
      </c>
      <c r="U543" s="4">
        <v>44095</v>
      </c>
      <c r="V543" s="2">
        <v>6944.99</v>
      </c>
      <c r="W543" s="2">
        <v>-1647019.06</v>
      </c>
      <c r="X543" s="2" t="s">
        <v>54</v>
      </c>
      <c r="Z543" s="12">
        <v>44080</v>
      </c>
      <c r="AA543" s="10">
        <v>750.99</v>
      </c>
      <c r="AB543" s="10">
        <v>-36770.39</v>
      </c>
    </row>
    <row r="544" spans="1:28" ht="15.75" customHeight="1" thickBot="1" x14ac:dyDescent="0.35">
      <c r="A544" s="4">
        <v>43620</v>
      </c>
      <c r="B544" s="2">
        <v>472.81</v>
      </c>
      <c r="C544" s="2">
        <v>-377.31</v>
      </c>
      <c r="D544" s="2" t="s">
        <v>52</v>
      </c>
      <c r="F544" s="4">
        <v>44087</v>
      </c>
      <c r="G544" s="2">
        <v>232.16</v>
      </c>
      <c r="H544" s="2">
        <v>691.07</v>
      </c>
      <c r="I544" s="2" t="s">
        <v>53</v>
      </c>
      <c r="K544" s="4">
        <v>44096</v>
      </c>
      <c r="L544" s="2">
        <v>7200.68</v>
      </c>
      <c r="M544" s="2">
        <v>-121081.1</v>
      </c>
      <c r="N544" s="2" t="s">
        <v>55</v>
      </c>
      <c r="P544" s="4">
        <v>44094</v>
      </c>
      <c r="Q544" s="2">
        <v>64.3</v>
      </c>
      <c r="R544" s="2">
        <v>-357.23</v>
      </c>
      <c r="S544" s="2" t="s">
        <v>52</v>
      </c>
      <c r="U544" s="4">
        <v>44096</v>
      </c>
      <c r="V544" s="2">
        <v>5092.95</v>
      </c>
      <c r="W544" s="2">
        <v>-163217.32999999999</v>
      </c>
      <c r="X544" s="2" t="s">
        <v>54</v>
      </c>
      <c r="Z544" s="12">
        <v>44081</v>
      </c>
      <c r="AA544" s="10">
        <v>21153.68</v>
      </c>
      <c r="AB544" s="10">
        <v>44357.56</v>
      </c>
    </row>
    <row r="545" spans="1:28" ht="15.75" customHeight="1" thickBot="1" x14ac:dyDescent="0.35">
      <c r="A545" s="4">
        <v>43620</v>
      </c>
      <c r="B545" s="2">
        <v>1121.03</v>
      </c>
      <c r="C545" s="2">
        <v>-2190.2800000000002</v>
      </c>
      <c r="D545" s="2" t="s">
        <v>55</v>
      </c>
      <c r="F545" s="4">
        <v>44088</v>
      </c>
      <c r="G545" s="2">
        <v>9595.81</v>
      </c>
      <c r="H545" s="2">
        <v>-1686.31</v>
      </c>
      <c r="I545" s="2" t="s">
        <v>53</v>
      </c>
      <c r="K545" s="4">
        <v>44097</v>
      </c>
      <c r="L545" s="2">
        <v>5484.93</v>
      </c>
      <c r="M545" s="2">
        <v>-89623.56</v>
      </c>
      <c r="N545" s="2" t="s">
        <v>55</v>
      </c>
      <c r="P545" s="4">
        <v>44095</v>
      </c>
      <c r="Q545" s="2">
        <v>3101.43</v>
      </c>
      <c r="R545" s="2">
        <v>4040.84</v>
      </c>
      <c r="S545" s="2" t="s">
        <v>52</v>
      </c>
      <c r="U545" s="4">
        <v>44097</v>
      </c>
      <c r="V545" s="2">
        <v>6383.41</v>
      </c>
      <c r="W545" s="2">
        <v>-492387.59</v>
      </c>
      <c r="X545" s="2" t="s">
        <v>54</v>
      </c>
      <c r="Z545" s="12">
        <v>44082</v>
      </c>
      <c r="AA545" s="10">
        <v>41345.26</v>
      </c>
      <c r="AB545" s="10">
        <v>-1148037.07</v>
      </c>
    </row>
    <row r="546" spans="1:28" ht="15.75" customHeight="1" thickBot="1" x14ac:dyDescent="0.35">
      <c r="A546" s="4">
        <v>43620</v>
      </c>
      <c r="B546" s="2">
        <v>594.23</v>
      </c>
      <c r="C546" s="2">
        <v>-41250.03</v>
      </c>
      <c r="D546" s="2" t="s">
        <v>54</v>
      </c>
      <c r="F546" s="4">
        <v>44089</v>
      </c>
      <c r="G546" s="2">
        <v>11397.02</v>
      </c>
      <c r="H546" s="2">
        <v>63557.77</v>
      </c>
      <c r="I546" s="2" t="s">
        <v>53</v>
      </c>
      <c r="K546" s="4">
        <v>44098</v>
      </c>
      <c r="L546" s="2">
        <v>6630.54</v>
      </c>
      <c r="M546" s="2">
        <v>22825.93</v>
      </c>
      <c r="N546" s="2" t="s">
        <v>55</v>
      </c>
      <c r="P546" s="4">
        <v>44096</v>
      </c>
      <c r="Q546" s="2">
        <v>1269.08</v>
      </c>
      <c r="R546" s="2">
        <v>29232.080000000002</v>
      </c>
      <c r="S546" s="2" t="s">
        <v>52</v>
      </c>
      <c r="U546" s="4">
        <v>44098</v>
      </c>
      <c r="V546" s="2">
        <v>5862.99</v>
      </c>
      <c r="W546" s="2">
        <v>-84862.45</v>
      </c>
      <c r="X546" s="2" t="s">
        <v>54</v>
      </c>
      <c r="Z546" s="12">
        <v>44083</v>
      </c>
      <c r="AA546" s="10">
        <v>32900.959999999999</v>
      </c>
      <c r="AB546" s="10">
        <v>-628827.85</v>
      </c>
    </row>
    <row r="547" spans="1:28" ht="15.75" customHeight="1" thickBot="1" x14ac:dyDescent="0.35">
      <c r="A547" s="4">
        <v>43620</v>
      </c>
      <c r="B547" s="2">
        <v>3573.05</v>
      </c>
      <c r="C547" s="2">
        <v>-14654.41</v>
      </c>
      <c r="D547" s="2" t="s">
        <v>53</v>
      </c>
      <c r="F547" s="4">
        <v>44090</v>
      </c>
      <c r="G547" s="2">
        <v>14353.68</v>
      </c>
      <c r="H547" s="2">
        <v>129649.55</v>
      </c>
      <c r="I547" s="2" t="s">
        <v>53</v>
      </c>
      <c r="K547" s="4">
        <v>44099</v>
      </c>
      <c r="L547" s="2">
        <v>5483.82</v>
      </c>
      <c r="M547" s="2">
        <v>15237.29</v>
      </c>
      <c r="N547" s="2" t="s">
        <v>55</v>
      </c>
      <c r="P547" s="4">
        <v>44097</v>
      </c>
      <c r="Q547" s="2">
        <v>1019.73</v>
      </c>
      <c r="R547" s="2">
        <v>8757.18</v>
      </c>
      <c r="S547" s="2" t="s">
        <v>52</v>
      </c>
      <c r="U547" s="4">
        <v>44099</v>
      </c>
      <c r="V547" s="2">
        <v>4144.99</v>
      </c>
      <c r="W547" s="2">
        <v>17837.8</v>
      </c>
      <c r="X547" s="2" t="s">
        <v>54</v>
      </c>
      <c r="Z547" s="12">
        <v>44084</v>
      </c>
      <c r="AA547" s="10">
        <v>38064.83</v>
      </c>
      <c r="AB547" s="10">
        <v>-914918.31</v>
      </c>
    </row>
    <row r="548" spans="1:28" ht="15.75" customHeight="1" thickBot="1" x14ac:dyDescent="0.35">
      <c r="A548" s="4">
        <v>43621</v>
      </c>
      <c r="B548" s="2">
        <v>736.11</v>
      </c>
      <c r="C548" s="2">
        <v>-92033.08</v>
      </c>
      <c r="D548" s="2" t="s">
        <v>54</v>
      </c>
      <c r="F548" s="4">
        <v>44091</v>
      </c>
      <c r="G548" s="2">
        <v>12087.6</v>
      </c>
      <c r="H548" s="2">
        <v>-61616.75</v>
      </c>
      <c r="I548" s="2" t="s">
        <v>53</v>
      </c>
      <c r="K548" s="4">
        <v>44101</v>
      </c>
      <c r="L548" s="2">
        <v>139.88999999999999</v>
      </c>
      <c r="M548" s="2">
        <v>448.12</v>
      </c>
      <c r="N548" s="2" t="s">
        <v>55</v>
      </c>
      <c r="P548" s="4">
        <v>44098</v>
      </c>
      <c r="Q548" s="2">
        <v>775.08</v>
      </c>
      <c r="R548" s="2">
        <v>-2844.5</v>
      </c>
      <c r="S548" s="2" t="s">
        <v>52</v>
      </c>
      <c r="U548" s="4">
        <v>44101</v>
      </c>
      <c r="V548" s="2">
        <v>66.88</v>
      </c>
      <c r="W548" s="2">
        <v>-19434.490000000002</v>
      </c>
      <c r="X548" s="2" t="s">
        <v>54</v>
      </c>
      <c r="Z548" s="12">
        <v>44085</v>
      </c>
      <c r="AA548" s="10">
        <v>25005.34</v>
      </c>
      <c r="AB548" s="10">
        <v>-198993.8</v>
      </c>
    </row>
    <row r="549" spans="1:28" ht="15.75" customHeight="1" thickBot="1" x14ac:dyDescent="0.35">
      <c r="A549" s="4">
        <v>43621</v>
      </c>
      <c r="B549" s="2">
        <v>3716.38</v>
      </c>
      <c r="C549" s="2">
        <v>-67186.91</v>
      </c>
      <c r="D549" s="2" t="s">
        <v>53</v>
      </c>
      <c r="F549" s="4">
        <v>44092</v>
      </c>
      <c r="G549" s="2">
        <v>9787.2199999999993</v>
      </c>
      <c r="H549" s="2">
        <v>-15398.58</v>
      </c>
      <c r="I549" s="2" t="s">
        <v>53</v>
      </c>
      <c r="K549" s="4">
        <v>44102</v>
      </c>
      <c r="L549" s="2">
        <v>6828.18</v>
      </c>
      <c r="M549" s="2">
        <v>-183202.98</v>
      </c>
      <c r="N549" s="2" t="s">
        <v>55</v>
      </c>
      <c r="P549" s="4">
        <v>44099</v>
      </c>
      <c r="Q549" s="2">
        <v>726.97</v>
      </c>
      <c r="R549" s="2">
        <v>-30039.31</v>
      </c>
      <c r="S549" s="2" t="s">
        <v>52</v>
      </c>
      <c r="U549" s="4">
        <v>44102</v>
      </c>
      <c r="V549" s="2">
        <v>5354.32</v>
      </c>
      <c r="W549" s="2">
        <v>-82124.539999999994</v>
      </c>
      <c r="X549" s="2" t="s">
        <v>54</v>
      </c>
      <c r="Z549" s="12">
        <v>44087</v>
      </c>
      <c r="AA549" s="10">
        <v>671.57</v>
      </c>
      <c r="AB549" s="10">
        <v>-15065.55</v>
      </c>
    </row>
    <row r="550" spans="1:28" ht="15.75" customHeight="1" thickBot="1" x14ac:dyDescent="0.35">
      <c r="A550" s="4">
        <v>43621</v>
      </c>
      <c r="B550" s="2">
        <v>621.59</v>
      </c>
      <c r="C550" s="2">
        <v>7054.1</v>
      </c>
      <c r="D550" s="2" t="s">
        <v>52</v>
      </c>
      <c r="F550" s="4">
        <v>44094</v>
      </c>
      <c r="G550" s="2">
        <v>213.64</v>
      </c>
      <c r="H550" s="2">
        <v>-1531</v>
      </c>
      <c r="I550" s="2" t="s">
        <v>53</v>
      </c>
      <c r="K550" s="4">
        <v>44103</v>
      </c>
      <c r="L550" s="2">
        <v>5963.62</v>
      </c>
      <c r="M550" s="2">
        <v>59595.97</v>
      </c>
      <c r="N550" s="2" t="s">
        <v>55</v>
      </c>
      <c r="P550" s="4">
        <v>44101</v>
      </c>
      <c r="Q550" s="2">
        <v>41.71</v>
      </c>
      <c r="R550" s="2">
        <v>-2.08</v>
      </c>
      <c r="S550" s="2" t="s">
        <v>52</v>
      </c>
      <c r="U550" s="4">
        <v>44103</v>
      </c>
      <c r="V550" s="2">
        <v>5328.94</v>
      </c>
      <c r="W550" s="2">
        <v>-264805.44</v>
      </c>
      <c r="X550" s="2" t="s">
        <v>54</v>
      </c>
      <c r="Z550" s="12">
        <v>44088</v>
      </c>
      <c r="AA550" s="10">
        <v>27790.04</v>
      </c>
      <c r="AB550" s="10">
        <v>38282.74</v>
      </c>
    </row>
    <row r="551" spans="1:28" ht="15.75" customHeight="1" thickBot="1" x14ac:dyDescent="0.35">
      <c r="A551" s="4">
        <v>43621</v>
      </c>
      <c r="B551" s="2">
        <v>994.11</v>
      </c>
      <c r="C551" s="2">
        <v>6619.05</v>
      </c>
      <c r="D551" s="2" t="s">
        <v>55</v>
      </c>
      <c r="F551" s="4">
        <v>44095</v>
      </c>
      <c r="G551" s="2">
        <v>13298.75</v>
      </c>
      <c r="H551" s="2">
        <v>-62772.03</v>
      </c>
      <c r="I551" s="2" t="s">
        <v>53</v>
      </c>
      <c r="K551" s="4">
        <v>44104</v>
      </c>
      <c r="L551" s="2">
        <v>6714.86</v>
      </c>
      <c r="M551" s="2">
        <v>-70908.61</v>
      </c>
      <c r="N551" s="2" t="s">
        <v>55</v>
      </c>
      <c r="P551" s="4">
        <v>44102</v>
      </c>
      <c r="Q551" s="2">
        <v>1104.6600000000001</v>
      </c>
      <c r="R551" s="2">
        <v>130.34</v>
      </c>
      <c r="S551" s="2" t="s">
        <v>52</v>
      </c>
      <c r="U551" s="4">
        <v>44104</v>
      </c>
      <c r="V551" s="2">
        <v>6168.93</v>
      </c>
      <c r="W551" s="2">
        <v>75772.37</v>
      </c>
      <c r="X551" s="2" t="s">
        <v>54</v>
      </c>
      <c r="Z551" s="12">
        <v>44089</v>
      </c>
      <c r="AA551" s="10">
        <v>34493.26</v>
      </c>
      <c r="AB551" s="10">
        <v>88294.35</v>
      </c>
    </row>
    <row r="552" spans="1:28" ht="15.75" customHeight="1" thickBot="1" x14ac:dyDescent="0.35">
      <c r="A552" s="4">
        <v>43622</v>
      </c>
      <c r="B552" s="2">
        <v>1052.18</v>
      </c>
      <c r="C552" s="2">
        <v>9602.73</v>
      </c>
      <c r="D552" s="2" t="s">
        <v>55</v>
      </c>
      <c r="F552" s="4">
        <v>44096</v>
      </c>
      <c r="G552" s="2">
        <v>12023.91</v>
      </c>
      <c r="H552" s="2">
        <v>-210329.92</v>
      </c>
      <c r="I552" s="2" t="s">
        <v>53</v>
      </c>
      <c r="K552" s="4">
        <v>44105</v>
      </c>
      <c r="L552" s="2">
        <v>8614.84</v>
      </c>
      <c r="M552" s="2">
        <v>251916.47</v>
      </c>
      <c r="N552" s="2" t="s">
        <v>55</v>
      </c>
      <c r="P552" s="4">
        <v>44103</v>
      </c>
      <c r="Q552" s="2">
        <v>1195.3699999999999</v>
      </c>
      <c r="R552" s="2">
        <v>-1422.09</v>
      </c>
      <c r="S552" s="2" t="s">
        <v>52</v>
      </c>
      <c r="U552" s="4">
        <v>44105</v>
      </c>
      <c r="V552" s="2">
        <v>5066.59</v>
      </c>
      <c r="W552" s="2">
        <v>-48479.61</v>
      </c>
      <c r="X552" s="2" t="s">
        <v>54</v>
      </c>
      <c r="Z552" s="12">
        <v>44090</v>
      </c>
      <c r="AA552" s="10">
        <v>40609.730000000003</v>
      </c>
      <c r="AB552" s="10">
        <v>-327626.8</v>
      </c>
    </row>
    <row r="553" spans="1:28" ht="15.75" customHeight="1" thickBot="1" x14ac:dyDescent="0.35">
      <c r="A553" s="4">
        <v>43622</v>
      </c>
      <c r="B553" s="2">
        <v>569.66</v>
      </c>
      <c r="C553" s="2">
        <v>6012.79</v>
      </c>
      <c r="D553" s="2" t="s">
        <v>52</v>
      </c>
      <c r="F553" s="4">
        <v>44097</v>
      </c>
      <c r="G553" s="2">
        <v>13241.45</v>
      </c>
      <c r="H553" s="2">
        <v>-225675.13</v>
      </c>
      <c r="I553" s="2" t="s">
        <v>53</v>
      </c>
      <c r="K553" s="4">
        <v>44106</v>
      </c>
      <c r="L553" s="2">
        <v>7143.8</v>
      </c>
      <c r="M553" s="2">
        <v>167260.82999999999</v>
      </c>
      <c r="N553" s="2" t="s">
        <v>55</v>
      </c>
      <c r="P553" s="4">
        <v>44104</v>
      </c>
      <c r="Q553" s="2">
        <v>1304.29</v>
      </c>
      <c r="R553" s="2">
        <v>9543.7000000000007</v>
      </c>
      <c r="S553" s="2" t="s">
        <v>52</v>
      </c>
      <c r="U553" s="4">
        <v>44106</v>
      </c>
      <c r="V553" s="2">
        <v>6112.07</v>
      </c>
      <c r="W553" s="2">
        <v>129025.22</v>
      </c>
      <c r="X553" s="2" t="s">
        <v>54</v>
      </c>
      <c r="Z553" s="12">
        <v>44091</v>
      </c>
      <c r="AA553" s="10">
        <v>37658.589999999997</v>
      </c>
      <c r="AB553" s="10">
        <v>-25153.61</v>
      </c>
    </row>
    <row r="554" spans="1:28" ht="15.75" customHeight="1" thickBot="1" x14ac:dyDescent="0.35">
      <c r="A554" s="4">
        <v>43622</v>
      </c>
      <c r="B554" s="2">
        <v>372.41</v>
      </c>
      <c r="C554" s="2">
        <v>8651.64</v>
      </c>
      <c r="D554" s="2" t="s">
        <v>54</v>
      </c>
      <c r="F554" s="4">
        <v>44098</v>
      </c>
      <c r="G554" s="2">
        <v>11378.92</v>
      </c>
      <c r="H554" s="2">
        <v>-108011.88</v>
      </c>
      <c r="I554" s="2" t="s">
        <v>53</v>
      </c>
      <c r="K554" s="4">
        <v>44108</v>
      </c>
      <c r="L554" s="2">
        <v>231.22</v>
      </c>
      <c r="M554" s="2">
        <v>1798.64</v>
      </c>
      <c r="N554" s="2" t="s">
        <v>55</v>
      </c>
      <c r="P554" s="4">
        <v>44105</v>
      </c>
      <c r="Q554" s="2">
        <v>787.97</v>
      </c>
      <c r="R554" s="2">
        <v>2745.65</v>
      </c>
      <c r="S554" s="2" t="s">
        <v>52</v>
      </c>
      <c r="U554" s="4">
        <v>44108</v>
      </c>
      <c r="V554" s="2">
        <v>128.26</v>
      </c>
      <c r="W554" s="2">
        <v>3672.83</v>
      </c>
      <c r="X554" s="2" t="s">
        <v>54</v>
      </c>
      <c r="Z554" s="12">
        <v>44092</v>
      </c>
      <c r="AA554" s="10">
        <v>29969.94</v>
      </c>
      <c r="AB554" s="10">
        <v>80730.91</v>
      </c>
    </row>
    <row r="555" spans="1:28" ht="15.75" customHeight="1" thickBot="1" x14ac:dyDescent="0.35">
      <c r="A555" s="4">
        <v>43622</v>
      </c>
      <c r="B555" s="2">
        <v>3547.58</v>
      </c>
      <c r="C555" s="2">
        <v>15975.25</v>
      </c>
      <c r="D555" s="2" t="s">
        <v>53</v>
      </c>
      <c r="F555" s="4">
        <v>44099</v>
      </c>
      <c r="G555" s="2">
        <v>10705.79</v>
      </c>
      <c r="H555" s="2">
        <v>-45711.59</v>
      </c>
      <c r="I555" s="2" t="s">
        <v>53</v>
      </c>
      <c r="K555" s="4">
        <v>44109</v>
      </c>
      <c r="L555" s="2">
        <v>7282.15</v>
      </c>
      <c r="M555" s="2">
        <v>-5061.38</v>
      </c>
      <c r="N555" s="2" t="s">
        <v>55</v>
      </c>
      <c r="P555" s="4">
        <v>44106</v>
      </c>
      <c r="Q555" s="2">
        <v>1179.33</v>
      </c>
      <c r="R555" s="2">
        <v>42503.76</v>
      </c>
      <c r="S555" s="2" t="s">
        <v>52</v>
      </c>
      <c r="U555" s="4">
        <v>44109</v>
      </c>
      <c r="V555" s="2">
        <v>5380.41</v>
      </c>
      <c r="W555" s="2">
        <v>-265921.15000000002</v>
      </c>
      <c r="X555" s="2" t="s">
        <v>54</v>
      </c>
      <c r="Z555" s="12">
        <v>44094</v>
      </c>
      <c r="AA555" s="10">
        <v>752.81</v>
      </c>
      <c r="AB555" s="10">
        <v>-24157.599999999999</v>
      </c>
    </row>
    <row r="556" spans="1:28" ht="15.75" customHeight="1" thickBot="1" x14ac:dyDescent="0.35">
      <c r="A556" s="4">
        <v>43623</v>
      </c>
      <c r="B556" s="2">
        <v>489.76</v>
      </c>
      <c r="C556" s="2">
        <v>11520.02</v>
      </c>
      <c r="D556" s="2" t="s">
        <v>52</v>
      </c>
      <c r="F556" s="4">
        <v>44101</v>
      </c>
      <c r="G556" s="2">
        <v>305.77999999999997</v>
      </c>
      <c r="H556" s="2">
        <v>-10005.94</v>
      </c>
      <c r="I556" s="2" t="s">
        <v>53</v>
      </c>
      <c r="K556" s="4">
        <v>44110</v>
      </c>
      <c r="L556" s="2">
        <v>9970.02</v>
      </c>
      <c r="M556" s="2">
        <v>145593.60000000001</v>
      </c>
      <c r="N556" s="2" t="s">
        <v>55</v>
      </c>
      <c r="P556" s="4">
        <v>44108</v>
      </c>
      <c r="Q556" s="2">
        <v>136.28</v>
      </c>
      <c r="R556" s="2">
        <v>2157.73</v>
      </c>
      <c r="S556" s="2" t="s">
        <v>52</v>
      </c>
      <c r="U556" s="4">
        <v>44110</v>
      </c>
      <c r="V556" s="2">
        <v>6467.06</v>
      </c>
      <c r="W556" s="2">
        <v>-174963.1</v>
      </c>
      <c r="X556" s="2" t="s">
        <v>54</v>
      </c>
      <c r="Z556" s="12">
        <v>44095</v>
      </c>
      <c r="AA556" s="10">
        <v>42674.02</v>
      </c>
      <c r="AB556" s="10">
        <v>-2115677.79</v>
      </c>
    </row>
    <row r="557" spans="1:28" ht="15.75" customHeight="1" thickBot="1" x14ac:dyDescent="0.35">
      <c r="A557" s="4">
        <v>43623</v>
      </c>
      <c r="B557" s="2">
        <v>3070.6</v>
      </c>
      <c r="C557" s="2">
        <v>-14494.31</v>
      </c>
      <c r="D557" s="2" t="s">
        <v>53</v>
      </c>
      <c r="F557" s="4">
        <v>44102</v>
      </c>
      <c r="G557" s="2">
        <v>11913.14</v>
      </c>
      <c r="H557" s="2">
        <v>26233.59</v>
      </c>
      <c r="I557" s="2" t="s">
        <v>53</v>
      </c>
      <c r="K557" s="4">
        <v>44111</v>
      </c>
      <c r="L557" s="2">
        <v>7537.46</v>
      </c>
      <c r="M557" s="2">
        <v>45038.96</v>
      </c>
      <c r="N557" s="2" t="s">
        <v>55</v>
      </c>
      <c r="P557" s="4">
        <v>44109</v>
      </c>
      <c r="Q557" s="2">
        <v>1688</v>
      </c>
      <c r="R557" s="2">
        <v>-31743.759999999998</v>
      </c>
      <c r="S557" s="2" t="s">
        <v>52</v>
      </c>
      <c r="U557" s="4">
        <v>44111</v>
      </c>
      <c r="V557" s="2">
        <v>5163.6000000000004</v>
      </c>
      <c r="W557" s="2">
        <v>46398.48</v>
      </c>
      <c r="X557" s="2" t="s">
        <v>54</v>
      </c>
      <c r="Z557" s="12">
        <v>44096</v>
      </c>
      <c r="AA557" s="10">
        <v>37351.82</v>
      </c>
      <c r="AB557" s="10">
        <v>-525367.51</v>
      </c>
    </row>
    <row r="558" spans="1:28" ht="15.75" customHeight="1" thickBot="1" x14ac:dyDescent="0.35">
      <c r="A558" s="4">
        <v>43623</v>
      </c>
      <c r="B558" s="2">
        <v>1201.24</v>
      </c>
      <c r="C558" s="2">
        <v>10154.75</v>
      </c>
      <c r="D558" s="2" t="s">
        <v>55</v>
      </c>
      <c r="F558" s="4">
        <v>44103</v>
      </c>
      <c r="G558" s="2">
        <v>12599.94</v>
      </c>
      <c r="H558" s="2">
        <v>-70639.429999999993</v>
      </c>
      <c r="I558" s="2" t="s">
        <v>53</v>
      </c>
      <c r="K558" s="4">
        <v>44112</v>
      </c>
      <c r="L558" s="2">
        <v>7601.46</v>
      </c>
      <c r="M558" s="2">
        <v>93315.66</v>
      </c>
      <c r="N558" s="2" t="s">
        <v>55</v>
      </c>
      <c r="P558" s="4">
        <v>44110</v>
      </c>
      <c r="Q558" s="2">
        <v>1047.24</v>
      </c>
      <c r="R558" s="2">
        <v>11400.24</v>
      </c>
      <c r="S558" s="2" t="s">
        <v>52</v>
      </c>
      <c r="U558" s="4">
        <v>44112</v>
      </c>
      <c r="V558" s="2">
        <v>5284.75</v>
      </c>
      <c r="W558" s="2">
        <v>160389.85</v>
      </c>
      <c r="X558" s="2" t="s">
        <v>54</v>
      </c>
      <c r="Z558" s="12">
        <v>44097</v>
      </c>
      <c r="AA558" s="10">
        <v>36823.1</v>
      </c>
      <c r="AB558" s="10">
        <v>-1154452.44</v>
      </c>
    </row>
    <row r="559" spans="1:28" ht="15.75" customHeight="1" thickBot="1" x14ac:dyDescent="0.35">
      <c r="A559" s="4">
        <v>43623</v>
      </c>
      <c r="B559" s="2">
        <v>595.34</v>
      </c>
      <c r="C559" s="2">
        <v>-31437.29</v>
      </c>
      <c r="D559" s="2" t="s">
        <v>54</v>
      </c>
      <c r="F559" s="4">
        <v>44104</v>
      </c>
      <c r="G559" s="2">
        <v>13159.09</v>
      </c>
      <c r="H559" s="2">
        <v>-3390.42</v>
      </c>
      <c r="I559" s="2" t="s">
        <v>53</v>
      </c>
      <c r="K559" s="4">
        <v>44113</v>
      </c>
      <c r="L559" s="2">
        <v>8145.73</v>
      </c>
      <c r="M559" s="2">
        <v>-225032.93</v>
      </c>
      <c r="N559" s="2" t="s">
        <v>55</v>
      </c>
      <c r="P559" s="4">
        <v>44111</v>
      </c>
      <c r="Q559" s="2">
        <v>1427.39</v>
      </c>
      <c r="R559" s="2">
        <v>-33477.550000000003</v>
      </c>
      <c r="S559" s="2" t="s">
        <v>52</v>
      </c>
      <c r="U559" s="4">
        <v>44113</v>
      </c>
      <c r="V559" s="2">
        <v>5512.94</v>
      </c>
      <c r="W559" s="2">
        <v>-1000570.84</v>
      </c>
      <c r="X559" s="2" t="s">
        <v>54</v>
      </c>
      <c r="Z559" s="12">
        <v>44098</v>
      </c>
      <c r="AA559" s="10">
        <v>35103.019999999997</v>
      </c>
      <c r="AB559" s="10">
        <v>-426418.18</v>
      </c>
    </row>
    <row r="560" spans="1:28" ht="15.75" customHeight="1" thickBot="1" x14ac:dyDescent="0.35">
      <c r="A560" s="4">
        <v>43625</v>
      </c>
      <c r="B560" s="2">
        <v>43.89</v>
      </c>
      <c r="C560" s="2">
        <v>6542.45</v>
      </c>
      <c r="D560" s="2" t="s">
        <v>54</v>
      </c>
      <c r="F560" s="4">
        <v>44105</v>
      </c>
      <c r="G560" s="2">
        <v>10884.06</v>
      </c>
      <c r="H560" s="2">
        <v>31362.48</v>
      </c>
      <c r="I560" s="2" t="s">
        <v>53</v>
      </c>
      <c r="K560" s="4">
        <v>44115</v>
      </c>
      <c r="L560" s="2">
        <v>186.34</v>
      </c>
      <c r="M560" s="2">
        <v>-20894.79</v>
      </c>
      <c r="N560" s="2" t="s">
        <v>55</v>
      </c>
      <c r="P560" s="4">
        <v>44112</v>
      </c>
      <c r="Q560" s="2">
        <v>538.79</v>
      </c>
      <c r="R560" s="2">
        <v>-6826.6</v>
      </c>
      <c r="S560" s="2" t="s">
        <v>52</v>
      </c>
      <c r="U560" s="4">
        <v>44115</v>
      </c>
      <c r="V560" s="2">
        <v>160.49</v>
      </c>
      <c r="W560" s="2">
        <v>-65101.65</v>
      </c>
      <c r="X560" s="2" t="s">
        <v>54</v>
      </c>
      <c r="Z560" s="12">
        <v>44099</v>
      </c>
      <c r="AA560" s="10">
        <v>29630.26</v>
      </c>
      <c r="AB560" s="10">
        <v>-73292.2</v>
      </c>
    </row>
    <row r="561" spans="1:28" ht="15.75" customHeight="1" thickBot="1" x14ac:dyDescent="0.35">
      <c r="A561" s="4">
        <v>43625</v>
      </c>
      <c r="B561" s="2">
        <v>63.14</v>
      </c>
      <c r="C561" s="2">
        <v>609.58000000000004</v>
      </c>
      <c r="D561" s="2" t="s">
        <v>52</v>
      </c>
      <c r="F561" s="4">
        <v>44106</v>
      </c>
      <c r="G561" s="2">
        <v>12550.25</v>
      </c>
      <c r="H561" s="2">
        <v>105720.23</v>
      </c>
      <c r="I561" s="2" t="s">
        <v>53</v>
      </c>
      <c r="K561" s="4">
        <v>44116</v>
      </c>
      <c r="L561" s="2">
        <v>6682</v>
      </c>
      <c r="M561" s="2">
        <v>-135471.78</v>
      </c>
      <c r="N561" s="2" t="s">
        <v>55</v>
      </c>
      <c r="P561" s="4">
        <v>44113</v>
      </c>
      <c r="Q561" s="2">
        <v>911.81</v>
      </c>
      <c r="R561" s="2">
        <v>11549.6</v>
      </c>
      <c r="S561" s="2" t="s">
        <v>52</v>
      </c>
      <c r="U561" s="4">
        <v>44116</v>
      </c>
      <c r="V561" s="2">
        <v>3955.53</v>
      </c>
      <c r="W561" s="2">
        <v>45125.440000000002</v>
      </c>
      <c r="X561" s="2" t="s">
        <v>54</v>
      </c>
      <c r="Z561" s="12">
        <v>44101</v>
      </c>
      <c r="AA561" s="10">
        <v>864.36</v>
      </c>
      <c r="AB561" s="10">
        <v>-40741.129999999997</v>
      </c>
    </row>
    <row r="562" spans="1:28" ht="15.75" customHeight="1" thickBot="1" x14ac:dyDescent="0.35">
      <c r="A562" s="4">
        <v>43625</v>
      </c>
      <c r="B562" s="2">
        <v>116.96</v>
      </c>
      <c r="C562" s="2">
        <v>4236.47</v>
      </c>
      <c r="D562" s="2" t="s">
        <v>53</v>
      </c>
      <c r="F562" s="4">
        <v>44108</v>
      </c>
      <c r="G562" s="2">
        <v>268.08999999999997</v>
      </c>
      <c r="H562" s="2">
        <v>267.85000000000002</v>
      </c>
      <c r="I562" s="2" t="s">
        <v>53</v>
      </c>
      <c r="K562" s="4">
        <v>44117</v>
      </c>
      <c r="L562" s="2">
        <v>9459.2199999999993</v>
      </c>
      <c r="M562" s="2">
        <v>-57211.49</v>
      </c>
      <c r="N562" s="2" t="s">
        <v>55</v>
      </c>
      <c r="P562" s="4">
        <v>44115</v>
      </c>
      <c r="Q562" s="2">
        <v>35.770000000000003</v>
      </c>
      <c r="R562" s="2">
        <v>451.54</v>
      </c>
      <c r="S562" s="2" t="s">
        <v>52</v>
      </c>
      <c r="U562" s="4">
        <v>44117</v>
      </c>
      <c r="V562" s="2">
        <v>6352.56</v>
      </c>
      <c r="W562" s="2">
        <v>-438094.51</v>
      </c>
      <c r="X562" s="2" t="s">
        <v>54</v>
      </c>
      <c r="Z562" s="12">
        <v>44102</v>
      </c>
      <c r="AA562" s="10">
        <v>35057.980000000003</v>
      </c>
      <c r="AB562" s="10">
        <v>-252060.01</v>
      </c>
    </row>
    <row r="563" spans="1:28" ht="15.75" customHeight="1" thickBot="1" x14ac:dyDescent="0.35">
      <c r="A563" s="4">
        <v>43625</v>
      </c>
      <c r="B563" s="2">
        <v>36.270000000000003</v>
      </c>
      <c r="C563" s="2">
        <v>-2609.48</v>
      </c>
      <c r="D563" s="2" t="s">
        <v>55</v>
      </c>
      <c r="F563" s="4">
        <v>44109</v>
      </c>
      <c r="G563" s="2">
        <v>12669.85</v>
      </c>
      <c r="H563" s="2">
        <v>-132068.51999999999</v>
      </c>
      <c r="I563" s="2" t="s">
        <v>53</v>
      </c>
      <c r="K563" s="4">
        <v>44118</v>
      </c>
      <c r="L563" s="2">
        <v>9160.2900000000009</v>
      </c>
      <c r="M563" s="2">
        <v>-135797.35999999999</v>
      </c>
      <c r="N563" s="2" t="s">
        <v>55</v>
      </c>
      <c r="P563" s="4">
        <v>44116</v>
      </c>
      <c r="Q563" s="2">
        <v>713.18</v>
      </c>
      <c r="R563" s="2">
        <v>1378.39</v>
      </c>
      <c r="S563" s="2" t="s">
        <v>52</v>
      </c>
      <c r="U563" s="4">
        <v>44118</v>
      </c>
      <c r="V563" s="2">
        <v>4640.93</v>
      </c>
      <c r="W563" s="2">
        <v>-42523.14</v>
      </c>
      <c r="X563" s="2" t="s">
        <v>54</v>
      </c>
      <c r="Z563" s="12">
        <v>44103</v>
      </c>
      <c r="AA563" s="10">
        <v>35786.92</v>
      </c>
      <c r="AB563" s="10">
        <v>-351539.02</v>
      </c>
    </row>
    <row r="564" spans="1:28" ht="15.75" customHeight="1" thickBot="1" x14ac:dyDescent="0.35">
      <c r="A564" s="4">
        <v>43626</v>
      </c>
      <c r="B564" s="2">
        <v>2414.71</v>
      </c>
      <c r="C564" s="2">
        <v>9735.2099999999991</v>
      </c>
      <c r="D564" s="2" t="s">
        <v>53</v>
      </c>
      <c r="F564" s="4">
        <v>44110</v>
      </c>
      <c r="G564" s="2">
        <v>16488.689999999999</v>
      </c>
      <c r="H564" s="2">
        <v>94592.11</v>
      </c>
      <c r="I564" s="2" t="s">
        <v>53</v>
      </c>
      <c r="K564" s="4">
        <v>44119</v>
      </c>
      <c r="L564" s="2">
        <v>8247.5300000000007</v>
      </c>
      <c r="M564" s="2">
        <v>294438.07</v>
      </c>
      <c r="N564" s="2" t="s">
        <v>55</v>
      </c>
      <c r="P564" s="4">
        <v>44117</v>
      </c>
      <c r="Q564" s="2">
        <v>645.44000000000005</v>
      </c>
      <c r="R564" s="2">
        <v>879.37</v>
      </c>
      <c r="S564" s="2" t="s">
        <v>52</v>
      </c>
      <c r="U564" s="4">
        <v>44119</v>
      </c>
      <c r="V564" s="2">
        <v>4973.03</v>
      </c>
      <c r="W564" s="2">
        <v>146322.45000000001</v>
      </c>
      <c r="X564" s="2" t="s">
        <v>54</v>
      </c>
      <c r="Z564" s="12">
        <v>44104</v>
      </c>
      <c r="AA564" s="10">
        <v>38890.76</v>
      </c>
      <c r="AB564" s="10">
        <v>-67347.81</v>
      </c>
    </row>
    <row r="565" spans="1:28" ht="15.75" customHeight="1" thickBot="1" x14ac:dyDescent="0.35">
      <c r="A565" s="4">
        <v>43626</v>
      </c>
      <c r="B565" s="2">
        <v>1012.29</v>
      </c>
      <c r="C565" s="2">
        <v>-2199.71</v>
      </c>
      <c r="D565" s="2" t="s">
        <v>55</v>
      </c>
      <c r="F565" s="4">
        <v>44111</v>
      </c>
      <c r="G565" s="2">
        <v>11406.48</v>
      </c>
      <c r="H565" s="2">
        <v>122318.92</v>
      </c>
      <c r="I565" s="2" t="s">
        <v>53</v>
      </c>
      <c r="K565" s="4">
        <v>44120</v>
      </c>
      <c r="L565" s="2">
        <v>7555.2</v>
      </c>
      <c r="M565" s="2">
        <v>189500.21</v>
      </c>
      <c r="N565" s="2" t="s">
        <v>55</v>
      </c>
      <c r="P565" s="4">
        <v>44118</v>
      </c>
      <c r="Q565" s="2">
        <v>772.87</v>
      </c>
      <c r="R565" s="2">
        <v>-37904.089999999997</v>
      </c>
      <c r="S565" s="2" t="s">
        <v>52</v>
      </c>
      <c r="U565" s="4">
        <v>44120</v>
      </c>
      <c r="V565" s="2">
        <v>4058.85</v>
      </c>
      <c r="W565" s="2">
        <v>78450.41</v>
      </c>
      <c r="X565" s="2" t="s">
        <v>54</v>
      </c>
      <c r="Z565" s="12">
        <v>44105</v>
      </c>
      <c r="AA565" s="10">
        <v>36817.61</v>
      </c>
      <c r="AB565" s="10">
        <v>482674.8</v>
      </c>
    </row>
    <row r="566" spans="1:28" ht="15.75" customHeight="1" thickBot="1" x14ac:dyDescent="0.35">
      <c r="A566" s="4">
        <v>43626</v>
      </c>
      <c r="B566" s="2">
        <v>368.88</v>
      </c>
      <c r="C566" s="2">
        <v>15774.65</v>
      </c>
      <c r="D566" s="2" t="s">
        <v>54</v>
      </c>
      <c r="F566" s="4">
        <v>44112</v>
      </c>
      <c r="G566" s="2">
        <v>10856.64</v>
      </c>
      <c r="H566" s="2">
        <v>79068.399999999994</v>
      </c>
      <c r="I566" s="2" t="s">
        <v>53</v>
      </c>
      <c r="K566" s="4">
        <v>44122</v>
      </c>
      <c r="L566" s="2">
        <v>179.99</v>
      </c>
      <c r="M566" s="2">
        <v>-394.22</v>
      </c>
      <c r="N566" s="2" t="s">
        <v>55</v>
      </c>
      <c r="P566" s="4">
        <v>44119</v>
      </c>
      <c r="Q566" s="2">
        <v>693.24</v>
      </c>
      <c r="R566" s="2">
        <v>4981.26</v>
      </c>
      <c r="S566" s="2" t="s">
        <v>52</v>
      </c>
      <c r="U566" s="4">
        <v>44122</v>
      </c>
      <c r="V566" s="2">
        <v>85.63</v>
      </c>
      <c r="W566" s="2">
        <v>-6311.33</v>
      </c>
      <c r="X566" s="2" t="s">
        <v>54</v>
      </c>
      <c r="Z566" s="12">
        <v>44106</v>
      </c>
      <c r="AA566" s="10">
        <v>38285.85</v>
      </c>
      <c r="AB566" s="10">
        <v>698492.12</v>
      </c>
    </row>
    <row r="567" spans="1:28" ht="15.75" customHeight="1" thickBot="1" x14ac:dyDescent="0.35">
      <c r="A567" s="4">
        <v>43626</v>
      </c>
      <c r="B567" s="2">
        <v>357.29</v>
      </c>
      <c r="C567" s="2">
        <v>848.2</v>
      </c>
      <c r="D567" s="2" t="s">
        <v>52</v>
      </c>
      <c r="F567" s="4">
        <v>44113</v>
      </c>
      <c r="G567" s="2">
        <v>10834.94</v>
      </c>
      <c r="H567" s="2">
        <v>-217105.85</v>
      </c>
      <c r="I567" s="2" t="s">
        <v>53</v>
      </c>
      <c r="K567" s="4">
        <v>44123</v>
      </c>
      <c r="L567" s="2">
        <v>9050.1</v>
      </c>
      <c r="M567" s="2">
        <v>110465.02</v>
      </c>
      <c r="N567" s="2" t="s">
        <v>55</v>
      </c>
      <c r="P567" s="4">
        <v>44120</v>
      </c>
      <c r="Q567" s="2">
        <v>501.83</v>
      </c>
      <c r="R567" s="2">
        <v>6986.96</v>
      </c>
      <c r="S567" s="2" t="s">
        <v>52</v>
      </c>
      <c r="U567" s="4">
        <v>44123</v>
      </c>
      <c r="V567" s="2">
        <v>5402.11</v>
      </c>
      <c r="W567" s="2">
        <v>55573.919999999998</v>
      </c>
      <c r="X567" s="2" t="s">
        <v>54</v>
      </c>
      <c r="Z567" s="12">
        <v>44108</v>
      </c>
      <c r="AA567" s="10">
        <v>1270.71</v>
      </c>
      <c r="AB567" s="10">
        <v>-6274.57</v>
      </c>
    </row>
    <row r="568" spans="1:28" ht="15.75" customHeight="1" thickBot="1" x14ac:dyDescent="0.35">
      <c r="A568" s="4">
        <v>43627</v>
      </c>
      <c r="B568" s="2">
        <v>3346.55</v>
      </c>
      <c r="C568" s="2">
        <v>10887.94</v>
      </c>
      <c r="D568" s="2" t="s">
        <v>53</v>
      </c>
      <c r="F568" s="4">
        <v>44115</v>
      </c>
      <c r="G568" s="2">
        <v>467.88</v>
      </c>
      <c r="H568" s="2">
        <v>-24896.61</v>
      </c>
      <c r="I568" s="2" t="s">
        <v>53</v>
      </c>
      <c r="K568" s="4">
        <v>44124</v>
      </c>
      <c r="L568" s="2">
        <v>6877</v>
      </c>
      <c r="M568" s="2">
        <v>20986.82</v>
      </c>
      <c r="N568" s="2" t="s">
        <v>55</v>
      </c>
      <c r="P568" s="4">
        <v>44122</v>
      </c>
      <c r="Q568" s="2">
        <v>21.77</v>
      </c>
      <c r="R568" s="2">
        <v>-132.88</v>
      </c>
      <c r="S568" s="2" t="s">
        <v>52</v>
      </c>
      <c r="U568" s="4">
        <v>44124</v>
      </c>
      <c r="V568" s="2">
        <v>6698.61</v>
      </c>
      <c r="W568" s="2">
        <v>323403.61</v>
      </c>
      <c r="X568" s="2" t="s">
        <v>54</v>
      </c>
      <c r="Z568" s="12">
        <v>44109</v>
      </c>
      <c r="AA568" s="10">
        <v>36146.29</v>
      </c>
      <c r="AB568" s="10">
        <v>-544645.15</v>
      </c>
    </row>
    <row r="569" spans="1:28" ht="15.75" customHeight="1" thickBot="1" x14ac:dyDescent="0.35">
      <c r="A569" s="4">
        <v>43627</v>
      </c>
      <c r="B569" s="2">
        <v>1029.53</v>
      </c>
      <c r="C569" s="2">
        <v>11673.62</v>
      </c>
      <c r="D569" s="2" t="s">
        <v>55</v>
      </c>
      <c r="F569" s="4">
        <v>44116</v>
      </c>
      <c r="G569" s="2">
        <v>9650.11</v>
      </c>
      <c r="H569" s="2">
        <v>15183.51</v>
      </c>
      <c r="I569" s="2" t="s">
        <v>53</v>
      </c>
      <c r="K569" s="4">
        <v>44125</v>
      </c>
      <c r="L569" s="2">
        <v>8252.89</v>
      </c>
      <c r="M569" s="2">
        <v>-817824.95</v>
      </c>
      <c r="N569" s="2" t="s">
        <v>55</v>
      </c>
      <c r="P569" s="4">
        <v>44123</v>
      </c>
      <c r="Q569" s="2">
        <v>671.19</v>
      </c>
      <c r="R569" s="2">
        <v>8471.69</v>
      </c>
      <c r="S569" s="2" t="s">
        <v>52</v>
      </c>
      <c r="U569" s="4">
        <v>44125</v>
      </c>
      <c r="V569" s="2">
        <v>6875.38</v>
      </c>
      <c r="W569" s="2">
        <v>-456013.28</v>
      </c>
      <c r="X569" s="2" t="s">
        <v>54</v>
      </c>
      <c r="Z569" s="12">
        <v>44110</v>
      </c>
      <c r="AA569" s="10">
        <v>46153.59</v>
      </c>
      <c r="AB569" s="10">
        <v>170774.87</v>
      </c>
    </row>
    <row r="570" spans="1:28" ht="15.75" customHeight="1" thickBot="1" x14ac:dyDescent="0.35">
      <c r="A570" s="4">
        <v>43627</v>
      </c>
      <c r="B570" s="2">
        <v>411.29</v>
      </c>
      <c r="C570" s="2">
        <v>607.94000000000005</v>
      </c>
      <c r="D570" s="2" t="s">
        <v>52</v>
      </c>
      <c r="F570" s="4">
        <v>44117</v>
      </c>
      <c r="G570" s="2">
        <v>11694.52</v>
      </c>
      <c r="H570" s="2">
        <v>19686.7</v>
      </c>
      <c r="I570" s="2" t="s">
        <v>53</v>
      </c>
      <c r="K570" s="4">
        <v>44126</v>
      </c>
      <c r="L570" s="2">
        <v>5815.63</v>
      </c>
      <c r="M570" s="2">
        <v>6988.78</v>
      </c>
      <c r="N570" s="2" t="s">
        <v>55</v>
      </c>
      <c r="P570" s="4">
        <v>44124</v>
      </c>
      <c r="Q570" s="2">
        <v>874.22</v>
      </c>
      <c r="R570" s="2">
        <v>-8850.19</v>
      </c>
      <c r="S570" s="2" t="s">
        <v>52</v>
      </c>
      <c r="U570" s="4">
        <v>44126</v>
      </c>
      <c r="V570" s="2">
        <v>6439.08</v>
      </c>
      <c r="W570" s="2">
        <v>-80257.149999999994</v>
      </c>
      <c r="X570" s="2" t="s">
        <v>54</v>
      </c>
      <c r="Z570" s="12">
        <v>44111</v>
      </c>
      <c r="AA570" s="10">
        <v>35826.79</v>
      </c>
      <c r="AB570" s="10">
        <v>278597.76000000001</v>
      </c>
    </row>
    <row r="571" spans="1:28" ht="15.75" customHeight="1" thickBot="1" x14ac:dyDescent="0.35">
      <c r="A571" s="4">
        <v>43627</v>
      </c>
      <c r="B571" s="2">
        <v>355.32</v>
      </c>
      <c r="C571" s="2">
        <v>-13394.46</v>
      </c>
      <c r="D571" s="2" t="s">
        <v>54</v>
      </c>
      <c r="F571" s="4">
        <v>44118</v>
      </c>
      <c r="G571" s="2">
        <v>10494.71</v>
      </c>
      <c r="H571" s="2">
        <v>-7517.31</v>
      </c>
      <c r="I571" s="2" t="s">
        <v>53</v>
      </c>
      <c r="K571" s="4">
        <v>44127</v>
      </c>
      <c r="L571" s="2">
        <v>6846.78</v>
      </c>
      <c r="M571" s="2">
        <v>19144.66</v>
      </c>
      <c r="N571" s="2" t="s">
        <v>55</v>
      </c>
      <c r="P571" s="4">
        <v>44125</v>
      </c>
      <c r="Q571" s="2">
        <v>1381.76</v>
      </c>
      <c r="R571" s="2">
        <v>-86068.59</v>
      </c>
      <c r="S571" s="2" t="s">
        <v>52</v>
      </c>
      <c r="U571" s="4">
        <v>44127</v>
      </c>
      <c r="V571" s="2">
        <v>5955.41</v>
      </c>
      <c r="W571" s="2">
        <v>208123.36</v>
      </c>
      <c r="X571" s="2" t="s">
        <v>54</v>
      </c>
      <c r="Z571" s="12">
        <v>44112</v>
      </c>
      <c r="AA571" s="10">
        <v>37774.1</v>
      </c>
      <c r="AB571" s="10">
        <v>59945.91</v>
      </c>
    </row>
    <row r="572" spans="1:28" ht="15.75" customHeight="1" thickBot="1" x14ac:dyDescent="0.35">
      <c r="A572" s="4">
        <v>43628</v>
      </c>
      <c r="B572" s="2">
        <v>1273.9100000000001</v>
      </c>
      <c r="C572" s="2">
        <v>16194.59</v>
      </c>
      <c r="D572" s="2" t="s">
        <v>55</v>
      </c>
      <c r="F572" s="4">
        <v>44119</v>
      </c>
      <c r="G572" s="2">
        <v>10120.030000000001</v>
      </c>
      <c r="H572" s="2">
        <v>13874.24</v>
      </c>
      <c r="I572" s="2" t="s">
        <v>53</v>
      </c>
      <c r="K572" s="4">
        <v>44129</v>
      </c>
      <c r="L572" s="2">
        <v>105.76</v>
      </c>
      <c r="M572" s="2">
        <v>3030.7</v>
      </c>
      <c r="N572" s="2" t="s">
        <v>55</v>
      </c>
      <c r="P572" s="4">
        <v>44126</v>
      </c>
      <c r="Q572" s="2">
        <v>1015.58</v>
      </c>
      <c r="R572" s="2">
        <v>20865.09</v>
      </c>
      <c r="S572" s="2" t="s">
        <v>52</v>
      </c>
      <c r="U572" s="4">
        <v>44129</v>
      </c>
      <c r="V572" s="2">
        <v>410.93</v>
      </c>
      <c r="W572" s="2">
        <v>-53054.33</v>
      </c>
      <c r="X572" s="2" t="s">
        <v>54</v>
      </c>
      <c r="Z572" s="12">
        <v>44113</v>
      </c>
      <c r="AA572" s="10">
        <v>35716.42</v>
      </c>
      <c r="AB572" s="10">
        <v>-2292989.7599999998</v>
      </c>
    </row>
    <row r="573" spans="1:28" ht="15.75" customHeight="1" thickBot="1" x14ac:dyDescent="0.35">
      <c r="A573" s="4">
        <v>43628</v>
      </c>
      <c r="B573" s="2">
        <v>3766.54</v>
      </c>
      <c r="C573" s="2">
        <v>-713.5</v>
      </c>
      <c r="D573" s="2" t="s">
        <v>53</v>
      </c>
      <c r="F573" s="4">
        <v>44120</v>
      </c>
      <c r="G573" s="2">
        <v>8613.6299999999992</v>
      </c>
      <c r="H573" s="2">
        <v>55556.33</v>
      </c>
      <c r="I573" s="2" t="s">
        <v>53</v>
      </c>
      <c r="K573" s="4">
        <v>44130</v>
      </c>
      <c r="L573" s="2">
        <v>6829.39</v>
      </c>
      <c r="M573" s="2">
        <v>39287.24</v>
      </c>
      <c r="N573" s="2" t="s">
        <v>55</v>
      </c>
      <c r="P573" s="4">
        <v>44127</v>
      </c>
      <c r="Q573" s="2">
        <v>805.89</v>
      </c>
      <c r="R573" s="2">
        <v>5188.8900000000003</v>
      </c>
      <c r="S573" s="2" t="s">
        <v>52</v>
      </c>
      <c r="U573" s="4">
        <v>44130</v>
      </c>
      <c r="V573" s="2">
        <v>6876.76</v>
      </c>
      <c r="W573" s="2">
        <v>378894.03</v>
      </c>
      <c r="X573" s="2" t="s">
        <v>54</v>
      </c>
      <c r="Z573" s="12">
        <v>44115</v>
      </c>
      <c r="AA573" s="10">
        <v>1142.6300000000001</v>
      </c>
      <c r="AB573" s="10">
        <v>-130720.2</v>
      </c>
    </row>
    <row r="574" spans="1:28" ht="15.75" customHeight="1" thickBot="1" x14ac:dyDescent="0.35">
      <c r="A574" s="4">
        <v>43628</v>
      </c>
      <c r="B574" s="2">
        <v>458.72</v>
      </c>
      <c r="C574" s="2">
        <v>6271.95</v>
      </c>
      <c r="D574" s="2" t="s">
        <v>52</v>
      </c>
      <c r="F574" s="4">
        <v>44122</v>
      </c>
      <c r="G574" s="2">
        <v>177.57</v>
      </c>
      <c r="H574" s="2">
        <v>-700.81</v>
      </c>
      <c r="I574" s="2" t="s">
        <v>53</v>
      </c>
      <c r="K574" s="4">
        <v>44131</v>
      </c>
      <c r="L574" s="2">
        <v>6693.44</v>
      </c>
      <c r="M574" s="2">
        <v>70551.27</v>
      </c>
      <c r="N574" s="2" t="s">
        <v>55</v>
      </c>
      <c r="P574" s="4">
        <v>44129</v>
      </c>
      <c r="Q574" s="2">
        <v>15.82</v>
      </c>
      <c r="R574" s="2">
        <v>173.41</v>
      </c>
      <c r="S574" s="2" t="s">
        <v>52</v>
      </c>
      <c r="U574" s="4">
        <v>44131</v>
      </c>
      <c r="V574" s="2">
        <v>8121.14</v>
      </c>
      <c r="W574" s="2">
        <v>379556.2</v>
      </c>
      <c r="X574" s="2" t="s">
        <v>54</v>
      </c>
      <c r="Z574" s="12">
        <v>44116</v>
      </c>
      <c r="AA574" s="10">
        <v>28849.19</v>
      </c>
      <c r="AB574" s="10">
        <v>-133425.07</v>
      </c>
    </row>
    <row r="575" spans="1:28" ht="15.75" customHeight="1" thickBot="1" x14ac:dyDescent="0.35">
      <c r="A575" s="4">
        <v>43628</v>
      </c>
      <c r="B575" s="2">
        <v>443.57</v>
      </c>
      <c r="C575" s="2">
        <v>-3833.3</v>
      </c>
      <c r="D575" s="2" t="s">
        <v>54</v>
      </c>
      <c r="F575" s="4">
        <v>44123</v>
      </c>
      <c r="G575" s="2">
        <v>11966.69</v>
      </c>
      <c r="H575" s="2">
        <v>-108082.74</v>
      </c>
      <c r="I575" s="2" t="s">
        <v>53</v>
      </c>
      <c r="K575" s="4">
        <v>44132</v>
      </c>
      <c r="L575" s="2">
        <v>7266.9</v>
      </c>
      <c r="M575" s="2">
        <v>-72452.490000000005</v>
      </c>
      <c r="N575" s="2" t="s">
        <v>55</v>
      </c>
      <c r="P575" s="4">
        <v>44130</v>
      </c>
      <c r="Q575" s="2">
        <v>700.77</v>
      </c>
      <c r="R575" s="2">
        <v>5950.71</v>
      </c>
      <c r="S575" s="2" t="s">
        <v>52</v>
      </c>
      <c r="U575" s="4">
        <v>44132</v>
      </c>
      <c r="V575" s="2">
        <v>10058.92</v>
      </c>
      <c r="W575" s="2">
        <v>-1327262.3899999999</v>
      </c>
      <c r="X575" s="2" t="s">
        <v>54</v>
      </c>
      <c r="Z575" s="12">
        <v>44117</v>
      </c>
      <c r="AA575" s="10">
        <v>39327.629999999997</v>
      </c>
      <c r="AB575" s="10">
        <v>-770505.55</v>
      </c>
    </row>
    <row r="576" spans="1:28" ht="15.75" customHeight="1" thickBot="1" x14ac:dyDescent="0.35">
      <c r="A576" s="4">
        <v>43629</v>
      </c>
      <c r="B576" s="2">
        <v>522.12</v>
      </c>
      <c r="C576" s="2">
        <v>6001.07</v>
      </c>
      <c r="D576" s="2" t="s">
        <v>52</v>
      </c>
      <c r="F576" s="4">
        <v>44124</v>
      </c>
      <c r="G576" s="2">
        <v>10570.78</v>
      </c>
      <c r="H576" s="2">
        <v>-288439.65999999997</v>
      </c>
      <c r="I576" s="2" t="s">
        <v>53</v>
      </c>
      <c r="K576" s="4">
        <v>44133</v>
      </c>
      <c r="L576" s="2">
        <v>6410.16</v>
      </c>
      <c r="M576" s="2">
        <v>51553.58</v>
      </c>
      <c r="N576" s="2" t="s">
        <v>55</v>
      </c>
      <c r="P576" s="4">
        <v>44131</v>
      </c>
      <c r="Q576" s="2">
        <v>1514.75</v>
      </c>
      <c r="R576" s="2">
        <v>-19539.7</v>
      </c>
      <c r="S576" s="2" t="s">
        <v>52</v>
      </c>
      <c r="U576" s="4">
        <v>44133</v>
      </c>
      <c r="V576" s="2">
        <v>5853.84</v>
      </c>
      <c r="W576" s="2">
        <v>-694435.19</v>
      </c>
      <c r="X576" s="2" t="s">
        <v>54</v>
      </c>
      <c r="Z576" s="12">
        <v>44118</v>
      </c>
      <c r="AA576" s="10">
        <v>34880.639999999999</v>
      </c>
      <c r="AB576" s="10">
        <v>-230643.54</v>
      </c>
    </row>
    <row r="577" spans="1:28" ht="15.75" customHeight="1" thickBot="1" x14ac:dyDescent="0.35">
      <c r="A577" s="4">
        <v>43629</v>
      </c>
      <c r="B577" s="2">
        <v>1208.06</v>
      </c>
      <c r="C577" s="2">
        <v>6545.82</v>
      </c>
      <c r="D577" s="2" t="s">
        <v>55</v>
      </c>
      <c r="F577" s="4">
        <v>44125</v>
      </c>
      <c r="G577" s="2">
        <v>9929.77</v>
      </c>
      <c r="H577" s="2">
        <v>-511119.99</v>
      </c>
      <c r="I577" s="2" t="s">
        <v>53</v>
      </c>
      <c r="K577" s="4">
        <v>44134</v>
      </c>
      <c r="L577" s="2">
        <v>6208.2</v>
      </c>
      <c r="M577" s="2">
        <v>67047.69</v>
      </c>
      <c r="N577" s="2" t="s">
        <v>55</v>
      </c>
      <c r="P577" s="4">
        <v>44132</v>
      </c>
      <c r="Q577" s="2">
        <v>1966.56</v>
      </c>
      <c r="R577" s="2">
        <v>-56484.91</v>
      </c>
      <c r="S577" s="2" t="s">
        <v>52</v>
      </c>
      <c r="U577" s="4">
        <v>44134</v>
      </c>
      <c r="V577" s="2">
        <v>6459.77</v>
      </c>
      <c r="W577" s="2">
        <v>-7578.41</v>
      </c>
      <c r="X577" s="2" t="s">
        <v>54</v>
      </c>
      <c r="Z577" s="12">
        <v>44119</v>
      </c>
      <c r="AA577" s="10">
        <v>35462.089999999997</v>
      </c>
      <c r="AB577" s="10">
        <v>587569.77</v>
      </c>
    </row>
    <row r="578" spans="1:28" ht="15.75" customHeight="1" thickBot="1" x14ac:dyDescent="0.35">
      <c r="A578" s="4">
        <v>43629</v>
      </c>
      <c r="B578" s="2">
        <v>2853.66</v>
      </c>
      <c r="C578" s="2">
        <v>-9616.36</v>
      </c>
      <c r="D578" s="2" t="s">
        <v>53</v>
      </c>
      <c r="F578" s="4">
        <v>44126</v>
      </c>
      <c r="G578" s="2">
        <v>9357.3799999999992</v>
      </c>
      <c r="H578" s="2">
        <v>59158.59</v>
      </c>
      <c r="I578" s="2" t="s">
        <v>53</v>
      </c>
      <c r="K578" s="4">
        <v>44136</v>
      </c>
      <c r="L578" s="2">
        <v>183.08</v>
      </c>
      <c r="M578" s="2">
        <v>6632.94</v>
      </c>
      <c r="N578" s="2" t="s">
        <v>55</v>
      </c>
      <c r="P578" s="4">
        <v>44133</v>
      </c>
      <c r="Q578" s="2">
        <v>1591.69</v>
      </c>
      <c r="R578" s="2">
        <v>23787.95</v>
      </c>
      <c r="S578" s="2" t="s">
        <v>52</v>
      </c>
      <c r="U578" s="4">
        <v>44136</v>
      </c>
      <c r="V578" s="2">
        <v>122.86</v>
      </c>
      <c r="W578" s="2">
        <v>-9419.9699999999993</v>
      </c>
      <c r="X578" s="2" t="s">
        <v>54</v>
      </c>
      <c r="Z578" s="12">
        <v>44120</v>
      </c>
      <c r="AA578" s="10">
        <v>29975.27</v>
      </c>
      <c r="AB578" s="10">
        <v>465930.06</v>
      </c>
    </row>
    <row r="579" spans="1:28" ht="15.75" customHeight="1" thickBot="1" x14ac:dyDescent="0.35">
      <c r="A579" s="4">
        <v>43629</v>
      </c>
      <c r="B579" s="2">
        <v>472.46</v>
      </c>
      <c r="C579" s="2">
        <v>-41722.93</v>
      </c>
      <c r="D579" s="2" t="s">
        <v>54</v>
      </c>
      <c r="F579" s="4">
        <v>44127</v>
      </c>
      <c r="G579" s="2">
        <v>8677.9599999999991</v>
      </c>
      <c r="H579" s="2">
        <v>-51518.559999999998</v>
      </c>
      <c r="I579" s="2" t="s">
        <v>53</v>
      </c>
      <c r="K579" s="4">
        <v>44137</v>
      </c>
      <c r="L579" s="2">
        <v>6124.16</v>
      </c>
      <c r="M579" s="2">
        <v>32284.92</v>
      </c>
      <c r="N579" s="2" t="s">
        <v>55</v>
      </c>
      <c r="P579" s="4">
        <v>44134</v>
      </c>
      <c r="Q579" s="2">
        <v>1196.05</v>
      </c>
      <c r="R579" s="2">
        <v>34758.129999999997</v>
      </c>
      <c r="S579" s="2" t="s">
        <v>52</v>
      </c>
      <c r="U579" s="4">
        <v>44137</v>
      </c>
      <c r="V579" s="2">
        <v>5979.01</v>
      </c>
      <c r="W579" s="2">
        <v>-25636.87</v>
      </c>
      <c r="X579" s="2" t="s">
        <v>54</v>
      </c>
      <c r="Z579" s="12">
        <v>44122</v>
      </c>
      <c r="AA579" s="10">
        <v>904.79</v>
      </c>
      <c r="AB579" s="10">
        <v>-12803.94</v>
      </c>
    </row>
    <row r="580" spans="1:28" ht="15.75" customHeight="1" thickBot="1" x14ac:dyDescent="0.35">
      <c r="A580" s="4">
        <v>43630</v>
      </c>
      <c r="B580" s="2">
        <v>812.28</v>
      </c>
      <c r="C580" s="2">
        <v>-195779.31</v>
      </c>
      <c r="D580" s="2" t="s">
        <v>54</v>
      </c>
      <c r="F580" s="4">
        <v>44129</v>
      </c>
      <c r="G580" s="2">
        <v>375.2</v>
      </c>
      <c r="H580" s="2">
        <v>7013.35</v>
      </c>
      <c r="I580" s="2" t="s">
        <v>53</v>
      </c>
      <c r="K580" s="4">
        <v>44138</v>
      </c>
      <c r="L580" s="2">
        <v>5663.49</v>
      </c>
      <c r="M580" s="2">
        <v>-321989.84999999998</v>
      </c>
      <c r="N580" s="2" t="s">
        <v>55</v>
      </c>
      <c r="P580" s="4">
        <v>44136</v>
      </c>
      <c r="Q580" s="2">
        <v>50.08</v>
      </c>
      <c r="R580" s="2">
        <v>717.25</v>
      </c>
      <c r="S580" s="2" t="s">
        <v>52</v>
      </c>
      <c r="U580" s="4">
        <v>44138</v>
      </c>
      <c r="V580" s="2">
        <v>7012.58</v>
      </c>
      <c r="W580" s="2">
        <v>-510763.53</v>
      </c>
      <c r="X580" s="2" t="s">
        <v>54</v>
      </c>
      <c r="Z580" s="12">
        <v>44123</v>
      </c>
      <c r="AA580" s="10">
        <v>38613.54</v>
      </c>
      <c r="AB580" s="10">
        <v>-315063.26</v>
      </c>
    </row>
    <row r="581" spans="1:28" ht="15.75" customHeight="1" thickBot="1" x14ac:dyDescent="0.35">
      <c r="A581" s="4">
        <v>43630</v>
      </c>
      <c r="B581" s="2">
        <v>1229.0899999999999</v>
      </c>
      <c r="C581" s="2">
        <v>-81112.160000000003</v>
      </c>
      <c r="D581" s="2" t="s">
        <v>55</v>
      </c>
      <c r="F581" s="4">
        <v>44130</v>
      </c>
      <c r="G581" s="2">
        <v>9722.42</v>
      </c>
      <c r="H581" s="2">
        <v>110187.22</v>
      </c>
      <c r="I581" s="2" t="s">
        <v>53</v>
      </c>
      <c r="K581" s="4">
        <v>44139</v>
      </c>
      <c r="L581" s="2">
        <v>6032.75</v>
      </c>
      <c r="M581" s="2">
        <v>59394.64</v>
      </c>
      <c r="N581" s="2" t="s">
        <v>55</v>
      </c>
      <c r="P581" s="4">
        <v>44137</v>
      </c>
      <c r="Q581" s="2">
        <v>738.85</v>
      </c>
      <c r="R581" s="2">
        <v>3596.5</v>
      </c>
      <c r="S581" s="2" t="s">
        <v>52</v>
      </c>
      <c r="U581" s="4">
        <v>44139</v>
      </c>
      <c r="V581" s="2">
        <v>8068.83</v>
      </c>
      <c r="W581" s="2">
        <v>333765.08</v>
      </c>
      <c r="X581" s="2" t="s">
        <v>54</v>
      </c>
      <c r="Z581" s="12">
        <v>44124</v>
      </c>
      <c r="AA581" s="10">
        <v>37600.69</v>
      </c>
      <c r="AB581" s="10">
        <v>-751478.08</v>
      </c>
    </row>
    <row r="582" spans="1:28" ht="15.75" customHeight="1" thickBot="1" x14ac:dyDescent="0.35">
      <c r="A582" s="4">
        <v>43630</v>
      </c>
      <c r="B582" s="2">
        <v>567.72</v>
      </c>
      <c r="C582" s="2">
        <v>10144.58</v>
      </c>
      <c r="D582" s="2" t="s">
        <v>52</v>
      </c>
      <c r="F582" s="4">
        <v>44131</v>
      </c>
      <c r="G582" s="2">
        <v>11581.61</v>
      </c>
      <c r="H582" s="2">
        <v>121315.5</v>
      </c>
      <c r="I582" s="2" t="s">
        <v>53</v>
      </c>
      <c r="K582" s="4">
        <v>44140</v>
      </c>
      <c r="L582" s="2">
        <v>5100.79</v>
      </c>
      <c r="M582" s="2">
        <v>-78486.03</v>
      </c>
      <c r="N582" s="2" t="s">
        <v>55</v>
      </c>
      <c r="P582" s="4">
        <v>44138</v>
      </c>
      <c r="Q582" s="2">
        <v>744.06</v>
      </c>
      <c r="R582" s="2">
        <v>-10516.81</v>
      </c>
      <c r="S582" s="2" t="s">
        <v>52</v>
      </c>
      <c r="U582" s="4">
        <v>44140</v>
      </c>
      <c r="V582" s="2">
        <v>7728.74</v>
      </c>
      <c r="W582" s="2">
        <v>-1229409.08</v>
      </c>
      <c r="X582" s="2" t="s">
        <v>54</v>
      </c>
      <c r="Z582" s="12">
        <v>44125</v>
      </c>
      <c r="AA582" s="10">
        <v>36211.43</v>
      </c>
      <c r="AB582" s="10">
        <v>-1958874.9</v>
      </c>
    </row>
    <row r="583" spans="1:28" ht="15.75" customHeight="1" thickBot="1" x14ac:dyDescent="0.35">
      <c r="A583" s="4">
        <v>43630</v>
      </c>
      <c r="B583" s="2">
        <v>3703.92</v>
      </c>
      <c r="C583" s="2">
        <v>-102336.21</v>
      </c>
      <c r="D583" s="2" t="s">
        <v>53</v>
      </c>
      <c r="F583" s="4">
        <v>44132</v>
      </c>
      <c r="G583" s="2">
        <v>11752.49</v>
      </c>
      <c r="H583" s="2">
        <v>-39477.54</v>
      </c>
      <c r="I583" s="2" t="s">
        <v>53</v>
      </c>
      <c r="K583" s="4">
        <v>44141</v>
      </c>
      <c r="L583" s="2">
        <v>4148.16</v>
      </c>
      <c r="M583" s="2">
        <v>-37762.050000000003</v>
      </c>
      <c r="N583" s="2" t="s">
        <v>55</v>
      </c>
      <c r="P583" s="4">
        <v>44139</v>
      </c>
      <c r="Q583" s="2">
        <v>1325.93</v>
      </c>
      <c r="R583" s="2">
        <v>10350.08</v>
      </c>
      <c r="S583" s="2" t="s">
        <v>52</v>
      </c>
      <c r="U583" s="4">
        <v>44141</v>
      </c>
      <c r="V583" s="2">
        <v>6029.84</v>
      </c>
      <c r="W583" s="2">
        <v>-351883.05</v>
      </c>
      <c r="X583" s="2" t="s">
        <v>54</v>
      </c>
      <c r="Z583" s="12">
        <v>44126</v>
      </c>
      <c r="AA583" s="10">
        <v>30395.15</v>
      </c>
      <c r="AB583" s="10">
        <v>117927.85</v>
      </c>
    </row>
    <row r="584" spans="1:28" ht="15.75" customHeight="1" thickBot="1" x14ac:dyDescent="0.35">
      <c r="A584" s="4">
        <v>43632</v>
      </c>
      <c r="B584" s="2">
        <v>9.5</v>
      </c>
      <c r="C584" s="2">
        <v>92.98</v>
      </c>
      <c r="D584" s="2" t="s">
        <v>52</v>
      </c>
      <c r="F584" s="4">
        <v>44133</v>
      </c>
      <c r="G584" s="2">
        <v>12225.32</v>
      </c>
      <c r="H584" s="2">
        <v>-123953.97</v>
      </c>
      <c r="I584" s="2" t="s">
        <v>53</v>
      </c>
      <c r="K584" s="4">
        <v>44143</v>
      </c>
      <c r="L584" s="2">
        <v>84.51</v>
      </c>
      <c r="M584" s="2">
        <v>-12577.34</v>
      </c>
      <c r="N584" s="2" t="s">
        <v>55</v>
      </c>
      <c r="P584" s="4">
        <v>44140</v>
      </c>
      <c r="Q584" s="2">
        <v>1296.92</v>
      </c>
      <c r="R584" s="2">
        <v>-64336.72</v>
      </c>
      <c r="S584" s="2" t="s">
        <v>52</v>
      </c>
      <c r="U584" s="4">
        <v>44143</v>
      </c>
      <c r="V584" s="2">
        <v>160.72999999999999</v>
      </c>
      <c r="W584" s="2">
        <v>-57532.26</v>
      </c>
      <c r="X584" s="2" t="s">
        <v>54</v>
      </c>
      <c r="Z584" s="12">
        <v>44127</v>
      </c>
      <c r="AA584" s="10">
        <v>31410.86</v>
      </c>
      <c r="AB584" s="10">
        <v>263489.34999999998</v>
      </c>
    </row>
    <row r="585" spans="1:28" ht="15.75" customHeight="1" thickBot="1" x14ac:dyDescent="0.35">
      <c r="A585" s="4">
        <v>43632</v>
      </c>
      <c r="B585" s="2">
        <v>16.309999999999999</v>
      </c>
      <c r="C585" s="2">
        <v>-1699.8</v>
      </c>
      <c r="D585" s="2" t="s">
        <v>54</v>
      </c>
      <c r="F585" s="4">
        <v>44134</v>
      </c>
      <c r="G585" s="2">
        <v>10585.11</v>
      </c>
      <c r="H585" s="2">
        <v>-8685.91</v>
      </c>
      <c r="I585" s="2" t="s">
        <v>53</v>
      </c>
      <c r="K585" s="4">
        <v>44144</v>
      </c>
      <c r="L585" s="2">
        <v>5869.09</v>
      </c>
      <c r="M585" s="2">
        <v>11798.35</v>
      </c>
      <c r="N585" s="2" t="s">
        <v>55</v>
      </c>
      <c r="P585" s="4">
        <v>44141</v>
      </c>
      <c r="Q585" s="2">
        <v>934.49</v>
      </c>
      <c r="R585" s="2">
        <v>-29686.18</v>
      </c>
      <c r="S585" s="2" t="s">
        <v>52</v>
      </c>
      <c r="U585" s="4">
        <v>44144</v>
      </c>
      <c r="V585" s="2">
        <v>9527.26</v>
      </c>
      <c r="W585" s="2">
        <v>-598754.03</v>
      </c>
      <c r="X585" s="2" t="s">
        <v>54</v>
      </c>
      <c r="Z585" s="12">
        <v>44129</v>
      </c>
      <c r="AA585" s="10">
        <v>1267.54</v>
      </c>
      <c r="AB585" s="10">
        <v>-48453.99</v>
      </c>
    </row>
    <row r="586" spans="1:28" ht="15.75" customHeight="1" thickBot="1" x14ac:dyDescent="0.35">
      <c r="A586" s="4">
        <v>43632</v>
      </c>
      <c r="B586" s="2">
        <v>46.35</v>
      </c>
      <c r="C586" s="2">
        <v>-21615.37</v>
      </c>
      <c r="D586" s="2" t="s">
        <v>55</v>
      </c>
      <c r="F586" s="4">
        <v>44136</v>
      </c>
      <c r="G586" s="2">
        <v>176.76</v>
      </c>
      <c r="H586" s="2">
        <v>-4955.2700000000004</v>
      </c>
      <c r="I586" s="2" t="s">
        <v>53</v>
      </c>
      <c r="K586" s="4">
        <v>44145</v>
      </c>
      <c r="L586" s="2">
        <v>6670.84</v>
      </c>
      <c r="M586" s="2">
        <v>-165073.82</v>
      </c>
      <c r="N586" s="2" t="s">
        <v>55</v>
      </c>
      <c r="P586" s="4">
        <v>44143</v>
      </c>
      <c r="Q586" s="2">
        <v>35.44</v>
      </c>
      <c r="R586" s="2">
        <v>-2105.36</v>
      </c>
      <c r="S586" s="2" t="s">
        <v>52</v>
      </c>
      <c r="U586" s="4">
        <v>44145</v>
      </c>
      <c r="V586" s="2">
        <v>4854.01</v>
      </c>
      <c r="W586" s="2">
        <v>5023.0200000000004</v>
      </c>
      <c r="X586" s="2" t="s">
        <v>54</v>
      </c>
      <c r="Z586" s="12">
        <v>44130</v>
      </c>
      <c r="AA586" s="10">
        <v>35273.57</v>
      </c>
      <c r="AB586" s="10">
        <v>501325.7</v>
      </c>
    </row>
    <row r="587" spans="1:28" ht="15.75" customHeight="1" thickBot="1" x14ac:dyDescent="0.35">
      <c r="A587" s="4">
        <v>43632</v>
      </c>
      <c r="B587" s="2">
        <v>47.46</v>
      </c>
      <c r="C587" s="2">
        <v>402.04</v>
      </c>
      <c r="D587" s="2" t="s">
        <v>53</v>
      </c>
      <c r="F587" s="4">
        <v>44137</v>
      </c>
      <c r="G587" s="2">
        <v>10112.959999999999</v>
      </c>
      <c r="H587" s="2">
        <v>-7778.33</v>
      </c>
      <c r="I587" s="2" t="s">
        <v>53</v>
      </c>
      <c r="K587" s="4">
        <v>44146</v>
      </c>
      <c r="L587" s="2">
        <v>6268.42</v>
      </c>
      <c r="M587" s="2">
        <v>-59599.87</v>
      </c>
      <c r="N587" s="2" t="s">
        <v>55</v>
      </c>
      <c r="P587" s="4">
        <v>44144</v>
      </c>
      <c r="Q587" s="2">
        <v>1522.47</v>
      </c>
      <c r="R587" s="2">
        <v>73082.990000000005</v>
      </c>
      <c r="S587" s="2" t="s">
        <v>52</v>
      </c>
      <c r="U587" s="4">
        <v>44146</v>
      </c>
      <c r="V587" s="2">
        <v>4156.62</v>
      </c>
      <c r="W587" s="2">
        <v>-105314.87</v>
      </c>
      <c r="X587" s="2" t="s">
        <v>54</v>
      </c>
      <c r="Z587" s="12">
        <v>44131</v>
      </c>
      <c r="AA587" s="10">
        <v>39228.370000000003</v>
      </c>
      <c r="AB587" s="10">
        <v>483965.11</v>
      </c>
    </row>
    <row r="588" spans="1:28" ht="15.75" customHeight="1" thickBot="1" x14ac:dyDescent="0.35">
      <c r="A588" s="4">
        <v>43633</v>
      </c>
      <c r="B588" s="2">
        <v>261.18</v>
      </c>
      <c r="C588" s="2">
        <v>831.01</v>
      </c>
      <c r="D588" s="2" t="s">
        <v>52</v>
      </c>
      <c r="F588" s="4">
        <v>44138</v>
      </c>
      <c r="G588" s="2">
        <v>12124.07</v>
      </c>
      <c r="H588" s="2">
        <v>-134099.60999999999</v>
      </c>
      <c r="I588" s="2" t="s">
        <v>53</v>
      </c>
      <c r="K588" s="4">
        <v>44147</v>
      </c>
      <c r="L588" s="2">
        <v>5570.08</v>
      </c>
      <c r="M588" s="2">
        <v>114141.2</v>
      </c>
      <c r="N588" s="2" t="s">
        <v>55</v>
      </c>
      <c r="P588" s="4">
        <v>44145</v>
      </c>
      <c r="Q588" s="2">
        <v>825.76</v>
      </c>
      <c r="R588" s="2">
        <v>4447.49</v>
      </c>
      <c r="S588" s="2" t="s">
        <v>52</v>
      </c>
      <c r="U588" s="4">
        <v>44147</v>
      </c>
      <c r="V588" s="2">
        <v>4728.9799999999996</v>
      </c>
      <c r="W588" s="2">
        <v>53672.83</v>
      </c>
      <c r="X588" s="2" t="s">
        <v>54</v>
      </c>
      <c r="Z588" s="12">
        <v>44132</v>
      </c>
      <c r="AA588" s="10">
        <v>44759.48</v>
      </c>
      <c r="AB588" s="10">
        <v>-2227109.0299999998</v>
      </c>
    </row>
    <row r="589" spans="1:28" ht="15.75" customHeight="1" thickBot="1" x14ac:dyDescent="0.35">
      <c r="A589" s="4">
        <v>43633</v>
      </c>
      <c r="B589" s="2">
        <v>437.27</v>
      </c>
      <c r="C589" s="2">
        <v>10699.9</v>
      </c>
      <c r="D589" s="2" t="s">
        <v>54</v>
      </c>
      <c r="F589" s="4">
        <v>44139</v>
      </c>
      <c r="G589" s="2">
        <v>12878.3</v>
      </c>
      <c r="H589" s="2">
        <v>-6659.8</v>
      </c>
      <c r="I589" s="2" t="s">
        <v>53</v>
      </c>
      <c r="K589" s="4">
        <v>44148</v>
      </c>
      <c r="L589" s="2">
        <v>4658.43</v>
      </c>
      <c r="M589" s="2">
        <v>-18970.900000000001</v>
      </c>
      <c r="N589" s="2" t="s">
        <v>55</v>
      </c>
      <c r="P589" s="4">
        <v>44146</v>
      </c>
      <c r="Q589" s="2">
        <v>688.81</v>
      </c>
      <c r="R589" s="2">
        <v>-13495.1</v>
      </c>
      <c r="S589" s="2" t="s">
        <v>52</v>
      </c>
      <c r="U589" s="4">
        <v>44148</v>
      </c>
      <c r="V589" s="2">
        <v>4746.26</v>
      </c>
      <c r="W589" s="2">
        <v>-154998.19</v>
      </c>
      <c r="X589" s="2" t="s">
        <v>54</v>
      </c>
      <c r="Z589" s="12">
        <v>44133</v>
      </c>
      <c r="AA589" s="10">
        <v>37228.42</v>
      </c>
      <c r="AB589" s="10">
        <v>-1031392.19</v>
      </c>
    </row>
    <row r="590" spans="1:28" ht="15.75" customHeight="1" thickBot="1" x14ac:dyDescent="0.35">
      <c r="A590" s="4">
        <v>43633</v>
      </c>
      <c r="B590" s="2">
        <v>2919.66</v>
      </c>
      <c r="C590" s="2">
        <v>-1348.75</v>
      </c>
      <c r="D590" s="2" t="s">
        <v>53</v>
      </c>
      <c r="F590" s="4">
        <v>44140</v>
      </c>
      <c r="G590" s="2">
        <v>12620.59</v>
      </c>
      <c r="H590" s="2">
        <v>-146949.82999999999</v>
      </c>
      <c r="I590" s="2" t="s">
        <v>53</v>
      </c>
      <c r="K590" s="4">
        <v>44149</v>
      </c>
      <c r="L590" s="2">
        <v>0.01</v>
      </c>
      <c r="M590" s="2">
        <v>-3.18</v>
      </c>
      <c r="N590" s="2" t="s">
        <v>55</v>
      </c>
      <c r="P590" s="4">
        <v>44147</v>
      </c>
      <c r="Q590" s="2">
        <v>683.63</v>
      </c>
      <c r="R590" s="2">
        <v>534.11</v>
      </c>
      <c r="S590" s="2" t="s">
        <v>52</v>
      </c>
      <c r="U590" s="4">
        <v>44150</v>
      </c>
      <c r="V590" s="2">
        <v>62.17</v>
      </c>
      <c r="W590" s="2">
        <v>-1981.84</v>
      </c>
      <c r="X590" s="2" t="s">
        <v>54</v>
      </c>
      <c r="Z590" s="12">
        <v>44134</v>
      </c>
      <c r="AA590" s="10">
        <v>34488.46</v>
      </c>
      <c r="AB590" s="10">
        <v>103020.82</v>
      </c>
    </row>
    <row r="591" spans="1:28" ht="15.75" customHeight="1" thickBot="1" x14ac:dyDescent="0.35">
      <c r="A591" s="4">
        <v>43633</v>
      </c>
      <c r="B591" s="2">
        <v>994.96</v>
      </c>
      <c r="C591" s="2">
        <v>-94973.23</v>
      </c>
      <c r="D591" s="2" t="s">
        <v>55</v>
      </c>
      <c r="F591" s="4">
        <v>44141</v>
      </c>
      <c r="G591" s="2">
        <v>10628.44</v>
      </c>
      <c r="H591" s="2">
        <v>-47565.05</v>
      </c>
      <c r="I591" s="2" t="s">
        <v>53</v>
      </c>
      <c r="K591" s="4">
        <v>44150</v>
      </c>
      <c r="L591" s="2">
        <v>236.18</v>
      </c>
      <c r="M591" s="2">
        <v>-35580.199999999997</v>
      </c>
      <c r="N591" s="2" t="s">
        <v>55</v>
      </c>
      <c r="P591" s="4">
        <v>44148</v>
      </c>
      <c r="Q591" s="2">
        <v>863.27</v>
      </c>
      <c r="R591" s="2">
        <v>3345.28</v>
      </c>
      <c r="S591" s="2" t="s">
        <v>52</v>
      </c>
      <c r="U591" s="4">
        <v>44151</v>
      </c>
      <c r="V591" s="2">
        <v>5995.88</v>
      </c>
      <c r="W591" s="2">
        <v>-83593.09</v>
      </c>
      <c r="X591" s="2" t="s">
        <v>54</v>
      </c>
      <c r="Z591" s="12">
        <v>44136</v>
      </c>
      <c r="AA591" s="10">
        <v>1062.9100000000001</v>
      </c>
      <c r="AB591" s="10">
        <v>-42128.69</v>
      </c>
    </row>
    <row r="592" spans="1:28" ht="15.75" customHeight="1" thickBot="1" x14ac:dyDescent="0.35">
      <c r="A592" s="4">
        <v>43634</v>
      </c>
      <c r="B592" s="2">
        <v>4281.8500000000004</v>
      </c>
      <c r="C592" s="2">
        <v>-21265.88</v>
      </c>
      <c r="D592" s="2" t="s">
        <v>53</v>
      </c>
      <c r="F592" s="4">
        <v>44143</v>
      </c>
      <c r="G592" s="2">
        <v>247.6</v>
      </c>
      <c r="H592" s="2">
        <v>-14058.84</v>
      </c>
      <c r="I592" s="2" t="s">
        <v>53</v>
      </c>
      <c r="K592" s="4">
        <v>44151</v>
      </c>
      <c r="L592" s="2">
        <v>6298.21</v>
      </c>
      <c r="M592" s="2">
        <v>16183.44</v>
      </c>
      <c r="N592" s="2" t="s">
        <v>55</v>
      </c>
      <c r="P592" s="4">
        <v>44150</v>
      </c>
      <c r="Q592" s="2">
        <v>41.33</v>
      </c>
      <c r="R592" s="2">
        <v>-3273.59</v>
      </c>
      <c r="S592" s="2" t="s">
        <v>52</v>
      </c>
      <c r="U592" s="4">
        <v>44152</v>
      </c>
      <c r="V592" s="2">
        <v>4293.4399999999996</v>
      </c>
      <c r="W592" s="2">
        <v>97086.1</v>
      </c>
      <c r="X592" s="2" t="s">
        <v>54</v>
      </c>
      <c r="Z592" s="12">
        <v>44137</v>
      </c>
      <c r="AA592" s="10">
        <v>33014.480000000003</v>
      </c>
      <c r="AB592" s="10">
        <v>-46225.31</v>
      </c>
    </row>
    <row r="593" spans="1:28" ht="15.75" customHeight="1" thickBot="1" x14ac:dyDescent="0.35">
      <c r="A593" s="4">
        <v>43634</v>
      </c>
      <c r="B593" s="2">
        <v>737.96</v>
      </c>
      <c r="C593" s="2">
        <v>-25980.82</v>
      </c>
      <c r="D593" s="2" t="s">
        <v>54</v>
      </c>
      <c r="F593" s="4">
        <v>44144</v>
      </c>
      <c r="G593" s="2">
        <v>16942.919999999998</v>
      </c>
      <c r="H593" s="2">
        <v>-25969.21</v>
      </c>
      <c r="I593" s="2" t="s">
        <v>53</v>
      </c>
      <c r="K593" s="4">
        <v>44152</v>
      </c>
      <c r="L593" s="2">
        <v>6261.68</v>
      </c>
      <c r="M593" s="2">
        <v>14345.07</v>
      </c>
      <c r="N593" s="2" t="s">
        <v>55</v>
      </c>
      <c r="P593" s="4">
        <v>44151</v>
      </c>
      <c r="Q593" s="2">
        <v>849.82</v>
      </c>
      <c r="R593" s="2">
        <v>2886.31</v>
      </c>
      <c r="S593" s="2" t="s">
        <v>52</v>
      </c>
      <c r="U593" s="4">
        <v>44153</v>
      </c>
      <c r="V593" s="2">
        <v>5468.27</v>
      </c>
      <c r="W593" s="2">
        <v>-29261.95</v>
      </c>
      <c r="X593" s="2" t="s">
        <v>54</v>
      </c>
      <c r="Z593" s="12">
        <v>44138</v>
      </c>
      <c r="AA593" s="10">
        <v>37415.279999999999</v>
      </c>
      <c r="AB593" s="10">
        <v>-1558999.04</v>
      </c>
    </row>
    <row r="594" spans="1:28" ht="15.75" customHeight="1" thickBot="1" x14ac:dyDescent="0.35">
      <c r="A594" s="4">
        <v>43634</v>
      </c>
      <c r="B594" s="2">
        <v>1078.29</v>
      </c>
      <c r="C594" s="2">
        <v>-92319.32</v>
      </c>
      <c r="D594" s="2" t="s">
        <v>55</v>
      </c>
      <c r="F594" s="4">
        <v>44145</v>
      </c>
      <c r="G594" s="2">
        <v>11091.98</v>
      </c>
      <c r="H594" s="2">
        <v>41175.089999999997</v>
      </c>
      <c r="I594" s="2" t="s">
        <v>53</v>
      </c>
      <c r="K594" s="4">
        <v>44153</v>
      </c>
      <c r="L594" s="2">
        <v>6728.33</v>
      </c>
      <c r="M594" s="2">
        <v>-112011.3</v>
      </c>
      <c r="N594" s="2" t="s">
        <v>55</v>
      </c>
      <c r="P594" s="4">
        <v>44152</v>
      </c>
      <c r="Q594" s="2">
        <v>1140.0899999999999</v>
      </c>
      <c r="R594" s="2">
        <v>-8698.15</v>
      </c>
      <c r="S594" s="2" t="s">
        <v>52</v>
      </c>
      <c r="U594" s="4">
        <v>44154</v>
      </c>
      <c r="V594" s="2">
        <v>5381.29</v>
      </c>
      <c r="W594" s="2">
        <v>-66529.62</v>
      </c>
      <c r="X594" s="2" t="s">
        <v>54</v>
      </c>
      <c r="Z594" s="12">
        <v>44139</v>
      </c>
      <c r="AA594" s="10">
        <v>39334.769999999997</v>
      </c>
      <c r="AB594" s="10">
        <v>531957.05000000005</v>
      </c>
    </row>
    <row r="595" spans="1:28" ht="15.75" customHeight="1" thickBot="1" x14ac:dyDescent="0.35">
      <c r="A595" s="4">
        <v>43634</v>
      </c>
      <c r="B595" s="2">
        <v>504.17</v>
      </c>
      <c r="C595" s="2">
        <v>-369.99</v>
      </c>
      <c r="D595" s="2" t="s">
        <v>52</v>
      </c>
      <c r="F595" s="4">
        <v>44146</v>
      </c>
      <c r="G595" s="2">
        <v>9979.6</v>
      </c>
      <c r="H595" s="2">
        <v>-4568.59</v>
      </c>
      <c r="I595" s="2" t="s">
        <v>53</v>
      </c>
      <c r="K595" s="4">
        <v>44154</v>
      </c>
      <c r="L595" s="2">
        <v>7908.72</v>
      </c>
      <c r="M595" s="2">
        <v>140316.19</v>
      </c>
      <c r="N595" s="2" t="s">
        <v>55</v>
      </c>
      <c r="P595" s="4">
        <v>44153</v>
      </c>
      <c r="Q595" s="2">
        <v>1187.76</v>
      </c>
      <c r="R595" s="2">
        <v>-54308.08</v>
      </c>
      <c r="S595" s="2" t="s">
        <v>52</v>
      </c>
      <c r="U595" s="4">
        <v>44155</v>
      </c>
      <c r="V595" s="2">
        <v>4664.54</v>
      </c>
      <c r="W595" s="2">
        <v>13901.73</v>
      </c>
      <c r="X595" s="2" t="s">
        <v>54</v>
      </c>
      <c r="Z595" s="12">
        <v>44140</v>
      </c>
      <c r="AA595" s="10">
        <v>36165.97</v>
      </c>
      <c r="AB595" s="10">
        <v>-1721616.58</v>
      </c>
    </row>
    <row r="596" spans="1:28" ht="15.75" customHeight="1" thickBot="1" x14ac:dyDescent="0.35">
      <c r="A596" s="4">
        <v>43635</v>
      </c>
      <c r="B596" s="2">
        <v>393.07</v>
      </c>
      <c r="C596" s="2">
        <v>-1697.86</v>
      </c>
      <c r="D596" s="2" t="s">
        <v>52</v>
      </c>
      <c r="F596" s="4">
        <v>44147</v>
      </c>
      <c r="G596" s="2">
        <v>10660.77</v>
      </c>
      <c r="H596" s="2">
        <v>-20685.59</v>
      </c>
      <c r="I596" s="2" t="s">
        <v>53</v>
      </c>
      <c r="K596" s="4">
        <v>44155</v>
      </c>
      <c r="L596" s="2">
        <v>5922.94</v>
      </c>
      <c r="M596" s="2">
        <v>91721.25</v>
      </c>
      <c r="N596" s="2" t="s">
        <v>55</v>
      </c>
      <c r="P596" s="4">
        <v>44154</v>
      </c>
      <c r="Q596" s="2">
        <v>1200.23</v>
      </c>
      <c r="R596" s="2">
        <v>21779.119999999999</v>
      </c>
      <c r="S596" s="2" t="s">
        <v>52</v>
      </c>
      <c r="U596" s="4">
        <v>44157</v>
      </c>
      <c r="V596" s="2">
        <v>56</v>
      </c>
      <c r="W596" s="2">
        <v>-13839.77</v>
      </c>
      <c r="X596" s="2" t="s">
        <v>54</v>
      </c>
      <c r="Z596" s="12">
        <v>44141</v>
      </c>
      <c r="AA596" s="10">
        <v>28395.78</v>
      </c>
      <c r="AB596" s="10">
        <v>-540316.56000000006</v>
      </c>
    </row>
    <row r="597" spans="1:28" ht="15.75" customHeight="1" thickBot="1" x14ac:dyDescent="0.35">
      <c r="A597" s="4">
        <v>43635</v>
      </c>
      <c r="B597" s="2">
        <v>3950.18</v>
      </c>
      <c r="C597" s="2">
        <v>-17825.919999999998</v>
      </c>
      <c r="D597" s="2" t="s">
        <v>53</v>
      </c>
      <c r="F597" s="4">
        <v>44148</v>
      </c>
      <c r="G597" s="2">
        <v>8120.24</v>
      </c>
      <c r="H597" s="2">
        <v>25206.94</v>
      </c>
      <c r="I597" s="2" t="s">
        <v>53</v>
      </c>
      <c r="K597" s="4">
        <v>44157</v>
      </c>
      <c r="L597" s="2">
        <v>136.94999999999999</v>
      </c>
      <c r="M597" s="2">
        <v>-17461.38</v>
      </c>
      <c r="N597" s="2" t="s">
        <v>55</v>
      </c>
      <c r="P597" s="4">
        <v>44155</v>
      </c>
      <c r="Q597" s="2">
        <v>602.04999999999995</v>
      </c>
      <c r="R597" s="2">
        <v>-1128.79</v>
      </c>
      <c r="S597" s="2" t="s">
        <v>52</v>
      </c>
      <c r="U597" s="4">
        <v>44158</v>
      </c>
      <c r="V597" s="2">
        <v>5995.41</v>
      </c>
      <c r="W597" s="2">
        <v>-777806.76</v>
      </c>
      <c r="X597" s="2" t="s">
        <v>54</v>
      </c>
      <c r="Z597" s="12">
        <v>44143</v>
      </c>
      <c r="AA597" s="10">
        <v>704.03</v>
      </c>
      <c r="AB597" s="10">
        <v>-114710.04</v>
      </c>
    </row>
    <row r="598" spans="1:28" ht="15.75" customHeight="1" thickBot="1" x14ac:dyDescent="0.35">
      <c r="A598" s="4">
        <v>43635</v>
      </c>
      <c r="B598" s="2">
        <v>1211.71</v>
      </c>
      <c r="C598" s="2">
        <v>-26839.83</v>
      </c>
      <c r="D598" s="2" t="s">
        <v>55</v>
      </c>
      <c r="F598" s="4">
        <v>44149</v>
      </c>
      <c r="G598" s="2">
        <v>0.08</v>
      </c>
      <c r="H598" s="2">
        <v>-36.270000000000003</v>
      </c>
      <c r="I598" s="2" t="s">
        <v>53</v>
      </c>
      <c r="K598" s="4">
        <v>44158</v>
      </c>
      <c r="L598" s="2">
        <v>10053.9</v>
      </c>
      <c r="M598" s="2">
        <v>-481574.8</v>
      </c>
      <c r="N598" s="2" t="s">
        <v>55</v>
      </c>
      <c r="P598" s="4">
        <v>44157</v>
      </c>
      <c r="Q598" s="2">
        <v>19.239999999999998</v>
      </c>
      <c r="R598" s="2">
        <v>-843.81</v>
      </c>
      <c r="S598" s="2" t="s">
        <v>52</v>
      </c>
      <c r="U598" s="4">
        <v>44159</v>
      </c>
      <c r="V598" s="2">
        <v>6371.64</v>
      </c>
      <c r="W598" s="2">
        <v>-1420044.3</v>
      </c>
      <c r="X598" s="2" t="s">
        <v>54</v>
      </c>
      <c r="Z598" s="12">
        <v>44144</v>
      </c>
      <c r="AA598" s="10">
        <v>45234.83</v>
      </c>
      <c r="AB598" s="10">
        <v>-1024159.65</v>
      </c>
    </row>
    <row r="599" spans="1:28" ht="15.75" customHeight="1" thickBot="1" x14ac:dyDescent="0.35">
      <c r="A599" s="4">
        <v>43635</v>
      </c>
      <c r="B599" s="2">
        <v>862.33</v>
      </c>
      <c r="C599" s="2">
        <v>-42452.74</v>
      </c>
      <c r="D599" s="2" t="s">
        <v>54</v>
      </c>
      <c r="F599" s="4">
        <v>44150</v>
      </c>
      <c r="G599" s="2">
        <v>343.75</v>
      </c>
      <c r="H599" s="2">
        <v>-37026.239999999998</v>
      </c>
      <c r="I599" s="2" t="s">
        <v>53</v>
      </c>
      <c r="K599" s="4">
        <v>44159</v>
      </c>
      <c r="L599" s="2">
        <v>6151.92</v>
      </c>
      <c r="M599" s="2">
        <v>18281.47</v>
      </c>
      <c r="N599" s="2" t="s">
        <v>55</v>
      </c>
      <c r="P599" s="4">
        <v>44158</v>
      </c>
      <c r="Q599" s="2">
        <v>1313.99</v>
      </c>
      <c r="R599" s="2">
        <v>67498.86</v>
      </c>
      <c r="S599" s="2" t="s">
        <v>52</v>
      </c>
      <c r="U599" s="4">
        <v>44160</v>
      </c>
      <c r="V599" s="2">
        <v>4088.07</v>
      </c>
      <c r="W599" s="2">
        <v>-22983.19</v>
      </c>
      <c r="X599" s="2" t="s">
        <v>54</v>
      </c>
      <c r="Z599" s="12">
        <v>44145</v>
      </c>
      <c r="AA599" s="10">
        <v>32300.99</v>
      </c>
      <c r="AB599" s="10">
        <v>-348499.53</v>
      </c>
    </row>
    <row r="600" spans="1:28" ht="15.75" customHeight="1" thickBot="1" x14ac:dyDescent="0.35">
      <c r="A600" s="4">
        <v>43636</v>
      </c>
      <c r="B600" s="2">
        <v>1304.23</v>
      </c>
      <c r="C600" s="2">
        <v>-43986.78</v>
      </c>
      <c r="D600" s="2" t="s">
        <v>55</v>
      </c>
      <c r="F600" s="4">
        <v>44151</v>
      </c>
      <c r="G600" s="2">
        <v>12446.69</v>
      </c>
      <c r="H600" s="2">
        <v>52622.21</v>
      </c>
      <c r="I600" s="2" t="s">
        <v>53</v>
      </c>
      <c r="K600" s="4">
        <v>44160</v>
      </c>
      <c r="L600" s="2">
        <v>7881.84</v>
      </c>
      <c r="M600" s="2">
        <v>54342.79</v>
      </c>
      <c r="N600" s="2" t="s">
        <v>55</v>
      </c>
      <c r="P600" s="4">
        <v>44159</v>
      </c>
      <c r="Q600" s="2">
        <v>815.64</v>
      </c>
      <c r="R600" s="2">
        <v>7517.96</v>
      </c>
      <c r="S600" s="2" t="s">
        <v>52</v>
      </c>
      <c r="U600" s="4">
        <v>44161</v>
      </c>
      <c r="V600" s="2">
        <v>2909.35</v>
      </c>
      <c r="W600" s="2">
        <v>53588.15</v>
      </c>
      <c r="X600" s="2" t="s">
        <v>54</v>
      </c>
      <c r="Z600" s="12">
        <v>44146</v>
      </c>
      <c r="AA600" s="10">
        <v>29933.98</v>
      </c>
      <c r="AB600" s="10">
        <v>-639806.14</v>
      </c>
    </row>
    <row r="601" spans="1:28" ht="15.75" customHeight="1" thickBot="1" x14ac:dyDescent="0.35">
      <c r="A601" s="4">
        <v>43636</v>
      </c>
      <c r="B601" s="2">
        <v>856.64</v>
      </c>
      <c r="C601" s="2">
        <v>-358793.96</v>
      </c>
      <c r="D601" s="2" t="s">
        <v>54</v>
      </c>
      <c r="F601" s="4">
        <v>44152</v>
      </c>
      <c r="G601" s="2">
        <v>10969.51</v>
      </c>
      <c r="H601" s="2">
        <v>-41085</v>
      </c>
      <c r="I601" s="2" t="s">
        <v>53</v>
      </c>
      <c r="K601" s="4">
        <v>44161</v>
      </c>
      <c r="L601" s="2">
        <v>6120.89</v>
      </c>
      <c r="M601" s="2">
        <v>163906.54999999999</v>
      </c>
      <c r="N601" s="2" t="s">
        <v>55</v>
      </c>
      <c r="P601" s="4">
        <v>44160</v>
      </c>
      <c r="Q601" s="2">
        <v>520.73</v>
      </c>
      <c r="R601" s="2">
        <v>-1427.78</v>
      </c>
      <c r="S601" s="2" t="s">
        <v>52</v>
      </c>
      <c r="U601" s="4">
        <v>44162</v>
      </c>
      <c r="V601" s="2">
        <v>5513.94</v>
      </c>
      <c r="W601" s="2">
        <v>-1430698.95</v>
      </c>
      <c r="X601" s="2" t="s">
        <v>54</v>
      </c>
      <c r="Z601" s="12">
        <v>44147</v>
      </c>
      <c r="AA601" s="10">
        <v>32038.240000000002</v>
      </c>
      <c r="AB601" s="10">
        <v>503033.08</v>
      </c>
    </row>
    <row r="602" spans="1:28" ht="15.75" customHeight="1" thickBot="1" x14ac:dyDescent="0.35">
      <c r="A602" s="4">
        <v>43636</v>
      </c>
      <c r="B602" s="2">
        <v>4960.3500000000004</v>
      </c>
      <c r="C602" s="2">
        <v>-75133.62</v>
      </c>
      <c r="D602" s="2" t="s">
        <v>53</v>
      </c>
      <c r="F602" s="4">
        <v>44153</v>
      </c>
      <c r="G602" s="2">
        <v>11481.22</v>
      </c>
      <c r="H602" s="2">
        <v>88743.75</v>
      </c>
      <c r="I602" s="2" t="s">
        <v>53</v>
      </c>
      <c r="K602" s="4">
        <v>44162</v>
      </c>
      <c r="L602" s="2">
        <v>6919.38</v>
      </c>
      <c r="M602" s="2">
        <v>78932.58</v>
      </c>
      <c r="N602" s="2" t="s">
        <v>55</v>
      </c>
      <c r="P602" s="4">
        <v>44161</v>
      </c>
      <c r="Q602" s="2">
        <v>388.99</v>
      </c>
      <c r="R602" s="2">
        <v>-6612.61</v>
      </c>
      <c r="S602" s="2" t="s">
        <v>52</v>
      </c>
      <c r="U602" s="4">
        <v>44164</v>
      </c>
      <c r="V602" s="2">
        <v>81.67</v>
      </c>
      <c r="W602" s="2">
        <v>-28042.58</v>
      </c>
      <c r="X602" s="2" t="s">
        <v>54</v>
      </c>
      <c r="Z602" s="12">
        <v>44148</v>
      </c>
      <c r="AA602" s="10">
        <v>27466.81</v>
      </c>
      <c r="AB602" s="10">
        <v>5191.8999999999996</v>
      </c>
    </row>
    <row r="603" spans="1:28" ht="15.75" customHeight="1" thickBot="1" x14ac:dyDescent="0.35">
      <c r="A603" s="4">
        <v>43636</v>
      </c>
      <c r="B603" s="2">
        <v>731.35</v>
      </c>
      <c r="C603" s="2">
        <v>-42247.58</v>
      </c>
      <c r="D603" s="2" t="s">
        <v>52</v>
      </c>
      <c r="F603" s="4">
        <v>44154</v>
      </c>
      <c r="G603" s="2">
        <v>11461.85</v>
      </c>
      <c r="H603" s="2">
        <v>14422.75</v>
      </c>
      <c r="I603" s="2" t="s">
        <v>53</v>
      </c>
      <c r="K603" s="4">
        <v>44164</v>
      </c>
      <c r="L603" s="2">
        <v>167.23</v>
      </c>
      <c r="M603" s="2">
        <v>2251.15</v>
      </c>
      <c r="N603" s="2" t="s">
        <v>55</v>
      </c>
      <c r="P603" s="4">
        <v>44162</v>
      </c>
      <c r="Q603" s="2">
        <v>727.47</v>
      </c>
      <c r="R603" s="2">
        <v>-6373.45</v>
      </c>
      <c r="S603" s="2" t="s">
        <v>52</v>
      </c>
      <c r="U603" s="4">
        <v>44165</v>
      </c>
      <c r="V603" s="2">
        <v>5313.37</v>
      </c>
      <c r="W603" s="2">
        <v>-360915.81</v>
      </c>
      <c r="X603" s="2" t="s">
        <v>54</v>
      </c>
      <c r="Z603" s="12">
        <v>44149</v>
      </c>
      <c r="AA603" s="10">
        <v>0.09</v>
      </c>
      <c r="AB603" s="10">
        <v>-39.450000000000003</v>
      </c>
    </row>
    <row r="604" spans="1:28" ht="15.75" customHeight="1" thickBot="1" x14ac:dyDescent="0.35">
      <c r="A604" s="4">
        <v>43637</v>
      </c>
      <c r="B604" s="2">
        <v>3321.83</v>
      </c>
      <c r="C604" s="2">
        <v>-150205.64000000001</v>
      </c>
      <c r="D604" s="2" t="s">
        <v>53</v>
      </c>
      <c r="F604" s="4">
        <v>44155</v>
      </c>
      <c r="G604" s="2">
        <v>10885.76</v>
      </c>
      <c r="H604" s="2">
        <v>122207.13</v>
      </c>
      <c r="I604" s="2" t="s">
        <v>53</v>
      </c>
      <c r="K604" s="4">
        <v>44165</v>
      </c>
      <c r="L604" s="2">
        <v>7420.35</v>
      </c>
      <c r="M604" s="2">
        <v>89266.559999999998</v>
      </c>
      <c r="N604" s="2" t="s">
        <v>55</v>
      </c>
      <c r="P604" s="4">
        <v>44164</v>
      </c>
      <c r="Q604" s="2">
        <v>25.64</v>
      </c>
      <c r="R604" s="2">
        <v>-935.45</v>
      </c>
      <c r="S604" s="2" t="s">
        <v>52</v>
      </c>
      <c r="U604" s="4">
        <v>44166</v>
      </c>
      <c r="V604" s="2">
        <v>5385.63</v>
      </c>
      <c r="W604" s="2">
        <v>-817475.17</v>
      </c>
      <c r="X604" s="2" t="s">
        <v>54</v>
      </c>
      <c r="Z604" s="12">
        <v>44150</v>
      </c>
      <c r="AA604" s="10">
        <v>1072.96</v>
      </c>
      <c r="AB604" s="10">
        <v>-102789.72</v>
      </c>
    </row>
    <row r="605" spans="1:28" ht="15.75" customHeight="1" thickBot="1" x14ac:dyDescent="0.35">
      <c r="A605" s="4">
        <v>43637</v>
      </c>
      <c r="B605" s="2">
        <v>998.62</v>
      </c>
      <c r="C605" s="2">
        <v>-155056.49</v>
      </c>
      <c r="D605" s="2" t="s">
        <v>54</v>
      </c>
      <c r="F605" s="4">
        <v>44157</v>
      </c>
      <c r="G605" s="2">
        <v>149.51</v>
      </c>
      <c r="H605" s="2">
        <v>-9332.81</v>
      </c>
      <c r="I605" s="2" t="s">
        <v>53</v>
      </c>
      <c r="K605" s="4">
        <v>44166</v>
      </c>
      <c r="L605" s="2">
        <v>9043.91</v>
      </c>
      <c r="M605" s="2">
        <v>-75639.81</v>
      </c>
      <c r="N605" s="2" t="s">
        <v>55</v>
      </c>
      <c r="P605" s="4">
        <v>44165</v>
      </c>
      <c r="Q605" s="2">
        <v>949.64</v>
      </c>
      <c r="R605" s="2">
        <v>7271.73</v>
      </c>
      <c r="S605" s="2" t="s">
        <v>52</v>
      </c>
      <c r="U605" s="4">
        <v>44167</v>
      </c>
      <c r="V605" s="2">
        <v>4288.1899999999996</v>
      </c>
      <c r="W605" s="2">
        <v>-371089.55</v>
      </c>
      <c r="X605" s="2" t="s">
        <v>54</v>
      </c>
      <c r="Z605" s="12">
        <v>44151</v>
      </c>
      <c r="AA605" s="10">
        <v>35612.58</v>
      </c>
      <c r="AB605" s="10">
        <v>-114137.12</v>
      </c>
    </row>
    <row r="606" spans="1:28" ht="15.75" customHeight="1" thickBot="1" x14ac:dyDescent="0.35">
      <c r="A606" s="4">
        <v>43637</v>
      </c>
      <c r="B606" s="2">
        <v>1186.83</v>
      </c>
      <c r="C606" s="2">
        <v>-30795.88</v>
      </c>
      <c r="D606" s="2" t="s">
        <v>55</v>
      </c>
      <c r="F606" s="4">
        <v>44158</v>
      </c>
      <c r="G606" s="2">
        <v>15156.53</v>
      </c>
      <c r="H606" s="2">
        <v>-37879.01</v>
      </c>
      <c r="I606" s="2" t="s">
        <v>53</v>
      </c>
      <c r="K606" s="4">
        <v>44167</v>
      </c>
      <c r="L606" s="2">
        <v>7980.03</v>
      </c>
      <c r="M606" s="2">
        <v>90148.17</v>
      </c>
      <c r="N606" s="2" t="s">
        <v>55</v>
      </c>
      <c r="P606" s="4">
        <v>44166</v>
      </c>
      <c r="Q606" s="2">
        <v>686.49</v>
      </c>
      <c r="R606" s="2">
        <v>-7224.07</v>
      </c>
      <c r="S606" s="2" t="s">
        <v>52</v>
      </c>
      <c r="U606" s="4">
        <v>44168</v>
      </c>
      <c r="V606" s="2">
        <v>4171.8100000000004</v>
      </c>
      <c r="W606" s="2">
        <v>-257952.86</v>
      </c>
      <c r="X606" s="2" t="s">
        <v>54</v>
      </c>
      <c r="Z606" s="12">
        <v>44152</v>
      </c>
      <c r="AA606" s="10">
        <v>31878.91</v>
      </c>
      <c r="AB606" s="10">
        <v>160461.98000000001</v>
      </c>
    </row>
    <row r="607" spans="1:28" ht="15.75" customHeight="1" thickBot="1" x14ac:dyDescent="0.35">
      <c r="A607" s="4">
        <v>43637</v>
      </c>
      <c r="B607" s="2">
        <v>446.7</v>
      </c>
      <c r="C607" s="2">
        <v>-15090.79</v>
      </c>
      <c r="D607" s="2" t="s">
        <v>52</v>
      </c>
      <c r="F607" s="4">
        <v>44159</v>
      </c>
      <c r="G607" s="2">
        <v>11536.69</v>
      </c>
      <c r="H607" s="2">
        <v>86005.54</v>
      </c>
      <c r="I607" s="2" t="s">
        <v>53</v>
      </c>
      <c r="K607" s="4">
        <v>44168</v>
      </c>
      <c r="L607" s="2">
        <v>8310.69</v>
      </c>
      <c r="M607" s="2">
        <v>-563551.19999999995</v>
      </c>
      <c r="N607" s="2" t="s">
        <v>55</v>
      </c>
      <c r="P607" s="4">
        <v>44167</v>
      </c>
      <c r="Q607" s="2">
        <v>537.84</v>
      </c>
      <c r="R607" s="2">
        <v>-3643.29</v>
      </c>
      <c r="S607" s="2" t="s">
        <v>52</v>
      </c>
      <c r="U607" s="4">
        <v>44169</v>
      </c>
      <c r="V607" s="2">
        <v>3980.64</v>
      </c>
      <c r="W607" s="2">
        <v>-108295.35</v>
      </c>
      <c r="X607" s="2" t="s">
        <v>54</v>
      </c>
      <c r="Z607" s="12">
        <v>44153</v>
      </c>
      <c r="AA607" s="10">
        <v>33790.47</v>
      </c>
      <c r="AB607" s="10">
        <v>-199755.78</v>
      </c>
    </row>
    <row r="608" spans="1:28" ht="15.75" customHeight="1" thickBot="1" x14ac:dyDescent="0.35">
      <c r="A608" s="4">
        <v>43639</v>
      </c>
      <c r="B608" s="2">
        <v>91.27</v>
      </c>
      <c r="C608" s="2">
        <v>-23550.95</v>
      </c>
      <c r="D608" s="2" t="s">
        <v>53</v>
      </c>
      <c r="F608" s="4">
        <v>44160</v>
      </c>
      <c r="G608" s="2">
        <v>13308.58</v>
      </c>
      <c r="H608" s="2">
        <v>-60180.58</v>
      </c>
      <c r="I608" s="2" t="s">
        <v>53</v>
      </c>
      <c r="K608" s="4">
        <v>44169</v>
      </c>
      <c r="L608" s="2">
        <v>8657.7000000000007</v>
      </c>
      <c r="M608" s="2">
        <v>-16104.38</v>
      </c>
      <c r="N608" s="2" t="s">
        <v>55</v>
      </c>
      <c r="P608" s="4">
        <v>44168</v>
      </c>
      <c r="Q608" s="2">
        <v>803.59</v>
      </c>
      <c r="R608" s="2">
        <v>-31131.15</v>
      </c>
      <c r="S608" s="2" t="s">
        <v>52</v>
      </c>
      <c r="U608" s="4">
        <v>44171</v>
      </c>
      <c r="V608" s="2">
        <v>52.01</v>
      </c>
      <c r="W608" s="2">
        <v>-3334.14</v>
      </c>
      <c r="X608" s="2" t="s">
        <v>54</v>
      </c>
      <c r="Z608" s="12">
        <v>44154</v>
      </c>
      <c r="AA608" s="10">
        <v>36194.35</v>
      </c>
      <c r="AB608" s="10">
        <v>185195.92</v>
      </c>
    </row>
    <row r="609" spans="1:28" ht="15.75" customHeight="1" thickBot="1" x14ac:dyDescent="0.35">
      <c r="A609" s="4">
        <v>43639</v>
      </c>
      <c r="B609" s="2">
        <v>79.69</v>
      </c>
      <c r="C609" s="2">
        <v>-20383.66</v>
      </c>
      <c r="D609" s="2" t="s">
        <v>54</v>
      </c>
      <c r="F609" s="4">
        <v>44161</v>
      </c>
      <c r="G609" s="2">
        <v>10772.12</v>
      </c>
      <c r="H609" s="2">
        <v>-11957.67</v>
      </c>
      <c r="I609" s="2" t="s">
        <v>53</v>
      </c>
      <c r="K609" s="4">
        <v>44171</v>
      </c>
      <c r="L609" s="2">
        <v>117.5</v>
      </c>
      <c r="M609" s="2">
        <v>-4971.59</v>
      </c>
      <c r="N609" s="2" t="s">
        <v>55</v>
      </c>
      <c r="P609" s="4">
        <v>44169</v>
      </c>
      <c r="Q609" s="2">
        <v>716.54</v>
      </c>
      <c r="R609" s="2">
        <v>2656.22</v>
      </c>
      <c r="S609" s="2" t="s">
        <v>52</v>
      </c>
      <c r="U609" s="4">
        <v>44172</v>
      </c>
      <c r="V609" s="2">
        <v>5010.49</v>
      </c>
      <c r="W609" s="2">
        <v>-406155.32</v>
      </c>
      <c r="X609" s="2" t="s">
        <v>54</v>
      </c>
      <c r="Z609" s="12">
        <v>44155</v>
      </c>
      <c r="AA609" s="10">
        <v>29402.34</v>
      </c>
      <c r="AB609" s="10">
        <v>221096.65</v>
      </c>
    </row>
    <row r="610" spans="1:28" ht="15.75" customHeight="1" thickBot="1" x14ac:dyDescent="0.35">
      <c r="A610" s="4">
        <v>43639</v>
      </c>
      <c r="B610" s="2">
        <v>31.86</v>
      </c>
      <c r="C610" s="2">
        <v>-8766.3700000000008</v>
      </c>
      <c r="D610" s="2" t="s">
        <v>55</v>
      </c>
      <c r="F610" s="4">
        <v>44162</v>
      </c>
      <c r="G610" s="2">
        <v>11103.51</v>
      </c>
      <c r="H610" s="2">
        <v>-288973.24</v>
      </c>
      <c r="I610" s="2" t="s">
        <v>53</v>
      </c>
      <c r="K610" s="4">
        <v>44172</v>
      </c>
      <c r="L610" s="2">
        <v>11203.28</v>
      </c>
      <c r="M610" s="2">
        <v>-330790.14</v>
      </c>
      <c r="N610" s="2" t="s">
        <v>55</v>
      </c>
      <c r="P610" s="4">
        <v>44171</v>
      </c>
      <c r="Q610" s="2">
        <v>18.07</v>
      </c>
      <c r="R610" s="2">
        <v>92.89</v>
      </c>
      <c r="S610" s="2" t="s">
        <v>52</v>
      </c>
      <c r="U610" s="4">
        <v>44173</v>
      </c>
      <c r="V610" s="2">
        <v>3848.69</v>
      </c>
      <c r="W610" s="2">
        <v>-136265.03</v>
      </c>
      <c r="X610" s="2" t="s">
        <v>54</v>
      </c>
      <c r="Z610" s="12">
        <v>44157</v>
      </c>
      <c r="AA610" s="10">
        <v>620.41</v>
      </c>
      <c r="AB610" s="10">
        <v>-44480.71</v>
      </c>
    </row>
    <row r="611" spans="1:28" ht="15.75" customHeight="1" thickBot="1" x14ac:dyDescent="0.35">
      <c r="A611" s="4">
        <v>43639</v>
      </c>
      <c r="B611" s="2">
        <v>10.34</v>
      </c>
      <c r="C611" s="2">
        <v>-834.79</v>
      </c>
      <c r="D611" s="2" t="s">
        <v>52</v>
      </c>
      <c r="F611" s="4">
        <v>44164</v>
      </c>
      <c r="G611" s="2">
        <v>481.14</v>
      </c>
      <c r="H611" s="2">
        <v>-112085.27</v>
      </c>
      <c r="I611" s="2" t="s">
        <v>53</v>
      </c>
      <c r="K611" s="4">
        <v>44173</v>
      </c>
      <c r="L611" s="2">
        <v>8662.19</v>
      </c>
      <c r="M611" s="2">
        <v>240870.8</v>
      </c>
      <c r="N611" s="2" t="s">
        <v>55</v>
      </c>
      <c r="P611" s="4">
        <v>44172</v>
      </c>
      <c r="Q611" s="2">
        <v>810.85</v>
      </c>
      <c r="R611" s="2">
        <v>-1807.77</v>
      </c>
      <c r="S611" s="2" t="s">
        <v>52</v>
      </c>
      <c r="U611" s="4">
        <v>44174</v>
      </c>
      <c r="V611" s="2">
        <v>6257.35</v>
      </c>
      <c r="W611" s="2">
        <v>3239.6</v>
      </c>
      <c r="X611" s="2" t="s">
        <v>54</v>
      </c>
      <c r="Z611" s="12">
        <v>44158</v>
      </c>
      <c r="AA611" s="10">
        <v>42779.08</v>
      </c>
      <c r="AB611" s="10">
        <v>-1327833.97</v>
      </c>
    </row>
    <row r="612" spans="1:28" ht="15.75" customHeight="1" thickBot="1" x14ac:dyDescent="0.35">
      <c r="A612" s="4">
        <v>43640</v>
      </c>
      <c r="B612" s="2">
        <v>659.46</v>
      </c>
      <c r="C612" s="2">
        <v>-138334.47</v>
      </c>
      <c r="D612" s="2" t="s">
        <v>54</v>
      </c>
      <c r="F612" s="4">
        <v>44165</v>
      </c>
      <c r="G612" s="2">
        <v>15867.42</v>
      </c>
      <c r="H612" s="2">
        <v>-238316.84</v>
      </c>
      <c r="I612" s="2" t="s">
        <v>53</v>
      </c>
      <c r="K612" s="4">
        <v>44174</v>
      </c>
      <c r="L612" s="2">
        <v>9274.39</v>
      </c>
      <c r="M612" s="2">
        <v>-164910.99</v>
      </c>
      <c r="N612" s="2" t="s">
        <v>55</v>
      </c>
      <c r="P612" s="4">
        <v>44173</v>
      </c>
      <c r="Q612" s="2">
        <v>447.7</v>
      </c>
      <c r="R612" s="2">
        <v>-1143.93</v>
      </c>
      <c r="S612" s="2" t="s">
        <v>52</v>
      </c>
      <c r="U612" s="4">
        <v>44175</v>
      </c>
      <c r="V612" s="2">
        <v>5487.89</v>
      </c>
      <c r="W612" s="2">
        <v>12889.52</v>
      </c>
      <c r="X612" s="2" t="s">
        <v>54</v>
      </c>
      <c r="Z612" s="12">
        <v>44159</v>
      </c>
      <c r="AA612" s="10">
        <v>35082.04</v>
      </c>
      <c r="AB612" s="10">
        <v>-1736697.17</v>
      </c>
    </row>
    <row r="613" spans="1:28" ht="15.75" customHeight="1" thickBot="1" x14ac:dyDescent="0.35">
      <c r="A613" s="4">
        <v>43640</v>
      </c>
      <c r="B613" s="2">
        <v>2998.03</v>
      </c>
      <c r="C613" s="2">
        <v>-81266.09</v>
      </c>
      <c r="D613" s="2" t="s">
        <v>53</v>
      </c>
      <c r="F613" s="4">
        <v>44166</v>
      </c>
      <c r="G613" s="2">
        <v>15513.93</v>
      </c>
      <c r="H613" s="2">
        <v>-1589270.39</v>
      </c>
      <c r="I613" s="2" t="s">
        <v>53</v>
      </c>
      <c r="K613" s="4">
        <v>44175</v>
      </c>
      <c r="L613" s="2">
        <v>6669.64</v>
      </c>
      <c r="M613" s="2">
        <v>17470.86</v>
      </c>
      <c r="N613" s="2" t="s">
        <v>55</v>
      </c>
      <c r="P613" s="4">
        <v>44174</v>
      </c>
      <c r="Q613" s="2">
        <v>532.21</v>
      </c>
      <c r="R613" s="2">
        <v>-4605.5600000000004</v>
      </c>
      <c r="S613" s="2" t="s">
        <v>52</v>
      </c>
      <c r="U613" s="4">
        <v>44176</v>
      </c>
      <c r="V613" s="2">
        <v>4924.3900000000003</v>
      </c>
      <c r="W613" s="2">
        <v>-60282.73</v>
      </c>
      <c r="X613" s="2" t="s">
        <v>54</v>
      </c>
      <c r="Z613" s="12">
        <v>44160</v>
      </c>
      <c r="AA613" s="10">
        <v>34889.86</v>
      </c>
      <c r="AB613" s="10">
        <v>-42769.23</v>
      </c>
    </row>
    <row r="614" spans="1:28" ht="15.75" customHeight="1" thickBot="1" x14ac:dyDescent="0.35">
      <c r="A614" s="4">
        <v>43640</v>
      </c>
      <c r="B614" s="2">
        <v>272.74</v>
      </c>
      <c r="C614" s="2">
        <v>-5221.53</v>
      </c>
      <c r="D614" s="2" t="s">
        <v>52</v>
      </c>
      <c r="F614" s="4">
        <v>44167</v>
      </c>
      <c r="G614" s="2">
        <v>13050.6</v>
      </c>
      <c r="H614" s="2">
        <v>-714699.73</v>
      </c>
      <c r="I614" s="2" t="s">
        <v>53</v>
      </c>
      <c r="K614" s="4">
        <v>44176</v>
      </c>
      <c r="L614" s="2">
        <v>9574.23</v>
      </c>
      <c r="M614" s="2">
        <v>-32971.300000000003</v>
      </c>
      <c r="N614" s="2" t="s">
        <v>55</v>
      </c>
      <c r="P614" s="4">
        <v>44175</v>
      </c>
      <c r="Q614" s="2">
        <v>658.59</v>
      </c>
      <c r="R614" s="2">
        <v>3561.11</v>
      </c>
      <c r="S614" s="2" t="s">
        <v>52</v>
      </c>
      <c r="U614" s="4">
        <v>44178</v>
      </c>
      <c r="V614" s="2">
        <v>77.87</v>
      </c>
      <c r="W614" s="2">
        <v>-4886.95</v>
      </c>
      <c r="X614" s="2" t="s">
        <v>54</v>
      </c>
      <c r="Z614" s="12">
        <v>44161</v>
      </c>
      <c r="AA614" s="10">
        <v>27849.24</v>
      </c>
      <c r="AB614" s="10">
        <v>294482.95</v>
      </c>
    </row>
    <row r="615" spans="1:28" ht="15.75" customHeight="1" thickBot="1" x14ac:dyDescent="0.35">
      <c r="A615" s="4">
        <v>43640</v>
      </c>
      <c r="B615" s="2">
        <v>923.57</v>
      </c>
      <c r="C615" s="2">
        <v>5289.38</v>
      </c>
      <c r="D615" s="2" t="s">
        <v>55</v>
      </c>
      <c r="F615" s="4">
        <v>44168</v>
      </c>
      <c r="G615" s="2">
        <v>11560.81</v>
      </c>
      <c r="H615" s="2">
        <v>-1104416.51</v>
      </c>
      <c r="I615" s="2" t="s">
        <v>53</v>
      </c>
      <c r="K615" s="4">
        <v>44178</v>
      </c>
      <c r="L615" s="2">
        <v>353.34</v>
      </c>
      <c r="M615" s="2">
        <v>2257.63</v>
      </c>
      <c r="N615" s="2" t="s">
        <v>55</v>
      </c>
      <c r="P615" s="4">
        <v>44176</v>
      </c>
      <c r="Q615" s="2">
        <v>548.91999999999996</v>
      </c>
      <c r="R615" s="2">
        <v>2775.59</v>
      </c>
      <c r="S615" s="2" t="s">
        <v>52</v>
      </c>
      <c r="U615" s="4">
        <v>44179</v>
      </c>
      <c r="V615" s="2">
        <v>5720.73</v>
      </c>
      <c r="W615" s="2">
        <v>-88820.66</v>
      </c>
      <c r="X615" s="2" t="s">
        <v>54</v>
      </c>
      <c r="Z615" s="12">
        <v>44162</v>
      </c>
      <c r="AA615" s="10">
        <v>34188.11</v>
      </c>
      <c r="AB615" s="10">
        <v>-2079696.48</v>
      </c>
    </row>
    <row r="616" spans="1:28" ht="15.75" customHeight="1" thickBot="1" x14ac:dyDescent="0.35">
      <c r="A616" s="4">
        <v>43641</v>
      </c>
      <c r="B616" s="2">
        <v>968.65</v>
      </c>
      <c r="C616" s="2">
        <v>-21153.7</v>
      </c>
      <c r="D616" s="2" t="s">
        <v>55</v>
      </c>
      <c r="F616" s="4">
        <v>44169</v>
      </c>
      <c r="G616" s="2">
        <v>9860.7000000000007</v>
      </c>
      <c r="H616" s="2">
        <v>-197497.11</v>
      </c>
      <c r="I616" s="2" t="s">
        <v>53</v>
      </c>
      <c r="K616" s="4">
        <v>44179</v>
      </c>
      <c r="L616" s="2">
        <v>9388.0300000000007</v>
      </c>
      <c r="M616" s="2">
        <v>25912.240000000002</v>
      </c>
      <c r="N616" s="2" t="s">
        <v>55</v>
      </c>
      <c r="P616" s="4">
        <v>44178</v>
      </c>
      <c r="Q616" s="2">
        <v>22.07</v>
      </c>
      <c r="R616" s="2">
        <v>-307.27</v>
      </c>
      <c r="S616" s="2" t="s">
        <v>52</v>
      </c>
      <c r="U616" s="4">
        <v>44180</v>
      </c>
      <c r="V616" s="2">
        <v>5646.87</v>
      </c>
      <c r="W616" s="2">
        <v>-650157.27</v>
      </c>
      <c r="X616" s="2" t="s">
        <v>54</v>
      </c>
      <c r="Z616" s="12">
        <v>44164</v>
      </c>
      <c r="AA616" s="10">
        <v>1189</v>
      </c>
      <c r="AB616" s="10">
        <v>-198365.94</v>
      </c>
    </row>
    <row r="617" spans="1:28" ht="15.75" customHeight="1" thickBot="1" x14ac:dyDescent="0.35">
      <c r="A617" s="4">
        <v>43641</v>
      </c>
      <c r="B617" s="2">
        <v>700.83</v>
      </c>
      <c r="C617" s="2">
        <v>-2942.86</v>
      </c>
      <c r="D617" s="2" t="s">
        <v>52</v>
      </c>
      <c r="F617" s="4">
        <v>44171</v>
      </c>
      <c r="G617" s="2">
        <v>188.65</v>
      </c>
      <c r="H617" s="2">
        <v>-15466.38</v>
      </c>
      <c r="I617" s="2" t="s">
        <v>53</v>
      </c>
      <c r="K617" s="4">
        <v>44180</v>
      </c>
      <c r="L617" s="2">
        <v>9564</v>
      </c>
      <c r="M617" s="2">
        <v>-621532.38</v>
      </c>
      <c r="N617" s="2" t="s">
        <v>55</v>
      </c>
      <c r="P617" s="4">
        <v>44179</v>
      </c>
      <c r="Q617" s="2">
        <v>880.69</v>
      </c>
      <c r="R617" s="2">
        <v>5486.52</v>
      </c>
      <c r="S617" s="2" t="s">
        <v>52</v>
      </c>
      <c r="U617" s="4">
        <v>44181</v>
      </c>
      <c r="V617" s="2">
        <v>6395.7</v>
      </c>
      <c r="W617" s="2">
        <v>-257970.07</v>
      </c>
      <c r="X617" s="2" t="s">
        <v>54</v>
      </c>
      <c r="Z617" s="12">
        <v>44165</v>
      </c>
      <c r="AA617" s="10">
        <v>41371.51</v>
      </c>
      <c r="AB617" s="10">
        <v>-608173.01</v>
      </c>
    </row>
    <row r="618" spans="1:28" ht="15.75" customHeight="1" thickBot="1" x14ac:dyDescent="0.35">
      <c r="A618" s="4">
        <v>43641</v>
      </c>
      <c r="B618" s="2">
        <v>1115.6400000000001</v>
      </c>
      <c r="C618" s="2">
        <v>-96661.98</v>
      </c>
      <c r="D618" s="2" t="s">
        <v>54</v>
      </c>
      <c r="F618" s="4">
        <v>44172</v>
      </c>
      <c r="G618" s="2">
        <v>10352.89</v>
      </c>
      <c r="H618" s="2">
        <v>-201296.34</v>
      </c>
      <c r="I618" s="2" t="s">
        <v>53</v>
      </c>
      <c r="K618" s="4">
        <v>44181</v>
      </c>
      <c r="L618" s="2">
        <v>8680.0300000000007</v>
      </c>
      <c r="M618" s="2">
        <v>-338218.04</v>
      </c>
      <c r="N618" s="2" t="s">
        <v>55</v>
      </c>
      <c r="P618" s="4">
        <v>44180</v>
      </c>
      <c r="Q618" s="2">
        <v>803.28</v>
      </c>
      <c r="R618" s="2">
        <v>-8176.95</v>
      </c>
      <c r="S618" s="2" t="s">
        <v>52</v>
      </c>
      <c r="U618" s="4">
        <v>44182</v>
      </c>
      <c r="V618" s="2">
        <v>7147.76</v>
      </c>
      <c r="W618" s="2">
        <v>-720512.95</v>
      </c>
      <c r="X618" s="2" t="s">
        <v>54</v>
      </c>
      <c r="Z618" s="12">
        <v>44166</v>
      </c>
      <c r="AA618" s="10">
        <v>42121.5</v>
      </c>
      <c r="AB618" s="10">
        <v>-3222910.65</v>
      </c>
    </row>
    <row r="619" spans="1:28" ht="15.75" customHeight="1" thickBot="1" x14ac:dyDescent="0.35">
      <c r="A619" s="4">
        <v>43641</v>
      </c>
      <c r="B619" s="2">
        <v>3796.75</v>
      </c>
      <c r="C619" s="2">
        <v>-12867.51</v>
      </c>
      <c r="D619" s="2" t="s">
        <v>53</v>
      </c>
      <c r="F619" s="4">
        <v>44173</v>
      </c>
      <c r="G619" s="2">
        <v>8262.76</v>
      </c>
      <c r="H619" s="2">
        <v>18906.21</v>
      </c>
      <c r="I619" s="2" t="s">
        <v>53</v>
      </c>
      <c r="K619" s="4">
        <v>44182</v>
      </c>
      <c r="L619" s="2">
        <v>8917.99</v>
      </c>
      <c r="M619" s="2">
        <v>-509749.66</v>
      </c>
      <c r="N619" s="2" t="s">
        <v>55</v>
      </c>
      <c r="P619" s="4">
        <v>44181</v>
      </c>
      <c r="Q619" s="2">
        <v>1565.32</v>
      </c>
      <c r="R619" s="2">
        <v>-22758.57</v>
      </c>
      <c r="S619" s="2" t="s">
        <v>52</v>
      </c>
      <c r="U619" s="4">
        <v>44183</v>
      </c>
      <c r="V619" s="2">
        <v>5271.8</v>
      </c>
      <c r="W619" s="2">
        <v>16776.43</v>
      </c>
      <c r="X619" s="2" t="s">
        <v>54</v>
      </c>
      <c r="Z619" s="12">
        <v>44167</v>
      </c>
      <c r="AA619" s="10">
        <v>36082.32</v>
      </c>
      <c r="AB619" s="10">
        <v>-1500879.89</v>
      </c>
    </row>
    <row r="620" spans="1:28" ht="15.75" customHeight="1" thickBot="1" x14ac:dyDescent="0.35">
      <c r="A620" s="4">
        <v>43642</v>
      </c>
      <c r="B620" s="2">
        <v>3285.48</v>
      </c>
      <c r="C620" s="2">
        <v>-5639.25</v>
      </c>
      <c r="D620" s="2" t="s">
        <v>53</v>
      </c>
      <c r="F620" s="4">
        <v>44174</v>
      </c>
      <c r="G620" s="2">
        <v>9428.39</v>
      </c>
      <c r="H620" s="2">
        <v>-69355.429999999993</v>
      </c>
      <c r="I620" s="2" t="s">
        <v>53</v>
      </c>
      <c r="K620" s="4">
        <v>44183</v>
      </c>
      <c r="L620" s="2">
        <v>7903.11</v>
      </c>
      <c r="M620" s="2">
        <v>100256.08</v>
      </c>
      <c r="N620" s="2" t="s">
        <v>55</v>
      </c>
      <c r="P620" s="4">
        <v>44182</v>
      </c>
      <c r="Q620" s="2">
        <v>1255.3</v>
      </c>
      <c r="R620" s="2">
        <v>-45780.76</v>
      </c>
      <c r="S620" s="2" t="s">
        <v>52</v>
      </c>
      <c r="U620" s="4">
        <v>44185</v>
      </c>
      <c r="V620" s="2">
        <v>78.099999999999994</v>
      </c>
      <c r="W620" s="2">
        <v>-63106.66</v>
      </c>
      <c r="X620" s="2" t="s">
        <v>54</v>
      </c>
      <c r="Z620" s="12">
        <v>44168</v>
      </c>
      <c r="AA620" s="10">
        <v>33413.870000000003</v>
      </c>
      <c r="AB620" s="10">
        <v>-2573844.0499999998</v>
      </c>
    </row>
    <row r="621" spans="1:28" ht="15.75" customHeight="1" thickBot="1" x14ac:dyDescent="0.35">
      <c r="A621" s="4">
        <v>43642</v>
      </c>
      <c r="B621" s="2">
        <v>887.4</v>
      </c>
      <c r="C621" s="2">
        <v>-400.99</v>
      </c>
      <c r="D621" s="2" t="s">
        <v>55</v>
      </c>
      <c r="F621" s="4">
        <v>44175</v>
      </c>
      <c r="G621" s="2">
        <v>10191.44</v>
      </c>
      <c r="H621" s="2">
        <v>62603.69</v>
      </c>
      <c r="I621" s="2" t="s">
        <v>53</v>
      </c>
      <c r="K621" s="4">
        <v>44185</v>
      </c>
      <c r="L621" s="2">
        <v>534.65</v>
      </c>
      <c r="M621" s="2">
        <v>-821.38</v>
      </c>
      <c r="N621" s="2" t="s">
        <v>55</v>
      </c>
      <c r="P621" s="4">
        <v>44183</v>
      </c>
      <c r="Q621" s="2">
        <v>1057.31</v>
      </c>
      <c r="R621" s="2">
        <v>22614.98</v>
      </c>
      <c r="S621" s="2" t="s">
        <v>52</v>
      </c>
      <c r="U621" s="4">
        <v>44186</v>
      </c>
      <c r="V621" s="2">
        <v>7769.98</v>
      </c>
      <c r="W621" s="2">
        <v>-464538.04</v>
      </c>
      <c r="X621" s="2" t="s">
        <v>54</v>
      </c>
      <c r="Z621" s="12">
        <v>44169</v>
      </c>
      <c r="AA621" s="10">
        <v>30326.81</v>
      </c>
      <c r="AB621" s="10">
        <v>-417215.45</v>
      </c>
    </row>
    <row r="622" spans="1:28" ht="15.75" customHeight="1" thickBot="1" x14ac:dyDescent="0.35">
      <c r="A622" s="4">
        <v>43642</v>
      </c>
      <c r="B622" s="2">
        <v>794.98</v>
      </c>
      <c r="C622" s="2">
        <v>742.58</v>
      </c>
      <c r="D622" s="2" t="s">
        <v>54</v>
      </c>
      <c r="F622" s="4">
        <v>44176</v>
      </c>
      <c r="G622" s="2">
        <v>7657.16</v>
      </c>
      <c r="H622" s="2">
        <v>38233.89</v>
      </c>
      <c r="I622" s="2" t="s">
        <v>53</v>
      </c>
      <c r="K622" s="4">
        <v>44186</v>
      </c>
      <c r="L622" s="2">
        <v>12259.35</v>
      </c>
      <c r="M622" s="2">
        <v>-442724.86</v>
      </c>
      <c r="N622" s="2" t="s">
        <v>55</v>
      </c>
      <c r="P622" s="4">
        <v>44185</v>
      </c>
      <c r="Q622" s="2">
        <v>47.38</v>
      </c>
      <c r="R622" s="2">
        <v>-978.16</v>
      </c>
      <c r="S622" s="2" t="s">
        <v>52</v>
      </c>
      <c r="U622" s="4">
        <v>44187</v>
      </c>
      <c r="V622" s="2">
        <v>6122.15</v>
      </c>
      <c r="W622" s="2">
        <v>-42441.09</v>
      </c>
      <c r="X622" s="2" t="s">
        <v>54</v>
      </c>
      <c r="Z622" s="12">
        <v>44171</v>
      </c>
      <c r="AA622" s="10">
        <v>554.9</v>
      </c>
      <c r="AB622" s="10">
        <v>-32655.82</v>
      </c>
    </row>
    <row r="623" spans="1:28" ht="15.75" customHeight="1" thickBot="1" x14ac:dyDescent="0.35">
      <c r="A623" s="4">
        <v>43642</v>
      </c>
      <c r="B623" s="2">
        <v>350.85</v>
      </c>
      <c r="C623" s="2">
        <v>-10070.07</v>
      </c>
      <c r="D623" s="2" t="s">
        <v>52</v>
      </c>
      <c r="F623" s="4">
        <v>44178</v>
      </c>
      <c r="G623" s="2">
        <v>332.58</v>
      </c>
      <c r="H623" s="2">
        <v>-24795.51</v>
      </c>
      <c r="I623" s="2" t="s">
        <v>53</v>
      </c>
      <c r="K623" s="4">
        <v>44187</v>
      </c>
      <c r="L623" s="2">
        <v>10345.52</v>
      </c>
      <c r="M623" s="2">
        <v>80010.820000000007</v>
      </c>
      <c r="N623" s="2" t="s">
        <v>55</v>
      </c>
      <c r="P623" s="4">
        <v>44186</v>
      </c>
      <c r="Q623" s="2">
        <v>1268.53</v>
      </c>
      <c r="R623" s="2">
        <v>-5035.25</v>
      </c>
      <c r="S623" s="2" t="s">
        <v>52</v>
      </c>
      <c r="U623" s="4">
        <v>44188</v>
      </c>
      <c r="V623" s="2">
        <v>5788.43</v>
      </c>
      <c r="W623" s="2">
        <v>16683.78</v>
      </c>
      <c r="X623" s="2" t="s">
        <v>54</v>
      </c>
      <c r="Z623" s="12">
        <v>44172</v>
      </c>
      <c r="AA623" s="10">
        <v>36925.75</v>
      </c>
      <c r="AB623" s="10">
        <v>-1195472.48</v>
      </c>
    </row>
    <row r="624" spans="1:28" ht="15.75" customHeight="1" thickBot="1" x14ac:dyDescent="0.35">
      <c r="A624" s="4">
        <v>43643</v>
      </c>
      <c r="B624" s="2">
        <v>1204.3599999999999</v>
      </c>
      <c r="C624" s="2">
        <v>-22365.119999999999</v>
      </c>
      <c r="D624" s="2" t="s">
        <v>55</v>
      </c>
      <c r="F624" s="4">
        <v>44179</v>
      </c>
      <c r="G624" s="2">
        <v>9189.57</v>
      </c>
      <c r="H624" s="2">
        <v>50242.01</v>
      </c>
      <c r="I624" s="2" t="s">
        <v>53</v>
      </c>
      <c r="K624" s="4">
        <v>44188</v>
      </c>
      <c r="L624" s="2">
        <v>9609.49</v>
      </c>
      <c r="M624" s="2">
        <v>-331158.40000000002</v>
      </c>
      <c r="N624" s="2" t="s">
        <v>55</v>
      </c>
      <c r="P624" s="4">
        <v>44187</v>
      </c>
      <c r="Q624" s="2">
        <v>926.94</v>
      </c>
      <c r="R624" s="2">
        <v>-6291.39</v>
      </c>
      <c r="S624" s="2" t="s">
        <v>52</v>
      </c>
      <c r="U624" s="4">
        <v>44189</v>
      </c>
      <c r="V624" s="2">
        <v>4004.67</v>
      </c>
      <c r="W624" s="2">
        <v>-6221.27</v>
      </c>
      <c r="X624" s="2" t="s">
        <v>54</v>
      </c>
      <c r="Z624" s="12">
        <v>44173</v>
      </c>
      <c r="AA624" s="10">
        <v>29092.560000000001</v>
      </c>
      <c r="AB624" s="10">
        <v>187466.57</v>
      </c>
    </row>
    <row r="625" spans="1:28" ht="15.75" customHeight="1" thickBot="1" x14ac:dyDescent="0.35">
      <c r="A625" s="4">
        <v>43643</v>
      </c>
      <c r="B625" s="2">
        <v>532.78</v>
      </c>
      <c r="C625" s="2">
        <v>-16232.51</v>
      </c>
      <c r="D625" s="2" t="s">
        <v>54</v>
      </c>
      <c r="F625" s="4">
        <v>44180</v>
      </c>
      <c r="G625" s="2">
        <v>9291.17</v>
      </c>
      <c r="H625" s="2">
        <v>85050.16</v>
      </c>
      <c r="I625" s="2" t="s">
        <v>53</v>
      </c>
      <c r="K625" s="4">
        <v>44189</v>
      </c>
      <c r="L625" s="2">
        <v>7437.38</v>
      </c>
      <c r="M625" s="2">
        <v>-66703.820000000007</v>
      </c>
      <c r="N625" s="2" t="s">
        <v>55</v>
      </c>
      <c r="P625" s="4">
        <v>44188</v>
      </c>
      <c r="Q625" s="2">
        <v>763.59</v>
      </c>
      <c r="R625" s="2">
        <v>4261</v>
      </c>
      <c r="S625" s="2" t="s">
        <v>52</v>
      </c>
      <c r="U625" s="4">
        <v>44192</v>
      </c>
      <c r="V625" s="2">
        <v>234.04</v>
      </c>
      <c r="W625" s="2">
        <v>-131426.45000000001</v>
      </c>
      <c r="X625" s="2" t="s">
        <v>54</v>
      </c>
      <c r="Z625" s="12">
        <v>44174</v>
      </c>
      <c r="AA625" s="10">
        <v>36108.33</v>
      </c>
      <c r="AB625" s="10">
        <v>-445934.62</v>
      </c>
    </row>
    <row r="626" spans="1:28" ht="15.75" customHeight="1" thickBot="1" x14ac:dyDescent="0.35">
      <c r="A626" s="4">
        <v>43643</v>
      </c>
      <c r="B626" s="2">
        <v>2858.34</v>
      </c>
      <c r="C626" s="2">
        <v>-2217.29</v>
      </c>
      <c r="D626" s="2" t="s">
        <v>53</v>
      </c>
      <c r="F626" s="4">
        <v>44181</v>
      </c>
      <c r="G626" s="2">
        <v>11119.54</v>
      </c>
      <c r="H626" s="2">
        <v>-266015.43</v>
      </c>
      <c r="I626" s="2" t="s">
        <v>53</v>
      </c>
      <c r="K626" s="4">
        <v>44192</v>
      </c>
      <c r="L626" s="2">
        <v>88.09</v>
      </c>
      <c r="M626" s="2">
        <v>-9805.3799999999992</v>
      </c>
      <c r="N626" s="2" t="s">
        <v>55</v>
      </c>
      <c r="P626" s="4">
        <v>44189</v>
      </c>
      <c r="Q626" s="2">
        <v>321.39</v>
      </c>
      <c r="R626" s="2">
        <v>-1867.2</v>
      </c>
      <c r="S626" s="2" t="s">
        <v>52</v>
      </c>
      <c r="U626" s="4">
        <v>44193</v>
      </c>
      <c r="V626" s="2">
        <v>6968.33</v>
      </c>
      <c r="W626" s="2">
        <v>23154.26</v>
      </c>
      <c r="X626" s="2" t="s">
        <v>54</v>
      </c>
      <c r="Z626" s="12">
        <v>44175</v>
      </c>
      <c r="AA626" s="10">
        <v>33244.25</v>
      </c>
      <c r="AB626" s="10">
        <v>-562438.48</v>
      </c>
    </row>
    <row r="627" spans="1:28" ht="15.75" customHeight="1" thickBot="1" x14ac:dyDescent="0.35">
      <c r="A627" s="4">
        <v>43643</v>
      </c>
      <c r="B627" s="2">
        <v>371.94</v>
      </c>
      <c r="C627" s="2">
        <v>-4012.43</v>
      </c>
      <c r="D627" s="2" t="s">
        <v>52</v>
      </c>
      <c r="F627" s="4">
        <v>44182</v>
      </c>
      <c r="G627" s="2">
        <v>9614.7900000000009</v>
      </c>
      <c r="H627" s="2">
        <v>-510823.54</v>
      </c>
      <c r="I627" s="2" t="s">
        <v>53</v>
      </c>
      <c r="K627" s="4">
        <v>44193</v>
      </c>
      <c r="L627" s="2">
        <v>8459.6</v>
      </c>
      <c r="M627" s="2">
        <v>139171.64000000001</v>
      </c>
      <c r="N627" s="2" t="s">
        <v>55</v>
      </c>
      <c r="P627" s="4">
        <v>44192</v>
      </c>
      <c r="Q627" s="2">
        <v>28.95</v>
      </c>
      <c r="R627" s="2">
        <v>340.28</v>
      </c>
      <c r="S627" s="2" t="s">
        <v>52</v>
      </c>
      <c r="U627" s="4">
        <v>44194</v>
      </c>
      <c r="V627" s="2">
        <v>5917.3</v>
      </c>
      <c r="W627" s="2">
        <v>227748.05</v>
      </c>
      <c r="X627" s="2" t="s">
        <v>54</v>
      </c>
      <c r="Z627" s="12">
        <v>44176</v>
      </c>
      <c r="AA627" s="10">
        <v>31832.94</v>
      </c>
      <c r="AB627" s="10">
        <v>-551993.5</v>
      </c>
    </row>
    <row r="628" spans="1:28" ht="15.75" customHeight="1" thickBot="1" x14ac:dyDescent="0.35">
      <c r="A628" s="4">
        <v>43644</v>
      </c>
      <c r="B628" s="2">
        <v>3284.44</v>
      </c>
      <c r="C628" s="2">
        <v>-12104.32</v>
      </c>
      <c r="D628" s="2" t="s">
        <v>53</v>
      </c>
      <c r="F628" s="4">
        <v>44183</v>
      </c>
      <c r="G628" s="2">
        <v>8726.9699999999993</v>
      </c>
      <c r="H628" s="2">
        <v>89875.88</v>
      </c>
      <c r="I628" s="2" t="s">
        <v>53</v>
      </c>
      <c r="K628" s="4">
        <v>44194</v>
      </c>
      <c r="L628" s="2">
        <v>6765.41</v>
      </c>
      <c r="M628" s="2">
        <v>93118.09</v>
      </c>
      <c r="N628" s="2" t="s">
        <v>55</v>
      </c>
      <c r="P628" s="4">
        <v>44193</v>
      </c>
      <c r="Q628" s="2">
        <v>666.11</v>
      </c>
      <c r="R628" s="2">
        <v>7282.47</v>
      </c>
      <c r="S628" s="2" t="s">
        <v>52</v>
      </c>
      <c r="U628" s="4">
        <v>44195</v>
      </c>
      <c r="V628" s="2">
        <v>5871.76</v>
      </c>
      <c r="W628" s="2">
        <v>114100.03</v>
      </c>
      <c r="X628" s="2" t="s">
        <v>54</v>
      </c>
      <c r="Z628" s="12">
        <v>44178</v>
      </c>
      <c r="AA628" s="10">
        <v>1244.6400000000001</v>
      </c>
      <c r="AB628" s="10">
        <v>-5623.72</v>
      </c>
    </row>
    <row r="629" spans="1:28" ht="15.75" customHeight="1" thickBot="1" x14ac:dyDescent="0.35">
      <c r="A629" s="4">
        <v>43644</v>
      </c>
      <c r="B629" s="2">
        <v>556.54</v>
      </c>
      <c r="C629" s="2">
        <v>-16558.89</v>
      </c>
      <c r="D629" s="2" t="s">
        <v>54</v>
      </c>
      <c r="F629" s="4">
        <v>44185</v>
      </c>
      <c r="G629" s="2">
        <v>434.03</v>
      </c>
      <c r="H629" s="2">
        <v>-8932.44</v>
      </c>
      <c r="I629" s="2" t="s">
        <v>53</v>
      </c>
      <c r="K629" s="4">
        <v>44195</v>
      </c>
      <c r="L629" s="2">
        <v>10600.78</v>
      </c>
      <c r="M629" s="2">
        <v>-258232.78</v>
      </c>
      <c r="N629" s="2" t="s">
        <v>55</v>
      </c>
      <c r="P629" s="4">
        <v>44194</v>
      </c>
      <c r="Q629" s="2">
        <v>570.85</v>
      </c>
      <c r="R629" s="2">
        <v>5454.3</v>
      </c>
      <c r="S629" s="2" t="s">
        <v>52</v>
      </c>
      <c r="U629" s="4">
        <v>44196</v>
      </c>
      <c r="V629" s="2">
        <v>6183.06</v>
      </c>
      <c r="W629" s="2">
        <v>112423.67999999999</v>
      </c>
      <c r="X629" s="2" t="s">
        <v>54</v>
      </c>
      <c r="Z629" s="12">
        <v>44179</v>
      </c>
      <c r="AA629" s="10">
        <v>33436.199999999997</v>
      </c>
      <c r="AB629" s="10">
        <v>-31980.400000000001</v>
      </c>
    </row>
    <row r="630" spans="1:28" ht="15.75" customHeight="1" thickBot="1" x14ac:dyDescent="0.35">
      <c r="A630" s="4">
        <v>43644</v>
      </c>
      <c r="B630" s="2">
        <v>1004.09</v>
      </c>
      <c r="C630" s="2">
        <v>-4658.67</v>
      </c>
      <c r="D630" s="2" t="s">
        <v>55</v>
      </c>
      <c r="F630" s="4">
        <v>44186</v>
      </c>
      <c r="G630" s="2">
        <v>13079.65</v>
      </c>
      <c r="H630" s="2">
        <v>-216944.88</v>
      </c>
      <c r="I630" s="2" t="s">
        <v>53</v>
      </c>
      <c r="K630" s="4">
        <v>44196</v>
      </c>
      <c r="L630" s="2">
        <v>9401.75</v>
      </c>
      <c r="M630" s="2">
        <v>-364220.9</v>
      </c>
      <c r="N630" s="2" t="s">
        <v>55</v>
      </c>
      <c r="P630" s="4">
        <v>44195</v>
      </c>
      <c r="Q630" s="2">
        <v>1103.3800000000001</v>
      </c>
      <c r="R630" s="2">
        <v>-12850.2</v>
      </c>
      <c r="S630" s="2" t="s">
        <v>52</v>
      </c>
      <c r="U630" s="4">
        <v>44199</v>
      </c>
      <c r="V630" s="2">
        <v>475.58</v>
      </c>
      <c r="W630" s="2">
        <v>-373540.36</v>
      </c>
      <c r="X630" s="2" t="s">
        <v>54</v>
      </c>
      <c r="Z630" s="12">
        <v>44180</v>
      </c>
      <c r="AA630" s="10">
        <v>33973.839999999997</v>
      </c>
      <c r="AB630" s="10">
        <v>-1194437.5900000001</v>
      </c>
    </row>
    <row r="631" spans="1:28" ht="15.75" customHeight="1" thickBot="1" x14ac:dyDescent="0.35">
      <c r="A631" s="4">
        <v>43644</v>
      </c>
      <c r="B631" s="2">
        <v>319.12</v>
      </c>
      <c r="C631" s="2">
        <v>-2810.27</v>
      </c>
      <c r="D631" s="2" t="s">
        <v>52</v>
      </c>
      <c r="F631" s="4">
        <v>44187</v>
      </c>
      <c r="G631" s="2">
        <v>10370.39</v>
      </c>
      <c r="H631" s="2">
        <v>66627.25</v>
      </c>
      <c r="I631" s="2" t="s">
        <v>53</v>
      </c>
      <c r="K631" s="4">
        <v>44199</v>
      </c>
      <c r="L631" s="2">
        <v>234.68</v>
      </c>
      <c r="M631" s="2">
        <v>-21505.29</v>
      </c>
      <c r="N631" s="2" t="s">
        <v>55</v>
      </c>
      <c r="P631" s="4">
        <v>44196</v>
      </c>
      <c r="Q631" s="2">
        <v>550</v>
      </c>
      <c r="R631" s="2">
        <v>-7341.28</v>
      </c>
      <c r="S631" s="2" t="s">
        <v>52</v>
      </c>
      <c r="U631" s="4">
        <v>44200</v>
      </c>
      <c r="V631" s="2">
        <v>9059.73</v>
      </c>
      <c r="W631" s="2">
        <v>-892648.59</v>
      </c>
      <c r="X631" s="2" t="s">
        <v>54</v>
      </c>
      <c r="Z631" s="12">
        <v>44181</v>
      </c>
      <c r="AA631" s="10">
        <v>36160.26</v>
      </c>
      <c r="AB631" s="10">
        <v>-1248088.04</v>
      </c>
    </row>
    <row r="632" spans="1:28" ht="15.75" customHeight="1" thickBot="1" x14ac:dyDescent="0.35">
      <c r="A632" s="4">
        <v>43646</v>
      </c>
      <c r="B632" s="2">
        <v>68.47</v>
      </c>
      <c r="C632" s="2">
        <v>-1095.82</v>
      </c>
      <c r="D632" s="2" t="s">
        <v>53</v>
      </c>
      <c r="F632" s="4">
        <v>44188</v>
      </c>
      <c r="G632" s="2">
        <v>9231.4699999999993</v>
      </c>
      <c r="H632" s="2">
        <v>139580.07</v>
      </c>
      <c r="I632" s="2" t="s">
        <v>53</v>
      </c>
      <c r="K632" s="4">
        <v>44200</v>
      </c>
      <c r="L632" s="2">
        <v>10655.22</v>
      </c>
      <c r="M632" s="2">
        <v>40685.01</v>
      </c>
      <c r="N632" s="2" t="s">
        <v>55</v>
      </c>
      <c r="P632" s="4">
        <v>44199</v>
      </c>
      <c r="Q632" s="2">
        <v>26.27</v>
      </c>
      <c r="R632" s="2">
        <v>-844.9</v>
      </c>
      <c r="S632" s="2" t="s">
        <v>52</v>
      </c>
      <c r="U632" s="4">
        <v>44201</v>
      </c>
      <c r="V632" s="2">
        <v>9310.41</v>
      </c>
      <c r="W632" s="2">
        <v>89556.85</v>
      </c>
      <c r="X632" s="2" t="s">
        <v>54</v>
      </c>
      <c r="Z632" s="12">
        <v>44182</v>
      </c>
      <c r="AA632" s="10">
        <v>34871.440000000002</v>
      </c>
      <c r="AB632" s="10">
        <v>-2557391.16</v>
      </c>
    </row>
    <row r="633" spans="1:28" ht="15.75" customHeight="1" thickBot="1" x14ac:dyDescent="0.35">
      <c r="A633" s="4">
        <v>43646</v>
      </c>
      <c r="B633" s="2">
        <v>19.48</v>
      </c>
      <c r="C633" s="2">
        <v>-1555.17</v>
      </c>
      <c r="D633" s="2" t="s">
        <v>55</v>
      </c>
      <c r="F633" s="4">
        <v>44189</v>
      </c>
      <c r="G633" s="2">
        <v>5105.8999999999996</v>
      </c>
      <c r="H633" s="2">
        <v>18992.27</v>
      </c>
      <c r="I633" s="2" t="s">
        <v>53</v>
      </c>
      <c r="K633" s="4">
        <v>44201</v>
      </c>
      <c r="L633" s="2">
        <v>8812.31</v>
      </c>
      <c r="M633" s="2">
        <v>36636.379999999997</v>
      </c>
      <c r="N633" s="2" t="s">
        <v>55</v>
      </c>
      <c r="P633" s="4">
        <v>44200</v>
      </c>
      <c r="Q633" s="2">
        <v>1162.32</v>
      </c>
      <c r="R633" s="2">
        <v>-7668.4</v>
      </c>
      <c r="S633" s="2" t="s">
        <v>52</v>
      </c>
      <c r="U633" s="4">
        <v>44202</v>
      </c>
      <c r="V633" s="2">
        <v>13255.62</v>
      </c>
      <c r="W633" s="2">
        <v>-433524.42</v>
      </c>
      <c r="X633" s="2" t="s">
        <v>54</v>
      </c>
      <c r="Z633" s="12">
        <v>44183</v>
      </c>
      <c r="AA633" s="10">
        <v>30052.68</v>
      </c>
      <c r="AB633" s="10">
        <v>263313.69</v>
      </c>
    </row>
    <row r="634" spans="1:28" ht="15.75" customHeight="1" thickBot="1" x14ac:dyDescent="0.35">
      <c r="A634" s="4">
        <v>43646</v>
      </c>
      <c r="B634" s="2">
        <v>81.23</v>
      </c>
      <c r="C634" s="2">
        <v>-16488.43</v>
      </c>
      <c r="D634" s="2" t="s">
        <v>54</v>
      </c>
      <c r="F634" s="4">
        <v>44192</v>
      </c>
      <c r="G634" s="2">
        <v>268.58</v>
      </c>
      <c r="H634" s="2">
        <v>-3186.92</v>
      </c>
      <c r="I634" s="2" t="s">
        <v>53</v>
      </c>
      <c r="K634" s="4">
        <v>44202</v>
      </c>
      <c r="L634" s="2">
        <v>10325.98</v>
      </c>
      <c r="M634" s="2">
        <v>-119135.62</v>
      </c>
      <c r="N634" s="2" t="s">
        <v>55</v>
      </c>
      <c r="P634" s="4">
        <v>44201</v>
      </c>
      <c r="Q634" s="2">
        <v>1477.14</v>
      </c>
      <c r="R634" s="2">
        <v>-28649.46</v>
      </c>
      <c r="S634" s="2" t="s">
        <v>52</v>
      </c>
      <c r="U634" s="4">
        <v>44203</v>
      </c>
      <c r="V634" s="2">
        <v>7976.9</v>
      </c>
      <c r="W634" s="2">
        <v>172859.94</v>
      </c>
      <c r="X634" s="2" t="s">
        <v>54</v>
      </c>
      <c r="Z634" s="12">
        <v>44185</v>
      </c>
      <c r="AA634" s="10">
        <v>1583.46</v>
      </c>
      <c r="AB634" s="10">
        <v>-107808.4</v>
      </c>
    </row>
    <row r="635" spans="1:28" ht="15.75" customHeight="1" thickBot="1" x14ac:dyDescent="0.35">
      <c r="A635" s="4">
        <v>43646</v>
      </c>
      <c r="B635" s="2">
        <v>107.47</v>
      </c>
      <c r="C635" s="2">
        <v>1202.6300000000001</v>
      </c>
      <c r="D635" s="2" t="s">
        <v>52</v>
      </c>
      <c r="F635" s="4">
        <v>44193</v>
      </c>
      <c r="G635" s="2">
        <v>10377.299999999999</v>
      </c>
      <c r="H635" s="2">
        <v>156818.12</v>
      </c>
      <c r="I635" s="2" t="s">
        <v>53</v>
      </c>
      <c r="K635" s="4">
        <v>44203</v>
      </c>
      <c r="L635" s="2">
        <v>9700.43</v>
      </c>
      <c r="M635" s="2">
        <v>190226.81</v>
      </c>
      <c r="N635" s="2" t="s">
        <v>55</v>
      </c>
      <c r="P635" s="4">
        <v>44202</v>
      </c>
      <c r="Q635" s="2">
        <v>1356.05</v>
      </c>
      <c r="R635" s="2">
        <v>18010.900000000001</v>
      </c>
      <c r="S635" s="2" t="s">
        <v>52</v>
      </c>
      <c r="U635" s="4">
        <v>44204</v>
      </c>
      <c r="V635" s="2">
        <v>12783.78</v>
      </c>
      <c r="W635" s="2">
        <v>-1932441.69</v>
      </c>
      <c r="X635" s="2" t="s">
        <v>54</v>
      </c>
      <c r="Z635" s="12">
        <v>44186</v>
      </c>
      <c r="AA635" s="10">
        <v>45792.14</v>
      </c>
      <c r="AB635" s="10">
        <v>-1185523.3799999999</v>
      </c>
    </row>
    <row r="636" spans="1:28" ht="15.75" customHeight="1" thickBot="1" x14ac:dyDescent="0.35">
      <c r="A636" s="4">
        <v>43647</v>
      </c>
      <c r="B636" s="2">
        <v>1219.22</v>
      </c>
      <c r="C636" s="2">
        <v>-4707.67</v>
      </c>
      <c r="D636" s="2" t="s">
        <v>55</v>
      </c>
      <c r="F636" s="4">
        <v>44194</v>
      </c>
      <c r="G636" s="2">
        <v>11029.64</v>
      </c>
      <c r="H636" s="2">
        <v>62200.9</v>
      </c>
      <c r="I636" s="2" t="s">
        <v>53</v>
      </c>
      <c r="K636" s="4">
        <v>44204</v>
      </c>
      <c r="L636" s="2">
        <v>7720.25</v>
      </c>
      <c r="M636" s="2">
        <v>-53398.84</v>
      </c>
      <c r="N636" s="2" t="s">
        <v>55</v>
      </c>
      <c r="P636" s="4">
        <v>44203</v>
      </c>
      <c r="Q636" s="2">
        <v>1186.83</v>
      </c>
      <c r="R636" s="2">
        <v>-29011.94</v>
      </c>
      <c r="S636" s="2" t="s">
        <v>52</v>
      </c>
      <c r="U636" s="4">
        <v>44206</v>
      </c>
      <c r="V636" s="2">
        <v>249.25</v>
      </c>
      <c r="W636" s="2">
        <v>-30351.200000000001</v>
      </c>
      <c r="X636" s="2" t="s">
        <v>54</v>
      </c>
      <c r="Z636" s="12">
        <v>44187</v>
      </c>
      <c r="AA636" s="10">
        <v>36005.980000000003</v>
      </c>
      <c r="AB636" s="10">
        <v>245496.64</v>
      </c>
    </row>
    <row r="637" spans="1:28" ht="15.75" customHeight="1" thickBot="1" x14ac:dyDescent="0.35">
      <c r="A637" s="4">
        <v>43647</v>
      </c>
      <c r="B637" s="2">
        <v>876.71</v>
      </c>
      <c r="C637" s="2">
        <v>-30291.01</v>
      </c>
      <c r="D637" s="2" t="s">
        <v>54</v>
      </c>
      <c r="F637" s="4">
        <v>44195</v>
      </c>
      <c r="G637" s="2">
        <v>11521.29</v>
      </c>
      <c r="H637" s="2">
        <v>-43787.24</v>
      </c>
      <c r="I637" s="2" t="s">
        <v>53</v>
      </c>
      <c r="K637" s="4">
        <v>44206</v>
      </c>
      <c r="L637" s="2">
        <v>253.95</v>
      </c>
      <c r="M637" s="2">
        <v>-18876.34</v>
      </c>
      <c r="N637" s="2" t="s">
        <v>55</v>
      </c>
      <c r="P637" s="4">
        <v>44204</v>
      </c>
      <c r="Q637" s="2">
        <v>1316.74</v>
      </c>
      <c r="R637" s="2">
        <v>-41891.42</v>
      </c>
      <c r="S637" s="2" t="s">
        <v>52</v>
      </c>
      <c r="U637" s="4">
        <v>44207</v>
      </c>
      <c r="V637" s="2">
        <v>8544.7999999999993</v>
      </c>
      <c r="W637" s="2">
        <v>-304485.46000000002</v>
      </c>
      <c r="X637" s="2" t="s">
        <v>54</v>
      </c>
      <c r="Z637" s="12">
        <v>44188</v>
      </c>
      <c r="AA637" s="10">
        <v>33112.800000000003</v>
      </c>
      <c r="AB637" s="10">
        <v>-273261.53000000003</v>
      </c>
    </row>
    <row r="638" spans="1:28" ht="15.75" customHeight="1" thickBot="1" x14ac:dyDescent="0.35">
      <c r="A638" s="4">
        <v>43647</v>
      </c>
      <c r="B638" s="2">
        <v>3815.69</v>
      </c>
      <c r="C638" s="2">
        <v>-6984.5</v>
      </c>
      <c r="D638" s="2" t="s">
        <v>53</v>
      </c>
      <c r="F638" s="4">
        <v>44196</v>
      </c>
      <c r="G638" s="2">
        <v>12191.18</v>
      </c>
      <c r="H638" s="2">
        <v>-7222.24</v>
      </c>
      <c r="I638" s="2" t="s">
        <v>53</v>
      </c>
      <c r="K638" s="4">
        <v>44207</v>
      </c>
      <c r="L638" s="2">
        <v>8840.0400000000009</v>
      </c>
      <c r="M638" s="2">
        <v>31385.200000000001</v>
      </c>
      <c r="N638" s="2" t="s">
        <v>55</v>
      </c>
      <c r="P638" s="4">
        <v>44206</v>
      </c>
      <c r="Q638" s="2">
        <v>40.6</v>
      </c>
      <c r="R638" s="2">
        <v>-10478.200000000001</v>
      </c>
      <c r="S638" s="2" t="s">
        <v>52</v>
      </c>
      <c r="U638" s="4">
        <v>44208</v>
      </c>
      <c r="V638" s="2">
        <v>8692.32</v>
      </c>
      <c r="W638" s="2">
        <v>-118603.26</v>
      </c>
      <c r="X638" s="2" t="s">
        <v>54</v>
      </c>
      <c r="Z638" s="12">
        <v>44189</v>
      </c>
      <c r="AA638" s="10">
        <v>22751.17</v>
      </c>
      <c r="AB638" s="10">
        <v>-327096.78999999998</v>
      </c>
    </row>
    <row r="639" spans="1:28" ht="15.75" customHeight="1" thickBot="1" x14ac:dyDescent="0.35">
      <c r="A639" s="4">
        <v>43647</v>
      </c>
      <c r="B639" s="2">
        <v>379.54</v>
      </c>
      <c r="C639" s="2">
        <v>2586.16</v>
      </c>
      <c r="D639" s="2" t="s">
        <v>52</v>
      </c>
      <c r="F639" s="4">
        <v>44199</v>
      </c>
      <c r="G639" s="2">
        <v>524.58000000000004</v>
      </c>
      <c r="H639" s="2">
        <v>963.55</v>
      </c>
      <c r="I639" s="2" t="s">
        <v>53</v>
      </c>
      <c r="K639" s="4">
        <v>44208</v>
      </c>
      <c r="L639" s="2">
        <v>9744.57</v>
      </c>
      <c r="M639" s="2">
        <v>-351605.29</v>
      </c>
      <c r="N639" s="2" t="s">
        <v>55</v>
      </c>
      <c r="P639" s="4">
        <v>44207</v>
      </c>
      <c r="Q639" s="2">
        <v>918.79</v>
      </c>
      <c r="R639" s="2">
        <v>-37880.44</v>
      </c>
      <c r="S639" s="2" t="s">
        <v>52</v>
      </c>
      <c r="U639" s="4">
        <v>44209</v>
      </c>
      <c r="V639" s="2">
        <v>7736.99</v>
      </c>
      <c r="W639" s="2">
        <v>120403.46</v>
      </c>
      <c r="X639" s="2" t="s">
        <v>54</v>
      </c>
      <c r="Z639" s="12">
        <v>44192</v>
      </c>
      <c r="AA639" s="10">
        <v>836.97</v>
      </c>
      <c r="AB639" s="10">
        <v>-152120.25</v>
      </c>
    </row>
    <row r="640" spans="1:28" ht="15.75" customHeight="1" thickBot="1" x14ac:dyDescent="0.35">
      <c r="A640" s="4">
        <v>43648</v>
      </c>
      <c r="B640" s="2">
        <v>869.55</v>
      </c>
      <c r="C640" s="2">
        <v>-62969.61</v>
      </c>
      <c r="D640" s="2" t="s">
        <v>54</v>
      </c>
      <c r="F640" s="4">
        <v>44200</v>
      </c>
      <c r="G640" s="2">
        <v>13304.12</v>
      </c>
      <c r="H640" s="2">
        <v>185147.6</v>
      </c>
      <c r="I640" s="2" t="s">
        <v>53</v>
      </c>
      <c r="K640" s="4">
        <v>44209</v>
      </c>
      <c r="L640" s="2">
        <v>10135.469999999999</v>
      </c>
      <c r="M640" s="2">
        <v>-136999.09</v>
      </c>
      <c r="N640" s="2" t="s">
        <v>55</v>
      </c>
      <c r="P640" s="4">
        <v>44208</v>
      </c>
      <c r="Q640" s="2">
        <v>846.21</v>
      </c>
      <c r="R640" s="2">
        <v>11690.5</v>
      </c>
      <c r="S640" s="2" t="s">
        <v>52</v>
      </c>
      <c r="U640" s="4">
        <v>44210</v>
      </c>
      <c r="V640" s="2">
        <v>8665.02</v>
      </c>
      <c r="W640" s="2">
        <v>-2619.63</v>
      </c>
      <c r="X640" s="2" t="s">
        <v>54</v>
      </c>
      <c r="Z640" s="12">
        <v>44193</v>
      </c>
      <c r="AA640" s="10">
        <v>34431.93</v>
      </c>
      <c r="AB640" s="10">
        <v>339540.93</v>
      </c>
    </row>
    <row r="641" spans="1:28" ht="15.75" customHeight="1" thickBot="1" x14ac:dyDescent="0.35">
      <c r="A641" s="4">
        <v>43648</v>
      </c>
      <c r="B641" s="2">
        <v>2972.12</v>
      </c>
      <c r="C641" s="2">
        <v>1856.82</v>
      </c>
      <c r="D641" s="2" t="s">
        <v>53</v>
      </c>
      <c r="F641" s="4">
        <v>44201</v>
      </c>
      <c r="G641" s="2">
        <v>10848.65</v>
      </c>
      <c r="H641" s="2">
        <v>121021.13</v>
      </c>
      <c r="I641" s="2" t="s">
        <v>53</v>
      </c>
      <c r="K641" s="4">
        <v>44210</v>
      </c>
      <c r="L641" s="2">
        <v>9330.98</v>
      </c>
      <c r="M641" s="2">
        <v>-2309.16</v>
      </c>
      <c r="N641" s="2" t="s">
        <v>55</v>
      </c>
      <c r="P641" s="4">
        <v>44209</v>
      </c>
      <c r="Q641" s="2">
        <v>744.65</v>
      </c>
      <c r="R641" s="2">
        <v>7089.09</v>
      </c>
      <c r="S641" s="2" t="s">
        <v>52</v>
      </c>
      <c r="U641" s="4">
        <v>44211</v>
      </c>
      <c r="V641" s="2">
        <v>10663.79</v>
      </c>
      <c r="W641" s="2">
        <v>63449.16</v>
      </c>
      <c r="X641" s="2" t="s">
        <v>54</v>
      </c>
      <c r="Z641" s="12">
        <v>44194</v>
      </c>
      <c r="AA641" s="10">
        <v>32676.1</v>
      </c>
      <c r="AB641" s="10">
        <v>280207.24</v>
      </c>
    </row>
    <row r="642" spans="1:28" ht="15.75" customHeight="1" thickBot="1" x14ac:dyDescent="0.35">
      <c r="A642" s="4">
        <v>43648</v>
      </c>
      <c r="B642" s="2">
        <v>329.64</v>
      </c>
      <c r="C642" s="2">
        <v>627.66999999999996</v>
      </c>
      <c r="D642" s="2" t="s">
        <v>52</v>
      </c>
      <c r="F642" s="4">
        <v>44202</v>
      </c>
      <c r="G642" s="2">
        <v>15585.81</v>
      </c>
      <c r="H642" s="2">
        <v>7005.33</v>
      </c>
      <c r="I642" s="2" t="s">
        <v>53</v>
      </c>
      <c r="K642" s="4">
        <v>44211</v>
      </c>
      <c r="L642" s="2">
        <v>9067.27</v>
      </c>
      <c r="M642" s="2">
        <v>44296.42</v>
      </c>
      <c r="N642" s="2" t="s">
        <v>55</v>
      </c>
      <c r="P642" s="4">
        <v>44210</v>
      </c>
      <c r="Q642" s="2">
        <v>864.97</v>
      </c>
      <c r="R642" s="2">
        <v>6052.81</v>
      </c>
      <c r="S642" s="2" t="s">
        <v>52</v>
      </c>
      <c r="U642" s="4">
        <v>44213</v>
      </c>
      <c r="V642" s="2">
        <v>677.79</v>
      </c>
      <c r="W642" s="2">
        <v>-183825.8</v>
      </c>
      <c r="X642" s="2" t="s">
        <v>54</v>
      </c>
      <c r="Z642" s="12">
        <v>44195</v>
      </c>
      <c r="AA642" s="10">
        <v>37077</v>
      </c>
      <c r="AB642" s="10">
        <v>-493460.21</v>
      </c>
    </row>
    <row r="643" spans="1:28" ht="15.75" customHeight="1" thickBot="1" x14ac:dyDescent="0.35">
      <c r="A643" s="4">
        <v>43648</v>
      </c>
      <c r="B643" s="2">
        <v>1113.33</v>
      </c>
      <c r="C643" s="2">
        <v>5663.24</v>
      </c>
      <c r="D643" s="2" t="s">
        <v>55</v>
      </c>
      <c r="F643" s="4">
        <v>44203</v>
      </c>
      <c r="G643" s="2">
        <v>11239.82</v>
      </c>
      <c r="H643" s="2">
        <v>66306.67</v>
      </c>
      <c r="I643" s="2" t="s">
        <v>53</v>
      </c>
      <c r="K643" s="4">
        <v>44213</v>
      </c>
      <c r="L643" s="2">
        <v>157.09</v>
      </c>
      <c r="M643" s="2">
        <v>-16422.349999999999</v>
      </c>
      <c r="N643" s="2" t="s">
        <v>55</v>
      </c>
      <c r="P643" s="4">
        <v>44211</v>
      </c>
      <c r="Q643" s="2">
        <v>556.82000000000005</v>
      </c>
      <c r="R643" s="2">
        <v>4754.6000000000004</v>
      </c>
      <c r="S643" s="2" t="s">
        <v>52</v>
      </c>
      <c r="U643" s="4">
        <v>44214</v>
      </c>
      <c r="V643" s="2">
        <v>9266.59</v>
      </c>
      <c r="W643" s="2">
        <v>-20251.560000000001</v>
      </c>
      <c r="X643" s="2" t="s">
        <v>54</v>
      </c>
      <c r="Z643" s="12">
        <v>44196</v>
      </c>
      <c r="AA643" s="10">
        <v>35701.26</v>
      </c>
      <c r="AB643" s="10">
        <v>-736642.71</v>
      </c>
    </row>
    <row r="644" spans="1:28" ht="15.75" customHeight="1" thickBot="1" x14ac:dyDescent="0.35">
      <c r="A644" s="4">
        <v>43649</v>
      </c>
      <c r="B644" s="2">
        <v>3397.69</v>
      </c>
      <c r="C644" s="2">
        <v>5437.01</v>
      </c>
      <c r="D644" s="2" t="s">
        <v>53</v>
      </c>
      <c r="F644" s="4">
        <v>44204</v>
      </c>
      <c r="G644" s="2">
        <v>12696.23</v>
      </c>
      <c r="H644" s="2">
        <v>-29745.279999999999</v>
      </c>
      <c r="I644" s="2" t="s">
        <v>53</v>
      </c>
      <c r="K644" s="4">
        <v>44214</v>
      </c>
      <c r="L644" s="2">
        <v>7586.36</v>
      </c>
      <c r="M644" s="2">
        <v>-12584.37</v>
      </c>
      <c r="N644" s="2" t="s">
        <v>55</v>
      </c>
      <c r="P644" s="4">
        <v>44213</v>
      </c>
      <c r="Q644" s="2">
        <v>34.08</v>
      </c>
      <c r="R644" s="2">
        <v>44.08</v>
      </c>
      <c r="S644" s="2" t="s">
        <v>52</v>
      </c>
      <c r="U644" s="4">
        <v>44215</v>
      </c>
      <c r="V644" s="2">
        <v>11767.78</v>
      </c>
      <c r="W644" s="2">
        <v>157684.87</v>
      </c>
      <c r="X644" s="2" t="s">
        <v>54</v>
      </c>
      <c r="Z644" s="12">
        <v>44199</v>
      </c>
      <c r="AA644" s="10">
        <v>1640.82</v>
      </c>
      <c r="AB644" s="10">
        <v>-464746.94</v>
      </c>
    </row>
    <row r="645" spans="1:28" ht="15.75" customHeight="1" thickBot="1" x14ac:dyDescent="0.35">
      <c r="A645" s="4">
        <v>43649</v>
      </c>
      <c r="B645" s="2">
        <v>804.71</v>
      </c>
      <c r="C645" s="2">
        <v>1063.73</v>
      </c>
      <c r="D645" s="2" t="s">
        <v>54</v>
      </c>
      <c r="F645" s="4">
        <v>44206</v>
      </c>
      <c r="G645" s="2">
        <v>382.68</v>
      </c>
      <c r="H645" s="2">
        <v>-26639.31</v>
      </c>
      <c r="I645" s="2" t="s">
        <v>53</v>
      </c>
      <c r="K645" s="4">
        <v>44215</v>
      </c>
      <c r="L645" s="2">
        <v>8381.76</v>
      </c>
      <c r="M645" s="2">
        <v>-7498.26</v>
      </c>
      <c r="N645" s="2" t="s">
        <v>55</v>
      </c>
      <c r="P645" s="4">
        <v>44214</v>
      </c>
      <c r="Q645" s="2">
        <v>437.89</v>
      </c>
      <c r="R645" s="2">
        <v>-4335.3500000000004</v>
      </c>
      <c r="S645" s="2" t="s">
        <v>52</v>
      </c>
      <c r="U645" s="4">
        <v>44216</v>
      </c>
      <c r="V645" s="2">
        <v>15546.57</v>
      </c>
      <c r="W645" s="2">
        <v>-620909.30000000005</v>
      </c>
      <c r="X645" s="2" t="s">
        <v>54</v>
      </c>
      <c r="Z645" s="12">
        <v>44200</v>
      </c>
      <c r="AA645" s="10">
        <v>43793.09</v>
      </c>
      <c r="AB645" s="10">
        <v>-691997.47</v>
      </c>
    </row>
    <row r="646" spans="1:28" ht="15.75" customHeight="1" thickBot="1" x14ac:dyDescent="0.35">
      <c r="A646" s="4">
        <v>43649</v>
      </c>
      <c r="B646" s="2">
        <v>1117.04</v>
      </c>
      <c r="C646" s="2">
        <v>-22825.55</v>
      </c>
      <c r="D646" s="2" t="s">
        <v>55</v>
      </c>
      <c r="F646" s="4">
        <v>44207</v>
      </c>
      <c r="G646" s="2">
        <v>11954.91</v>
      </c>
      <c r="H646" s="2">
        <v>-124762.39</v>
      </c>
      <c r="I646" s="2" t="s">
        <v>53</v>
      </c>
      <c r="K646" s="4">
        <v>44216</v>
      </c>
      <c r="L646" s="2">
        <v>11603.79</v>
      </c>
      <c r="M646" s="2">
        <v>105323.97</v>
      </c>
      <c r="N646" s="2" t="s">
        <v>55</v>
      </c>
      <c r="P646" s="4">
        <v>44215</v>
      </c>
      <c r="Q646" s="2">
        <v>847.33</v>
      </c>
      <c r="R646" s="2">
        <v>10717.97</v>
      </c>
      <c r="S646" s="2" t="s">
        <v>52</v>
      </c>
      <c r="U646" s="4">
        <v>44217</v>
      </c>
      <c r="V646" s="2">
        <v>10042.9</v>
      </c>
      <c r="W646" s="2">
        <v>33486.879999999997</v>
      </c>
      <c r="X646" s="2" t="s">
        <v>54</v>
      </c>
      <c r="Z646" s="12">
        <v>44201</v>
      </c>
      <c r="AA646" s="10">
        <v>41210.51</v>
      </c>
      <c r="AB646" s="10">
        <v>-148765.22</v>
      </c>
    </row>
    <row r="647" spans="1:28" ht="15.75" customHeight="1" thickBot="1" x14ac:dyDescent="0.35">
      <c r="A647" s="4">
        <v>43649</v>
      </c>
      <c r="B647" s="2">
        <v>232.6</v>
      </c>
      <c r="C647" s="2">
        <v>-4153.49</v>
      </c>
      <c r="D647" s="2" t="s">
        <v>52</v>
      </c>
      <c r="F647" s="4">
        <v>44208</v>
      </c>
      <c r="G647" s="2">
        <v>11210.55</v>
      </c>
      <c r="H647" s="2">
        <v>43600.61</v>
      </c>
      <c r="I647" s="2" t="s">
        <v>53</v>
      </c>
      <c r="K647" s="4">
        <v>44217</v>
      </c>
      <c r="L647" s="2">
        <v>9601.76</v>
      </c>
      <c r="M647" s="2">
        <v>-70853.72</v>
      </c>
      <c r="N647" s="2" t="s">
        <v>55</v>
      </c>
      <c r="P647" s="4">
        <v>44216</v>
      </c>
      <c r="Q647" s="2">
        <v>660.28</v>
      </c>
      <c r="R647" s="2">
        <v>-701.82</v>
      </c>
      <c r="S647" s="2" t="s">
        <v>52</v>
      </c>
      <c r="U647" s="4">
        <v>44218</v>
      </c>
      <c r="V647" s="2">
        <v>12368.23</v>
      </c>
      <c r="W647" s="2">
        <v>-200699.49</v>
      </c>
      <c r="X647" s="2" t="s">
        <v>54</v>
      </c>
      <c r="Z647" s="12">
        <v>44202</v>
      </c>
      <c r="AA647" s="10">
        <v>52827.95</v>
      </c>
      <c r="AB647" s="10">
        <v>-1155490.7</v>
      </c>
    </row>
    <row r="648" spans="1:28" ht="15.75" customHeight="1" thickBot="1" x14ac:dyDescent="0.35">
      <c r="A648" s="4">
        <v>43650</v>
      </c>
      <c r="B648" s="2">
        <v>1454.25</v>
      </c>
      <c r="C648" s="2">
        <v>3743.83</v>
      </c>
      <c r="D648" s="2" t="s">
        <v>53</v>
      </c>
      <c r="F648" s="4">
        <v>44209</v>
      </c>
      <c r="G648" s="2">
        <v>10338.57</v>
      </c>
      <c r="H648" s="2">
        <v>-10907.09</v>
      </c>
      <c r="I648" s="2" t="s">
        <v>53</v>
      </c>
      <c r="K648" s="4">
        <v>44218</v>
      </c>
      <c r="L648" s="2">
        <v>8953.1299999999992</v>
      </c>
      <c r="M648" s="2">
        <v>215843.24</v>
      </c>
      <c r="N648" s="2" t="s">
        <v>55</v>
      </c>
      <c r="P648" s="4">
        <v>44217</v>
      </c>
      <c r="Q648" s="2">
        <v>1011.91</v>
      </c>
      <c r="R648" s="2">
        <v>15784.76</v>
      </c>
      <c r="S648" s="2" t="s">
        <v>52</v>
      </c>
      <c r="U648" s="4">
        <v>44220</v>
      </c>
      <c r="V648" s="2">
        <v>129.19999999999999</v>
      </c>
      <c r="W648" s="2">
        <v>-5173.2</v>
      </c>
      <c r="X648" s="2" t="s">
        <v>54</v>
      </c>
      <c r="Z648" s="12">
        <v>44203</v>
      </c>
      <c r="AA648" s="10">
        <v>40502.25</v>
      </c>
      <c r="AB648" s="10">
        <v>454152.73</v>
      </c>
    </row>
    <row r="649" spans="1:28" ht="15.75" customHeight="1" thickBot="1" x14ac:dyDescent="0.35">
      <c r="A649" s="4">
        <v>43650</v>
      </c>
      <c r="B649" s="2">
        <v>668.51</v>
      </c>
      <c r="C649" s="2">
        <v>5302.2</v>
      </c>
      <c r="D649" s="2" t="s">
        <v>55</v>
      </c>
      <c r="F649" s="4">
        <v>44210</v>
      </c>
      <c r="G649" s="2">
        <v>12719.35</v>
      </c>
      <c r="H649" s="2">
        <v>-36236.78</v>
      </c>
      <c r="I649" s="2" t="s">
        <v>53</v>
      </c>
      <c r="K649" s="4">
        <v>44220</v>
      </c>
      <c r="L649" s="2">
        <v>58.77</v>
      </c>
      <c r="M649" s="2">
        <v>-1754.21</v>
      </c>
      <c r="N649" s="2" t="s">
        <v>55</v>
      </c>
      <c r="P649" s="4">
        <v>44218</v>
      </c>
      <c r="Q649" s="2">
        <v>679.81</v>
      </c>
      <c r="R649" s="2">
        <v>-5274.85</v>
      </c>
      <c r="S649" s="2" t="s">
        <v>52</v>
      </c>
      <c r="U649" s="4">
        <v>44221</v>
      </c>
      <c r="V649" s="2">
        <v>14085.28</v>
      </c>
      <c r="W649" s="2">
        <v>103879.48</v>
      </c>
      <c r="X649" s="2" t="s">
        <v>54</v>
      </c>
      <c r="Z649" s="12">
        <v>44204</v>
      </c>
      <c r="AA649" s="10">
        <v>45506.43</v>
      </c>
      <c r="AB649" s="10">
        <v>-2093722.47</v>
      </c>
    </row>
    <row r="650" spans="1:28" ht="15.75" customHeight="1" thickBot="1" x14ac:dyDescent="0.35">
      <c r="A650" s="4">
        <v>43650</v>
      </c>
      <c r="B650" s="2">
        <v>106.19</v>
      </c>
      <c r="C650" s="2">
        <v>-1740.86</v>
      </c>
      <c r="D650" s="2" t="s">
        <v>52</v>
      </c>
      <c r="F650" s="4">
        <v>44211</v>
      </c>
      <c r="G650" s="2">
        <v>9865.2199999999993</v>
      </c>
      <c r="H650" s="2">
        <v>-90473.45</v>
      </c>
      <c r="I650" s="2" t="s">
        <v>53</v>
      </c>
      <c r="K650" s="4">
        <v>44221</v>
      </c>
      <c r="L650" s="2">
        <v>12134.43</v>
      </c>
      <c r="M650" s="2">
        <v>281762.5</v>
      </c>
      <c r="N650" s="2" t="s">
        <v>55</v>
      </c>
      <c r="P650" s="4">
        <v>44220</v>
      </c>
      <c r="Q650" s="2">
        <v>10.38</v>
      </c>
      <c r="R650" s="2">
        <v>-120.98</v>
      </c>
      <c r="S650" s="2" t="s">
        <v>52</v>
      </c>
      <c r="U650" s="4">
        <v>44222</v>
      </c>
      <c r="V650" s="2">
        <v>11564.33</v>
      </c>
      <c r="W650" s="2">
        <v>288254.52</v>
      </c>
      <c r="X650" s="2" t="s">
        <v>54</v>
      </c>
      <c r="Z650" s="12">
        <v>44206</v>
      </c>
      <c r="AA650" s="10">
        <v>1420.29</v>
      </c>
      <c r="AB650" s="10">
        <v>-66650.81</v>
      </c>
    </row>
    <row r="651" spans="1:28" ht="15.75" customHeight="1" thickBot="1" x14ac:dyDescent="0.35">
      <c r="A651" s="4">
        <v>43650</v>
      </c>
      <c r="B651" s="2">
        <v>430.94</v>
      </c>
      <c r="C651" s="2">
        <v>11395.86</v>
      </c>
      <c r="D651" s="2" t="s">
        <v>54</v>
      </c>
      <c r="F651" s="4">
        <v>44213</v>
      </c>
      <c r="G651" s="2">
        <v>386.73</v>
      </c>
      <c r="H651" s="2">
        <v>-61634.44</v>
      </c>
      <c r="I651" s="2" t="s">
        <v>53</v>
      </c>
      <c r="K651" s="4">
        <v>44222</v>
      </c>
      <c r="L651" s="2">
        <v>14661.57</v>
      </c>
      <c r="M651" s="2">
        <v>-13333.08</v>
      </c>
      <c r="N651" s="2" t="s">
        <v>55</v>
      </c>
      <c r="P651" s="4">
        <v>44221</v>
      </c>
      <c r="Q651" s="2">
        <v>659.52</v>
      </c>
      <c r="R651" s="2">
        <v>-5037.8</v>
      </c>
      <c r="S651" s="2" t="s">
        <v>52</v>
      </c>
      <c r="U651" s="4">
        <v>44223</v>
      </c>
      <c r="V651" s="2">
        <v>12907.16</v>
      </c>
      <c r="W651" s="2">
        <v>-16618.349999999999</v>
      </c>
      <c r="X651" s="2" t="s">
        <v>54</v>
      </c>
      <c r="Z651" s="12">
        <v>44207</v>
      </c>
      <c r="AA651" s="10">
        <v>40031.19</v>
      </c>
      <c r="AB651" s="10">
        <v>-561439.84</v>
      </c>
    </row>
    <row r="652" spans="1:28" ht="15.75" customHeight="1" thickBot="1" x14ac:dyDescent="0.35">
      <c r="A652" s="4">
        <v>43651</v>
      </c>
      <c r="B652" s="2">
        <v>350.9</v>
      </c>
      <c r="C652" s="2">
        <v>-3837.03</v>
      </c>
      <c r="D652" s="2" t="s">
        <v>52</v>
      </c>
      <c r="F652" s="4">
        <v>44214</v>
      </c>
      <c r="G652" s="2">
        <v>8747.5499999999993</v>
      </c>
      <c r="H652" s="2">
        <v>-88019.39</v>
      </c>
      <c r="I652" s="2" t="s">
        <v>53</v>
      </c>
      <c r="K652" s="4">
        <v>44223</v>
      </c>
      <c r="L652" s="2">
        <v>18044.759999999998</v>
      </c>
      <c r="M652" s="2">
        <v>316420.52</v>
      </c>
      <c r="N652" s="2" t="s">
        <v>55</v>
      </c>
      <c r="P652" s="4">
        <v>44222</v>
      </c>
      <c r="Q652" s="2">
        <v>691.82</v>
      </c>
      <c r="R652" s="2">
        <v>-29.17</v>
      </c>
      <c r="S652" s="2" t="s">
        <v>52</v>
      </c>
      <c r="U652" s="4">
        <v>44224</v>
      </c>
      <c r="V652" s="2">
        <v>15668</v>
      </c>
      <c r="W652" s="2">
        <v>-53189.41</v>
      </c>
      <c r="X652" s="2" t="s">
        <v>54</v>
      </c>
      <c r="Z652" s="12">
        <v>44208</v>
      </c>
      <c r="AA652" s="10">
        <v>40689.72</v>
      </c>
      <c r="AB652" s="10">
        <v>-695035.95</v>
      </c>
    </row>
    <row r="653" spans="1:28" ht="15.75" customHeight="1" thickBot="1" x14ac:dyDescent="0.35">
      <c r="A653" s="4">
        <v>43651</v>
      </c>
      <c r="B653" s="2">
        <v>1386.74</v>
      </c>
      <c r="C653" s="2">
        <v>-85636.84</v>
      </c>
      <c r="D653" s="2" t="s">
        <v>55</v>
      </c>
      <c r="F653" s="4">
        <v>44215</v>
      </c>
      <c r="G653" s="2">
        <v>11664.2</v>
      </c>
      <c r="H653" s="2">
        <v>63116.639999999999</v>
      </c>
      <c r="I653" s="2" t="s">
        <v>53</v>
      </c>
      <c r="K653" s="4">
        <v>44224</v>
      </c>
      <c r="L653" s="2">
        <v>10928.36</v>
      </c>
      <c r="M653" s="2">
        <v>240594.03</v>
      </c>
      <c r="N653" s="2" t="s">
        <v>55</v>
      </c>
      <c r="P653" s="4">
        <v>44223</v>
      </c>
      <c r="Q653" s="2">
        <v>743.18</v>
      </c>
      <c r="R653" s="2">
        <v>-5460.41</v>
      </c>
      <c r="S653" s="2" t="s">
        <v>52</v>
      </c>
      <c r="U653" s="4">
        <v>44225</v>
      </c>
      <c r="V653" s="2">
        <v>15859.29</v>
      </c>
      <c r="W653" s="2">
        <v>62804.28</v>
      </c>
      <c r="X653" s="2" t="s">
        <v>54</v>
      </c>
      <c r="Z653" s="12">
        <v>44209</v>
      </c>
      <c r="AA653" s="10">
        <v>38454.71</v>
      </c>
      <c r="AB653" s="10">
        <v>-219360.56</v>
      </c>
    </row>
    <row r="654" spans="1:28" ht="15.75" customHeight="1" thickBot="1" x14ac:dyDescent="0.35">
      <c r="A654" s="4">
        <v>43651</v>
      </c>
      <c r="B654" s="2">
        <v>1022.78</v>
      </c>
      <c r="C654" s="2">
        <v>-56094.76</v>
      </c>
      <c r="D654" s="2" t="s">
        <v>54</v>
      </c>
      <c r="F654" s="4">
        <v>44216</v>
      </c>
      <c r="G654" s="2">
        <v>12269.52</v>
      </c>
      <c r="H654" s="2">
        <v>-91216.82</v>
      </c>
      <c r="I654" s="2" t="s">
        <v>53</v>
      </c>
      <c r="K654" s="4">
        <v>44225</v>
      </c>
      <c r="L654" s="2">
        <v>12008.91</v>
      </c>
      <c r="M654" s="2">
        <v>412677.39</v>
      </c>
      <c r="N654" s="2" t="s">
        <v>55</v>
      </c>
      <c r="P654" s="4">
        <v>44224</v>
      </c>
      <c r="Q654" s="2">
        <v>1904.61</v>
      </c>
      <c r="R654" s="2">
        <v>6524.34</v>
      </c>
      <c r="S654" s="2" t="s">
        <v>52</v>
      </c>
      <c r="U654" s="4">
        <v>44227</v>
      </c>
      <c r="V654" s="2">
        <v>452.26</v>
      </c>
      <c r="W654" s="2">
        <v>99214.9</v>
      </c>
      <c r="X654" s="2" t="s">
        <v>54</v>
      </c>
      <c r="Z654" s="12">
        <v>44210</v>
      </c>
      <c r="AA654" s="10">
        <v>43385.59</v>
      </c>
      <c r="AB654" s="10">
        <v>-171183.65</v>
      </c>
    </row>
    <row r="655" spans="1:28" ht="15.75" customHeight="1" thickBot="1" x14ac:dyDescent="0.35">
      <c r="A655" s="4">
        <v>43651</v>
      </c>
      <c r="B655" s="2">
        <v>2733.29</v>
      </c>
      <c r="C655" s="2">
        <v>-45460.42</v>
      </c>
      <c r="D655" s="2" t="s">
        <v>53</v>
      </c>
      <c r="F655" s="4">
        <v>44217</v>
      </c>
      <c r="G655" s="2">
        <v>11343.4</v>
      </c>
      <c r="H655" s="2">
        <v>62490.26</v>
      </c>
      <c r="I655" s="2" t="s">
        <v>53</v>
      </c>
      <c r="K655" s="4">
        <v>44227</v>
      </c>
      <c r="L655" s="2">
        <v>91.07</v>
      </c>
      <c r="M655" s="2">
        <v>2614.61</v>
      </c>
      <c r="N655" s="2" t="s">
        <v>55</v>
      </c>
      <c r="P655" s="4">
        <v>44225</v>
      </c>
      <c r="Q655" s="2">
        <v>2601.6999999999998</v>
      </c>
      <c r="R655" s="2">
        <v>-101823.18</v>
      </c>
      <c r="S655" s="2" t="s">
        <v>52</v>
      </c>
      <c r="U655" s="4">
        <v>44228</v>
      </c>
      <c r="V655" s="2">
        <v>16734.88</v>
      </c>
      <c r="W655" s="2">
        <v>862735.21</v>
      </c>
      <c r="X655" s="2" t="s">
        <v>54</v>
      </c>
      <c r="Z655" s="12">
        <v>44211</v>
      </c>
      <c r="AA655" s="10">
        <v>42896.36</v>
      </c>
      <c r="AB655" s="10">
        <v>-182055.67999999999</v>
      </c>
    </row>
    <row r="656" spans="1:28" ht="15.75" customHeight="1" thickBot="1" x14ac:dyDescent="0.35">
      <c r="A656" s="4">
        <v>43653</v>
      </c>
      <c r="B656" s="2">
        <v>31.71</v>
      </c>
      <c r="C656" s="2">
        <v>985.58</v>
      </c>
      <c r="D656" s="2" t="s">
        <v>53</v>
      </c>
      <c r="F656" s="4">
        <v>44218</v>
      </c>
      <c r="G656" s="2">
        <v>9935.69</v>
      </c>
      <c r="H656" s="2">
        <v>77950.53</v>
      </c>
      <c r="I656" s="2" t="s">
        <v>53</v>
      </c>
      <c r="K656" s="4">
        <v>44228</v>
      </c>
      <c r="L656" s="2">
        <v>12642.57</v>
      </c>
      <c r="M656" s="2">
        <v>438757.28</v>
      </c>
      <c r="N656" s="2" t="s">
        <v>55</v>
      </c>
      <c r="P656" s="4">
        <v>44227</v>
      </c>
      <c r="Q656" s="2">
        <v>51.71</v>
      </c>
      <c r="R656" s="2">
        <v>-3557.44</v>
      </c>
      <c r="S656" s="2" t="s">
        <v>52</v>
      </c>
      <c r="U656" s="4">
        <v>44229</v>
      </c>
      <c r="V656" s="2">
        <v>15304.6</v>
      </c>
      <c r="W656" s="2">
        <v>-240668.76</v>
      </c>
      <c r="X656" s="2" t="s">
        <v>54</v>
      </c>
      <c r="Z656" s="12">
        <v>44213</v>
      </c>
      <c r="AA656" s="10">
        <v>2138.5700000000002</v>
      </c>
      <c r="AB656" s="10">
        <v>12367.97</v>
      </c>
    </row>
    <row r="657" spans="1:28" ht="15.75" customHeight="1" thickBot="1" x14ac:dyDescent="0.35">
      <c r="A657" s="4">
        <v>43653</v>
      </c>
      <c r="B657" s="2">
        <v>45.03</v>
      </c>
      <c r="C657" s="2">
        <v>-2778.52</v>
      </c>
      <c r="D657" s="2" t="s">
        <v>54</v>
      </c>
      <c r="F657" s="4">
        <v>44220</v>
      </c>
      <c r="G657" s="2">
        <v>92.24</v>
      </c>
      <c r="H657" s="2">
        <v>-2832.38</v>
      </c>
      <c r="I657" s="2" t="s">
        <v>53</v>
      </c>
      <c r="K657" s="4">
        <v>44229</v>
      </c>
      <c r="L657" s="2">
        <v>11062.88</v>
      </c>
      <c r="M657" s="2">
        <v>56628.32</v>
      </c>
      <c r="N657" s="2" t="s">
        <v>55</v>
      </c>
      <c r="P657" s="4">
        <v>44228</v>
      </c>
      <c r="Q657" s="2">
        <v>1282.3</v>
      </c>
      <c r="R657" s="2">
        <v>-41262.25</v>
      </c>
      <c r="S657" s="2" t="s">
        <v>52</v>
      </c>
      <c r="U657" s="4">
        <v>44230</v>
      </c>
      <c r="V657" s="2">
        <v>10244.200000000001</v>
      </c>
      <c r="W657" s="2">
        <v>206190.05</v>
      </c>
      <c r="X657" s="2" t="s">
        <v>54</v>
      </c>
      <c r="Z657" s="12">
        <v>44214</v>
      </c>
      <c r="AA657" s="10">
        <v>35008.17</v>
      </c>
      <c r="AB657" s="10">
        <v>-155109.87</v>
      </c>
    </row>
    <row r="658" spans="1:28" ht="15.75" customHeight="1" thickBot="1" x14ac:dyDescent="0.35">
      <c r="A658" s="4">
        <v>43653</v>
      </c>
      <c r="B658" s="2">
        <v>13.16</v>
      </c>
      <c r="C658" s="2">
        <v>368.82</v>
      </c>
      <c r="D658" s="2" t="s">
        <v>52</v>
      </c>
      <c r="F658" s="4">
        <v>44221</v>
      </c>
      <c r="G658" s="2">
        <v>11732.39</v>
      </c>
      <c r="H658" s="2">
        <v>118980.27</v>
      </c>
      <c r="I658" s="2" t="s">
        <v>53</v>
      </c>
      <c r="K658" s="4">
        <v>44230</v>
      </c>
      <c r="L658" s="2">
        <v>12047.12</v>
      </c>
      <c r="M658" s="2">
        <v>-88795.199999999997</v>
      </c>
      <c r="N658" s="2" t="s">
        <v>55</v>
      </c>
      <c r="P658" s="4">
        <v>44229</v>
      </c>
      <c r="Q658" s="2">
        <v>1818.18</v>
      </c>
      <c r="R658" s="2">
        <v>-43514.33</v>
      </c>
      <c r="S658" s="2" t="s">
        <v>52</v>
      </c>
      <c r="U658" s="4">
        <v>44231</v>
      </c>
      <c r="V658" s="2">
        <v>18403.29</v>
      </c>
      <c r="W658" s="2">
        <v>-3388882.14</v>
      </c>
      <c r="X658" s="2" t="s">
        <v>54</v>
      </c>
      <c r="Z658" s="12">
        <v>44215</v>
      </c>
      <c r="AA658" s="10">
        <v>45351.79</v>
      </c>
      <c r="AB658" s="10">
        <v>515306.73</v>
      </c>
    </row>
    <row r="659" spans="1:28" ht="15.75" customHeight="1" thickBot="1" x14ac:dyDescent="0.35">
      <c r="A659" s="4">
        <v>43653</v>
      </c>
      <c r="B659" s="2">
        <v>14.64</v>
      </c>
      <c r="C659" s="2">
        <v>1200.08</v>
      </c>
      <c r="D659" s="2" t="s">
        <v>55</v>
      </c>
      <c r="F659" s="4">
        <v>44222</v>
      </c>
      <c r="G659" s="2">
        <v>10807.39</v>
      </c>
      <c r="H659" s="2">
        <v>93778.5</v>
      </c>
      <c r="I659" s="2" t="s">
        <v>53</v>
      </c>
      <c r="K659" s="4">
        <v>44231</v>
      </c>
      <c r="L659" s="2">
        <v>17625.759999999998</v>
      </c>
      <c r="M659" s="2">
        <v>138066.91</v>
      </c>
      <c r="N659" s="2" t="s">
        <v>55</v>
      </c>
      <c r="P659" s="4">
        <v>44230</v>
      </c>
      <c r="Q659" s="2">
        <v>928.36</v>
      </c>
      <c r="R659" s="2">
        <v>-5278.51</v>
      </c>
      <c r="S659" s="2" t="s">
        <v>52</v>
      </c>
      <c r="U659" s="4">
        <v>44232</v>
      </c>
      <c r="V659" s="2">
        <v>9447.32</v>
      </c>
      <c r="W659" s="2">
        <v>-380268.72</v>
      </c>
      <c r="X659" s="2" t="s">
        <v>54</v>
      </c>
      <c r="Z659" s="12">
        <v>44216</v>
      </c>
      <c r="AA659" s="10">
        <v>55246.93</v>
      </c>
      <c r="AB659" s="10">
        <v>-1968434.43</v>
      </c>
    </row>
    <row r="660" spans="1:28" ht="15.75" customHeight="1" thickBot="1" x14ac:dyDescent="0.35">
      <c r="A660" s="4">
        <v>43654</v>
      </c>
      <c r="B660" s="2">
        <v>314.99</v>
      </c>
      <c r="C660" s="2">
        <v>-5471.67</v>
      </c>
      <c r="D660" s="2" t="s">
        <v>52</v>
      </c>
      <c r="F660" s="4">
        <v>44223</v>
      </c>
      <c r="G660" s="2">
        <v>16040.39</v>
      </c>
      <c r="H660" s="2">
        <v>12623.28</v>
      </c>
      <c r="I660" s="2" t="s">
        <v>53</v>
      </c>
      <c r="K660" s="4">
        <v>44232</v>
      </c>
      <c r="L660" s="2">
        <v>11266.92</v>
      </c>
      <c r="M660" s="2">
        <v>3208.4</v>
      </c>
      <c r="N660" s="2" t="s">
        <v>55</v>
      </c>
      <c r="P660" s="4">
        <v>44231</v>
      </c>
      <c r="Q660" s="2">
        <v>2224.58</v>
      </c>
      <c r="R660" s="2">
        <v>-377858.43</v>
      </c>
      <c r="S660" s="2" t="s">
        <v>52</v>
      </c>
      <c r="U660" s="4">
        <v>44234</v>
      </c>
      <c r="V660" s="2">
        <v>190.46</v>
      </c>
      <c r="W660" s="2">
        <v>-60108.26</v>
      </c>
      <c r="X660" s="2" t="s">
        <v>54</v>
      </c>
      <c r="Z660" s="12">
        <v>44217</v>
      </c>
      <c r="AA660" s="10">
        <v>44773.49</v>
      </c>
      <c r="AB660" s="10">
        <v>126988.21</v>
      </c>
    </row>
    <row r="661" spans="1:28" ht="15.75" customHeight="1" thickBot="1" x14ac:dyDescent="0.35">
      <c r="A661" s="4">
        <v>43654</v>
      </c>
      <c r="B661" s="2">
        <v>618.13</v>
      </c>
      <c r="C661" s="2">
        <v>-12149.52</v>
      </c>
      <c r="D661" s="2" t="s">
        <v>54</v>
      </c>
      <c r="F661" s="4">
        <v>44224</v>
      </c>
      <c r="G661" s="2">
        <v>12020.75</v>
      </c>
      <c r="H661" s="2">
        <v>207817.24</v>
      </c>
      <c r="I661" s="2" t="s">
        <v>53</v>
      </c>
      <c r="K661" s="4">
        <v>44234</v>
      </c>
      <c r="L661" s="2">
        <v>142.83000000000001</v>
      </c>
      <c r="M661" s="2">
        <v>-7477.46</v>
      </c>
      <c r="N661" s="2" t="s">
        <v>55</v>
      </c>
      <c r="P661" s="4">
        <v>44232</v>
      </c>
      <c r="Q661" s="2">
        <v>3536.95</v>
      </c>
      <c r="R661" s="2">
        <v>-20806.55</v>
      </c>
      <c r="S661" s="2" t="s">
        <v>52</v>
      </c>
      <c r="U661" s="4">
        <v>44235</v>
      </c>
      <c r="V661" s="2">
        <v>9986.67</v>
      </c>
      <c r="W661" s="2">
        <v>-772512.82</v>
      </c>
      <c r="X661" s="2" t="s">
        <v>54</v>
      </c>
      <c r="Z661" s="12">
        <v>44218</v>
      </c>
      <c r="AA661" s="10">
        <v>44268.77</v>
      </c>
      <c r="AB661" s="10">
        <v>53052.46</v>
      </c>
    </row>
    <row r="662" spans="1:28" ht="15.75" customHeight="1" thickBot="1" x14ac:dyDescent="0.35">
      <c r="A662" s="4">
        <v>43654</v>
      </c>
      <c r="B662" s="2">
        <v>856.9</v>
      </c>
      <c r="C662" s="2">
        <v>1166.58</v>
      </c>
      <c r="D662" s="2" t="s">
        <v>55</v>
      </c>
      <c r="F662" s="4">
        <v>44225</v>
      </c>
      <c r="G662" s="2">
        <v>10286.379999999999</v>
      </c>
      <c r="H662" s="2">
        <v>128701.58</v>
      </c>
      <c r="I662" s="2" t="s">
        <v>53</v>
      </c>
      <c r="K662" s="4">
        <v>44235</v>
      </c>
      <c r="L662" s="2">
        <v>16473.59</v>
      </c>
      <c r="M662" s="2">
        <v>236999.01</v>
      </c>
      <c r="N662" s="2" t="s">
        <v>55</v>
      </c>
      <c r="P662" s="4">
        <v>44234</v>
      </c>
      <c r="Q662" s="2">
        <v>26.95</v>
      </c>
      <c r="R662" s="2">
        <v>-1024.77</v>
      </c>
      <c r="S662" s="2" t="s">
        <v>52</v>
      </c>
      <c r="U662" s="4">
        <v>44236</v>
      </c>
      <c r="V662" s="2">
        <v>9031.5300000000007</v>
      </c>
      <c r="W662" s="2">
        <v>-417304.43</v>
      </c>
      <c r="X662" s="2" t="s">
        <v>54</v>
      </c>
      <c r="Z662" s="12">
        <v>44220</v>
      </c>
      <c r="AA662" s="10">
        <v>561.32000000000005</v>
      </c>
      <c r="AB662" s="10">
        <v>-12668.83</v>
      </c>
    </row>
    <row r="663" spans="1:28" ht="15.75" customHeight="1" thickBot="1" x14ac:dyDescent="0.35">
      <c r="A663" s="4">
        <v>43654</v>
      </c>
      <c r="B663" s="2">
        <v>2445.94</v>
      </c>
      <c r="C663" s="2">
        <v>4944.13</v>
      </c>
      <c r="D663" s="2" t="s">
        <v>53</v>
      </c>
      <c r="F663" s="4">
        <v>44227</v>
      </c>
      <c r="G663" s="2">
        <v>273.88</v>
      </c>
      <c r="H663" s="2">
        <v>4679.09</v>
      </c>
      <c r="I663" s="2" t="s">
        <v>53</v>
      </c>
      <c r="K663" s="4">
        <v>44236</v>
      </c>
      <c r="L663" s="2">
        <v>21606.67</v>
      </c>
      <c r="M663" s="2">
        <v>-550447.93999999994</v>
      </c>
      <c r="N663" s="2" t="s">
        <v>55</v>
      </c>
      <c r="P663" s="4">
        <v>44235</v>
      </c>
      <c r="Q663" s="2">
        <v>2081.9899999999998</v>
      </c>
      <c r="R663" s="2">
        <v>22599.91</v>
      </c>
      <c r="S663" s="2" t="s">
        <v>52</v>
      </c>
      <c r="U663" s="4">
        <v>44237</v>
      </c>
      <c r="V663" s="2">
        <v>9910.06</v>
      </c>
      <c r="W663" s="2">
        <v>-79857.710000000006</v>
      </c>
      <c r="X663" s="2" t="s">
        <v>54</v>
      </c>
      <c r="Z663" s="12">
        <v>44221</v>
      </c>
      <c r="AA663" s="10">
        <v>51618.18</v>
      </c>
      <c r="AB663" s="10">
        <v>766814.43</v>
      </c>
    </row>
    <row r="664" spans="1:28" ht="15.75" customHeight="1" thickBot="1" x14ac:dyDescent="0.35">
      <c r="A664" s="4">
        <v>43655</v>
      </c>
      <c r="B664" s="2">
        <v>316.17</v>
      </c>
      <c r="C664" s="2">
        <v>-4097.32</v>
      </c>
      <c r="D664" s="2" t="s">
        <v>52</v>
      </c>
      <c r="F664" s="4">
        <v>44228</v>
      </c>
      <c r="G664" s="2">
        <v>12311.39</v>
      </c>
      <c r="H664" s="2">
        <v>105161.19</v>
      </c>
      <c r="I664" s="2" t="s">
        <v>53</v>
      </c>
      <c r="K664" s="4">
        <v>44237</v>
      </c>
      <c r="L664" s="2">
        <v>12767.12</v>
      </c>
      <c r="M664" s="2">
        <v>-1189384.1399999999</v>
      </c>
      <c r="N664" s="2" t="s">
        <v>55</v>
      </c>
      <c r="P664" s="4">
        <v>44236</v>
      </c>
      <c r="Q664" s="2">
        <v>2586.3000000000002</v>
      </c>
      <c r="R664" s="2">
        <v>76779.240000000005</v>
      </c>
      <c r="S664" s="2" t="s">
        <v>52</v>
      </c>
      <c r="U664" s="4">
        <v>44238</v>
      </c>
      <c r="V664" s="2">
        <v>9478.06</v>
      </c>
      <c r="W664" s="2">
        <v>-14202.23</v>
      </c>
      <c r="X664" s="2" t="s">
        <v>54</v>
      </c>
      <c r="Z664" s="12">
        <v>44222</v>
      </c>
      <c r="AA664" s="10">
        <v>52103.47</v>
      </c>
      <c r="AB664" s="10">
        <v>329424.44</v>
      </c>
    </row>
    <row r="665" spans="1:28" ht="15.75" customHeight="1" thickBot="1" x14ac:dyDescent="0.35">
      <c r="A665" s="4">
        <v>43655</v>
      </c>
      <c r="B665" s="2">
        <v>3030.73</v>
      </c>
      <c r="C665" s="2">
        <v>-16087.78</v>
      </c>
      <c r="D665" s="2" t="s">
        <v>53</v>
      </c>
      <c r="F665" s="4">
        <v>44229</v>
      </c>
      <c r="G665" s="2">
        <v>16909.97</v>
      </c>
      <c r="H665" s="2">
        <v>34399.519999999997</v>
      </c>
      <c r="I665" s="2" t="s">
        <v>53</v>
      </c>
      <c r="K665" s="4">
        <v>44238</v>
      </c>
      <c r="L665" s="2">
        <v>12063.87</v>
      </c>
      <c r="M665" s="2">
        <v>235665.5</v>
      </c>
      <c r="N665" s="2" t="s">
        <v>55</v>
      </c>
      <c r="P665" s="4">
        <v>44237</v>
      </c>
      <c r="Q665" s="2">
        <v>1411.58</v>
      </c>
      <c r="R665" s="2">
        <v>-12237.25</v>
      </c>
      <c r="S665" s="2" t="s">
        <v>52</v>
      </c>
      <c r="U665" s="4">
        <v>44239</v>
      </c>
      <c r="V665" s="2">
        <v>10379.09</v>
      </c>
      <c r="W665" s="2">
        <v>-128764.76</v>
      </c>
      <c r="X665" s="2" t="s">
        <v>54</v>
      </c>
      <c r="Z665" s="12">
        <v>44223</v>
      </c>
      <c r="AA665" s="10">
        <v>64285.66</v>
      </c>
      <c r="AB665" s="10">
        <v>222932.42</v>
      </c>
    </row>
    <row r="666" spans="1:28" ht="15.75" customHeight="1" thickBot="1" x14ac:dyDescent="0.35">
      <c r="A666" s="4">
        <v>43655</v>
      </c>
      <c r="B666" s="2">
        <v>1332.58</v>
      </c>
      <c r="C666" s="2">
        <v>-73394.880000000005</v>
      </c>
      <c r="D666" s="2" t="s">
        <v>55</v>
      </c>
      <c r="F666" s="4">
        <v>44230</v>
      </c>
      <c r="G666" s="2">
        <v>13260.94</v>
      </c>
      <c r="H666" s="2">
        <v>58748.41</v>
      </c>
      <c r="I666" s="2" t="s">
        <v>53</v>
      </c>
      <c r="K666" s="4">
        <v>44239</v>
      </c>
      <c r="L666" s="2">
        <v>10871.32</v>
      </c>
      <c r="M666" s="2">
        <v>-12728.87</v>
      </c>
      <c r="N666" s="2" t="s">
        <v>55</v>
      </c>
      <c r="P666" s="4">
        <v>44238</v>
      </c>
      <c r="Q666" s="2">
        <v>927</v>
      </c>
      <c r="R666" s="2">
        <v>14776.41</v>
      </c>
      <c r="S666" s="2" t="s">
        <v>52</v>
      </c>
      <c r="U666" s="4">
        <v>44241</v>
      </c>
      <c r="V666" s="2">
        <v>147.43</v>
      </c>
      <c r="W666" s="2">
        <v>58.04</v>
      </c>
      <c r="X666" s="2" t="s">
        <v>54</v>
      </c>
      <c r="Z666" s="12">
        <v>44224</v>
      </c>
      <c r="AA666" s="10">
        <v>58294</v>
      </c>
      <c r="AB666" s="10">
        <v>158206.54</v>
      </c>
    </row>
    <row r="667" spans="1:28" ht="15.75" customHeight="1" thickBot="1" x14ac:dyDescent="0.35">
      <c r="A667" s="4">
        <v>43655</v>
      </c>
      <c r="B667" s="2">
        <v>494.7</v>
      </c>
      <c r="C667" s="2">
        <v>-26227.32</v>
      </c>
      <c r="D667" s="2" t="s">
        <v>54</v>
      </c>
      <c r="F667" s="4">
        <v>44231</v>
      </c>
      <c r="G667" s="2">
        <v>13604.21</v>
      </c>
      <c r="H667" s="2">
        <v>-825983.86</v>
      </c>
      <c r="I667" s="2" t="s">
        <v>53</v>
      </c>
      <c r="K667" s="4">
        <v>44241</v>
      </c>
      <c r="L667" s="2">
        <v>263.25</v>
      </c>
      <c r="M667" s="2">
        <v>-98040.639999999999</v>
      </c>
      <c r="N667" s="2" t="s">
        <v>55</v>
      </c>
      <c r="P667" s="4">
        <v>44239</v>
      </c>
      <c r="Q667" s="2">
        <v>1274.2</v>
      </c>
      <c r="R667" s="2">
        <v>57806.19</v>
      </c>
      <c r="S667" s="2" t="s">
        <v>52</v>
      </c>
      <c r="U667" s="4">
        <v>44242</v>
      </c>
      <c r="V667" s="2">
        <v>6898.41</v>
      </c>
      <c r="W667" s="2">
        <v>128979.12</v>
      </c>
      <c r="X667" s="2" t="s">
        <v>54</v>
      </c>
      <c r="Z667" s="12">
        <v>44225</v>
      </c>
      <c r="AA667" s="10">
        <v>57729.79</v>
      </c>
      <c r="AB667" s="10">
        <v>50972.480000000003</v>
      </c>
    </row>
    <row r="668" spans="1:28" ht="15.75" customHeight="1" thickBot="1" x14ac:dyDescent="0.35">
      <c r="A668" s="4">
        <v>43656</v>
      </c>
      <c r="B668" s="2">
        <v>1592.82</v>
      </c>
      <c r="C668" s="2">
        <v>38695.9</v>
      </c>
      <c r="D668" s="2" t="s">
        <v>55</v>
      </c>
      <c r="F668" s="4">
        <v>44232</v>
      </c>
      <c r="G668" s="2">
        <v>12793.64</v>
      </c>
      <c r="H668" s="2">
        <v>-211443.33</v>
      </c>
      <c r="I668" s="2" t="s">
        <v>53</v>
      </c>
      <c r="K668" s="4">
        <v>44242</v>
      </c>
      <c r="L668" s="2">
        <v>10002.64</v>
      </c>
      <c r="M668" s="2">
        <v>-700409.15</v>
      </c>
      <c r="N668" s="2" t="s">
        <v>55</v>
      </c>
      <c r="P668" s="4">
        <v>44241</v>
      </c>
      <c r="Q668" s="2">
        <v>40.31</v>
      </c>
      <c r="R668" s="2">
        <v>-3707.28</v>
      </c>
      <c r="S668" s="2" t="s">
        <v>52</v>
      </c>
      <c r="U668" s="4">
        <v>44243</v>
      </c>
      <c r="V668" s="2">
        <v>15845.83</v>
      </c>
      <c r="W668" s="2">
        <v>-613337.84</v>
      </c>
      <c r="X668" s="2" t="s">
        <v>54</v>
      </c>
      <c r="Z668" s="12">
        <v>44227</v>
      </c>
      <c r="AA668" s="10">
        <v>1590.01</v>
      </c>
      <c r="AB668" s="10">
        <v>58664.43</v>
      </c>
    </row>
    <row r="669" spans="1:28" ht="15.75" customHeight="1" thickBot="1" x14ac:dyDescent="0.35">
      <c r="A669" s="4">
        <v>43656</v>
      </c>
      <c r="B669" s="2">
        <v>3649.72</v>
      </c>
      <c r="C669" s="2">
        <v>33173.910000000003</v>
      </c>
      <c r="D669" s="2" t="s">
        <v>53</v>
      </c>
      <c r="F669" s="4">
        <v>44234</v>
      </c>
      <c r="G669" s="2">
        <v>277.73</v>
      </c>
      <c r="H669" s="2">
        <v>-14173.82</v>
      </c>
      <c r="I669" s="2" t="s">
        <v>53</v>
      </c>
      <c r="K669" s="4">
        <v>44243</v>
      </c>
      <c r="L669" s="2">
        <v>16040.29</v>
      </c>
      <c r="M669" s="2">
        <v>-1199332.18</v>
      </c>
      <c r="N669" s="2" t="s">
        <v>55</v>
      </c>
      <c r="P669" s="4">
        <v>44242</v>
      </c>
      <c r="Q669" s="2">
        <v>851.74</v>
      </c>
      <c r="R669" s="2">
        <v>-15753.26</v>
      </c>
      <c r="S669" s="2" t="s">
        <v>52</v>
      </c>
      <c r="U669" s="4">
        <v>44244</v>
      </c>
      <c r="V669" s="2">
        <v>15070.2</v>
      </c>
      <c r="W669" s="2">
        <v>-586397</v>
      </c>
      <c r="X669" s="2" t="s">
        <v>54</v>
      </c>
      <c r="Z669" s="12">
        <v>44228</v>
      </c>
      <c r="AA669" s="10">
        <v>60288.51</v>
      </c>
      <c r="AB669" s="10">
        <v>1547338.29</v>
      </c>
    </row>
    <row r="670" spans="1:28" ht="15.75" customHeight="1" thickBot="1" x14ac:dyDescent="0.35">
      <c r="A670" s="4">
        <v>43656</v>
      </c>
      <c r="B670" s="2">
        <v>790.8</v>
      </c>
      <c r="C670" s="2">
        <v>-1996.57</v>
      </c>
      <c r="D670" s="2" t="s">
        <v>54</v>
      </c>
      <c r="F670" s="4">
        <v>44235</v>
      </c>
      <c r="G670" s="2">
        <v>11472.43</v>
      </c>
      <c r="H670" s="2">
        <v>-88250.4</v>
      </c>
      <c r="I670" s="2" t="s">
        <v>53</v>
      </c>
      <c r="K670" s="4">
        <v>44244</v>
      </c>
      <c r="L670" s="2">
        <v>9030.11</v>
      </c>
      <c r="M670" s="2">
        <v>115906.36</v>
      </c>
      <c r="N670" s="2" t="s">
        <v>55</v>
      </c>
      <c r="P670" s="4">
        <v>44243</v>
      </c>
      <c r="Q670" s="2">
        <v>1815.78</v>
      </c>
      <c r="R670" s="2">
        <v>-89060.14</v>
      </c>
      <c r="S670" s="2" t="s">
        <v>52</v>
      </c>
      <c r="U670" s="4">
        <v>44245</v>
      </c>
      <c r="V670" s="2">
        <v>13679.86</v>
      </c>
      <c r="W670" s="2">
        <v>115236.34</v>
      </c>
      <c r="X670" s="2" t="s">
        <v>54</v>
      </c>
      <c r="Z670" s="12">
        <v>44229</v>
      </c>
      <c r="AA670" s="10">
        <v>61237.05</v>
      </c>
      <c r="AB670" s="10">
        <v>-143656.13</v>
      </c>
    </row>
    <row r="671" spans="1:28" ht="15.75" customHeight="1" thickBot="1" x14ac:dyDescent="0.35">
      <c r="A671" s="4">
        <v>43656</v>
      </c>
      <c r="B671" s="2">
        <v>395.93</v>
      </c>
      <c r="C671" s="2">
        <v>4169.6000000000004</v>
      </c>
      <c r="D671" s="2" t="s">
        <v>52</v>
      </c>
      <c r="F671" s="4">
        <v>44236</v>
      </c>
      <c r="G671" s="2">
        <v>12807.7</v>
      </c>
      <c r="H671" s="2">
        <v>-299442.27</v>
      </c>
      <c r="I671" s="2" t="s">
        <v>53</v>
      </c>
      <c r="K671" s="4">
        <v>44245</v>
      </c>
      <c r="L671" s="2">
        <v>13769.7</v>
      </c>
      <c r="M671" s="2">
        <v>-923177.3</v>
      </c>
      <c r="N671" s="2" t="s">
        <v>55</v>
      </c>
      <c r="P671" s="4">
        <v>44244</v>
      </c>
      <c r="Q671" s="2">
        <v>1309.96</v>
      </c>
      <c r="R671" s="2">
        <v>-29544.16</v>
      </c>
      <c r="S671" s="2" t="s">
        <v>52</v>
      </c>
      <c r="U671" s="4">
        <v>44246</v>
      </c>
      <c r="V671" s="2">
        <v>12917.44</v>
      </c>
      <c r="W671" s="2">
        <v>-341598.3</v>
      </c>
      <c r="X671" s="2" t="s">
        <v>54</v>
      </c>
      <c r="Z671" s="12">
        <v>44230</v>
      </c>
      <c r="AA671" s="10">
        <v>51453.04</v>
      </c>
      <c r="AB671" s="10">
        <v>256863.75</v>
      </c>
    </row>
    <row r="672" spans="1:28" ht="15.75" customHeight="1" thickBot="1" x14ac:dyDescent="0.35">
      <c r="A672" s="4">
        <v>43657</v>
      </c>
      <c r="B672" s="2">
        <v>521.39</v>
      </c>
      <c r="C672" s="2">
        <v>-6898.47</v>
      </c>
      <c r="D672" s="2" t="s">
        <v>52</v>
      </c>
      <c r="F672" s="4">
        <v>44237</v>
      </c>
      <c r="G672" s="2">
        <v>11739.94</v>
      </c>
      <c r="H672" s="2">
        <v>-178361.72</v>
      </c>
      <c r="I672" s="2" t="s">
        <v>53</v>
      </c>
      <c r="K672" s="4">
        <v>44246</v>
      </c>
      <c r="L672" s="2">
        <v>10307.57</v>
      </c>
      <c r="M672" s="2">
        <v>-781712.06</v>
      </c>
      <c r="N672" s="2" t="s">
        <v>55</v>
      </c>
      <c r="P672" s="4">
        <v>44245</v>
      </c>
      <c r="Q672" s="2">
        <v>1358.22</v>
      </c>
      <c r="R672" s="2">
        <v>24574.76</v>
      </c>
      <c r="S672" s="2" t="s">
        <v>52</v>
      </c>
      <c r="U672" s="4">
        <v>44248</v>
      </c>
      <c r="V672" s="2">
        <v>299.76</v>
      </c>
      <c r="W672" s="2">
        <v>-4757.53</v>
      </c>
      <c r="X672" s="2" t="s">
        <v>54</v>
      </c>
      <c r="Z672" s="12">
        <v>44231</v>
      </c>
      <c r="AA672" s="10">
        <v>68565.009999999995</v>
      </c>
      <c r="AB672" s="10">
        <v>-5216275.99</v>
      </c>
    </row>
    <row r="673" spans="1:28" ht="15.75" customHeight="1" thickBot="1" x14ac:dyDescent="0.35">
      <c r="A673" s="4">
        <v>43657</v>
      </c>
      <c r="B673" s="2">
        <v>1273.1300000000001</v>
      </c>
      <c r="C673" s="2">
        <v>13147.03</v>
      </c>
      <c r="D673" s="2" t="s">
        <v>55</v>
      </c>
      <c r="F673" s="4">
        <v>44238</v>
      </c>
      <c r="G673" s="2">
        <v>9902.9699999999993</v>
      </c>
      <c r="H673" s="2">
        <v>1955.39</v>
      </c>
      <c r="I673" s="2" t="s">
        <v>53</v>
      </c>
      <c r="K673" s="4">
        <v>44248</v>
      </c>
      <c r="L673" s="2">
        <v>345.85</v>
      </c>
      <c r="M673" s="2">
        <v>-70053.100000000006</v>
      </c>
      <c r="N673" s="2" t="s">
        <v>55</v>
      </c>
      <c r="P673" s="4">
        <v>44246</v>
      </c>
      <c r="Q673" s="2">
        <v>1191.67</v>
      </c>
      <c r="R673" s="2">
        <v>8925.2000000000007</v>
      </c>
      <c r="S673" s="2" t="s">
        <v>52</v>
      </c>
      <c r="U673" s="4">
        <v>44249</v>
      </c>
      <c r="V673" s="2">
        <v>11971.73</v>
      </c>
      <c r="W673" s="2">
        <v>-1105360.52</v>
      </c>
      <c r="X673" s="2" t="s">
        <v>54</v>
      </c>
      <c r="Z673" s="12">
        <v>44232</v>
      </c>
      <c r="AA673" s="10">
        <v>49778.73</v>
      </c>
      <c r="AB673" s="10">
        <v>-1092939.32</v>
      </c>
    </row>
    <row r="674" spans="1:28" ht="15.75" customHeight="1" thickBot="1" x14ac:dyDescent="0.35">
      <c r="A674" s="4">
        <v>43657</v>
      </c>
      <c r="B674" s="2">
        <v>3811.44</v>
      </c>
      <c r="C674" s="2">
        <v>-9621.3799999999992</v>
      </c>
      <c r="D674" s="2" t="s">
        <v>53</v>
      </c>
      <c r="F674" s="4">
        <v>44239</v>
      </c>
      <c r="G674" s="2">
        <v>11873.92</v>
      </c>
      <c r="H674" s="2">
        <v>83519.990000000005</v>
      </c>
      <c r="I674" s="2" t="s">
        <v>53</v>
      </c>
      <c r="K674" s="4">
        <v>44249</v>
      </c>
      <c r="L674" s="2">
        <v>16888.900000000001</v>
      </c>
      <c r="M674" s="2">
        <v>-764880.17</v>
      </c>
      <c r="N674" s="2" t="s">
        <v>55</v>
      </c>
      <c r="P674" s="4">
        <v>44248</v>
      </c>
      <c r="Q674" s="2">
        <v>53.64</v>
      </c>
      <c r="R674" s="2">
        <v>233.86</v>
      </c>
      <c r="S674" s="2" t="s">
        <v>52</v>
      </c>
      <c r="U674" s="4">
        <v>44250</v>
      </c>
      <c r="V674" s="2">
        <v>10151.48</v>
      </c>
      <c r="W674" s="2">
        <v>36120.800000000003</v>
      </c>
      <c r="X674" s="2" t="s">
        <v>54</v>
      </c>
      <c r="Z674" s="12">
        <v>44234</v>
      </c>
      <c r="AA674" s="10">
        <v>1195.6300000000001</v>
      </c>
      <c r="AB674" s="10">
        <v>-151902.64000000001</v>
      </c>
    </row>
    <row r="675" spans="1:28" ht="15.75" customHeight="1" thickBot="1" x14ac:dyDescent="0.35">
      <c r="A675" s="4">
        <v>43657</v>
      </c>
      <c r="B675" s="2">
        <v>841.57</v>
      </c>
      <c r="C675" s="2">
        <v>26567.06</v>
      </c>
      <c r="D675" s="2" t="s">
        <v>54</v>
      </c>
      <c r="F675" s="4">
        <v>44241</v>
      </c>
      <c r="G675" s="2">
        <v>124.98</v>
      </c>
      <c r="H675" s="2">
        <v>-7951.73</v>
      </c>
      <c r="I675" s="2" t="s">
        <v>53</v>
      </c>
      <c r="K675" s="4">
        <v>44250</v>
      </c>
      <c r="L675" s="2">
        <v>11807.84</v>
      </c>
      <c r="M675" s="2">
        <v>-279645.81</v>
      </c>
      <c r="N675" s="2" t="s">
        <v>55</v>
      </c>
      <c r="P675" s="4">
        <v>44249</v>
      </c>
      <c r="Q675" s="2">
        <v>1544.85</v>
      </c>
      <c r="R675" s="2">
        <v>-59337.98</v>
      </c>
      <c r="S675" s="2" t="s">
        <v>52</v>
      </c>
      <c r="U675" s="4">
        <v>44251</v>
      </c>
      <c r="V675" s="2">
        <v>12538.79</v>
      </c>
      <c r="W675" s="2">
        <v>-177981.41</v>
      </c>
      <c r="X675" s="2" t="s">
        <v>54</v>
      </c>
      <c r="Z675" s="12">
        <v>44235</v>
      </c>
      <c r="AA675" s="10">
        <v>53734.89</v>
      </c>
      <c r="AB675" s="10">
        <v>-1075038.24</v>
      </c>
    </row>
    <row r="676" spans="1:28" ht="15.75" customHeight="1" thickBot="1" x14ac:dyDescent="0.35">
      <c r="A676" s="4">
        <v>43658</v>
      </c>
      <c r="B676" s="2">
        <v>640.61</v>
      </c>
      <c r="C676" s="2">
        <v>-13983.71</v>
      </c>
      <c r="D676" s="2" t="s">
        <v>54</v>
      </c>
      <c r="F676" s="4">
        <v>44242</v>
      </c>
      <c r="G676" s="2">
        <v>8399.4599999999991</v>
      </c>
      <c r="H676" s="2">
        <v>23852.89</v>
      </c>
      <c r="I676" s="2" t="s">
        <v>53</v>
      </c>
      <c r="K676" s="4">
        <v>44251</v>
      </c>
      <c r="L676" s="2">
        <v>11197.34</v>
      </c>
      <c r="M676" s="2">
        <v>-2319439.0499999998</v>
      </c>
      <c r="N676" s="2" t="s">
        <v>55</v>
      </c>
      <c r="P676" s="4">
        <v>44250</v>
      </c>
      <c r="Q676" s="2">
        <v>1199.27</v>
      </c>
      <c r="R676" s="2">
        <v>12724.08</v>
      </c>
      <c r="S676" s="2" t="s">
        <v>52</v>
      </c>
      <c r="U676" s="4">
        <v>44252</v>
      </c>
      <c r="V676" s="2">
        <v>14784.16</v>
      </c>
      <c r="W676" s="2">
        <v>241322.93</v>
      </c>
      <c r="X676" s="2" t="s">
        <v>54</v>
      </c>
      <c r="Z676" s="12">
        <v>44236</v>
      </c>
      <c r="AA676" s="10">
        <v>60637.19</v>
      </c>
      <c r="AB676" s="10">
        <v>-1088538.27</v>
      </c>
    </row>
    <row r="677" spans="1:28" ht="15.75" customHeight="1" thickBot="1" x14ac:dyDescent="0.35">
      <c r="A677" s="4">
        <v>43658</v>
      </c>
      <c r="B677" s="2">
        <v>455.53</v>
      </c>
      <c r="C677" s="2">
        <v>-6000.81</v>
      </c>
      <c r="D677" s="2" t="s">
        <v>52</v>
      </c>
      <c r="F677" s="4">
        <v>44243</v>
      </c>
      <c r="G677" s="2">
        <v>16123.55</v>
      </c>
      <c r="H677" s="2">
        <v>-16078.36</v>
      </c>
      <c r="I677" s="2" t="s">
        <v>53</v>
      </c>
      <c r="K677" s="4">
        <v>44252</v>
      </c>
      <c r="L677" s="2">
        <v>14015.46</v>
      </c>
      <c r="M677" s="2">
        <v>-310708.65999999997</v>
      </c>
      <c r="N677" s="2" t="s">
        <v>55</v>
      </c>
      <c r="P677" s="4">
        <v>44251</v>
      </c>
      <c r="Q677" s="2">
        <v>1286.67</v>
      </c>
      <c r="R677" s="2">
        <v>-23495.26</v>
      </c>
      <c r="S677" s="2" t="s">
        <v>52</v>
      </c>
      <c r="U677" s="4">
        <v>44253</v>
      </c>
      <c r="V677" s="2">
        <v>15531.29</v>
      </c>
      <c r="W677" s="2">
        <v>-2962408.22</v>
      </c>
      <c r="X677" s="2" t="s">
        <v>54</v>
      </c>
      <c r="Z677" s="12">
        <v>44237</v>
      </c>
      <c r="AA677" s="10">
        <v>51583.69</v>
      </c>
      <c r="AB677" s="10">
        <v>-1740637.46</v>
      </c>
    </row>
    <row r="678" spans="1:28" ht="15.75" customHeight="1" thickBot="1" x14ac:dyDescent="0.35">
      <c r="A678" s="4">
        <v>43658</v>
      </c>
      <c r="B678" s="2">
        <v>1092.95</v>
      </c>
      <c r="C678" s="2">
        <v>4967.66</v>
      </c>
      <c r="D678" s="2" t="s">
        <v>55</v>
      </c>
      <c r="F678" s="4">
        <v>44244</v>
      </c>
      <c r="G678" s="2">
        <v>11818.69</v>
      </c>
      <c r="H678" s="2">
        <v>-286618.58</v>
      </c>
      <c r="I678" s="2" t="s">
        <v>53</v>
      </c>
      <c r="K678" s="4">
        <v>44253</v>
      </c>
      <c r="L678" s="2">
        <v>12889.53</v>
      </c>
      <c r="M678" s="2">
        <v>-927714.46</v>
      </c>
      <c r="N678" s="2" t="s">
        <v>55</v>
      </c>
      <c r="P678" s="4">
        <v>44252</v>
      </c>
      <c r="Q678" s="2">
        <v>1284.3399999999999</v>
      </c>
      <c r="R678" s="2">
        <v>-18774.12</v>
      </c>
      <c r="S678" s="2" t="s">
        <v>52</v>
      </c>
      <c r="U678" s="4">
        <v>44255</v>
      </c>
      <c r="V678" s="2">
        <v>227.76</v>
      </c>
      <c r="W678" s="2">
        <v>24781.29</v>
      </c>
      <c r="X678" s="2" t="s">
        <v>54</v>
      </c>
      <c r="Z678" s="12">
        <v>44238</v>
      </c>
      <c r="AA678" s="10">
        <v>46906.36</v>
      </c>
      <c r="AB678" s="10">
        <v>146305.17000000001</v>
      </c>
    </row>
    <row r="679" spans="1:28" ht="15.75" customHeight="1" thickBot="1" x14ac:dyDescent="0.35">
      <c r="A679" s="4">
        <v>43658</v>
      </c>
      <c r="B679" s="2">
        <v>3006.99</v>
      </c>
      <c r="C679" s="2">
        <v>-2453.12</v>
      </c>
      <c r="D679" s="2" t="s">
        <v>53</v>
      </c>
      <c r="F679" s="4">
        <v>44245</v>
      </c>
      <c r="G679" s="2">
        <v>10185.040000000001</v>
      </c>
      <c r="H679" s="2">
        <v>-66827.55</v>
      </c>
      <c r="I679" s="2" t="s">
        <v>53</v>
      </c>
      <c r="K679" s="4">
        <v>44255</v>
      </c>
      <c r="L679" s="2">
        <v>177.13</v>
      </c>
      <c r="M679" s="2">
        <v>-933.84</v>
      </c>
      <c r="N679" s="2" t="s">
        <v>55</v>
      </c>
      <c r="P679" s="4">
        <v>44253</v>
      </c>
      <c r="Q679" s="2">
        <v>1425.52</v>
      </c>
      <c r="R679" s="2">
        <v>-42985.02</v>
      </c>
      <c r="S679" s="2" t="s">
        <v>52</v>
      </c>
      <c r="U679" s="4">
        <v>44256</v>
      </c>
      <c r="V679" s="2">
        <v>12466.41</v>
      </c>
      <c r="W679" s="2">
        <v>-35863.42</v>
      </c>
      <c r="X679" s="2" t="s">
        <v>54</v>
      </c>
      <c r="Z679" s="12">
        <v>44239</v>
      </c>
      <c r="AA679" s="10">
        <v>48719.79</v>
      </c>
      <c r="AB679" s="10">
        <v>-97957.84</v>
      </c>
    </row>
    <row r="680" spans="1:28" ht="15.75" customHeight="1" thickBot="1" x14ac:dyDescent="0.35">
      <c r="A680" s="4">
        <v>43660</v>
      </c>
      <c r="B680" s="2">
        <v>65.3</v>
      </c>
      <c r="C680" s="2">
        <v>-4389.8100000000004</v>
      </c>
      <c r="D680" s="2" t="s">
        <v>54</v>
      </c>
      <c r="F680" s="4">
        <v>44246</v>
      </c>
      <c r="G680" s="2">
        <v>10363.379999999999</v>
      </c>
      <c r="H680" s="2">
        <v>-45667.37</v>
      </c>
      <c r="I680" s="2" t="s">
        <v>53</v>
      </c>
      <c r="K680" s="4">
        <v>44256</v>
      </c>
      <c r="L680" s="2">
        <v>7668.69</v>
      </c>
      <c r="M680" s="2">
        <v>-10135.1</v>
      </c>
      <c r="N680" s="2" t="s">
        <v>55</v>
      </c>
      <c r="P680" s="4">
        <v>44255</v>
      </c>
      <c r="Q680" s="2">
        <v>18.16</v>
      </c>
      <c r="R680" s="2">
        <v>-173.81</v>
      </c>
      <c r="S680" s="2" t="s">
        <v>52</v>
      </c>
      <c r="U680" s="4">
        <v>44257</v>
      </c>
      <c r="V680" s="2">
        <v>13288.56</v>
      </c>
      <c r="W680" s="2">
        <v>-1489753.45</v>
      </c>
      <c r="X680" s="2" t="s">
        <v>54</v>
      </c>
      <c r="Z680" s="12">
        <v>44241</v>
      </c>
      <c r="AA680" s="10">
        <v>1478.88</v>
      </c>
      <c r="AB680" s="10">
        <v>-421933.47</v>
      </c>
    </row>
    <row r="681" spans="1:28" ht="15.75" customHeight="1" thickBot="1" x14ac:dyDescent="0.35">
      <c r="A681" s="4">
        <v>43660</v>
      </c>
      <c r="B681" s="2">
        <v>35.46</v>
      </c>
      <c r="C681" s="2">
        <v>-4950.01</v>
      </c>
      <c r="D681" s="2" t="s">
        <v>55</v>
      </c>
      <c r="F681" s="4">
        <v>44248</v>
      </c>
      <c r="G681" s="2">
        <v>235.66</v>
      </c>
      <c r="H681" s="2">
        <v>-3739.59</v>
      </c>
      <c r="I681" s="2" t="s">
        <v>53</v>
      </c>
      <c r="K681" s="4">
        <v>44257</v>
      </c>
      <c r="L681" s="2">
        <v>8950.5</v>
      </c>
      <c r="M681" s="2">
        <v>-293077.46999999997</v>
      </c>
      <c r="N681" s="2" t="s">
        <v>55</v>
      </c>
      <c r="P681" s="4">
        <v>44256</v>
      </c>
      <c r="Q681" s="2">
        <v>1271.9100000000001</v>
      </c>
      <c r="R681" s="2">
        <v>-47217.97</v>
      </c>
      <c r="S681" s="2" t="s">
        <v>52</v>
      </c>
      <c r="U681" s="4">
        <v>44258</v>
      </c>
      <c r="V681" s="2">
        <v>12401.06</v>
      </c>
      <c r="W681" s="2">
        <v>-80974.84</v>
      </c>
      <c r="X681" s="2" t="s">
        <v>54</v>
      </c>
      <c r="Z681" s="12">
        <v>44242</v>
      </c>
      <c r="AA681" s="10">
        <v>40550.6</v>
      </c>
      <c r="AB681" s="10">
        <v>-2440254.39</v>
      </c>
    </row>
    <row r="682" spans="1:28" ht="15.75" customHeight="1" thickBot="1" x14ac:dyDescent="0.35">
      <c r="A682" s="4">
        <v>43660</v>
      </c>
      <c r="B682" s="2">
        <v>42.55</v>
      </c>
      <c r="C682" s="2">
        <v>457.83</v>
      </c>
      <c r="D682" s="2" t="s">
        <v>53</v>
      </c>
      <c r="F682" s="4">
        <v>44249</v>
      </c>
      <c r="G682" s="2">
        <v>10666.46</v>
      </c>
      <c r="H682" s="2">
        <v>-95843.07</v>
      </c>
      <c r="I682" s="2" t="s">
        <v>53</v>
      </c>
      <c r="K682" s="4">
        <v>44258</v>
      </c>
      <c r="L682" s="2">
        <v>8864.69</v>
      </c>
      <c r="M682" s="2">
        <v>-19681.87</v>
      </c>
      <c r="N682" s="2" t="s">
        <v>55</v>
      </c>
      <c r="P682" s="4">
        <v>44257</v>
      </c>
      <c r="Q682" s="2">
        <v>1353.25</v>
      </c>
      <c r="R682" s="2">
        <v>-4358.2</v>
      </c>
      <c r="S682" s="2" t="s">
        <v>52</v>
      </c>
      <c r="U682" s="4">
        <v>44259</v>
      </c>
      <c r="V682" s="2">
        <v>15425.03</v>
      </c>
      <c r="W682" s="2">
        <v>27052.97</v>
      </c>
      <c r="X682" s="2" t="s">
        <v>54</v>
      </c>
      <c r="Z682" s="12">
        <v>44243</v>
      </c>
      <c r="AA682" s="10">
        <v>72007.289999999994</v>
      </c>
      <c r="AB682" s="10">
        <v>-4650315.49</v>
      </c>
    </row>
    <row r="683" spans="1:28" ht="15.75" customHeight="1" thickBot="1" x14ac:dyDescent="0.35">
      <c r="A683" s="4">
        <v>43660</v>
      </c>
      <c r="B683" s="2">
        <v>22.69</v>
      </c>
      <c r="C683" s="2">
        <v>-85.55</v>
      </c>
      <c r="D683" s="2" t="s">
        <v>52</v>
      </c>
      <c r="F683" s="4">
        <v>44250</v>
      </c>
      <c r="G683" s="2">
        <v>9092.5499999999993</v>
      </c>
      <c r="H683" s="2">
        <v>-71760.009999999995</v>
      </c>
      <c r="I683" s="2" t="s">
        <v>53</v>
      </c>
      <c r="K683" s="4">
        <v>44259</v>
      </c>
      <c r="L683" s="2">
        <v>9616.7099999999991</v>
      </c>
      <c r="M683" s="2">
        <v>-20763.97</v>
      </c>
      <c r="N683" s="2" t="s">
        <v>55</v>
      </c>
      <c r="P683" s="4">
        <v>44258</v>
      </c>
      <c r="Q683" s="2">
        <v>1092.4000000000001</v>
      </c>
      <c r="R683" s="2">
        <v>-31487.7</v>
      </c>
      <c r="S683" s="2" t="s">
        <v>52</v>
      </c>
      <c r="U683" s="4">
        <v>44260</v>
      </c>
      <c r="V683" s="2">
        <v>12879.57</v>
      </c>
      <c r="W683" s="2">
        <v>6386.44</v>
      </c>
      <c r="X683" s="2" t="s">
        <v>54</v>
      </c>
      <c r="Z683" s="12">
        <v>44244</v>
      </c>
      <c r="AA683" s="10">
        <v>52182.48</v>
      </c>
      <c r="AB683" s="10">
        <v>-1002023.84</v>
      </c>
    </row>
    <row r="684" spans="1:28" ht="15.75" customHeight="1" thickBot="1" x14ac:dyDescent="0.35">
      <c r="A684" s="4">
        <v>43661</v>
      </c>
      <c r="B684" s="2">
        <v>350.06</v>
      </c>
      <c r="C684" s="2">
        <v>-812.95</v>
      </c>
      <c r="D684" s="2" t="s">
        <v>52</v>
      </c>
      <c r="F684" s="4">
        <v>44251</v>
      </c>
      <c r="G684" s="2">
        <v>11459.34</v>
      </c>
      <c r="H684" s="2">
        <v>-81725.759999999995</v>
      </c>
      <c r="I684" s="2" t="s">
        <v>53</v>
      </c>
      <c r="K684" s="4">
        <v>44260</v>
      </c>
      <c r="L684" s="2">
        <v>9771.15</v>
      </c>
      <c r="M684" s="2">
        <v>-555725.06999999995</v>
      </c>
      <c r="N684" s="2" t="s">
        <v>55</v>
      </c>
      <c r="P684" s="4">
        <v>44259</v>
      </c>
      <c r="Q684" s="2">
        <v>1960.47</v>
      </c>
      <c r="R684" s="2">
        <v>-218349.23</v>
      </c>
      <c r="S684" s="2" t="s">
        <v>52</v>
      </c>
      <c r="U684" s="4">
        <v>44262</v>
      </c>
      <c r="V684" s="2">
        <v>547.54</v>
      </c>
      <c r="W684" s="2">
        <v>-81029.5</v>
      </c>
      <c r="X684" s="2" t="s">
        <v>54</v>
      </c>
      <c r="Z684" s="12">
        <v>44245</v>
      </c>
      <c r="AA684" s="10">
        <v>52697.87</v>
      </c>
      <c r="AB684" s="10">
        <v>-1911066</v>
      </c>
    </row>
    <row r="685" spans="1:28" ht="15.75" customHeight="1" thickBot="1" x14ac:dyDescent="0.35">
      <c r="A685" s="4">
        <v>43661</v>
      </c>
      <c r="B685" s="2">
        <v>1035.18</v>
      </c>
      <c r="C685" s="2">
        <v>5163.29</v>
      </c>
      <c r="D685" s="2" t="s">
        <v>55</v>
      </c>
      <c r="F685" s="4">
        <v>44252</v>
      </c>
      <c r="G685" s="2">
        <v>13605.41</v>
      </c>
      <c r="H685" s="2">
        <v>-126408.86</v>
      </c>
      <c r="I685" s="2" t="s">
        <v>53</v>
      </c>
      <c r="K685" s="4">
        <v>44262</v>
      </c>
      <c r="L685" s="2">
        <v>135.63999999999999</v>
      </c>
      <c r="M685" s="2">
        <v>-8677.9</v>
      </c>
      <c r="N685" s="2" t="s">
        <v>55</v>
      </c>
      <c r="P685" s="4">
        <v>44260</v>
      </c>
      <c r="Q685" s="2">
        <v>1975.24</v>
      </c>
      <c r="R685" s="2">
        <v>-266253.53999999998</v>
      </c>
      <c r="S685" s="2" t="s">
        <v>52</v>
      </c>
      <c r="U685" s="4">
        <v>44263</v>
      </c>
      <c r="V685" s="2">
        <v>15193.88</v>
      </c>
      <c r="W685" s="2">
        <v>-953913.66</v>
      </c>
      <c r="X685" s="2" t="s">
        <v>54</v>
      </c>
      <c r="Z685" s="12">
        <v>44246</v>
      </c>
      <c r="AA685" s="10">
        <v>50403.12</v>
      </c>
      <c r="AB685" s="10">
        <v>-2668117.79</v>
      </c>
    </row>
    <row r="686" spans="1:28" ht="15.75" customHeight="1" thickBot="1" x14ac:dyDescent="0.35">
      <c r="A686" s="4">
        <v>43661</v>
      </c>
      <c r="B686" s="2">
        <v>2825.61</v>
      </c>
      <c r="C686" s="2">
        <v>1858.9</v>
      </c>
      <c r="D686" s="2" t="s">
        <v>53</v>
      </c>
      <c r="F686" s="4">
        <v>44253</v>
      </c>
      <c r="G686" s="2">
        <v>11867.64</v>
      </c>
      <c r="H686" s="2">
        <v>-96366.17</v>
      </c>
      <c r="I686" s="2" t="s">
        <v>53</v>
      </c>
      <c r="K686" s="4">
        <v>44263</v>
      </c>
      <c r="L686" s="2">
        <v>7514.4</v>
      </c>
      <c r="M686" s="2">
        <v>80752.83</v>
      </c>
      <c r="N686" s="2" t="s">
        <v>55</v>
      </c>
      <c r="P686" s="4">
        <v>44262</v>
      </c>
      <c r="Q686" s="2">
        <v>47.77</v>
      </c>
      <c r="R686" s="2">
        <v>-36135.99</v>
      </c>
      <c r="S686" s="2" t="s">
        <v>52</v>
      </c>
      <c r="U686" s="4">
        <v>44264</v>
      </c>
      <c r="V686" s="2">
        <v>13381.74</v>
      </c>
      <c r="W686" s="2">
        <v>-1158098.6399999999</v>
      </c>
      <c r="X686" s="2" t="s">
        <v>54</v>
      </c>
      <c r="Z686" s="12">
        <v>44248</v>
      </c>
      <c r="AA686" s="10">
        <v>1763.21</v>
      </c>
      <c r="AB686" s="10">
        <v>-224625.86</v>
      </c>
    </row>
    <row r="687" spans="1:28" ht="15.75" customHeight="1" thickBot="1" x14ac:dyDescent="0.35">
      <c r="A687" s="4">
        <v>43661</v>
      </c>
      <c r="B687" s="2">
        <v>599.4</v>
      </c>
      <c r="C687" s="2">
        <v>-2632.76</v>
      </c>
      <c r="D687" s="2" t="s">
        <v>54</v>
      </c>
      <c r="F687" s="4">
        <v>44255</v>
      </c>
      <c r="G687" s="2">
        <v>381.47</v>
      </c>
      <c r="H687" s="2">
        <v>19311.78</v>
      </c>
      <c r="I687" s="2" t="s">
        <v>53</v>
      </c>
      <c r="K687" s="4">
        <v>44264</v>
      </c>
      <c r="L687" s="2">
        <v>8291.5</v>
      </c>
      <c r="M687" s="2">
        <v>-38729.57</v>
      </c>
      <c r="N687" s="2" t="s">
        <v>55</v>
      </c>
      <c r="P687" s="4">
        <v>44263</v>
      </c>
      <c r="Q687" s="2">
        <v>1505.77</v>
      </c>
      <c r="R687" s="2">
        <v>-198694.24</v>
      </c>
      <c r="S687" s="2" t="s">
        <v>52</v>
      </c>
      <c r="U687" s="4">
        <v>44265</v>
      </c>
      <c r="V687" s="2">
        <v>12335.36</v>
      </c>
      <c r="W687" s="2">
        <v>-177074.89</v>
      </c>
      <c r="X687" s="2" t="s">
        <v>54</v>
      </c>
      <c r="Z687" s="12">
        <v>44249</v>
      </c>
      <c r="AA687" s="10">
        <v>55317.440000000002</v>
      </c>
      <c r="AB687" s="10">
        <v>-3041359.7</v>
      </c>
    </row>
    <row r="688" spans="1:28" ht="15.75" customHeight="1" thickBot="1" x14ac:dyDescent="0.35">
      <c r="A688" s="4">
        <v>43662</v>
      </c>
      <c r="B688" s="2">
        <v>3517.57</v>
      </c>
      <c r="C688" s="2">
        <v>-68365.77</v>
      </c>
      <c r="D688" s="2" t="s">
        <v>53</v>
      </c>
      <c r="F688" s="4">
        <v>44256</v>
      </c>
      <c r="G688" s="2">
        <v>10360.81</v>
      </c>
      <c r="H688" s="2">
        <v>-56811.95</v>
      </c>
      <c r="I688" s="2" t="s">
        <v>53</v>
      </c>
      <c r="K688" s="4">
        <v>44265</v>
      </c>
      <c r="L688" s="2">
        <v>9447.85</v>
      </c>
      <c r="M688" s="2">
        <v>119682.68</v>
      </c>
      <c r="N688" s="2" t="s">
        <v>55</v>
      </c>
      <c r="P688" s="4">
        <v>44264</v>
      </c>
      <c r="Q688" s="2">
        <v>2126.64</v>
      </c>
      <c r="R688" s="2">
        <v>-105058.82</v>
      </c>
      <c r="S688" s="2" t="s">
        <v>52</v>
      </c>
      <c r="U688" s="4">
        <v>44266</v>
      </c>
      <c r="V688" s="2">
        <v>15107.21</v>
      </c>
      <c r="W688" s="2">
        <v>-379223.34</v>
      </c>
      <c r="X688" s="2" t="s">
        <v>54</v>
      </c>
      <c r="Z688" s="12">
        <v>44250</v>
      </c>
      <c r="AA688" s="10">
        <v>46144.82</v>
      </c>
      <c r="AB688" s="10">
        <v>-1346339.32</v>
      </c>
    </row>
    <row r="689" spans="1:28" ht="15.75" customHeight="1" thickBot="1" x14ac:dyDescent="0.35">
      <c r="A689" s="4">
        <v>43662</v>
      </c>
      <c r="B689" s="2">
        <v>1832.76</v>
      </c>
      <c r="C689" s="2">
        <v>-142857.88</v>
      </c>
      <c r="D689" s="2" t="s">
        <v>55</v>
      </c>
      <c r="F689" s="4">
        <v>44257</v>
      </c>
      <c r="G689" s="2">
        <v>10927.38</v>
      </c>
      <c r="H689" s="2">
        <v>-268580.69</v>
      </c>
      <c r="I689" s="2" t="s">
        <v>53</v>
      </c>
      <c r="K689" s="4">
        <v>44266</v>
      </c>
      <c r="L689" s="2">
        <v>7914.02</v>
      </c>
      <c r="M689" s="2">
        <v>-69617.509999999995</v>
      </c>
      <c r="N689" s="2" t="s">
        <v>55</v>
      </c>
      <c r="P689" s="4">
        <v>44265</v>
      </c>
      <c r="Q689" s="2">
        <v>1978.36</v>
      </c>
      <c r="R689" s="2">
        <v>-5002.83</v>
      </c>
      <c r="S689" s="2" t="s">
        <v>52</v>
      </c>
      <c r="U689" s="4">
        <v>44267</v>
      </c>
      <c r="V689" s="2">
        <v>15671.3</v>
      </c>
      <c r="W689" s="2">
        <v>-1217146.82</v>
      </c>
      <c r="X689" s="2" t="s">
        <v>54</v>
      </c>
      <c r="Z689" s="12">
        <v>44251</v>
      </c>
      <c r="AA689" s="10">
        <v>52200.02</v>
      </c>
      <c r="AB689" s="10">
        <v>-5308358.9400000004</v>
      </c>
    </row>
    <row r="690" spans="1:28" ht="15.75" customHeight="1" thickBot="1" x14ac:dyDescent="0.35">
      <c r="A690" s="4">
        <v>43662</v>
      </c>
      <c r="B690" s="2">
        <v>442.6</v>
      </c>
      <c r="C690" s="2">
        <v>-5058.8</v>
      </c>
      <c r="D690" s="2" t="s">
        <v>52</v>
      </c>
      <c r="F690" s="4">
        <v>44258</v>
      </c>
      <c r="G690" s="2">
        <v>10241.459999999999</v>
      </c>
      <c r="H690" s="2">
        <v>-8242.99</v>
      </c>
      <c r="I690" s="2" t="s">
        <v>53</v>
      </c>
      <c r="K690" s="4">
        <v>44267</v>
      </c>
      <c r="L690" s="2">
        <v>7947.03</v>
      </c>
      <c r="M690" s="2">
        <v>-269269.21999999997</v>
      </c>
      <c r="N690" s="2" t="s">
        <v>55</v>
      </c>
      <c r="P690" s="4">
        <v>44266</v>
      </c>
      <c r="Q690" s="2">
        <v>1977.64</v>
      </c>
      <c r="R690" s="2">
        <v>16748.330000000002</v>
      </c>
      <c r="S690" s="2" t="s">
        <v>52</v>
      </c>
      <c r="U690" s="4">
        <v>44269</v>
      </c>
      <c r="V690" s="2">
        <v>253.19</v>
      </c>
      <c r="W690" s="2">
        <v>-19106.84</v>
      </c>
      <c r="X690" s="2" t="s">
        <v>54</v>
      </c>
      <c r="Z690" s="12">
        <v>44252</v>
      </c>
      <c r="AA690" s="10">
        <v>59928.1</v>
      </c>
      <c r="AB690" s="10">
        <v>-1079486.6000000001</v>
      </c>
    </row>
    <row r="691" spans="1:28" ht="15.75" customHeight="1" thickBot="1" x14ac:dyDescent="0.35">
      <c r="A691" s="4">
        <v>43662</v>
      </c>
      <c r="B691" s="2">
        <v>792.17</v>
      </c>
      <c r="C691" s="2">
        <v>4238.22</v>
      </c>
      <c r="D691" s="2" t="s">
        <v>54</v>
      </c>
      <c r="F691" s="4">
        <v>44259</v>
      </c>
      <c r="G691" s="2">
        <v>11867.84</v>
      </c>
      <c r="H691" s="2">
        <v>-78343.61</v>
      </c>
      <c r="I691" s="2" t="s">
        <v>53</v>
      </c>
      <c r="K691" s="4">
        <v>44269</v>
      </c>
      <c r="L691" s="2">
        <v>126.9</v>
      </c>
      <c r="M691" s="2">
        <v>-136417.42000000001</v>
      </c>
      <c r="N691" s="2" t="s">
        <v>55</v>
      </c>
      <c r="P691" s="4">
        <v>44267</v>
      </c>
      <c r="Q691" s="2">
        <v>1816.79</v>
      </c>
      <c r="R691" s="2">
        <v>-18499.830000000002</v>
      </c>
      <c r="S691" s="2" t="s">
        <v>52</v>
      </c>
      <c r="U691" s="4">
        <v>44270</v>
      </c>
      <c r="V691" s="2">
        <v>11655.19</v>
      </c>
      <c r="W691" s="2">
        <v>48556.32</v>
      </c>
      <c r="X691" s="2" t="s">
        <v>54</v>
      </c>
      <c r="Z691" s="12">
        <v>44253</v>
      </c>
      <c r="AA691" s="10">
        <v>54483.62</v>
      </c>
      <c r="AB691" s="10">
        <v>-4442934.8099999996</v>
      </c>
    </row>
    <row r="692" spans="1:28" ht="15.75" customHeight="1" thickBot="1" x14ac:dyDescent="0.35">
      <c r="A692" s="4">
        <v>43663</v>
      </c>
      <c r="B692" s="2">
        <v>1280.27</v>
      </c>
      <c r="C692" s="2">
        <v>-19614.560000000001</v>
      </c>
      <c r="D692" s="2" t="s">
        <v>55</v>
      </c>
      <c r="F692" s="4">
        <v>44260</v>
      </c>
      <c r="G692" s="2">
        <v>12471.01</v>
      </c>
      <c r="H692" s="2">
        <v>-747672.42</v>
      </c>
      <c r="I692" s="2" t="s">
        <v>53</v>
      </c>
      <c r="K692" s="4">
        <v>44270</v>
      </c>
      <c r="L692" s="2">
        <v>8106.13</v>
      </c>
      <c r="M692" s="2">
        <v>9182.4699999999993</v>
      </c>
      <c r="N692" s="2" t="s">
        <v>55</v>
      </c>
      <c r="P692" s="4">
        <v>44269</v>
      </c>
      <c r="Q692" s="2">
        <v>40.590000000000003</v>
      </c>
      <c r="R692" s="2">
        <v>-2706.77</v>
      </c>
      <c r="S692" s="2" t="s">
        <v>52</v>
      </c>
      <c r="U692" s="4">
        <v>44271</v>
      </c>
      <c r="V692" s="2">
        <v>13594.82</v>
      </c>
      <c r="W692" s="2">
        <v>89684.42</v>
      </c>
      <c r="X692" s="2" t="s">
        <v>54</v>
      </c>
      <c r="Z692" s="12">
        <v>44255</v>
      </c>
      <c r="AA692" s="10">
        <v>1262.3599999999999</v>
      </c>
      <c r="AB692" s="10">
        <v>44564.18</v>
      </c>
    </row>
    <row r="693" spans="1:28" ht="15.75" customHeight="1" thickBot="1" x14ac:dyDescent="0.35">
      <c r="A693" s="4">
        <v>43663</v>
      </c>
      <c r="B693" s="2">
        <v>2983.88</v>
      </c>
      <c r="C693" s="2">
        <v>-1020.9</v>
      </c>
      <c r="D693" s="2" t="s">
        <v>53</v>
      </c>
      <c r="F693" s="4">
        <v>44262</v>
      </c>
      <c r="G693" s="2">
        <v>281.69</v>
      </c>
      <c r="H693" s="2">
        <v>-13868.45</v>
      </c>
      <c r="I693" s="2" t="s">
        <v>53</v>
      </c>
      <c r="K693" s="4">
        <v>44271</v>
      </c>
      <c r="L693" s="2">
        <v>13723.1</v>
      </c>
      <c r="M693" s="2">
        <v>261759.77</v>
      </c>
      <c r="N693" s="2" t="s">
        <v>55</v>
      </c>
      <c r="P693" s="4">
        <v>44270</v>
      </c>
      <c r="Q693" s="2">
        <v>1522.08</v>
      </c>
      <c r="R693" s="2">
        <v>-41898.83</v>
      </c>
      <c r="S693" s="2" t="s">
        <v>52</v>
      </c>
      <c r="U693" s="4">
        <v>44272</v>
      </c>
      <c r="V693" s="2">
        <v>16492.52</v>
      </c>
      <c r="W693" s="2">
        <v>75263.45</v>
      </c>
      <c r="X693" s="2" t="s">
        <v>54</v>
      </c>
      <c r="Z693" s="12">
        <v>44256</v>
      </c>
      <c r="AA693" s="10">
        <v>44658.42</v>
      </c>
      <c r="AB693" s="10">
        <v>-281663.37</v>
      </c>
    </row>
    <row r="694" spans="1:28" ht="15.75" customHeight="1" thickBot="1" x14ac:dyDescent="0.35">
      <c r="A694" s="4">
        <v>43663</v>
      </c>
      <c r="B694" s="2">
        <v>284.51</v>
      </c>
      <c r="C694" s="2">
        <v>211.75</v>
      </c>
      <c r="D694" s="2" t="s">
        <v>52</v>
      </c>
      <c r="F694" s="4">
        <v>44263</v>
      </c>
      <c r="G694" s="2">
        <v>11969.87</v>
      </c>
      <c r="H694" s="2">
        <v>-488450.36</v>
      </c>
      <c r="I694" s="2" t="s">
        <v>53</v>
      </c>
      <c r="K694" s="4">
        <v>44272</v>
      </c>
      <c r="L694" s="2">
        <v>15716.34</v>
      </c>
      <c r="M694" s="2">
        <v>146017.38</v>
      </c>
      <c r="N694" s="2" t="s">
        <v>55</v>
      </c>
      <c r="P694" s="4">
        <v>44271</v>
      </c>
      <c r="Q694" s="2">
        <v>1478.59</v>
      </c>
      <c r="R694" s="2">
        <v>-5290.95</v>
      </c>
      <c r="S694" s="2" t="s">
        <v>52</v>
      </c>
      <c r="U694" s="4">
        <v>44273</v>
      </c>
      <c r="V694" s="2">
        <v>18148.5</v>
      </c>
      <c r="W694" s="2">
        <v>-525887.35</v>
      </c>
      <c r="X694" s="2" t="s">
        <v>54</v>
      </c>
      <c r="Z694" s="12">
        <v>44257</v>
      </c>
      <c r="AA694" s="10">
        <v>46963.89</v>
      </c>
      <c r="AB694" s="10">
        <v>-2355077.34</v>
      </c>
    </row>
    <row r="695" spans="1:28" ht="15.75" customHeight="1" thickBot="1" x14ac:dyDescent="0.35">
      <c r="A695" s="4">
        <v>43663</v>
      </c>
      <c r="B695" s="2">
        <v>933.57</v>
      </c>
      <c r="C695" s="2">
        <v>-53429.85</v>
      </c>
      <c r="D695" s="2" t="s">
        <v>54</v>
      </c>
      <c r="F695" s="4">
        <v>44264</v>
      </c>
      <c r="G695" s="2">
        <v>10793.56</v>
      </c>
      <c r="H695" s="2">
        <v>-79694.460000000006</v>
      </c>
      <c r="I695" s="2" t="s">
        <v>53</v>
      </c>
      <c r="K695" s="4">
        <v>44273</v>
      </c>
      <c r="L695" s="2">
        <v>16266.4</v>
      </c>
      <c r="M695" s="2">
        <v>588991.85</v>
      </c>
      <c r="N695" s="2" t="s">
        <v>55</v>
      </c>
      <c r="P695" s="4">
        <v>44272</v>
      </c>
      <c r="Q695" s="2">
        <v>1862.86</v>
      </c>
      <c r="R695" s="2">
        <v>-18585.86</v>
      </c>
      <c r="S695" s="2" t="s">
        <v>52</v>
      </c>
      <c r="U695" s="4">
        <v>44274</v>
      </c>
      <c r="V695" s="2">
        <v>13688.09</v>
      </c>
      <c r="W695" s="2">
        <v>198653.26</v>
      </c>
      <c r="X695" s="2" t="s">
        <v>54</v>
      </c>
      <c r="Z695" s="12">
        <v>44258</v>
      </c>
      <c r="AA695" s="10">
        <v>44090.54</v>
      </c>
      <c r="AB695" s="10">
        <v>-239819.29</v>
      </c>
    </row>
    <row r="696" spans="1:28" ht="15.75" customHeight="1" thickBot="1" x14ac:dyDescent="0.35">
      <c r="A696" s="4">
        <v>43664</v>
      </c>
      <c r="B696" s="2">
        <v>4329.84</v>
      </c>
      <c r="C696" s="2">
        <v>22215.75</v>
      </c>
      <c r="D696" s="2" t="s">
        <v>53</v>
      </c>
      <c r="F696" s="4">
        <v>44265</v>
      </c>
      <c r="G696" s="2">
        <v>11048.44</v>
      </c>
      <c r="H696" s="2">
        <v>15326.67</v>
      </c>
      <c r="I696" s="2" t="s">
        <v>53</v>
      </c>
      <c r="K696" s="4">
        <v>44274</v>
      </c>
      <c r="L696" s="2">
        <v>13405.15</v>
      </c>
      <c r="M696" s="2">
        <v>141685.93</v>
      </c>
      <c r="N696" s="2" t="s">
        <v>55</v>
      </c>
      <c r="P696" s="4">
        <v>44273</v>
      </c>
      <c r="Q696" s="2">
        <v>1459.67</v>
      </c>
      <c r="R696" s="2">
        <v>18716.150000000001</v>
      </c>
      <c r="S696" s="2" t="s">
        <v>52</v>
      </c>
      <c r="U696" s="4">
        <v>44276</v>
      </c>
      <c r="V696" s="2">
        <v>592.53</v>
      </c>
      <c r="W696" s="2">
        <v>5545.66</v>
      </c>
      <c r="X696" s="2" t="s">
        <v>54</v>
      </c>
      <c r="Z696" s="12">
        <v>44259</v>
      </c>
      <c r="AA696" s="10">
        <v>55323.13</v>
      </c>
      <c r="AB696" s="10">
        <v>-986327.3</v>
      </c>
    </row>
    <row r="697" spans="1:28" ht="15.75" customHeight="1" thickBot="1" x14ac:dyDescent="0.35">
      <c r="A697" s="4">
        <v>43664</v>
      </c>
      <c r="B697" s="2">
        <v>724.15</v>
      </c>
      <c r="C697" s="2">
        <v>22709.78</v>
      </c>
      <c r="D697" s="2" t="s">
        <v>52</v>
      </c>
      <c r="F697" s="4">
        <v>44266</v>
      </c>
      <c r="G697" s="2">
        <v>13430.14</v>
      </c>
      <c r="H697" s="2">
        <v>52494.15</v>
      </c>
      <c r="I697" s="2" t="s">
        <v>53</v>
      </c>
      <c r="K697" s="4">
        <v>44276</v>
      </c>
      <c r="L697" s="2">
        <v>325.07</v>
      </c>
      <c r="M697" s="2">
        <v>-11553.73</v>
      </c>
      <c r="N697" s="2" t="s">
        <v>55</v>
      </c>
      <c r="P697" s="4">
        <v>44274</v>
      </c>
      <c r="Q697" s="2">
        <v>1188.8800000000001</v>
      </c>
      <c r="R697" s="2">
        <v>9996.82</v>
      </c>
      <c r="S697" s="2" t="s">
        <v>52</v>
      </c>
      <c r="U697" s="4">
        <v>44277</v>
      </c>
      <c r="V697" s="2">
        <v>17696.52</v>
      </c>
      <c r="W697" s="2">
        <v>814543.52</v>
      </c>
      <c r="X697" s="2" t="s">
        <v>54</v>
      </c>
      <c r="Z697" s="12">
        <v>44260</v>
      </c>
      <c r="AA697" s="10">
        <v>49618.01</v>
      </c>
      <c r="AB697" s="10">
        <v>-1930536.97</v>
      </c>
    </row>
    <row r="698" spans="1:28" ht="15.75" customHeight="1" thickBot="1" x14ac:dyDescent="0.35">
      <c r="A698" s="4">
        <v>43664</v>
      </c>
      <c r="B698" s="2">
        <v>1417.16</v>
      </c>
      <c r="C698" s="2">
        <v>40856</v>
      </c>
      <c r="D698" s="2" t="s">
        <v>55</v>
      </c>
      <c r="F698" s="4">
        <v>44267</v>
      </c>
      <c r="G698" s="2">
        <v>10472.44</v>
      </c>
      <c r="H698" s="2">
        <v>-85847.07</v>
      </c>
      <c r="I698" s="2" t="s">
        <v>53</v>
      </c>
      <c r="K698" s="4">
        <v>44277</v>
      </c>
      <c r="L698" s="2">
        <v>10025.870000000001</v>
      </c>
      <c r="M698" s="2">
        <v>329253.76000000001</v>
      </c>
      <c r="N698" s="2" t="s">
        <v>55</v>
      </c>
      <c r="P698" s="4">
        <v>44276</v>
      </c>
      <c r="Q698" s="2">
        <v>162.24</v>
      </c>
      <c r="R698" s="2">
        <v>-49.57</v>
      </c>
      <c r="S698" s="2" t="s">
        <v>52</v>
      </c>
      <c r="U698" s="4">
        <v>44278</v>
      </c>
      <c r="V698" s="2">
        <v>17204.88</v>
      </c>
      <c r="W698" s="2">
        <v>217670.23</v>
      </c>
      <c r="X698" s="2" t="s">
        <v>54</v>
      </c>
      <c r="Z698" s="12">
        <v>44262</v>
      </c>
      <c r="AA698" s="10">
        <v>1497.21</v>
      </c>
      <c r="AB698" s="10">
        <v>-226430.66</v>
      </c>
    </row>
    <row r="699" spans="1:28" ht="15.75" customHeight="1" thickBot="1" x14ac:dyDescent="0.35">
      <c r="A699" s="4">
        <v>43664</v>
      </c>
      <c r="B699" s="2">
        <v>1293.1500000000001</v>
      </c>
      <c r="C699" s="2">
        <v>-110232.88</v>
      </c>
      <c r="D699" s="2" t="s">
        <v>54</v>
      </c>
      <c r="F699" s="4">
        <v>44269</v>
      </c>
      <c r="G699" s="2">
        <v>350.9</v>
      </c>
      <c r="H699" s="2">
        <v>135.4</v>
      </c>
      <c r="I699" s="2" t="s">
        <v>53</v>
      </c>
      <c r="K699" s="4">
        <v>44278</v>
      </c>
      <c r="L699" s="2">
        <v>11645.9</v>
      </c>
      <c r="M699" s="2">
        <v>-515635.15</v>
      </c>
      <c r="N699" s="2" t="s">
        <v>55</v>
      </c>
      <c r="P699" s="4">
        <v>44277</v>
      </c>
      <c r="Q699" s="2">
        <v>1404.13</v>
      </c>
      <c r="R699" s="2">
        <v>15398.36</v>
      </c>
      <c r="S699" s="2" t="s">
        <v>52</v>
      </c>
      <c r="U699" s="4">
        <v>44279</v>
      </c>
      <c r="V699" s="2">
        <v>13566.02</v>
      </c>
      <c r="W699" s="2">
        <v>476237.78</v>
      </c>
      <c r="X699" s="2" t="s">
        <v>54</v>
      </c>
      <c r="Z699" s="12">
        <v>44263</v>
      </c>
      <c r="AA699" s="10">
        <v>48954.81</v>
      </c>
      <c r="AB699" s="10">
        <v>-1799983.69</v>
      </c>
    </row>
    <row r="700" spans="1:28" ht="15.75" customHeight="1" thickBot="1" x14ac:dyDescent="0.35">
      <c r="A700" s="4">
        <v>43665</v>
      </c>
      <c r="B700" s="2">
        <v>424.73</v>
      </c>
      <c r="C700" s="2">
        <v>14354.96</v>
      </c>
      <c r="D700" s="2" t="s">
        <v>52</v>
      </c>
      <c r="F700" s="4">
        <v>44270</v>
      </c>
      <c r="G700" s="2">
        <v>11566.17</v>
      </c>
      <c r="H700" s="2">
        <v>649.34</v>
      </c>
      <c r="I700" s="2" t="s">
        <v>53</v>
      </c>
      <c r="K700" s="4">
        <v>44279</v>
      </c>
      <c r="L700" s="2">
        <v>9242.01</v>
      </c>
      <c r="M700" s="2">
        <v>-565877.02</v>
      </c>
      <c r="N700" s="2" t="s">
        <v>55</v>
      </c>
      <c r="P700" s="4">
        <v>44278</v>
      </c>
      <c r="Q700" s="2">
        <v>1139.44</v>
      </c>
      <c r="R700" s="2">
        <v>1492.01</v>
      </c>
      <c r="S700" s="2" t="s">
        <v>52</v>
      </c>
      <c r="U700" s="4">
        <v>44280</v>
      </c>
      <c r="V700" s="2">
        <v>21605.65</v>
      </c>
      <c r="W700" s="2">
        <v>958446.81</v>
      </c>
      <c r="X700" s="2" t="s">
        <v>54</v>
      </c>
      <c r="Z700" s="12">
        <v>44264</v>
      </c>
      <c r="AA700" s="10">
        <v>48491.83</v>
      </c>
      <c r="AB700" s="10">
        <v>-1761552.95</v>
      </c>
    </row>
    <row r="701" spans="1:28" ht="15.75" customHeight="1" thickBot="1" x14ac:dyDescent="0.35">
      <c r="A701" s="4">
        <v>43665</v>
      </c>
      <c r="B701" s="2">
        <v>835.52</v>
      </c>
      <c r="C701" s="2">
        <v>-13358.4</v>
      </c>
      <c r="D701" s="2" t="s">
        <v>54</v>
      </c>
      <c r="F701" s="4">
        <v>44271</v>
      </c>
      <c r="G701" s="2">
        <v>11210.61</v>
      </c>
      <c r="H701" s="2">
        <v>-25016.71</v>
      </c>
      <c r="I701" s="2" t="s">
        <v>53</v>
      </c>
      <c r="K701" s="4">
        <v>44280</v>
      </c>
      <c r="L701" s="2">
        <v>9386.58</v>
      </c>
      <c r="M701" s="2">
        <v>-25895.65</v>
      </c>
      <c r="N701" s="2" t="s">
        <v>55</v>
      </c>
      <c r="P701" s="4">
        <v>44279</v>
      </c>
      <c r="Q701" s="2">
        <v>1169.3499999999999</v>
      </c>
      <c r="R701" s="2">
        <v>-11395.24</v>
      </c>
      <c r="S701" s="2" t="s">
        <v>52</v>
      </c>
      <c r="U701" s="4">
        <v>44281</v>
      </c>
      <c r="V701" s="2">
        <v>15916.63</v>
      </c>
      <c r="W701" s="2">
        <v>819737.68</v>
      </c>
      <c r="X701" s="2" t="s">
        <v>54</v>
      </c>
      <c r="Z701" s="12">
        <v>44265</v>
      </c>
      <c r="AA701" s="10">
        <v>48017.03</v>
      </c>
      <c r="AB701" s="10">
        <v>-59106.54</v>
      </c>
    </row>
    <row r="702" spans="1:28" ht="15.75" customHeight="1" thickBot="1" x14ac:dyDescent="0.35">
      <c r="A702" s="4">
        <v>43665</v>
      </c>
      <c r="B702" s="2">
        <v>3846.84</v>
      </c>
      <c r="C702" s="2">
        <v>-17735.3</v>
      </c>
      <c r="D702" s="2" t="s">
        <v>53</v>
      </c>
      <c r="F702" s="4">
        <v>44272</v>
      </c>
      <c r="G702" s="2">
        <v>11804.35</v>
      </c>
      <c r="H702" s="2">
        <v>121787.88</v>
      </c>
      <c r="I702" s="2" t="s">
        <v>53</v>
      </c>
      <c r="K702" s="4">
        <v>44281</v>
      </c>
      <c r="L702" s="2">
        <v>7668.02</v>
      </c>
      <c r="M702" s="2">
        <v>-49958.559999999998</v>
      </c>
      <c r="N702" s="2" t="s">
        <v>55</v>
      </c>
      <c r="P702" s="4">
        <v>44280</v>
      </c>
      <c r="Q702" s="2">
        <v>1607.85</v>
      </c>
      <c r="R702" s="2">
        <v>-37720.269999999997</v>
      </c>
      <c r="S702" s="2" t="s">
        <v>52</v>
      </c>
      <c r="U702" s="4">
        <v>44283</v>
      </c>
      <c r="V702" s="2">
        <v>280.58</v>
      </c>
      <c r="W702" s="2">
        <v>-5989.31</v>
      </c>
      <c r="X702" s="2" t="s">
        <v>54</v>
      </c>
      <c r="Z702" s="12">
        <v>44266</v>
      </c>
      <c r="AA702" s="10">
        <v>52727.83</v>
      </c>
      <c r="AB702" s="10">
        <v>-676785.04</v>
      </c>
    </row>
    <row r="703" spans="1:28" ht="15.75" customHeight="1" thickBot="1" x14ac:dyDescent="0.35">
      <c r="A703" s="4">
        <v>43665</v>
      </c>
      <c r="B703" s="2">
        <v>1041.8699999999999</v>
      </c>
      <c r="C703" s="2">
        <v>11064.78</v>
      </c>
      <c r="D703" s="2" t="s">
        <v>55</v>
      </c>
      <c r="F703" s="4">
        <v>44273</v>
      </c>
      <c r="G703" s="2">
        <v>13243.98</v>
      </c>
      <c r="H703" s="2">
        <v>94940.35</v>
      </c>
      <c r="I703" s="2" t="s">
        <v>53</v>
      </c>
      <c r="K703" s="4">
        <v>44283</v>
      </c>
      <c r="L703" s="2">
        <v>119.86</v>
      </c>
      <c r="M703" s="2">
        <v>-2688.52</v>
      </c>
      <c r="N703" s="2" t="s">
        <v>55</v>
      </c>
      <c r="P703" s="4">
        <v>44281</v>
      </c>
      <c r="Q703" s="2">
        <v>1933.17</v>
      </c>
      <c r="R703" s="2">
        <v>-169398.43</v>
      </c>
      <c r="S703" s="2" t="s">
        <v>52</v>
      </c>
      <c r="U703" s="4">
        <v>44284</v>
      </c>
      <c r="V703" s="2">
        <v>20716.830000000002</v>
      </c>
      <c r="W703" s="2">
        <v>-2147559.19</v>
      </c>
      <c r="X703" s="2" t="s">
        <v>54</v>
      </c>
      <c r="Z703" s="12">
        <v>44267</v>
      </c>
      <c r="AA703" s="10">
        <v>47437.59</v>
      </c>
      <c r="AB703" s="10">
        <v>-1862896.41</v>
      </c>
    </row>
    <row r="704" spans="1:28" ht="15.75" customHeight="1" thickBot="1" x14ac:dyDescent="0.35">
      <c r="A704" s="4">
        <v>43667</v>
      </c>
      <c r="B704" s="2">
        <v>9.61</v>
      </c>
      <c r="C704" s="2">
        <v>-763.58</v>
      </c>
      <c r="D704" s="2" t="s">
        <v>52</v>
      </c>
      <c r="F704" s="4">
        <v>44274</v>
      </c>
      <c r="G704" s="2">
        <v>11192.24</v>
      </c>
      <c r="H704" s="2">
        <v>-118942.61</v>
      </c>
      <c r="I704" s="2" t="s">
        <v>53</v>
      </c>
      <c r="K704" s="4">
        <v>44284</v>
      </c>
      <c r="L704" s="2">
        <v>11063.81</v>
      </c>
      <c r="M704" s="2">
        <v>-7036.2</v>
      </c>
      <c r="N704" s="2" t="s">
        <v>55</v>
      </c>
      <c r="P704" s="4">
        <v>44283</v>
      </c>
      <c r="Q704" s="2">
        <v>65.86</v>
      </c>
      <c r="R704" s="2">
        <v>-1024.3599999999999</v>
      </c>
      <c r="S704" s="2" t="s">
        <v>52</v>
      </c>
      <c r="U704" s="4">
        <v>44285</v>
      </c>
      <c r="V704" s="2">
        <v>21072.31</v>
      </c>
      <c r="W704" s="2">
        <v>-2723096.23</v>
      </c>
      <c r="X704" s="2" t="s">
        <v>54</v>
      </c>
      <c r="Z704" s="12">
        <v>44269</v>
      </c>
      <c r="AA704" s="10">
        <v>1085.97</v>
      </c>
      <c r="AB704" s="10">
        <v>-240431.09</v>
      </c>
    </row>
    <row r="705" spans="1:28" ht="15.75" customHeight="1" thickBot="1" x14ac:dyDescent="0.35">
      <c r="A705" s="4">
        <v>43667</v>
      </c>
      <c r="B705" s="2">
        <v>31.67</v>
      </c>
      <c r="C705" s="2">
        <v>-9230.7999999999993</v>
      </c>
      <c r="D705" s="2" t="s">
        <v>55</v>
      </c>
      <c r="F705" s="4">
        <v>44276</v>
      </c>
      <c r="G705" s="2">
        <v>565.17999999999995</v>
      </c>
      <c r="H705" s="2">
        <v>-6960.22</v>
      </c>
      <c r="I705" s="2" t="s">
        <v>53</v>
      </c>
      <c r="K705" s="4">
        <v>44285</v>
      </c>
      <c r="L705" s="2">
        <v>9048.26</v>
      </c>
      <c r="M705" s="2">
        <v>80227.23</v>
      </c>
      <c r="N705" s="2" t="s">
        <v>55</v>
      </c>
      <c r="P705" s="4">
        <v>44284</v>
      </c>
      <c r="Q705" s="2">
        <v>1667.38</v>
      </c>
      <c r="R705" s="2">
        <v>-34348.94</v>
      </c>
      <c r="S705" s="2" t="s">
        <v>52</v>
      </c>
      <c r="U705" s="4">
        <v>44286</v>
      </c>
      <c r="V705" s="2">
        <v>19244.96</v>
      </c>
      <c r="W705" s="2">
        <v>-873150.79</v>
      </c>
      <c r="X705" s="2" t="s">
        <v>54</v>
      </c>
      <c r="Z705" s="12">
        <v>44270</v>
      </c>
      <c r="AA705" s="10">
        <v>45350.03</v>
      </c>
      <c r="AB705" s="10">
        <v>-21677.19</v>
      </c>
    </row>
    <row r="706" spans="1:28" ht="15.75" customHeight="1" thickBot="1" x14ac:dyDescent="0.35">
      <c r="A706" s="4">
        <v>43667</v>
      </c>
      <c r="B706" s="2">
        <v>20.059999999999999</v>
      </c>
      <c r="C706" s="2">
        <v>16.22</v>
      </c>
      <c r="D706" s="2" t="s">
        <v>54</v>
      </c>
      <c r="F706" s="4">
        <v>44277</v>
      </c>
      <c r="G706" s="2">
        <v>11652.79</v>
      </c>
      <c r="H706" s="2">
        <v>65043.59</v>
      </c>
      <c r="I706" s="2" t="s">
        <v>53</v>
      </c>
      <c r="K706" s="4">
        <v>44286</v>
      </c>
      <c r="L706" s="2">
        <v>9556.0400000000009</v>
      </c>
      <c r="M706" s="2">
        <v>60272.22</v>
      </c>
      <c r="N706" s="2" t="s">
        <v>55</v>
      </c>
      <c r="P706" s="4">
        <v>44285</v>
      </c>
      <c r="Q706" s="2">
        <v>1932.66</v>
      </c>
      <c r="R706" s="2">
        <v>-234411.49</v>
      </c>
      <c r="S706" s="2" t="s">
        <v>52</v>
      </c>
      <c r="U706" s="4">
        <v>44287</v>
      </c>
      <c r="V706" s="2">
        <v>15153.85</v>
      </c>
      <c r="W706" s="2">
        <v>-464373.97</v>
      </c>
      <c r="X706" s="2" t="s">
        <v>54</v>
      </c>
      <c r="Z706" s="12">
        <v>44271</v>
      </c>
      <c r="AA706" s="10">
        <v>52846.03</v>
      </c>
      <c r="AB706" s="10">
        <v>222756.68</v>
      </c>
    </row>
    <row r="707" spans="1:28" ht="15.75" customHeight="1" thickBot="1" x14ac:dyDescent="0.35">
      <c r="A707" s="4">
        <v>43667</v>
      </c>
      <c r="B707" s="2">
        <v>31.82</v>
      </c>
      <c r="C707" s="2">
        <v>-323.25</v>
      </c>
      <c r="D707" s="2" t="s">
        <v>53</v>
      </c>
      <c r="F707" s="4">
        <v>44278</v>
      </c>
      <c r="G707" s="2">
        <v>14446.34</v>
      </c>
      <c r="H707" s="2">
        <v>-502183.98</v>
      </c>
      <c r="I707" s="2" t="s">
        <v>53</v>
      </c>
      <c r="K707" s="4">
        <v>44287</v>
      </c>
      <c r="L707" s="2">
        <v>7913.87</v>
      </c>
      <c r="M707" s="2">
        <v>7767.73</v>
      </c>
      <c r="N707" s="2" t="s">
        <v>55</v>
      </c>
      <c r="P707" s="4">
        <v>44286</v>
      </c>
      <c r="Q707" s="2">
        <v>2608.79</v>
      </c>
      <c r="R707" s="2">
        <v>-162578.03</v>
      </c>
      <c r="S707" s="2" t="s">
        <v>52</v>
      </c>
      <c r="U707" s="4">
        <v>44288</v>
      </c>
      <c r="V707" s="2">
        <v>0.06</v>
      </c>
      <c r="W707" s="2">
        <v>-183.44</v>
      </c>
      <c r="X707" s="2" t="s">
        <v>54</v>
      </c>
      <c r="Z707" s="12">
        <v>44272</v>
      </c>
      <c r="AA707" s="10">
        <v>61587.56</v>
      </c>
      <c r="AB707" s="10">
        <v>331978.94</v>
      </c>
    </row>
    <row r="708" spans="1:28" ht="15.75" customHeight="1" thickBot="1" x14ac:dyDescent="0.35">
      <c r="A708" s="4">
        <v>43668</v>
      </c>
      <c r="B708" s="2">
        <v>501.72</v>
      </c>
      <c r="C708" s="2">
        <v>-6812.6</v>
      </c>
      <c r="D708" s="2" t="s">
        <v>54</v>
      </c>
      <c r="F708" s="4">
        <v>44279</v>
      </c>
      <c r="G708" s="2">
        <v>14806.16</v>
      </c>
      <c r="H708" s="2">
        <v>-694104.33</v>
      </c>
      <c r="I708" s="2" t="s">
        <v>53</v>
      </c>
      <c r="K708" s="4">
        <v>44288</v>
      </c>
      <c r="L708" s="2">
        <v>3739.4</v>
      </c>
      <c r="M708" s="2">
        <v>-50644.14</v>
      </c>
      <c r="N708" s="2" t="s">
        <v>55</v>
      </c>
      <c r="P708" s="4">
        <v>44287</v>
      </c>
      <c r="Q708" s="2">
        <v>1945.65</v>
      </c>
      <c r="R708" s="2">
        <v>-50502.11</v>
      </c>
      <c r="S708" s="2" t="s">
        <v>52</v>
      </c>
      <c r="U708" s="4">
        <v>44290</v>
      </c>
      <c r="V708" s="2">
        <v>323.92</v>
      </c>
      <c r="W708" s="2">
        <v>-37545.589999999997</v>
      </c>
      <c r="X708" s="2" t="s">
        <v>54</v>
      </c>
      <c r="Z708" s="12">
        <v>44273</v>
      </c>
      <c r="AA708" s="10">
        <v>66650.06</v>
      </c>
      <c r="AB708" s="10">
        <v>115711.31</v>
      </c>
    </row>
    <row r="709" spans="1:28" ht="15.75" customHeight="1" thickBot="1" x14ac:dyDescent="0.35">
      <c r="A709" s="4">
        <v>43668</v>
      </c>
      <c r="B709" s="2">
        <v>299.51</v>
      </c>
      <c r="C709" s="2">
        <v>-1243.02</v>
      </c>
      <c r="D709" s="2" t="s">
        <v>52</v>
      </c>
      <c r="F709" s="4">
        <v>44280</v>
      </c>
      <c r="G709" s="2">
        <v>16099.51</v>
      </c>
      <c r="H709" s="2">
        <v>-669433.49</v>
      </c>
      <c r="I709" s="2" t="s">
        <v>53</v>
      </c>
      <c r="K709" s="4">
        <v>44290</v>
      </c>
      <c r="L709" s="2">
        <v>68.87</v>
      </c>
      <c r="M709" s="2">
        <v>-872.48</v>
      </c>
      <c r="N709" s="2" t="s">
        <v>55</v>
      </c>
      <c r="P709" s="4">
        <v>44288</v>
      </c>
      <c r="Q709" s="2">
        <v>2014.49</v>
      </c>
      <c r="R709" s="2">
        <v>216.96</v>
      </c>
      <c r="S709" s="2" t="s">
        <v>52</v>
      </c>
      <c r="U709" s="4">
        <v>44291</v>
      </c>
      <c r="V709" s="2">
        <v>12469.68</v>
      </c>
      <c r="W709" s="2">
        <v>34526.370000000003</v>
      </c>
      <c r="X709" s="2" t="s">
        <v>54</v>
      </c>
      <c r="Z709" s="12">
        <v>44274</v>
      </c>
      <c r="AA709" s="10">
        <v>54180.92</v>
      </c>
      <c r="AB709" s="10">
        <v>278762.43</v>
      </c>
    </row>
    <row r="710" spans="1:28" ht="15.75" customHeight="1" thickBot="1" x14ac:dyDescent="0.35">
      <c r="A710" s="4">
        <v>43668</v>
      </c>
      <c r="B710" s="2">
        <v>2464.3000000000002</v>
      </c>
      <c r="C710" s="2">
        <v>2987.34</v>
      </c>
      <c r="D710" s="2" t="s">
        <v>53</v>
      </c>
      <c r="F710" s="4">
        <v>44281</v>
      </c>
      <c r="G710" s="2">
        <v>11845.08</v>
      </c>
      <c r="H710" s="2">
        <v>-4909.8999999999996</v>
      </c>
      <c r="I710" s="2" t="s">
        <v>53</v>
      </c>
      <c r="K710" s="4">
        <v>44291</v>
      </c>
      <c r="L710" s="2">
        <v>6669.96</v>
      </c>
      <c r="M710" s="2">
        <v>-592084.61</v>
      </c>
      <c r="N710" s="2" t="s">
        <v>55</v>
      </c>
      <c r="P710" s="4">
        <v>44290</v>
      </c>
      <c r="Q710" s="2">
        <v>41.51</v>
      </c>
      <c r="R710" s="2">
        <v>-704.22</v>
      </c>
      <c r="S710" s="2" t="s">
        <v>52</v>
      </c>
      <c r="U710" s="4">
        <v>44292</v>
      </c>
      <c r="V710" s="2">
        <v>15010.39</v>
      </c>
      <c r="W710" s="2">
        <v>-338085.66</v>
      </c>
      <c r="X710" s="2" t="s">
        <v>54</v>
      </c>
      <c r="Z710" s="12">
        <v>44276</v>
      </c>
      <c r="AA710" s="10">
        <v>2425.59</v>
      </c>
      <c r="AB710" s="10">
        <v>-107032.36</v>
      </c>
    </row>
    <row r="711" spans="1:28" ht="15.75" customHeight="1" thickBot="1" x14ac:dyDescent="0.35">
      <c r="A711" s="4">
        <v>43668</v>
      </c>
      <c r="B711" s="2">
        <v>904.89</v>
      </c>
      <c r="C711" s="2">
        <v>-124.98</v>
      </c>
      <c r="D711" s="2" t="s">
        <v>55</v>
      </c>
      <c r="F711" s="4">
        <v>44283</v>
      </c>
      <c r="G711" s="2">
        <v>293.43</v>
      </c>
      <c r="H711" s="2">
        <v>-657.01</v>
      </c>
      <c r="I711" s="2" t="s">
        <v>53</v>
      </c>
      <c r="K711" s="4">
        <v>44292</v>
      </c>
      <c r="L711" s="2">
        <v>13476.82</v>
      </c>
      <c r="M711" s="2">
        <v>-41850.9</v>
      </c>
      <c r="N711" s="2" t="s">
        <v>55</v>
      </c>
      <c r="P711" s="4">
        <v>44291</v>
      </c>
      <c r="Q711" s="2">
        <v>2256.66</v>
      </c>
      <c r="R711" s="2">
        <v>14167.48</v>
      </c>
      <c r="S711" s="2" t="s">
        <v>52</v>
      </c>
      <c r="U711" s="4">
        <v>44293</v>
      </c>
      <c r="V711" s="2">
        <v>14890.46</v>
      </c>
      <c r="W711" s="2">
        <v>286496.08</v>
      </c>
      <c r="X711" s="2" t="s">
        <v>54</v>
      </c>
      <c r="Z711" s="12">
        <v>44277</v>
      </c>
      <c r="AA711" s="10">
        <v>56774.38</v>
      </c>
      <c r="AB711" s="10">
        <v>1394673.6</v>
      </c>
    </row>
    <row r="712" spans="1:28" ht="15.75" customHeight="1" thickBot="1" x14ac:dyDescent="0.35">
      <c r="A712" s="4">
        <v>43669</v>
      </c>
      <c r="B712" s="2">
        <v>400.03</v>
      </c>
      <c r="C712" s="2">
        <v>-9289.17</v>
      </c>
      <c r="D712" s="2" t="s">
        <v>52</v>
      </c>
      <c r="F712" s="4">
        <v>44284</v>
      </c>
      <c r="G712" s="2">
        <v>15423.66</v>
      </c>
      <c r="H712" s="2">
        <v>101516.51</v>
      </c>
      <c r="I712" s="2" t="s">
        <v>53</v>
      </c>
      <c r="K712" s="4">
        <v>44293</v>
      </c>
      <c r="L712" s="2">
        <v>10858.06</v>
      </c>
      <c r="M712" s="2">
        <v>-138425.13</v>
      </c>
      <c r="N712" s="2" t="s">
        <v>55</v>
      </c>
      <c r="P712" s="4">
        <v>44292</v>
      </c>
      <c r="Q712" s="2">
        <v>3198.95</v>
      </c>
      <c r="R712" s="2">
        <v>83663.8</v>
      </c>
      <c r="S712" s="2" t="s">
        <v>52</v>
      </c>
      <c r="U712" s="4">
        <v>44294</v>
      </c>
      <c r="V712" s="2">
        <v>15300.39</v>
      </c>
      <c r="W712" s="2">
        <v>-1230575.79</v>
      </c>
      <c r="X712" s="2" t="s">
        <v>54</v>
      </c>
      <c r="Z712" s="12">
        <v>44278</v>
      </c>
      <c r="AA712" s="10">
        <v>69369.81</v>
      </c>
      <c r="AB712" s="10">
        <v>-2362725.2400000002</v>
      </c>
    </row>
    <row r="713" spans="1:28" ht="15.75" customHeight="1" thickBot="1" x14ac:dyDescent="0.35">
      <c r="A713" s="4">
        <v>43669</v>
      </c>
      <c r="B713" s="2">
        <v>859.19</v>
      </c>
      <c r="C713" s="2">
        <v>-24746.23</v>
      </c>
      <c r="D713" s="2" t="s">
        <v>54</v>
      </c>
      <c r="F713" s="4">
        <v>44285</v>
      </c>
      <c r="G713" s="2">
        <v>12880.59</v>
      </c>
      <c r="H713" s="2">
        <v>-634983.16</v>
      </c>
      <c r="I713" s="2" t="s">
        <v>53</v>
      </c>
      <c r="K713" s="4">
        <v>44294</v>
      </c>
      <c r="L713" s="2">
        <v>8115.99</v>
      </c>
      <c r="M713" s="2">
        <v>86770.63</v>
      </c>
      <c r="N713" s="2" t="s">
        <v>55</v>
      </c>
      <c r="P713" s="4">
        <v>44293</v>
      </c>
      <c r="Q713" s="2">
        <v>1393.75</v>
      </c>
      <c r="R713" s="2">
        <v>-7547.59</v>
      </c>
      <c r="S713" s="2" t="s">
        <v>52</v>
      </c>
      <c r="U713" s="4">
        <v>44295</v>
      </c>
      <c r="V713" s="2">
        <v>15403.44</v>
      </c>
      <c r="W713" s="2">
        <v>-499923.82</v>
      </c>
      <c r="X713" s="2" t="s">
        <v>54</v>
      </c>
      <c r="Z713" s="12">
        <v>44279</v>
      </c>
      <c r="AA713" s="10">
        <v>52541.32</v>
      </c>
      <c r="AB713" s="10">
        <v>-1191284.79</v>
      </c>
    </row>
    <row r="714" spans="1:28" ht="15.75" customHeight="1" thickBot="1" x14ac:dyDescent="0.35">
      <c r="A714" s="4">
        <v>43669</v>
      </c>
      <c r="B714" s="2">
        <v>3336.63</v>
      </c>
      <c r="C714" s="2">
        <v>-193440.44</v>
      </c>
      <c r="D714" s="2" t="s">
        <v>53</v>
      </c>
      <c r="F714" s="4">
        <v>44286</v>
      </c>
      <c r="G714" s="2">
        <v>12667.25</v>
      </c>
      <c r="H714" s="2">
        <v>-254788.72</v>
      </c>
      <c r="I714" s="2" t="s">
        <v>53</v>
      </c>
      <c r="K714" s="4">
        <v>44295</v>
      </c>
      <c r="L714" s="2">
        <v>7989.25</v>
      </c>
      <c r="M714" s="2">
        <v>-125415.6</v>
      </c>
      <c r="N714" s="2" t="s">
        <v>55</v>
      </c>
      <c r="P714" s="4">
        <v>44294</v>
      </c>
      <c r="Q714" s="2">
        <v>1463.3</v>
      </c>
      <c r="R714" s="2">
        <v>-26057.99</v>
      </c>
      <c r="S714" s="2" t="s">
        <v>52</v>
      </c>
      <c r="U714" s="4">
        <v>44297</v>
      </c>
      <c r="V714" s="2">
        <v>261.06</v>
      </c>
      <c r="W714" s="2">
        <v>-19090.689999999999</v>
      </c>
      <c r="X714" s="2" t="s">
        <v>54</v>
      </c>
      <c r="Z714" s="12">
        <v>44280</v>
      </c>
      <c r="AA714" s="10">
        <v>64501.88</v>
      </c>
      <c r="AB714" s="10">
        <v>-125748.74</v>
      </c>
    </row>
    <row r="715" spans="1:28" ht="15.75" customHeight="1" thickBot="1" x14ac:dyDescent="0.35">
      <c r="A715" s="4">
        <v>43669</v>
      </c>
      <c r="B715" s="2">
        <v>1202.24</v>
      </c>
      <c r="C715" s="2">
        <v>-6708.11</v>
      </c>
      <c r="D715" s="2" t="s">
        <v>55</v>
      </c>
      <c r="F715" s="4">
        <v>44287</v>
      </c>
      <c r="G715" s="2">
        <v>11818.21</v>
      </c>
      <c r="H715" s="2">
        <v>-6157.46</v>
      </c>
      <c r="I715" s="2" t="s">
        <v>53</v>
      </c>
      <c r="K715" s="4">
        <v>44297</v>
      </c>
      <c r="L715" s="2">
        <v>111.07</v>
      </c>
      <c r="M715" s="2">
        <v>-16251.5</v>
      </c>
      <c r="N715" s="2" t="s">
        <v>55</v>
      </c>
      <c r="P715" s="4">
        <v>44295</v>
      </c>
      <c r="Q715" s="2">
        <v>1735.19</v>
      </c>
      <c r="R715" s="2">
        <v>-2629.21</v>
      </c>
      <c r="S715" s="2" t="s">
        <v>52</v>
      </c>
      <c r="U715" s="4">
        <v>44298</v>
      </c>
      <c r="V715" s="2">
        <v>15482.35</v>
      </c>
      <c r="W715" s="2">
        <v>-10299.02</v>
      </c>
      <c r="X715" s="2" t="s">
        <v>54</v>
      </c>
      <c r="Z715" s="12">
        <v>44281</v>
      </c>
      <c r="AA715" s="10">
        <v>54045.93</v>
      </c>
      <c r="AB715" s="10">
        <v>-199843.4</v>
      </c>
    </row>
    <row r="716" spans="1:28" ht="15.75" customHeight="1" thickBot="1" x14ac:dyDescent="0.35">
      <c r="A716" s="4">
        <v>43670</v>
      </c>
      <c r="B716" s="2">
        <v>327.16000000000003</v>
      </c>
      <c r="C716" s="2">
        <v>-459.12</v>
      </c>
      <c r="D716" s="2" t="s">
        <v>52</v>
      </c>
      <c r="F716" s="4">
        <v>44288</v>
      </c>
      <c r="G716" s="2">
        <v>6404.66</v>
      </c>
      <c r="H716" s="2">
        <v>-25743.66</v>
      </c>
      <c r="I716" s="2" t="s">
        <v>53</v>
      </c>
      <c r="K716" s="4">
        <v>44298</v>
      </c>
      <c r="L716" s="2">
        <v>11656.41</v>
      </c>
      <c r="M716" s="2">
        <v>253719.23</v>
      </c>
      <c r="N716" s="2" t="s">
        <v>55</v>
      </c>
      <c r="P716" s="4">
        <v>44297</v>
      </c>
      <c r="Q716" s="2">
        <v>64.31</v>
      </c>
      <c r="R716" s="2">
        <v>-1556.37</v>
      </c>
      <c r="S716" s="2" t="s">
        <v>52</v>
      </c>
      <c r="U716" s="4">
        <v>44299</v>
      </c>
      <c r="V716" s="2">
        <v>19034.27</v>
      </c>
      <c r="W716" s="2">
        <v>-453036.45</v>
      </c>
      <c r="X716" s="2" t="s">
        <v>54</v>
      </c>
      <c r="Z716" s="12">
        <v>44283</v>
      </c>
      <c r="AA716" s="10">
        <v>1086.3599999999999</v>
      </c>
      <c r="AB716" s="10">
        <v>-33359.120000000003</v>
      </c>
    </row>
    <row r="717" spans="1:28" ht="15.75" customHeight="1" thickBot="1" x14ac:dyDescent="0.35">
      <c r="A717" s="4">
        <v>43670</v>
      </c>
      <c r="B717" s="2">
        <v>605.65</v>
      </c>
      <c r="C717" s="2">
        <v>-3438.51</v>
      </c>
      <c r="D717" s="2" t="s">
        <v>54</v>
      </c>
      <c r="F717" s="4">
        <v>44290</v>
      </c>
      <c r="G717" s="2">
        <v>228.1</v>
      </c>
      <c r="H717" s="2">
        <v>-1295.03</v>
      </c>
      <c r="I717" s="2" t="s">
        <v>53</v>
      </c>
      <c r="K717" s="4">
        <v>44299</v>
      </c>
      <c r="L717" s="2">
        <v>11440.95</v>
      </c>
      <c r="M717" s="2">
        <v>157808.74</v>
      </c>
      <c r="N717" s="2" t="s">
        <v>55</v>
      </c>
      <c r="P717" s="4">
        <v>44298</v>
      </c>
      <c r="Q717" s="2">
        <v>1708.49</v>
      </c>
      <c r="R717" s="2">
        <v>9122.32</v>
      </c>
      <c r="S717" s="2" t="s">
        <v>52</v>
      </c>
      <c r="U717" s="4">
        <v>44300</v>
      </c>
      <c r="V717" s="2">
        <v>13140.67</v>
      </c>
      <c r="W717" s="2">
        <v>242577.21</v>
      </c>
      <c r="X717" s="2" t="s">
        <v>54</v>
      </c>
      <c r="Z717" s="12">
        <v>44284</v>
      </c>
      <c r="AA717" s="10">
        <v>65874.100000000006</v>
      </c>
      <c r="AB717" s="10">
        <v>-2414229.12</v>
      </c>
    </row>
    <row r="718" spans="1:28" ht="15.75" customHeight="1" thickBot="1" x14ac:dyDescent="0.35">
      <c r="A718" s="4">
        <v>43670</v>
      </c>
      <c r="B718" s="2">
        <v>2984.71</v>
      </c>
      <c r="C718" s="2">
        <v>-66973.91</v>
      </c>
      <c r="D718" s="2" t="s">
        <v>53</v>
      </c>
      <c r="F718" s="4">
        <v>44291</v>
      </c>
      <c r="G718" s="2">
        <v>10073.49</v>
      </c>
      <c r="H718" s="2">
        <v>-240214.35</v>
      </c>
      <c r="I718" s="2" t="s">
        <v>53</v>
      </c>
      <c r="K718" s="4">
        <v>44300</v>
      </c>
      <c r="L718" s="2">
        <v>10261.379999999999</v>
      </c>
      <c r="M718" s="2">
        <v>118727.21</v>
      </c>
      <c r="N718" s="2" t="s">
        <v>55</v>
      </c>
      <c r="P718" s="4">
        <v>44299</v>
      </c>
      <c r="Q718" s="2">
        <v>2612.62</v>
      </c>
      <c r="R718" s="2">
        <v>18629.43</v>
      </c>
      <c r="S718" s="2" t="s">
        <v>52</v>
      </c>
      <c r="U718" s="4">
        <v>44301</v>
      </c>
      <c r="V718" s="2">
        <v>18784.89</v>
      </c>
      <c r="W718" s="2">
        <v>-3101586.63</v>
      </c>
      <c r="X718" s="2" t="s">
        <v>54</v>
      </c>
      <c r="Z718" s="12">
        <v>44285</v>
      </c>
      <c r="AA718" s="10">
        <v>58240.14</v>
      </c>
      <c r="AB718" s="10">
        <v>-3864166.88</v>
      </c>
    </row>
    <row r="719" spans="1:28" ht="15.75" customHeight="1" thickBot="1" x14ac:dyDescent="0.35">
      <c r="A719" s="4">
        <v>43670</v>
      </c>
      <c r="B719" s="2">
        <v>957.32</v>
      </c>
      <c r="C719" s="2">
        <v>16717.16</v>
      </c>
      <c r="D719" s="2" t="s">
        <v>55</v>
      </c>
      <c r="F719" s="4">
        <v>44292</v>
      </c>
      <c r="G719" s="2">
        <v>12178.07</v>
      </c>
      <c r="H719" s="2">
        <v>-391644.6</v>
      </c>
      <c r="I719" s="2" t="s">
        <v>53</v>
      </c>
      <c r="K719" s="4">
        <v>44301</v>
      </c>
      <c r="L719" s="2">
        <v>9298.65</v>
      </c>
      <c r="M719" s="2">
        <v>80083.520000000004</v>
      </c>
      <c r="N719" s="2" t="s">
        <v>55</v>
      </c>
      <c r="P719" s="4">
        <v>44300</v>
      </c>
      <c r="Q719" s="2">
        <v>1306.06</v>
      </c>
      <c r="R719" s="2">
        <v>-37554.980000000003</v>
      </c>
      <c r="S719" s="2" t="s">
        <v>52</v>
      </c>
      <c r="U719" s="4">
        <v>44302</v>
      </c>
      <c r="V719" s="2">
        <v>12611.37</v>
      </c>
      <c r="W719" s="2">
        <v>-1491700.55</v>
      </c>
      <c r="X719" s="2" t="s">
        <v>54</v>
      </c>
      <c r="Z719" s="12">
        <v>44286</v>
      </c>
      <c r="AA719" s="10">
        <v>60456.56</v>
      </c>
      <c r="AB719" s="10">
        <v>-1887530.24</v>
      </c>
    </row>
    <row r="720" spans="1:28" ht="15.75" customHeight="1" thickBot="1" x14ac:dyDescent="0.35">
      <c r="A720" s="4">
        <v>43671</v>
      </c>
      <c r="B720" s="2">
        <v>5507.21</v>
      </c>
      <c r="C720" s="2">
        <v>-2652.85</v>
      </c>
      <c r="D720" s="2" t="s">
        <v>53</v>
      </c>
      <c r="F720" s="4">
        <v>44293</v>
      </c>
      <c r="G720" s="2">
        <v>14895.21</v>
      </c>
      <c r="H720" s="2">
        <v>-359509.87</v>
      </c>
      <c r="I720" s="2" t="s">
        <v>53</v>
      </c>
      <c r="K720" s="4">
        <v>44302</v>
      </c>
      <c r="L720" s="2">
        <v>10161.26</v>
      </c>
      <c r="M720" s="2">
        <v>-226315.53</v>
      </c>
      <c r="N720" s="2" t="s">
        <v>55</v>
      </c>
      <c r="P720" s="4">
        <v>44301</v>
      </c>
      <c r="Q720" s="2">
        <v>1013.03</v>
      </c>
      <c r="R720" s="2">
        <v>-35527.79</v>
      </c>
      <c r="S720" s="2" t="s">
        <v>52</v>
      </c>
      <c r="U720" s="4">
        <v>44304</v>
      </c>
      <c r="V720" s="2">
        <v>220.99</v>
      </c>
      <c r="W720" s="2">
        <v>-28248.69</v>
      </c>
      <c r="X720" s="2" t="s">
        <v>54</v>
      </c>
      <c r="Z720" s="12">
        <v>44287</v>
      </c>
      <c r="AA720" s="10">
        <v>52219.77</v>
      </c>
      <c r="AB720" s="10">
        <v>-977399.48</v>
      </c>
    </row>
    <row r="721" spans="1:28" ht="15.75" customHeight="1" thickBot="1" x14ac:dyDescent="0.35">
      <c r="A721" s="4">
        <v>43671</v>
      </c>
      <c r="B721" s="2">
        <v>1107.82</v>
      </c>
      <c r="C721" s="2">
        <v>-6341.24</v>
      </c>
      <c r="D721" s="2" t="s">
        <v>55</v>
      </c>
      <c r="F721" s="4">
        <v>44294</v>
      </c>
      <c r="G721" s="2">
        <v>10814.91</v>
      </c>
      <c r="H721" s="2">
        <v>-130596.93</v>
      </c>
      <c r="I721" s="2" t="s">
        <v>53</v>
      </c>
      <c r="K721" s="4">
        <v>44304</v>
      </c>
      <c r="L721" s="2">
        <v>290.5</v>
      </c>
      <c r="M721" s="2">
        <v>-7434.61</v>
      </c>
      <c r="N721" s="2" t="s">
        <v>55</v>
      </c>
      <c r="P721" s="4">
        <v>44302</v>
      </c>
      <c r="Q721" s="2">
        <v>888.78</v>
      </c>
      <c r="R721" s="2">
        <v>344</v>
      </c>
      <c r="S721" s="2" t="s">
        <v>52</v>
      </c>
      <c r="U721" s="4">
        <v>44305</v>
      </c>
      <c r="V721" s="2">
        <v>12483.95</v>
      </c>
      <c r="W721" s="2">
        <v>-898130.96</v>
      </c>
      <c r="X721" s="2" t="s">
        <v>54</v>
      </c>
      <c r="Z721" s="12">
        <v>44288</v>
      </c>
      <c r="AA721" s="10">
        <v>20456.330000000002</v>
      </c>
      <c r="AB721" s="10">
        <v>-230217.96</v>
      </c>
    </row>
    <row r="722" spans="1:28" ht="15.75" customHeight="1" thickBot="1" x14ac:dyDescent="0.35">
      <c r="A722" s="4">
        <v>43671</v>
      </c>
      <c r="B722" s="2">
        <v>1055.69</v>
      </c>
      <c r="C722" s="2">
        <v>-26483.97</v>
      </c>
      <c r="D722" s="2" t="s">
        <v>54</v>
      </c>
      <c r="F722" s="4">
        <v>44295</v>
      </c>
      <c r="G722" s="2">
        <v>9257.2000000000007</v>
      </c>
      <c r="H722" s="2">
        <v>-11047.16</v>
      </c>
      <c r="I722" s="2" t="s">
        <v>53</v>
      </c>
      <c r="K722" s="4">
        <v>44305</v>
      </c>
      <c r="L722" s="2">
        <v>14330.11</v>
      </c>
      <c r="M722" s="2">
        <v>-1362371.92</v>
      </c>
      <c r="N722" s="2" t="s">
        <v>55</v>
      </c>
      <c r="P722" s="4">
        <v>44304</v>
      </c>
      <c r="Q722" s="2">
        <v>76.69</v>
      </c>
      <c r="R722" s="2">
        <v>-5258.17</v>
      </c>
      <c r="S722" s="2" t="s">
        <v>52</v>
      </c>
      <c r="U722" s="4">
        <v>44306</v>
      </c>
      <c r="V722" s="2">
        <v>12270.37</v>
      </c>
      <c r="W722" s="2">
        <v>37636.71</v>
      </c>
      <c r="X722" s="2" t="s">
        <v>54</v>
      </c>
      <c r="Z722" s="12">
        <v>44290</v>
      </c>
      <c r="AA722" s="10">
        <v>1054.01</v>
      </c>
      <c r="AB722" s="10">
        <v>-50525.06</v>
      </c>
    </row>
    <row r="723" spans="1:28" ht="15.75" customHeight="1" thickBot="1" x14ac:dyDescent="0.35">
      <c r="A723" s="4">
        <v>43671</v>
      </c>
      <c r="B723" s="2">
        <v>542.49</v>
      </c>
      <c r="C723" s="2">
        <v>-29747.59</v>
      </c>
      <c r="D723" s="2" t="s">
        <v>52</v>
      </c>
      <c r="F723" s="4">
        <v>44297</v>
      </c>
      <c r="G723" s="2">
        <v>187.65</v>
      </c>
      <c r="H723" s="2">
        <v>-5182.2</v>
      </c>
      <c r="I723" s="2" t="s">
        <v>53</v>
      </c>
      <c r="K723" s="4">
        <v>44306</v>
      </c>
      <c r="L723" s="2">
        <v>10633.79</v>
      </c>
      <c r="M723" s="2">
        <v>-185771.48</v>
      </c>
      <c r="N723" s="2" t="s">
        <v>55</v>
      </c>
      <c r="P723" s="4">
        <v>44305</v>
      </c>
      <c r="Q723" s="2">
        <v>3193.51</v>
      </c>
      <c r="R723" s="2">
        <v>-303436.31</v>
      </c>
      <c r="S723" s="2" t="s">
        <v>52</v>
      </c>
      <c r="U723" s="4">
        <v>44307</v>
      </c>
      <c r="V723" s="2">
        <v>13330.75</v>
      </c>
      <c r="W723" s="2">
        <v>-394863.13</v>
      </c>
      <c r="X723" s="2" t="s">
        <v>54</v>
      </c>
      <c r="Z723" s="12">
        <v>44291</v>
      </c>
      <c r="AA723" s="10">
        <v>43653.02</v>
      </c>
      <c r="AB723" s="10">
        <v>-925412.52</v>
      </c>
    </row>
    <row r="724" spans="1:28" ht="15.75" customHeight="1" thickBot="1" x14ac:dyDescent="0.35">
      <c r="A724" s="4">
        <v>43672</v>
      </c>
      <c r="B724" s="2">
        <v>2773.44</v>
      </c>
      <c r="C724" s="2">
        <v>-42329.94</v>
      </c>
      <c r="D724" s="2" t="s">
        <v>53</v>
      </c>
      <c r="F724" s="4">
        <v>44298</v>
      </c>
      <c r="G724" s="2">
        <v>10456.92</v>
      </c>
      <c r="H724" s="2">
        <v>33649.46</v>
      </c>
      <c r="I724" s="2" t="s">
        <v>53</v>
      </c>
      <c r="K724" s="4">
        <v>44307</v>
      </c>
      <c r="L724" s="2">
        <v>8566.5300000000007</v>
      </c>
      <c r="M724" s="2">
        <v>-1665.36</v>
      </c>
      <c r="N724" s="2" t="s">
        <v>55</v>
      </c>
      <c r="P724" s="4">
        <v>44306</v>
      </c>
      <c r="Q724" s="2">
        <v>2027.11</v>
      </c>
      <c r="R724" s="2">
        <v>5675.96</v>
      </c>
      <c r="S724" s="2" t="s">
        <v>52</v>
      </c>
      <c r="U724" s="4">
        <v>44308</v>
      </c>
      <c r="V724" s="2">
        <v>13774.51</v>
      </c>
      <c r="W724" s="2">
        <v>-137090.9</v>
      </c>
      <c r="X724" s="2" t="s">
        <v>54</v>
      </c>
      <c r="Z724" s="12">
        <v>44292</v>
      </c>
      <c r="AA724" s="10">
        <v>61565.1</v>
      </c>
      <c r="AB724" s="10">
        <v>-919338.47</v>
      </c>
    </row>
    <row r="725" spans="1:28" ht="15.75" customHeight="1" thickBot="1" x14ac:dyDescent="0.35">
      <c r="A725" s="4">
        <v>43672</v>
      </c>
      <c r="B725" s="2">
        <v>372.26</v>
      </c>
      <c r="C725" s="2">
        <v>-33117.279999999999</v>
      </c>
      <c r="D725" s="2" t="s">
        <v>52</v>
      </c>
      <c r="F725" s="4">
        <v>44299</v>
      </c>
      <c r="G725" s="2">
        <v>16118.94</v>
      </c>
      <c r="H725" s="2">
        <v>-83015.48</v>
      </c>
      <c r="I725" s="2" t="s">
        <v>53</v>
      </c>
      <c r="K725" s="4">
        <v>44308</v>
      </c>
      <c r="L725" s="2">
        <v>12468.71</v>
      </c>
      <c r="M725" s="2">
        <v>-383268.51</v>
      </c>
      <c r="N725" s="2" t="s">
        <v>55</v>
      </c>
      <c r="P725" s="4">
        <v>44307</v>
      </c>
      <c r="Q725" s="2">
        <v>1819.68</v>
      </c>
      <c r="R725" s="2">
        <v>-8976.33</v>
      </c>
      <c r="S725" s="2" t="s">
        <v>52</v>
      </c>
      <c r="U725" s="4">
        <v>44309</v>
      </c>
      <c r="V725" s="2">
        <v>12440.4</v>
      </c>
      <c r="W725" s="2">
        <v>-187042.59</v>
      </c>
      <c r="X725" s="2" t="s">
        <v>54</v>
      </c>
      <c r="Z725" s="12">
        <v>44293</v>
      </c>
      <c r="AA725" s="10">
        <v>60444.82</v>
      </c>
      <c r="AB725" s="10">
        <v>-832227.49</v>
      </c>
    </row>
    <row r="726" spans="1:28" ht="15.75" customHeight="1" thickBot="1" x14ac:dyDescent="0.35">
      <c r="A726" s="4">
        <v>43672</v>
      </c>
      <c r="B726" s="2">
        <v>1198.43</v>
      </c>
      <c r="C726" s="2">
        <v>-48034.9</v>
      </c>
      <c r="D726" s="2" t="s">
        <v>55</v>
      </c>
      <c r="F726" s="4">
        <v>44300</v>
      </c>
      <c r="G726" s="2">
        <v>16267.93</v>
      </c>
      <c r="H726" s="2">
        <v>-290721.36</v>
      </c>
      <c r="I726" s="2" t="s">
        <v>53</v>
      </c>
      <c r="K726" s="4">
        <v>44309</v>
      </c>
      <c r="L726" s="2">
        <v>7725.31</v>
      </c>
      <c r="M726" s="2">
        <v>120901.1</v>
      </c>
      <c r="N726" s="2" t="s">
        <v>55</v>
      </c>
      <c r="P726" s="4">
        <v>44308</v>
      </c>
      <c r="Q726" s="2">
        <v>1825.45</v>
      </c>
      <c r="R726" s="2">
        <v>-19805.439999999999</v>
      </c>
      <c r="S726" s="2" t="s">
        <v>52</v>
      </c>
      <c r="U726" s="4">
        <v>44311</v>
      </c>
      <c r="V726" s="2">
        <v>208.68</v>
      </c>
      <c r="W726" s="2">
        <v>-15246.29</v>
      </c>
      <c r="X726" s="2" t="s">
        <v>54</v>
      </c>
      <c r="Z726" s="12">
        <v>44294</v>
      </c>
      <c r="AA726" s="10">
        <v>50515.71</v>
      </c>
      <c r="AB726" s="10">
        <v>-1553917.11</v>
      </c>
    </row>
    <row r="727" spans="1:28" ht="15.75" customHeight="1" thickBot="1" x14ac:dyDescent="0.35">
      <c r="A727" s="4">
        <v>43672</v>
      </c>
      <c r="B727" s="2">
        <v>695.04</v>
      </c>
      <c r="C727" s="2">
        <v>-2134.5100000000002</v>
      </c>
      <c r="D727" s="2" t="s">
        <v>54</v>
      </c>
      <c r="F727" s="4">
        <v>44301</v>
      </c>
      <c r="G727" s="2">
        <v>13968.44</v>
      </c>
      <c r="H727" s="2">
        <v>-17023.689999999999</v>
      </c>
      <c r="I727" s="2" t="s">
        <v>53</v>
      </c>
      <c r="K727" s="4">
        <v>44311</v>
      </c>
      <c r="L727" s="2">
        <v>335.59</v>
      </c>
      <c r="M727" s="2">
        <v>8343.2099999999991</v>
      </c>
      <c r="N727" s="2" t="s">
        <v>55</v>
      </c>
      <c r="P727" s="4">
        <v>44309</v>
      </c>
      <c r="Q727" s="2">
        <v>1334.8</v>
      </c>
      <c r="R727" s="2">
        <v>-43625.62</v>
      </c>
      <c r="S727" s="2" t="s">
        <v>52</v>
      </c>
      <c r="U727" s="4">
        <v>44312</v>
      </c>
      <c r="V727" s="2">
        <v>12011.08</v>
      </c>
      <c r="W727" s="2">
        <v>215308.12</v>
      </c>
      <c r="X727" s="2" t="s">
        <v>54</v>
      </c>
      <c r="Z727" s="12">
        <v>44295</v>
      </c>
      <c r="AA727" s="10">
        <v>47400.38</v>
      </c>
      <c r="AB727" s="10">
        <v>-750743.04000000004</v>
      </c>
    </row>
    <row r="728" spans="1:28" ht="15.75" customHeight="1" thickBot="1" x14ac:dyDescent="0.35">
      <c r="A728" s="4">
        <v>43674</v>
      </c>
      <c r="B728" s="2">
        <v>45.32</v>
      </c>
      <c r="C728" s="2">
        <v>-2508.8200000000002</v>
      </c>
      <c r="D728" s="2" t="s">
        <v>55</v>
      </c>
      <c r="F728" s="4">
        <v>44302</v>
      </c>
      <c r="G728" s="2">
        <v>12228.33</v>
      </c>
      <c r="H728" s="2">
        <v>30127.7</v>
      </c>
      <c r="I728" s="2" t="s">
        <v>53</v>
      </c>
      <c r="K728" s="4">
        <v>44312</v>
      </c>
      <c r="L728" s="2">
        <v>9171.69</v>
      </c>
      <c r="M728" s="2">
        <v>39994.69</v>
      </c>
      <c r="N728" s="2" t="s">
        <v>55</v>
      </c>
      <c r="P728" s="4">
        <v>44311</v>
      </c>
      <c r="Q728" s="2">
        <v>24.72</v>
      </c>
      <c r="R728" s="2">
        <v>-952.69</v>
      </c>
      <c r="S728" s="2" t="s">
        <v>52</v>
      </c>
      <c r="U728" s="4">
        <v>44313</v>
      </c>
      <c r="V728" s="2">
        <v>13780.99</v>
      </c>
      <c r="W728" s="2">
        <v>496955.88</v>
      </c>
      <c r="X728" s="2" t="s">
        <v>54</v>
      </c>
      <c r="Z728" s="12">
        <v>44297</v>
      </c>
      <c r="AA728" s="10">
        <v>1054.49</v>
      </c>
      <c r="AB728" s="10">
        <v>-49384.69</v>
      </c>
    </row>
    <row r="729" spans="1:28" ht="15.75" customHeight="1" thickBot="1" x14ac:dyDescent="0.35">
      <c r="A729" s="4">
        <v>43674</v>
      </c>
      <c r="B729" s="2">
        <v>12.8</v>
      </c>
      <c r="C729" s="2">
        <v>-1137</v>
      </c>
      <c r="D729" s="2" t="s">
        <v>54</v>
      </c>
      <c r="F729" s="4">
        <v>44304</v>
      </c>
      <c r="G729" s="2">
        <v>560.17999999999995</v>
      </c>
      <c r="H729" s="2">
        <v>-5706.89</v>
      </c>
      <c r="I729" s="2" t="s">
        <v>53</v>
      </c>
      <c r="K729" s="4">
        <v>44313</v>
      </c>
      <c r="L729" s="2">
        <v>9733.09</v>
      </c>
      <c r="M729" s="2">
        <v>94092.65</v>
      </c>
      <c r="N729" s="2" t="s">
        <v>55</v>
      </c>
      <c r="P729" s="4">
        <v>44312</v>
      </c>
      <c r="Q729" s="2">
        <v>2178.4</v>
      </c>
      <c r="R729" s="2">
        <v>49471.89</v>
      </c>
      <c r="S729" s="2" t="s">
        <v>52</v>
      </c>
      <c r="U729" s="4">
        <v>44314</v>
      </c>
      <c r="V729" s="2">
        <v>16003.6</v>
      </c>
      <c r="W729" s="2">
        <v>-497571.83</v>
      </c>
      <c r="X729" s="2" t="s">
        <v>54</v>
      </c>
      <c r="Z729" s="12">
        <v>44298</v>
      </c>
      <c r="AA729" s="10">
        <v>54415.11</v>
      </c>
      <c r="AB729" s="10">
        <v>525882.56999999995</v>
      </c>
    </row>
    <row r="730" spans="1:28" ht="15.75" customHeight="1" thickBot="1" x14ac:dyDescent="0.35">
      <c r="A730" s="4">
        <v>43674</v>
      </c>
      <c r="B730" s="2">
        <v>32.92</v>
      </c>
      <c r="C730" s="2">
        <v>-1788.38</v>
      </c>
      <c r="D730" s="2" t="s">
        <v>53</v>
      </c>
      <c r="F730" s="4">
        <v>44305</v>
      </c>
      <c r="G730" s="2">
        <v>17338.22</v>
      </c>
      <c r="H730" s="2">
        <v>-636265.15</v>
      </c>
      <c r="I730" s="2" t="s">
        <v>53</v>
      </c>
      <c r="K730" s="4">
        <v>44314</v>
      </c>
      <c r="L730" s="2">
        <v>10998.46</v>
      </c>
      <c r="M730" s="2">
        <v>82804.789999999994</v>
      </c>
      <c r="N730" s="2" t="s">
        <v>55</v>
      </c>
      <c r="P730" s="4">
        <v>44313</v>
      </c>
      <c r="Q730" s="2">
        <v>1762.35</v>
      </c>
      <c r="R730" s="2">
        <v>-34062.71</v>
      </c>
      <c r="S730" s="2" t="s">
        <v>52</v>
      </c>
      <c r="U730" s="4">
        <v>44315</v>
      </c>
      <c r="V730" s="2">
        <v>16422.75</v>
      </c>
      <c r="W730" s="2">
        <v>-437603.5</v>
      </c>
      <c r="X730" s="2" t="s">
        <v>54</v>
      </c>
      <c r="Z730" s="12">
        <v>44299</v>
      </c>
      <c r="AA730" s="10">
        <v>71120.92</v>
      </c>
      <c r="AB730" s="10">
        <v>-174783.69</v>
      </c>
    </row>
    <row r="731" spans="1:28" ht="15.75" customHeight="1" thickBot="1" x14ac:dyDescent="0.35">
      <c r="A731" s="4">
        <v>43674</v>
      </c>
      <c r="B731" s="2">
        <v>11.94</v>
      </c>
      <c r="C731" s="2">
        <v>-787.28</v>
      </c>
      <c r="D731" s="2" t="s">
        <v>52</v>
      </c>
      <c r="F731" s="4">
        <v>44306</v>
      </c>
      <c r="G731" s="2">
        <v>13393.27</v>
      </c>
      <c r="H731" s="2">
        <v>-407504.68</v>
      </c>
      <c r="I731" s="2" t="s">
        <v>53</v>
      </c>
      <c r="K731" s="4">
        <v>44315</v>
      </c>
      <c r="L731" s="2">
        <v>9223.11</v>
      </c>
      <c r="M731" s="2">
        <v>53897.7</v>
      </c>
      <c r="N731" s="2" t="s">
        <v>55</v>
      </c>
      <c r="P731" s="4">
        <v>44314</v>
      </c>
      <c r="Q731" s="2">
        <v>1927.53</v>
      </c>
      <c r="R731" s="2">
        <v>-14002</v>
      </c>
      <c r="S731" s="2" t="s">
        <v>52</v>
      </c>
      <c r="U731" s="4">
        <v>44316</v>
      </c>
      <c r="V731" s="2">
        <v>12166.77</v>
      </c>
      <c r="W731" s="2">
        <v>491719.77</v>
      </c>
      <c r="X731" s="2" t="s">
        <v>54</v>
      </c>
      <c r="Z731" s="12">
        <v>44300</v>
      </c>
      <c r="AA731" s="10">
        <v>62657.1</v>
      </c>
      <c r="AB731" s="10">
        <v>-1293338.6200000001</v>
      </c>
    </row>
    <row r="732" spans="1:28" ht="15.75" customHeight="1" thickBot="1" x14ac:dyDescent="0.35">
      <c r="A732" s="4">
        <v>43675</v>
      </c>
      <c r="B732" s="2">
        <v>561.21</v>
      </c>
      <c r="C732" s="2">
        <v>-10533.33</v>
      </c>
      <c r="D732" s="2" t="s">
        <v>54</v>
      </c>
      <c r="F732" s="4">
        <v>44307</v>
      </c>
      <c r="G732" s="2">
        <v>10819.55</v>
      </c>
      <c r="H732" s="2">
        <v>-62434.5</v>
      </c>
      <c r="I732" s="2" t="s">
        <v>53</v>
      </c>
      <c r="K732" s="4">
        <v>44316</v>
      </c>
      <c r="L732" s="2">
        <v>12622.39</v>
      </c>
      <c r="M732" s="2">
        <v>-189210.95</v>
      </c>
      <c r="N732" s="2" t="s">
        <v>55</v>
      </c>
      <c r="P732" s="4">
        <v>44315</v>
      </c>
      <c r="Q732" s="2">
        <v>1446.43</v>
      </c>
      <c r="R732" s="2">
        <v>-9541.9599999999991</v>
      </c>
      <c r="S732" s="2" t="s">
        <v>52</v>
      </c>
      <c r="U732" s="4">
        <v>44318</v>
      </c>
      <c r="V732" s="2">
        <v>185.41</v>
      </c>
      <c r="W732" s="2">
        <v>772.76</v>
      </c>
      <c r="X732" s="2" t="s">
        <v>54</v>
      </c>
      <c r="Z732" s="12">
        <v>44301</v>
      </c>
      <c r="AA732" s="10">
        <v>60402.51</v>
      </c>
      <c r="AB732" s="10">
        <v>-3759681.3</v>
      </c>
    </row>
    <row r="733" spans="1:28" ht="15.75" customHeight="1" thickBot="1" x14ac:dyDescent="0.35">
      <c r="A733" s="4">
        <v>43675</v>
      </c>
      <c r="B733" s="2">
        <v>335.78</v>
      </c>
      <c r="C733" s="2">
        <v>-8665.84</v>
      </c>
      <c r="D733" s="2" t="s">
        <v>52</v>
      </c>
      <c r="F733" s="4">
        <v>44308</v>
      </c>
      <c r="G733" s="2">
        <v>13464.06</v>
      </c>
      <c r="H733" s="2">
        <v>69978.66</v>
      </c>
      <c r="I733" s="2" t="s">
        <v>53</v>
      </c>
      <c r="K733" s="4">
        <v>44318</v>
      </c>
      <c r="L733" s="2">
        <v>123.93</v>
      </c>
      <c r="M733" s="2">
        <v>-8834.11</v>
      </c>
      <c r="N733" s="2" t="s">
        <v>55</v>
      </c>
      <c r="P733" s="4">
        <v>44316</v>
      </c>
      <c r="Q733" s="2">
        <v>1170.8499999999999</v>
      </c>
      <c r="R733" s="2">
        <v>-15056.64</v>
      </c>
      <c r="S733" s="2" t="s">
        <v>52</v>
      </c>
      <c r="U733" s="4">
        <v>44319</v>
      </c>
      <c r="V733" s="2">
        <v>15263.62</v>
      </c>
      <c r="W733" s="2">
        <v>-1337889.8700000001</v>
      </c>
      <c r="X733" s="2" t="s">
        <v>54</v>
      </c>
      <c r="Z733" s="12">
        <v>44302</v>
      </c>
      <c r="AA733" s="10">
        <v>49154.11</v>
      </c>
      <c r="AB733" s="10">
        <v>-1863260.53</v>
      </c>
    </row>
    <row r="734" spans="1:28" ht="15.75" customHeight="1" thickBot="1" x14ac:dyDescent="0.35">
      <c r="A734" s="4">
        <v>43675</v>
      </c>
      <c r="B734" s="2">
        <v>2566.5500000000002</v>
      </c>
      <c r="C734" s="2">
        <v>-36442.239999999998</v>
      </c>
      <c r="D734" s="2" t="s">
        <v>53</v>
      </c>
      <c r="F734" s="4">
        <v>44309</v>
      </c>
      <c r="G734" s="2">
        <v>14400.65</v>
      </c>
      <c r="H734" s="2">
        <v>-249006.82</v>
      </c>
      <c r="I734" s="2" t="s">
        <v>53</v>
      </c>
      <c r="K734" s="4">
        <v>44319</v>
      </c>
      <c r="L734" s="2">
        <v>9556.49</v>
      </c>
      <c r="M734" s="2">
        <v>25208.95</v>
      </c>
      <c r="N734" s="2" t="s">
        <v>55</v>
      </c>
      <c r="P734" s="4">
        <v>44318</v>
      </c>
      <c r="Q734" s="2">
        <v>20</v>
      </c>
      <c r="R734" s="2">
        <v>-3001.99</v>
      </c>
      <c r="S734" s="2" t="s">
        <v>52</v>
      </c>
      <c r="U734" s="4">
        <v>44320</v>
      </c>
      <c r="V734" s="2">
        <v>18785.96</v>
      </c>
      <c r="W734" s="2">
        <v>826525.39</v>
      </c>
      <c r="X734" s="2" t="s">
        <v>54</v>
      </c>
      <c r="Z734" s="12">
        <v>44304</v>
      </c>
      <c r="AA734" s="10">
        <v>2150.84</v>
      </c>
      <c r="AB734" s="10">
        <v>-175183.41</v>
      </c>
    </row>
    <row r="735" spans="1:28" ht="15.75" customHeight="1" thickBot="1" x14ac:dyDescent="0.35">
      <c r="A735" s="4">
        <v>43675</v>
      </c>
      <c r="B735" s="2">
        <v>1966.06</v>
      </c>
      <c r="C735" s="2">
        <v>-436982.04</v>
      </c>
      <c r="D735" s="2" t="s">
        <v>55</v>
      </c>
      <c r="F735" s="4">
        <v>44311</v>
      </c>
      <c r="G735" s="2">
        <v>371.76</v>
      </c>
      <c r="H735" s="2">
        <v>-54449.99</v>
      </c>
      <c r="I735" s="2" t="s">
        <v>53</v>
      </c>
      <c r="K735" s="4">
        <v>44320</v>
      </c>
      <c r="L735" s="2">
        <v>11945.92</v>
      </c>
      <c r="M735" s="2">
        <v>199286.98</v>
      </c>
      <c r="N735" s="2" t="s">
        <v>55</v>
      </c>
      <c r="P735" s="4">
        <v>44319</v>
      </c>
      <c r="Q735" s="2">
        <v>1924.46</v>
      </c>
      <c r="R735" s="2">
        <v>-12504.9</v>
      </c>
      <c r="S735" s="2" t="s">
        <v>52</v>
      </c>
      <c r="U735" s="4">
        <v>44321</v>
      </c>
      <c r="V735" s="2">
        <v>14159.33</v>
      </c>
      <c r="W735" s="2">
        <v>473344.89</v>
      </c>
      <c r="X735" s="2" t="s">
        <v>54</v>
      </c>
      <c r="Z735" s="12">
        <v>44305</v>
      </c>
      <c r="AA735" s="10">
        <v>61547.25</v>
      </c>
      <c r="AB735" s="10">
        <v>-3601471.04</v>
      </c>
    </row>
    <row r="736" spans="1:28" ht="15.75" customHeight="1" thickBot="1" x14ac:dyDescent="0.35">
      <c r="A736" s="4">
        <v>43676</v>
      </c>
      <c r="B736" s="2">
        <v>2683.62</v>
      </c>
      <c r="C736" s="2">
        <v>-37395.75</v>
      </c>
      <c r="D736" s="2" t="s">
        <v>53</v>
      </c>
      <c r="F736" s="4">
        <v>44312</v>
      </c>
      <c r="G736" s="2">
        <v>13106.94</v>
      </c>
      <c r="H736" s="2">
        <v>-140723.19</v>
      </c>
      <c r="I736" s="2" t="s">
        <v>53</v>
      </c>
      <c r="K736" s="4">
        <v>44321</v>
      </c>
      <c r="L736" s="2">
        <v>8385.1200000000008</v>
      </c>
      <c r="M736" s="2">
        <v>78709.850000000006</v>
      </c>
      <c r="N736" s="2" t="s">
        <v>55</v>
      </c>
      <c r="P736" s="4">
        <v>44320</v>
      </c>
      <c r="Q736" s="2">
        <v>1700.45</v>
      </c>
      <c r="R736" s="2">
        <v>25425.91</v>
      </c>
      <c r="S736" s="2" t="s">
        <v>52</v>
      </c>
      <c r="U736" s="4">
        <v>44322</v>
      </c>
      <c r="V736" s="2">
        <v>17343.990000000002</v>
      </c>
      <c r="W736" s="2">
        <v>-2699601.49</v>
      </c>
      <c r="X736" s="2" t="s">
        <v>54</v>
      </c>
      <c r="Z736" s="12">
        <v>44306</v>
      </c>
      <c r="AA736" s="10">
        <v>55243.28</v>
      </c>
      <c r="AB736" s="10">
        <v>-774969.2</v>
      </c>
    </row>
    <row r="737" spans="1:28" ht="15.75" customHeight="1" thickBot="1" x14ac:dyDescent="0.35">
      <c r="A737" s="4">
        <v>43676</v>
      </c>
      <c r="B737" s="2">
        <v>2056.92</v>
      </c>
      <c r="C737" s="2">
        <v>-196542.62</v>
      </c>
      <c r="D737" s="2" t="s">
        <v>55</v>
      </c>
      <c r="F737" s="4">
        <v>44313</v>
      </c>
      <c r="G737" s="2">
        <v>11780.24</v>
      </c>
      <c r="H737" s="2">
        <v>60699.03</v>
      </c>
      <c r="I737" s="2" t="s">
        <v>53</v>
      </c>
      <c r="K737" s="4">
        <v>44322</v>
      </c>
      <c r="L737" s="2">
        <v>11441.37</v>
      </c>
      <c r="M737" s="2">
        <v>243498.79</v>
      </c>
      <c r="N737" s="2" t="s">
        <v>55</v>
      </c>
      <c r="P737" s="4">
        <v>44321</v>
      </c>
      <c r="Q737" s="2">
        <v>1184.4000000000001</v>
      </c>
      <c r="R737" s="2">
        <v>1005.35</v>
      </c>
      <c r="S737" s="2" t="s">
        <v>52</v>
      </c>
      <c r="U737" s="4">
        <v>44323</v>
      </c>
      <c r="V737" s="2">
        <v>18388.05</v>
      </c>
      <c r="W737" s="2">
        <v>-3563459.29</v>
      </c>
      <c r="X737" s="2" t="s">
        <v>54</v>
      </c>
      <c r="Z737" s="12">
        <v>44307</v>
      </c>
      <c r="AA737" s="10">
        <v>50813.82</v>
      </c>
      <c r="AB737" s="10">
        <v>-609810.97</v>
      </c>
    </row>
    <row r="738" spans="1:28" ht="15.75" customHeight="1" thickBot="1" x14ac:dyDescent="0.35">
      <c r="A738" s="4">
        <v>43676</v>
      </c>
      <c r="B738" s="2">
        <v>469.27</v>
      </c>
      <c r="C738" s="2">
        <v>-9623.91</v>
      </c>
      <c r="D738" s="2" t="s">
        <v>52</v>
      </c>
      <c r="F738" s="4">
        <v>44314</v>
      </c>
      <c r="G738" s="2">
        <v>16617.91</v>
      </c>
      <c r="H738" s="2">
        <v>-125585.16</v>
      </c>
      <c r="I738" s="2" t="s">
        <v>53</v>
      </c>
      <c r="K738" s="4">
        <v>44323</v>
      </c>
      <c r="L738" s="2">
        <v>10717.99</v>
      </c>
      <c r="M738" s="2">
        <v>-32923.07</v>
      </c>
      <c r="N738" s="2" t="s">
        <v>55</v>
      </c>
      <c r="P738" s="4">
        <v>44322</v>
      </c>
      <c r="Q738" s="2">
        <v>1614.66</v>
      </c>
      <c r="R738" s="2">
        <v>3934.05</v>
      </c>
      <c r="S738" s="2" t="s">
        <v>52</v>
      </c>
      <c r="U738" s="4">
        <v>44325</v>
      </c>
      <c r="V738" s="2">
        <v>400.83</v>
      </c>
      <c r="W738" s="2">
        <v>-64552.1</v>
      </c>
      <c r="X738" s="2" t="s">
        <v>54</v>
      </c>
      <c r="Z738" s="12">
        <v>44308</v>
      </c>
      <c r="AA738" s="10">
        <v>59781.78</v>
      </c>
      <c r="AB738" s="10">
        <v>-679823.28</v>
      </c>
    </row>
    <row r="739" spans="1:28" ht="15.75" customHeight="1" thickBot="1" x14ac:dyDescent="0.35">
      <c r="A739" s="4">
        <v>43676</v>
      </c>
      <c r="B739" s="2">
        <v>672.2</v>
      </c>
      <c r="C739" s="2">
        <v>-39592.050000000003</v>
      </c>
      <c r="D739" s="2" t="s">
        <v>54</v>
      </c>
      <c r="F739" s="4">
        <v>44315</v>
      </c>
      <c r="G739" s="2">
        <v>13564.34</v>
      </c>
      <c r="H739" s="2">
        <v>-56317.65</v>
      </c>
      <c r="I739" s="2" t="s">
        <v>53</v>
      </c>
      <c r="K739" s="4">
        <v>44325</v>
      </c>
      <c r="L739" s="2">
        <v>697.78</v>
      </c>
      <c r="M739" s="2">
        <v>-162688.68</v>
      </c>
      <c r="N739" s="2" t="s">
        <v>55</v>
      </c>
      <c r="P739" s="4">
        <v>44323</v>
      </c>
      <c r="Q739" s="2">
        <v>1613.33</v>
      </c>
      <c r="R739" s="2">
        <v>1298.3499999999999</v>
      </c>
      <c r="S739" s="2" t="s">
        <v>52</v>
      </c>
      <c r="U739" s="4">
        <v>44326</v>
      </c>
      <c r="V739" s="2">
        <v>14426.95</v>
      </c>
      <c r="W739" s="2">
        <v>-70160.509999999995</v>
      </c>
      <c r="X739" s="2" t="s">
        <v>54</v>
      </c>
      <c r="Z739" s="12">
        <v>44309</v>
      </c>
      <c r="AA739" s="10">
        <v>49807.73</v>
      </c>
      <c r="AB739" s="10">
        <v>-739099</v>
      </c>
    </row>
    <row r="740" spans="1:28" ht="15.75" customHeight="1" thickBot="1" x14ac:dyDescent="0.35">
      <c r="A740" s="4">
        <v>43677</v>
      </c>
      <c r="B740" s="2">
        <v>1258.6199999999999</v>
      </c>
      <c r="C740" s="2">
        <v>-54304.85</v>
      </c>
      <c r="D740" s="2" t="s">
        <v>54</v>
      </c>
      <c r="F740" s="4">
        <v>44316</v>
      </c>
      <c r="G740" s="2">
        <v>14494.91</v>
      </c>
      <c r="H740" s="2">
        <v>-341747.03</v>
      </c>
      <c r="I740" s="2" t="s">
        <v>53</v>
      </c>
      <c r="K740" s="4">
        <v>44326</v>
      </c>
      <c r="L740" s="2">
        <v>13701.47</v>
      </c>
      <c r="M740" s="2">
        <v>-848963.2</v>
      </c>
      <c r="N740" s="2" t="s">
        <v>55</v>
      </c>
      <c r="P740" s="4">
        <v>44325</v>
      </c>
      <c r="Q740" s="2">
        <v>64.56</v>
      </c>
      <c r="R740" s="2">
        <v>-2042.72</v>
      </c>
      <c r="S740" s="2" t="s">
        <v>52</v>
      </c>
      <c r="U740" s="4">
        <v>44327</v>
      </c>
      <c r="V740" s="2">
        <v>16853.52</v>
      </c>
      <c r="W740" s="2">
        <v>-64544.01</v>
      </c>
      <c r="X740" s="2" t="s">
        <v>54</v>
      </c>
      <c r="Z740" s="12">
        <v>44311</v>
      </c>
      <c r="AA740" s="10">
        <v>1650.46</v>
      </c>
      <c r="AB740" s="10">
        <v>-107526.99</v>
      </c>
    </row>
    <row r="741" spans="1:28" ht="15.75" customHeight="1" thickBot="1" x14ac:dyDescent="0.35">
      <c r="A741" s="4">
        <v>43677</v>
      </c>
      <c r="B741" s="2">
        <v>4263.75</v>
      </c>
      <c r="C741" s="2">
        <v>-291678.05</v>
      </c>
      <c r="D741" s="2" t="s">
        <v>53</v>
      </c>
      <c r="F741" s="4">
        <v>44317</v>
      </c>
      <c r="G741" s="2">
        <v>0.09</v>
      </c>
      <c r="H741" s="2">
        <v>-15.66</v>
      </c>
      <c r="I741" s="2" t="s">
        <v>53</v>
      </c>
      <c r="K741" s="4">
        <v>44327</v>
      </c>
      <c r="L741" s="2">
        <v>12643.19</v>
      </c>
      <c r="M741" s="2">
        <v>116771.69</v>
      </c>
      <c r="N741" s="2" t="s">
        <v>55</v>
      </c>
      <c r="P741" s="4">
        <v>44326</v>
      </c>
      <c r="Q741" s="2">
        <v>1675.03</v>
      </c>
      <c r="R741" s="2">
        <v>-14723.85</v>
      </c>
      <c r="S741" s="2" t="s">
        <v>52</v>
      </c>
      <c r="U741" s="4">
        <v>44328</v>
      </c>
      <c r="V741" s="2">
        <v>19707.84</v>
      </c>
      <c r="W741" s="2">
        <v>218442.71</v>
      </c>
      <c r="X741" s="2" t="s">
        <v>54</v>
      </c>
      <c r="Z741" s="12">
        <v>44312</v>
      </c>
      <c r="AA741" s="10">
        <v>54180.85</v>
      </c>
      <c r="AB741" s="10">
        <v>-22228.58</v>
      </c>
    </row>
    <row r="742" spans="1:28" ht="15.75" customHeight="1" thickBot="1" x14ac:dyDescent="0.35">
      <c r="A742" s="4">
        <v>43677</v>
      </c>
      <c r="B742" s="2">
        <v>1777.49</v>
      </c>
      <c r="C742" s="2">
        <v>-139134.54</v>
      </c>
      <c r="D742" s="2" t="s">
        <v>55</v>
      </c>
      <c r="F742" s="4">
        <v>44318</v>
      </c>
      <c r="G742" s="2">
        <v>203.61</v>
      </c>
      <c r="H742" s="2">
        <v>-8465.5499999999993</v>
      </c>
      <c r="I742" s="2" t="s">
        <v>53</v>
      </c>
      <c r="K742" s="4">
        <v>44328</v>
      </c>
      <c r="L742" s="2">
        <v>17072.189999999999</v>
      </c>
      <c r="M742" s="2">
        <v>195750.45</v>
      </c>
      <c r="N742" s="2" t="s">
        <v>55</v>
      </c>
      <c r="P742" s="4">
        <v>44327</v>
      </c>
      <c r="Q742" s="2">
        <v>1634.79</v>
      </c>
      <c r="R742" s="2">
        <v>-4987.03</v>
      </c>
      <c r="S742" s="2" t="s">
        <v>52</v>
      </c>
      <c r="U742" s="4">
        <v>44329</v>
      </c>
      <c r="V742" s="2">
        <v>16622.54</v>
      </c>
      <c r="W742" s="2">
        <v>-224861.86</v>
      </c>
      <c r="X742" s="2" t="s">
        <v>54</v>
      </c>
      <c r="Z742" s="12">
        <v>44313</v>
      </c>
      <c r="AA742" s="10">
        <v>55209.8</v>
      </c>
      <c r="AB742" s="10">
        <v>388239.06</v>
      </c>
    </row>
    <row r="743" spans="1:28" ht="15.75" customHeight="1" thickBot="1" x14ac:dyDescent="0.35">
      <c r="A743" s="4">
        <v>43677</v>
      </c>
      <c r="B743" s="2">
        <v>370.41</v>
      </c>
      <c r="C743" s="2">
        <v>-13593.45</v>
      </c>
      <c r="D743" s="2" t="s">
        <v>52</v>
      </c>
      <c r="F743" s="4">
        <v>44319</v>
      </c>
      <c r="G743" s="2">
        <v>12720.16</v>
      </c>
      <c r="H743" s="2">
        <v>-42076.9</v>
      </c>
      <c r="I743" s="2" t="s">
        <v>53</v>
      </c>
      <c r="K743" s="4">
        <v>44329</v>
      </c>
      <c r="L743" s="2">
        <v>12404.14</v>
      </c>
      <c r="M743" s="2">
        <v>74106.2</v>
      </c>
      <c r="N743" s="2" t="s">
        <v>55</v>
      </c>
      <c r="P743" s="4">
        <v>44328</v>
      </c>
      <c r="Q743" s="2">
        <v>1957.95</v>
      </c>
      <c r="R743" s="2">
        <v>-41176.5</v>
      </c>
      <c r="S743" s="2" t="s">
        <v>52</v>
      </c>
      <c r="U743" s="4">
        <v>44330</v>
      </c>
      <c r="V743" s="2">
        <v>13879.14</v>
      </c>
      <c r="W743" s="2">
        <v>-735294.71</v>
      </c>
      <c r="X743" s="2" t="s">
        <v>54</v>
      </c>
      <c r="Z743" s="12">
        <v>44314</v>
      </c>
      <c r="AA743" s="10">
        <v>65027.58</v>
      </c>
      <c r="AB743" s="10">
        <v>-1785153.2</v>
      </c>
    </row>
    <row r="744" spans="1:28" ht="15.75" customHeight="1" thickBot="1" x14ac:dyDescent="0.35">
      <c r="A744" s="4">
        <v>43678</v>
      </c>
      <c r="B744" s="2">
        <v>623.04999999999995</v>
      </c>
      <c r="C744" s="2">
        <v>-33111.42</v>
      </c>
      <c r="D744" s="2" t="s">
        <v>52</v>
      </c>
      <c r="F744" s="4">
        <v>44320</v>
      </c>
      <c r="G744" s="2">
        <v>15073.51</v>
      </c>
      <c r="H744" s="2">
        <v>60436.14</v>
      </c>
      <c r="I744" s="2" t="s">
        <v>53</v>
      </c>
      <c r="K744" s="4">
        <v>44330</v>
      </c>
      <c r="L744" s="2">
        <v>10716.92</v>
      </c>
      <c r="M744" s="2">
        <v>25338.38</v>
      </c>
      <c r="N744" s="2" t="s">
        <v>55</v>
      </c>
      <c r="P744" s="4">
        <v>44329</v>
      </c>
      <c r="Q744" s="2">
        <v>1741.38</v>
      </c>
      <c r="R744" s="2">
        <v>-6111.23</v>
      </c>
      <c r="S744" s="2" t="s">
        <v>52</v>
      </c>
      <c r="U744" s="4">
        <v>44332</v>
      </c>
      <c r="V744" s="2">
        <v>654.79999999999995</v>
      </c>
      <c r="W744" s="2">
        <v>-323408.64000000001</v>
      </c>
      <c r="X744" s="2" t="s">
        <v>54</v>
      </c>
      <c r="Z744" s="12">
        <v>44315</v>
      </c>
      <c r="AA744" s="10">
        <v>59928.51</v>
      </c>
      <c r="AB744" s="10">
        <v>-1305140.31</v>
      </c>
    </row>
    <row r="745" spans="1:28" ht="15.75" customHeight="1" thickBot="1" x14ac:dyDescent="0.35">
      <c r="A745" s="4">
        <v>43678</v>
      </c>
      <c r="B745" s="2">
        <v>1632.95</v>
      </c>
      <c r="C745" s="2">
        <v>-109113.18</v>
      </c>
      <c r="D745" s="2" t="s">
        <v>55</v>
      </c>
      <c r="F745" s="4">
        <v>44321</v>
      </c>
      <c r="G745" s="2">
        <v>13100.86</v>
      </c>
      <c r="H745" s="2">
        <v>14041.35</v>
      </c>
      <c r="I745" s="2" t="s">
        <v>53</v>
      </c>
      <c r="K745" s="4">
        <v>44332</v>
      </c>
      <c r="L745" s="2">
        <v>132.88999999999999</v>
      </c>
      <c r="M745" s="2">
        <v>-1892.99</v>
      </c>
      <c r="N745" s="2" t="s">
        <v>55</v>
      </c>
      <c r="P745" s="4">
        <v>44330</v>
      </c>
      <c r="Q745" s="2">
        <v>1359.01</v>
      </c>
      <c r="R745" s="2">
        <v>-9109.9</v>
      </c>
      <c r="S745" s="2" t="s">
        <v>52</v>
      </c>
      <c r="U745" s="4">
        <v>44333</v>
      </c>
      <c r="V745" s="2">
        <v>15030.53</v>
      </c>
      <c r="W745" s="2">
        <v>-2161852.7400000002</v>
      </c>
      <c r="X745" s="2" t="s">
        <v>54</v>
      </c>
      <c r="Z745" s="12">
        <v>44316</v>
      </c>
      <c r="AA745" s="10">
        <v>55737.2</v>
      </c>
      <c r="AB745" s="10">
        <v>-252685.17</v>
      </c>
    </row>
    <row r="746" spans="1:28" ht="15.75" customHeight="1" thickBot="1" x14ac:dyDescent="0.35">
      <c r="A746" s="4">
        <v>43678</v>
      </c>
      <c r="B746" s="2">
        <v>1348.01</v>
      </c>
      <c r="C746" s="2">
        <v>-90663.19</v>
      </c>
      <c r="D746" s="2" t="s">
        <v>54</v>
      </c>
      <c r="F746" s="4">
        <v>44322</v>
      </c>
      <c r="G746" s="2">
        <v>14656.55</v>
      </c>
      <c r="H746" s="2">
        <v>-235089.55</v>
      </c>
      <c r="I746" s="2" t="s">
        <v>53</v>
      </c>
      <c r="K746" s="4">
        <v>44333</v>
      </c>
      <c r="L746" s="2">
        <v>11427.28</v>
      </c>
      <c r="M746" s="2">
        <v>-64172.63</v>
      </c>
      <c r="N746" s="2" t="s">
        <v>55</v>
      </c>
      <c r="P746" s="4">
        <v>44332</v>
      </c>
      <c r="Q746" s="2">
        <v>71.27</v>
      </c>
      <c r="R746" s="2">
        <v>-2764.41</v>
      </c>
      <c r="S746" s="2" t="s">
        <v>52</v>
      </c>
      <c r="U746" s="4">
        <v>44334</v>
      </c>
      <c r="V746" s="2">
        <v>11940.47</v>
      </c>
      <c r="W746" s="2">
        <v>-1006856.15</v>
      </c>
      <c r="X746" s="2" t="s">
        <v>54</v>
      </c>
      <c r="Z746" s="12">
        <v>44317</v>
      </c>
      <c r="AA746" s="10">
        <v>0.09</v>
      </c>
      <c r="AB746" s="10">
        <v>-15.66</v>
      </c>
    </row>
    <row r="747" spans="1:28" ht="15.75" customHeight="1" thickBot="1" x14ac:dyDescent="0.35">
      <c r="A747" s="4">
        <v>43678</v>
      </c>
      <c r="B747" s="2">
        <v>3119.6</v>
      </c>
      <c r="C747" s="2">
        <v>-204075.92</v>
      </c>
      <c r="D747" s="2" t="s">
        <v>53</v>
      </c>
      <c r="F747" s="4">
        <v>44323</v>
      </c>
      <c r="G747" s="2">
        <v>19133.919999999998</v>
      </c>
      <c r="H747" s="2">
        <v>-619386.96</v>
      </c>
      <c r="I747" s="2" t="s">
        <v>53</v>
      </c>
      <c r="K747" s="4">
        <v>44334</v>
      </c>
      <c r="L747" s="2">
        <v>11419.53</v>
      </c>
      <c r="M747" s="2">
        <v>-727492.89</v>
      </c>
      <c r="N747" s="2" t="s">
        <v>55</v>
      </c>
      <c r="P747" s="4">
        <v>44333</v>
      </c>
      <c r="Q747" s="2">
        <v>1507.55</v>
      </c>
      <c r="R747" s="2">
        <v>12609.12</v>
      </c>
      <c r="S747" s="2" t="s">
        <v>52</v>
      </c>
      <c r="U747" s="4">
        <v>44335</v>
      </c>
      <c r="V747" s="2">
        <v>19746.439999999999</v>
      </c>
      <c r="W747" s="2">
        <v>-1016599.77</v>
      </c>
      <c r="X747" s="2" t="s">
        <v>54</v>
      </c>
      <c r="Z747" s="12">
        <v>44318</v>
      </c>
      <c r="AA747" s="10">
        <v>1016.57</v>
      </c>
      <c r="AB747" s="10">
        <v>-22547.040000000001</v>
      </c>
    </row>
    <row r="748" spans="1:28" ht="15.75" customHeight="1" thickBot="1" x14ac:dyDescent="0.35">
      <c r="A748" s="4">
        <v>43679</v>
      </c>
      <c r="B748" s="2">
        <v>941.37</v>
      </c>
      <c r="C748" s="2">
        <v>-8942.34</v>
      </c>
      <c r="D748" s="2" t="s">
        <v>55</v>
      </c>
      <c r="F748" s="4">
        <v>44325</v>
      </c>
      <c r="G748" s="2">
        <v>699.87</v>
      </c>
      <c r="H748" s="2">
        <v>-94574.56</v>
      </c>
      <c r="I748" s="2" t="s">
        <v>53</v>
      </c>
      <c r="K748" s="4">
        <v>44335</v>
      </c>
      <c r="L748" s="2">
        <v>12887.43</v>
      </c>
      <c r="M748" s="2">
        <v>26474.28</v>
      </c>
      <c r="N748" s="2" t="s">
        <v>55</v>
      </c>
      <c r="P748" s="4">
        <v>44334</v>
      </c>
      <c r="Q748" s="2">
        <v>1421.61</v>
      </c>
      <c r="R748" s="2">
        <v>-10912.83</v>
      </c>
      <c r="S748" s="2" t="s">
        <v>52</v>
      </c>
      <c r="U748" s="4">
        <v>44336</v>
      </c>
      <c r="V748" s="2">
        <v>13047.5</v>
      </c>
      <c r="W748" s="2">
        <v>273977.03000000003</v>
      </c>
      <c r="X748" s="2" t="s">
        <v>54</v>
      </c>
      <c r="Z748" s="12">
        <v>44319</v>
      </c>
      <c r="AA748" s="10">
        <v>54957.43</v>
      </c>
      <c r="AB748" s="10">
        <v>-1248301.0900000001</v>
      </c>
    </row>
    <row r="749" spans="1:28" ht="15.75" customHeight="1" thickBot="1" x14ac:dyDescent="0.35">
      <c r="A749" s="4">
        <v>43679</v>
      </c>
      <c r="B749" s="2">
        <v>2548.86</v>
      </c>
      <c r="C749" s="2">
        <v>-33542.61</v>
      </c>
      <c r="D749" s="2" t="s">
        <v>53</v>
      </c>
      <c r="F749" s="4">
        <v>44326</v>
      </c>
      <c r="G749" s="2">
        <v>18219.990000000002</v>
      </c>
      <c r="H749" s="2">
        <v>-91424.86</v>
      </c>
      <c r="I749" s="2" t="s">
        <v>53</v>
      </c>
      <c r="K749" s="4">
        <v>44336</v>
      </c>
      <c r="L749" s="2">
        <v>8842.2900000000009</v>
      </c>
      <c r="M749" s="2">
        <v>-76520.23</v>
      </c>
      <c r="N749" s="2" t="s">
        <v>55</v>
      </c>
      <c r="P749" s="4">
        <v>44335</v>
      </c>
      <c r="Q749" s="2">
        <v>2184.39</v>
      </c>
      <c r="R749" s="2">
        <v>35845.57</v>
      </c>
      <c r="S749" s="2" t="s">
        <v>52</v>
      </c>
      <c r="U749" s="4">
        <v>44337</v>
      </c>
      <c r="V749" s="2">
        <v>14082</v>
      </c>
      <c r="W749" s="2">
        <v>299138.06</v>
      </c>
      <c r="X749" s="2" t="s">
        <v>54</v>
      </c>
      <c r="Z749" s="12">
        <v>44320</v>
      </c>
      <c r="AA749" s="10">
        <v>68292.94</v>
      </c>
      <c r="AB749" s="10">
        <v>1338669.69</v>
      </c>
    </row>
    <row r="750" spans="1:28" ht="15.75" customHeight="1" thickBot="1" x14ac:dyDescent="0.35">
      <c r="A750" s="4">
        <v>43679</v>
      </c>
      <c r="B750" s="2">
        <v>594.42999999999995</v>
      </c>
      <c r="C750" s="2">
        <v>-16640.080000000002</v>
      </c>
      <c r="D750" s="2" t="s">
        <v>52</v>
      </c>
      <c r="F750" s="4">
        <v>44327</v>
      </c>
      <c r="G750" s="2">
        <v>17624.650000000001</v>
      </c>
      <c r="H750" s="2">
        <v>44043.25</v>
      </c>
      <c r="I750" s="2" t="s">
        <v>53</v>
      </c>
      <c r="K750" s="4">
        <v>44337</v>
      </c>
      <c r="L750" s="2">
        <v>10341.68</v>
      </c>
      <c r="M750" s="2">
        <v>-216606.44</v>
      </c>
      <c r="N750" s="2" t="s">
        <v>55</v>
      </c>
      <c r="P750" s="4">
        <v>44336</v>
      </c>
      <c r="Q750" s="2">
        <v>986.79</v>
      </c>
      <c r="R750" s="2">
        <v>-5335.62</v>
      </c>
      <c r="S750" s="2" t="s">
        <v>52</v>
      </c>
      <c r="U750" s="4">
        <v>44339</v>
      </c>
      <c r="V750" s="2">
        <v>275.41000000000003</v>
      </c>
      <c r="W750" s="2">
        <v>-692.96</v>
      </c>
      <c r="X750" s="2" t="s">
        <v>54</v>
      </c>
      <c r="Z750" s="12">
        <v>44321</v>
      </c>
      <c r="AA750" s="10">
        <v>57388.56</v>
      </c>
      <c r="AB750" s="10">
        <v>292421</v>
      </c>
    </row>
    <row r="751" spans="1:28" ht="15.75" customHeight="1" thickBot="1" x14ac:dyDescent="0.35">
      <c r="A751" s="4">
        <v>43679</v>
      </c>
      <c r="B751" s="2">
        <v>1119.97</v>
      </c>
      <c r="C751" s="2">
        <v>-15343.34</v>
      </c>
      <c r="D751" s="2" t="s">
        <v>54</v>
      </c>
      <c r="F751" s="4">
        <v>44328</v>
      </c>
      <c r="G751" s="2">
        <v>19262.79</v>
      </c>
      <c r="H751" s="2">
        <v>-57315.69</v>
      </c>
      <c r="I751" s="2" t="s">
        <v>53</v>
      </c>
      <c r="K751" s="4">
        <v>44339</v>
      </c>
      <c r="L751" s="2">
        <v>154.55000000000001</v>
      </c>
      <c r="M751" s="2">
        <v>-4508.93</v>
      </c>
      <c r="N751" s="2" t="s">
        <v>55</v>
      </c>
      <c r="P751" s="4">
        <v>44337</v>
      </c>
      <c r="Q751" s="2">
        <v>1231.3900000000001</v>
      </c>
      <c r="R751" s="2">
        <v>-13702.97</v>
      </c>
      <c r="S751" s="2" t="s">
        <v>52</v>
      </c>
      <c r="U751" s="4">
        <v>44340</v>
      </c>
      <c r="V751" s="2">
        <v>12909.33</v>
      </c>
      <c r="W751" s="2">
        <v>487182.03</v>
      </c>
      <c r="X751" s="2" t="s">
        <v>54</v>
      </c>
      <c r="Z751" s="12">
        <v>44322</v>
      </c>
      <c r="AA751" s="10">
        <v>69597.87</v>
      </c>
      <c r="AB751" s="10">
        <v>-3991683.81</v>
      </c>
    </row>
    <row r="752" spans="1:28" ht="15.75" customHeight="1" thickBot="1" x14ac:dyDescent="0.35">
      <c r="A752" s="4">
        <v>43681</v>
      </c>
      <c r="B752" s="2">
        <v>34.82</v>
      </c>
      <c r="C752" s="2">
        <v>-12059.38</v>
      </c>
      <c r="D752" s="2" t="s">
        <v>53</v>
      </c>
      <c r="F752" s="4">
        <v>44329</v>
      </c>
      <c r="G752" s="2">
        <v>16497.439999999999</v>
      </c>
      <c r="H752" s="2">
        <v>76183.44</v>
      </c>
      <c r="I752" s="2" t="s">
        <v>53</v>
      </c>
      <c r="K752" s="4">
        <v>44340</v>
      </c>
      <c r="L752" s="2">
        <v>7771.45</v>
      </c>
      <c r="M752" s="2">
        <v>-28956.45</v>
      </c>
      <c r="N752" s="2" t="s">
        <v>55</v>
      </c>
      <c r="P752" s="4">
        <v>44339</v>
      </c>
      <c r="Q752" s="2">
        <v>15.88</v>
      </c>
      <c r="R752" s="2">
        <v>-508.29</v>
      </c>
      <c r="S752" s="2" t="s">
        <v>52</v>
      </c>
      <c r="U752" s="4">
        <v>44341</v>
      </c>
      <c r="V752" s="2">
        <v>18788.439999999999</v>
      </c>
      <c r="W752" s="2">
        <v>414498.78</v>
      </c>
      <c r="X752" s="2" t="s">
        <v>54</v>
      </c>
      <c r="Z752" s="12">
        <v>44323</v>
      </c>
      <c r="AA752" s="10">
        <v>66383.98</v>
      </c>
      <c r="AB752" s="10">
        <v>-4844909.58</v>
      </c>
    </row>
    <row r="753" spans="1:28" ht="15.75" customHeight="1" thickBot="1" x14ac:dyDescent="0.35">
      <c r="A753" s="4">
        <v>43681</v>
      </c>
      <c r="B753" s="2">
        <v>13.75</v>
      </c>
      <c r="C753" s="2">
        <v>-2330.52</v>
      </c>
      <c r="D753" s="2" t="s">
        <v>55</v>
      </c>
      <c r="F753" s="4">
        <v>44330</v>
      </c>
      <c r="G753" s="2">
        <v>15821.99</v>
      </c>
      <c r="H753" s="2">
        <v>-72091.509999999995</v>
      </c>
      <c r="I753" s="2" t="s">
        <v>53</v>
      </c>
      <c r="K753" s="4">
        <v>44341</v>
      </c>
      <c r="L753" s="2">
        <v>9433.6200000000008</v>
      </c>
      <c r="M753" s="2">
        <v>53195.45</v>
      </c>
      <c r="N753" s="2" t="s">
        <v>55</v>
      </c>
      <c r="P753" s="4">
        <v>44340</v>
      </c>
      <c r="Q753" s="2">
        <v>1422.72</v>
      </c>
      <c r="R753" s="2">
        <v>25331.37</v>
      </c>
      <c r="S753" s="2" t="s">
        <v>52</v>
      </c>
      <c r="U753" s="4">
        <v>44342</v>
      </c>
      <c r="V753" s="2">
        <v>21082.53</v>
      </c>
      <c r="W753" s="2">
        <v>-1127064.1499999999</v>
      </c>
      <c r="X753" s="2" t="s">
        <v>54</v>
      </c>
      <c r="Z753" s="12">
        <v>44325</v>
      </c>
      <c r="AA753" s="10">
        <v>2772.53</v>
      </c>
      <c r="AB753" s="10">
        <v>-557257.22</v>
      </c>
    </row>
    <row r="754" spans="1:28" ht="15.75" customHeight="1" thickBot="1" x14ac:dyDescent="0.35">
      <c r="A754" s="4">
        <v>43681</v>
      </c>
      <c r="B754" s="2">
        <v>44.57</v>
      </c>
      <c r="C754" s="2">
        <v>172.28</v>
      </c>
      <c r="D754" s="2" t="s">
        <v>54</v>
      </c>
      <c r="F754" s="4">
        <v>44332</v>
      </c>
      <c r="G754" s="2">
        <v>410.11</v>
      </c>
      <c r="H754" s="2">
        <v>-51887.01</v>
      </c>
      <c r="I754" s="2" t="s">
        <v>53</v>
      </c>
      <c r="K754" s="4">
        <v>44342</v>
      </c>
      <c r="L754" s="2">
        <v>8723.58</v>
      </c>
      <c r="M754" s="2">
        <v>197092.71</v>
      </c>
      <c r="N754" s="2" t="s">
        <v>55</v>
      </c>
      <c r="P754" s="4">
        <v>44341</v>
      </c>
      <c r="Q754" s="2">
        <v>1439.2</v>
      </c>
      <c r="R754" s="2">
        <v>1770.03</v>
      </c>
      <c r="S754" s="2" t="s">
        <v>52</v>
      </c>
      <c r="U754" s="4">
        <v>44343</v>
      </c>
      <c r="V754" s="2">
        <v>16868.689999999999</v>
      </c>
      <c r="W754" s="2">
        <v>255180.03</v>
      </c>
      <c r="X754" s="2" t="s">
        <v>54</v>
      </c>
      <c r="Z754" s="12">
        <v>44326</v>
      </c>
      <c r="AA754" s="10">
        <v>69663.759999999995</v>
      </c>
      <c r="AB754" s="10">
        <v>-2614522.9900000002</v>
      </c>
    </row>
    <row r="755" spans="1:28" ht="15.75" customHeight="1" thickBot="1" x14ac:dyDescent="0.35">
      <c r="A755" s="4">
        <v>43681</v>
      </c>
      <c r="B755" s="2">
        <v>18.14</v>
      </c>
      <c r="C755" s="2">
        <v>-883.9</v>
      </c>
      <c r="D755" s="2" t="s">
        <v>52</v>
      </c>
      <c r="F755" s="4">
        <v>44333</v>
      </c>
      <c r="G755" s="2">
        <v>14481.51</v>
      </c>
      <c r="H755" s="2">
        <v>-73724.87</v>
      </c>
      <c r="I755" s="2" t="s">
        <v>53</v>
      </c>
      <c r="K755" s="4">
        <v>44343</v>
      </c>
      <c r="L755" s="2">
        <v>10676.99</v>
      </c>
      <c r="M755" s="2">
        <v>-70337.279999999999</v>
      </c>
      <c r="N755" s="2" t="s">
        <v>55</v>
      </c>
      <c r="P755" s="4">
        <v>44342</v>
      </c>
      <c r="Q755" s="2">
        <v>1197.18</v>
      </c>
      <c r="R755" s="2">
        <v>5309.91</v>
      </c>
      <c r="S755" s="2" t="s">
        <v>52</v>
      </c>
      <c r="U755" s="4">
        <v>44344</v>
      </c>
      <c r="V755" s="2">
        <v>16458.900000000001</v>
      </c>
      <c r="W755" s="2">
        <v>-409747.18</v>
      </c>
      <c r="X755" s="2" t="s">
        <v>54</v>
      </c>
      <c r="Z755" s="12">
        <v>44327</v>
      </c>
      <c r="AA755" s="10">
        <v>66187.72</v>
      </c>
      <c r="AB755" s="10">
        <v>199158.35</v>
      </c>
    </row>
    <row r="756" spans="1:28" ht="15.75" customHeight="1" thickBot="1" x14ac:dyDescent="0.35">
      <c r="A756" s="4">
        <v>43682</v>
      </c>
      <c r="B756" s="2">
        <v>3510.92</v>
      </c>
      <c r="C756" s="2">
        <v>-94770.05</v>
      </c>
      <c r="D756" s="2" t="s">
        <v>53</v>
      </c>
      <c r="F756" s="4">
        <v>44334</v>
      </c>
      <c r="G756" s="2">
        <v>14608.68</v>
      </c>
      <c r="H756" s="2">
        <v>-730229.03</v>
      </c>
      <c r="I756" s="2" t="s">
        <v>53</v>
      </c>
      <c r="K756" s="4">
        <v>44344</v>
      </c>
      <c r="L756" s="2">
        <v>9760.6</v>
      </c>
      <c r="M756" s="2">
        <v>37843.699999999997</v>
      </c>
      <c r="N756" s="2" t="s">
        <v>55</v>
      </c>
      <c r="P756" s="4">
        <v>44343</v>
      </c>
      <c r="Q756" s="2">
        <v>1711.37</v>
      </c>
      <c r="R756" s="2">
        <v>-42570.79</v>
      </c>
      <c r="S756" s="2" t="s">
        <v>52</v>
      </c>
      <c r="U756" s="4">
        <v>44346</v>
      </c>
      <c r="V756" s="2">
        <v>132.07</v>
      </c>
      <c r="W756" s="2">
        <v>-1522.38</v>
      </c>
      <c r="X756" s="2" t="s">
        <v>54</v>
      </c>
      <c r="Z756" s="12">
        <v>44328</v>
      </c>
      <c r="AA756" s="10">
        <v>79256.320000000007</v>
      </c>
      <c r="AB756" s="10">
        <v>-499491.41</v>
      </c>
    </row>
    <row r="757" spans="1:28" ht="15.75" customHeight="1" thickBot="1" x14ac:dyDescent="0.35">
      <c r="A757" s="4">
        <v>43682</v>
      </c>
      <c r="B757" s="2">
        <v>1445.21</v>
      </c>
      <c r="C757" s="2">
        <v>-234802.14</v>
      </c>
      <c r="D757" s="2" t="s">
        <v>54</v>
      </c>
      <c r="F757" s="4">
        <v>44335</v>
      </c>
      <c r="G757" s="2">
        <v>14855.98</v>
      </c>
      <c r="H757" s="2">
        <v>-125638.69</v>
      </c>
      <c r="I757" s="2" t="s">
        <v>53</v>
      </c>
      <c r="K757" s="4">
        <v>44346</v>
      </c>
      <c r="L757" s="2">
        <v>91.64</v>
      </c>
      <c r="M757" s="2">
        <v>1440.71</v>
      </c>
      <c r="N757" s="2" t="s">
        <v>55</v>
      </c>
      <c r="P757" s="4">
        <v>44344</v>
      </c>
      <c r="Q757" s="2">
        <v>1496.56</v>
      </c>
      <c r="R757" s="2">
        <v>-45190.84</v>
      </c>
      <c r="S757" s="2" t="s">
        <v>52</v>
      </c>
      <c r="U757" s="4">
        <v>44347</v>
      </c>
      <c r="V757" s="2">
        <v>10305.280000000001</v>
      </c>
      <c r="W757" s="2">
        <v>44448.05</v>
      </c>
      <c r="X757" s="2" t="s">
        <v>54</v>
      </c>
      <c r="Z757" s="12">
        <v>44329</v>
      </c>
      <c r="AA757" s="10">
        <v>64586.47</v>
      </c>
      <c r="AB757" s="10">
        <v>-398680.71</v>
      </c>
    </row>
    <row r="758" spans="1:28" ht="15.75" customHeight="1" thickBot="1" x14ac:dyDescent="0.35">
      <c r="A758" s="4">
        <v>43682</v>
      </c>
      <c r="B758" s="2">
        <v>662.26</v>
      </c>
      <c r="C758" s="2">
        <v>-61740.55</v>
      </c>
      <c r="D758" s="2" t="s">
        <v>52</v>
      </c>
      <c r="F758" s="4">
        <v>44336</v>
      </c>
      <c r="G758" s="2">
        <v>10264.700000000001</v>
      </c>
      <c r="H758" s="2">
        <v>-47973.43</v>
      </c>
      <c r="I758" s="2" t="s">
        <v>53</v>
      </c>
      <c r="K758" s="4">
        <v>44347</v>
      </c>
      <c r="L758" s="2">
        <v>7515.63</v>
      </c>
      <c r="M758" s="2">
        <v>-23552.61</v>
      </c>
      <c r="N758" s="2" t="s">
        <v>55</v>
      </c>
      <c r="P758" s="4">
        <v>44346</v>
      </c>
      <c r="Q758" s="2">
        <v>29.92</v>
      </c>
      <c r="R758" s="2">
        <v>-433.94</v>
      </c>
      <c r="S758" s="2" t="s">
        <v>52</v>
      </c>
      <c r="U758" s="4">
        <v>44348</v>
      </c>
      <c r="V758" s="2">
        <v>22240.5</v>
      </c>
      <c r="W758" s="2">
        <v>-479926.14</v>
      </c>
      <c r="X758" s="2" t="s">
        <v>54</v>
      </c>
      <c r="Z758" s="12">
        <v>44330</v>
      </c>
      <c r="AA758" s="10">
        <v>56177.3</v>
      </c>
      <c r="AB758" s="10">
        <v>-865955.6</v>
      </c>
    </row>
    <row r="759" spans="1:28" ht="15.75" customHeight="1" thickBot="1" x14ac:dyDescent="0.35">
      <c r="A759" s="4">
        <v>43682</v>
      </c>
      <c r="B759" s="2">
        <v>1265.72</v>
      </c>
      <c r="C759" s="2">
        <v>-24951.59</v>
      </c>
      <c r="D759" s="2" t="s">
        <v>55</v>
      </c>
      <c r="F759" s="4">
        <v>44337</v>
      </c>
      <c r="G759" s="2">
        <v>12546.52</v>
      </c>
      <c r="H759" s="2">
        <v>61600.15</v>
      </c>
      <c r="I759" s="2" t="s">
        <v>53</v>
      </c>
      <c r="K759" s="4">
        <v>44348</v>
      </c>
      <c r="L759" s="2">
        <v>12329.83</v>
      </c>
      <c r="M759" s="2">
        <v>-194458.56</v>
      </c>
      <c r="N759" s="2" t="s">
        <v>55</v>
      </c>
      <c r="P759" s="4">
        <v>44347</v>
      </c>
      <c r="Q759" s="2">
        <v>1285.8599999999999</v>
      </c>
      <c r="R759" s="2">
        <v>12838.86</v>
      </c>
      <c r="S759" s="2" t="s">
        <v>52</v>
      </c>
      <c r="U759" s="4">
        <v>44349</v>
      </c>
      <c r="V759" s="2">
        <v>17600.47</v>
      </c>
      <c r="W759" s="2">
        <v>645760.12</v>
      </c>
      <c r="X759" s="2" t="s">
        <v>54</v>
      </c>
      <c r="Z759" s="12">
        <v>44332</v>
      </c>
      <c r="AA759" s="10">
        <v>2425.2600000000002</v>
      </c>
      <c r="AB759" s="10">
        <v>-602518.72</v>
      </c>
    </row>
    <row r="760" spans="1:28" ht="15.75" customHeight="1" thickBot="1" x14ac:dyDescent="0.35">
      <c r="A760" s="4">
        <v>43683</v>
      </c>
      <c r="B760" s="2">
        <v>999.37</v>
      </c>
      <c r="C760" s="2">
        <v>-23521.279999999999</v>
      </c>
      <c r="D760" s="2" t="s">
        <v>54</v>
      </c>
      <c r="F760" s="4">
        <v>44339</v>
      </c>
      <c r="G760" s="2">
        <v>215.43</v>
      </c>
      <c r="H760" s="2">
        <v>-1871.1</v>
      </c>
      <c r="I760" s="2" t="s">
        <v>53</v>
      </c>
      <c r="K760" s="4">
        <v>44349</v>
      </c>
      <c r="L760" s="2">
        <v>9899.85</v>
      </c>
      <c r="M760" s="2">
        <v>44177.2</v>
      </c>
      <c r="N760" s="2" t="s">
        <v>55</v>
      </c>
      <c r="P760" s="4">
        <v>44348</v>
      </c>
      <c r="Q760" s="2">
        <v>1594.07</v>
      </c>
      <c r="R760" s="2">
        <v>-3352.27</v>
      </c>
      <c r="S760" s="2" t="s">
        <v>52</v>
      </c>
      <c r="U760" s="4">
        <v>44350</v>
      </c>
      <c r="V760" s="2">
        <v>24263.42</v>
      </c>
      <c r="W760" s="2">
        <v>-5537043.25</v>
      </c>
      <c r="X760" s="2" t="s">
        <v>54</v>
      </c>
      <c r="Z760" s="12">
        <v>44333</v>
      </c>
      <c r="AA760" s="10">
        <v>61013.01</v>
      </c>
      <c r="AB760" s="10">
        <v>-2838590.51</v>
      </c>
    </row>
    <row r="761" spans="1:28" ht="15.75" customHeight="1" thickBot="1" x14ac:dyDescent="0.35">
      <c r="A761" s="4">
        <v>43683</v>
      </c>
      <c r="B761" s="2">
        <v>3447.17</v>
      </c>
      <c r="C761" s="2">
        <v>-22511.1</v>
      </c>
      <c r="D761" s="2" t="s">
        <v>53</v>
      </c>
      <c r="F761" s="4">
        <v>44340</v>
      </c>
      <c r="G761" s="2">
        <v>10169.69</v>
      </c>
      <c r="H761" s="2">
        <v>98754.98</v>
      </c>
      <c r="I761" s="2" t="s">
        <v>53</v>
      </c>
      <c r="K761" s="4">
        <v>44350</v>
      </c>
      <c r="L761" s="2">
        <v>11264.29</v>
      </c>
      <c r="M761" s="2">
        <v>-26998.74</v>
      </c>
      <c r="N761" s="2" t="s">
        <v>55</v>
      </c>
      <c r="P761" s="4">
        <v>44349</v>
      </c>
      <c r="Q761" s="2">
        <v>2158.98</v>
      </c>
      <c r="R761" s="2">
        <v>10983.91</v>
      </c>
      <c r="S761" s="2" t="s">
        <v>52</v>
      </c>
      <c r="U761" s="4">
        <v>44351</v>
      </c>
      <c r="V761" s="2">
        <v>16559.48</v>
      </c>
      <c r="W761" s="2">
        <v>-1732352.26</v>
      </c>
      <c r="X761" s="2" t="s">
        <v>54</v>
      </c>
      <c r="Z761" s="12">
        <v>44334</v>
      </c>
      <c r="AA761" s="10">
        <v>54983.55</v>
      </c>
      <c r="AB761" s="10">
        <v>-3108524.82</v>
      </c>
    </row>
    <row r="762" spans="1:28" ht="15.75" customHeight="1" thickBot="1" x14ac:dyDescent="0.35">
      <c r="A762" s="4">
        <v>43683</v>
      </c>
      <c r="B762" s="2">
        <v>554.5</v>
      </c>
      <c r="C762" s="2">
        <v>6468.21</v>
      </c>
      <c r="D762" s="2" t="s">
        <v>52</v>
      </c>
      <c r="F762" s="4">
        <v>44341</v>
      </c>
      <c r="G762" s="2">
        <v>14717.48</v>
      </c>
      <c r="H762" s="2">
        <v>-341828.52</v>
      </c>
      <c r="I762" s="2" t="s">
        <v>53</v>
      </c>
      <c r="K762" s="4">
        <v>44351</v>
      </c>
      <c r="L762" s="2">
        <v>8327.26</v>
      </c>
      <c r="M762" s="2">
        <v>12397.82</v>
      </c>
      <c r="N762" s="2" t="s">
        <v>55</v>
      </c>
      <c r="P762" s="4">
        <v>44350</v>
      </c>
      <c r="Q762" s="2">
        <v>1608.98</v>
      </c>
      <c r="R762" s="2">
        <v>-64567.21</v>
      </c>
      <c r="S762" s="2" t="s">
        <v>52</v>
      </c>
      <c r="U762" s="4">
        <v>44353</v>
      </c>
      <c r="V762" s="2">
        <v>164.74</v>
      </c>
      <c r="W762" s="2">
        <v>-9821.9500000000007</v>
      </c>
      <c r="X762" s="2" t="s">
        <v>54</v>
      </c>
      <c r="Z762" s="12">
        <v>44335</v>
      </c>
      <c r="AA762" s="10">
        <v>70984.759999999995</v>
      </c>
      <c r="AB762" s="10">
        <v>-3266283.27</v>
      </c>
    </row>
    <row r="763" spans="1:28" ht="15.75" customHeight="1" thickBot="1" x14ac:dyDescent="0.35">
      <c r="A763" s="4">
        <v>43683</v>
      </c>
      <c r="B763" s="2">
        <v>1168.74</v>
      </c>
      <c r="C763" s="2">
        <v>7484.97</v>
      </c>
      <c r="D763" s="2" t="s">
        <v>55</v>
      </c>
      <c r="F763" s="4">
        <v>44342</v>
      </c>
      <c r="G763" s="2">
        <v>12956.58</v>
      </c>
      <c r="H763" s="2">
        <v>-96028.68</v>
      </c>
      <c r="I763" s="2" t="s">
        <v>53</v>
      </c>
      <c r="K763" s="4">
        <v>44353</v>
      </c>
      <c r="L763" s="2">
        <v>115.39</v>
      </c>
      <c r="M763" s="2">
        <v>-1425.78</v>
      </c>
      <c r="N763" s="2" t="s">
        <v>55</v>
      </c>
      <c r="P763" s="4">
        <v>44351</v>
      </c>
      <c r="Q763" s="2">
        <v>1644.88</v>
      </c>
      <c r="R763" s="2">
        <v>43184.99</v>
      </c>
      <c r="S763" s="2" t="s">
        <v>52</v>
      </c>
      <c r="U763" s="4">
        <v>44354</v>
      </c>
      <c r="V763" s="2">
        <v>13402.04</v>
      </c>
      <c r="W763" s="2">
        <v>-28486.69</v>
      </c>
      <c r="X763" s="2" t="s">
        <v>54</v>
      </c>
      <c r="Z763" s="12">
        <v>44336</v>
      </c>
      <c r="AA763" s="10">
        <v>49975.12</v>
      </c>
      <c r="AB763" s="10">
        <v>1787.56</v>
      </c>
    </row>
    <row r="764" spans="1:28" ht="15.75" customHeight="1" thickBot="1" x14ac:dyDescent="0.35">
      <c r="A764" s="4">
        <v>43684</v>
      </c>
      <c r="B764" s="2">
        <v>1106.22</v>
      </c>
      <c r="C764" s="2">
        <v>-18208.84</v>
      </c>
      <c r="D764" s="2" t="s">
        <v>55</v>
      </c>
      <c r="F764" s="4">
        <v>44343</v>
      </c>
      <c r="G764" s="2">
        <v>12597.71</v>
      </c>
      <c r="H764" s="2">
        <v>83619.55</v>
      </c>
      <c r="I764" s="2" t="s">
        <v>53</v>
      </c>
      <c r="K764" s="4">
        <v>44354</v>
      </c>
      <c r="L764" s="2">
        <v>8564.15</v>
      </c>
      <c r="M764" s="2">
        <v>217719.03</v>
      </c>
      <c r="N764" s="2" t="s">
        <v>55</v>
      </c>
      <c r="P764" s="4">
        <v>44353</v>
      </c>
      <c r="Q764" s="2">
        <v>119.99</v>
      </c>
      <c r="R764" s="2">
        <v>-3719.39</v>
      </c>
      <c r="S764" s="2" t="s">
        <v>52</v>
      </c>
      <c r="U764" s="4">
        <v>44355</v>
      </c>
      <c r="V764" s="2">
        <v>17834.43</v>
      </c>
      <c r="W764" s="2">
        <v>75345.490000000005</v>
      </c>
      <c r="X764" s="2" t="s">
        <v>54</v>
      </c>
      <c r="Z764" s="12">
        <v>44337</v>
      </c>
      <c r="AA764" s="10">
        <v>54229.83</v>
      </c>
      <c r="AB764" s="10">
        <v>254750.55</v>
      </c>
    </row>
    <row r="765" spans="1:28" ht="15.75" customHeight="1" thickBot="1" x14ac:dyDescent="0.35">
      <c r="A765" s="4">
        <v>43684</v>
      </c>
      <c r="B765" s="2">
        <v>662.32</v>
      </c>
      <c r="C765" s="2">
        <v>-11152.61</v>
      </c>
      <c r="D765" s="2" t="s">
        <v>52</v>
      </c>
      <c r="F765" s="4">
        <v>44344</v>
      </c>
      <c r="G765" s="2">
        <v>14716.41</v>
      </c>
      <c r="H765" s="2">
        <v>-288042.52</v>
      </c>
      <c r="I765" s="2" t="s">
        <v>53</v>
      </c>
      <c r="K765" s="4">
        <v>44355</v>
      </c>
      <c r="L765" s="2">
        <v>11227.98</v>
      </c>
      <c r="M765" s="2">
        <v>299814.13</v>
      </c>
      <c r="N765" s="2" t="s">
        <v>55</v>
      </c>
      <c r="P765" s="4">
        <v>44354</v>
      </c>
      <c r="Q765" s="2">
        <v>1597.05</v>
      </c>
      <c r="R765" s="2">
        <v>-24926.47</v>
      </c>
      <c r="S765" s="2" t="s">
        <v>52</v>
      </c>
      <c r="U765" s="4">
        <v>44356</v>
      </c>
      <c r="V765" s="2">
        <v>15748.89</v>
      </c>
      <c r="W765" s="2">
        <v>376192.34</v>
      </c>
      <c r="X765" s="2" t="s">
        <v>54</v>
      </c>
      <c r="Z765" s="12">
        <v>44339</v>
      </c>
      <c r="AA765" s="10">
        <v>1234.33</v>
      </c>
      <c r="AB765" s="10">
        <v>-134005.78</v>
      </c>
    </row>
    <row r="766" spans="1:28" ht="15.75" customHeight="1" thickBot="1" x14ac:dyDescent="0.35">
      <c r="A766" s="4">
        <v>43684</v>
      </c>
      <c r="B766" s="2">
        <v>3644</v>
      </c>
      <c r="C766" s="2">
        <v>2338.65</v>
      </c>
      <c r="D766" s="2" t="s">
        <v>53</v>
      </c>
      <c r="F766" s="4">
        <v>44346</v>
      </c>
      <c r="G766" s="2">
        <v>154.03</v>
      </c>
      <c r="H766" s="2">
        <v>-953.24</v>
      </c>
      <c r="I766" s="2" t="s">
        <v>53</v>
      </c>
      <c r="K766" s="4">
        <v>44356</v>
      </c>
      <c r="L766" s="2">
        <v>11893.57</v>
      </c>
      <c r="M766" s="2">
        <v>268444.43</v>
      </c>
      <c r="N766" s="2" t="s">
        <v>55</v>
      </c>
      <c r="P766" s="4">
        <v>44355</v>
      </c>
      <c r="Q766" s="2">
        <v>1839.79</v>
      </c>
      <c r="R766" s="2">
        <v>40264.870000000003</v>
      </c>
      <c r="S766" s="2" t="s">
        <v>52</v>
      </c>
      <c r="U766" s="4">
        <v>44357</v>
      </c>
      <c r="V766" s="2">
        <v>21357.59</v>
      </c>
      <c r="W766" s="2">
        <v>-249079.03</v>
      </c>
      <c r="X766" s="2" t="s">
        <v>54</v>
      </c>
      <c r="Z766" s="12">
        <v>44340</v>
      </c>
      <c r="AA766" s="10">
        <v>49296.76</v>
      </c>
      <c r="AB766" s="10">
        <v>708456.21</v>
      </c>
    </row>
    <row r="767" spans="1:28" ht="15.75" customHeight="1" thickBot="1" x14ac:dyDescent="0.35">
      <c r="A767" s="4">
        <v>43684</v>
      </c>
      <c r="B767" s="2">
        <v>1663.21</v>
      </c>
      <c r="C767" s="2">
        <v>-239445.96</v>
      </c>
      <c r="D767" s="2" t="s">
        <v>54</v>
      </c>
      <c r="F767" s="4">
        <v>44347</v>
      </c>
      <c r="G767" s="2">
        <v>9147.6299999999992</v>
      </c>
      <c r="H767" s="2">
        <v>-112525.02</v>
      </c>
      <c r="I767" s="2" t="s">
        <v>53</v>
      </c>
      <c r="K767" s="4">
        <v>44357</v>
      </c>
      <c r="L767" s="2">
        <v>12477.09</v>
      </c>
      <c r="M767" s="2">
        <v>41096.06</v>
      </c>
      <c r="N767" s="2" t="s">
        <v>55</v>
      </c>
      <c r="P767" s="4">
        <v>44356</v>
      </c>
      <c r="Q767" s="2">
        <v>1553.47</v>
      </c>
      <c r="R767" s="2">
        <v>29878.560000000001</v>
      </c>
      <c r="S767" s="2" t="s">
        <v>52</v>
      </c>
      <c r="U767" s="4">
        <v>44358</v>
      </c>
      <c r="V767" s="2">
        <v>18432.61</v>
      </c>
      <c r="W767" s="2">
        <v>-444856.95</v>
      </c>
      <c r="X767" s="2" t="s">
        <v>54</v>
      </c>
      <c r="Z767" s="12">
        <v>44341</v>
      </c>
      <c r="AA767" s="10">
        <v>63070.720000000001</v>
      </c>
      <c r="AB767" s="10">
        <v>-228248.61</v>
      </c>
    </row>
    <row r="768" spans="1:28" ht="15.75" customHeight="1" thickBot="1" x14ac:dyDescent="0.35">
      <c r="A768" s="4">
        <v>43685</v>
      </c>
      <c r="B768" s="2">
        <v>516.79</v>
      </c>
      <c r="C768" s="2">
        <v>16041.12</v>
      </c>
      <c r="D768" s="2" t="s">
        <v>52</v>
      </c>
      <c r="F768" s="4">
        <v>44348</v>
      </c>
      <c r="G768" s="2">
        <v>15695.48</v>
      </c>
      <c r="H768" s="2">
        <v>41681.08</v>
      </c>
      <c r="I768" s="2" t="s">
        <v>53</v>
      </c>
      <c r="K768" s="4">
        <v>44358</v>
      </c>
      <c r="L768" s="2">
        <v>9606.0400000000009</v>
      </c>
      <c r="M768" s="2">
        <v>367898.52</v>
      </c>
      <c r="N768" s="2" t="s">
        <v>55</v>
      </c>
      <c r="P768" s="4">
        <v>44357</v>
      </c>
      <c r="Q768" s="2">
        <v>1573.75</v>
      </c>
      <c r="R768" s="2">
        <v>21500.43</v>
      </c>
      <c r="S768" s="2" t="s">
        <v>52</v>
      </c>
      <c r="U768" s="4">
        <v>44360</v>
      </c>
      <c r="V768" s="2">
        <v>403.29</v>
      </c>
      <c r="W768" s="2">
        <v>-85334.41</v>
      </c>
      <c r="X768" s="2" t="s">
        <v>54</v>
      </c>
      <c r="Z768" s="12">
        <v>44342</v>
      </c>
      <c r="AA768" s="10">
        <v>64231.58</v>
      </c>
      <c r="AB768" s="10">
        <v>-1082186.05</v>
      </c>
    </row>
    <row r="769" spans="1:28" ht="15.75" customHeight="1" thickBot="1" x14ac:dyDescent="0.35">
      <c r="A769" s="4">
        <v>43685</v>
      </c>
      <c r="B769" s="2">
        <v>3739.7</v>
      </c>
      <c r="C769" s="2">
        <v>-16670.95</v>
      </c>
      <c r="D769" s="2" t="s">
        <v>53</v>
      </c>
      <c r="F769" s="4">
        <v>44349</v>
      </c>
      <c r="G769" s="2">
        <v>14184.95</v>
      </c>
      <c r="H769" s="2">
        <v>64656.82</v>
      </c>
      <c r="I769" s="2" t="s">
        <v>53</v>
      </c>
      <c r="K769" s="4">
        <v>44360</v>
      </c>
      <c r="L769" s="2">
        <v>83.64</v>
      </c>
      <c r="M769" s="2">
        <v>2940.38</v>
      </c>
      <c r="N769" s="2" t="s">
        <v>55</v>
      </c>
      <c r="P769" s="4">
        <v>44358</v>
      </c>
      <c r="Q769" s="2">
        <v>1340.91</v>
      </c>
      <c r="R769" s="2">
        <v>2972.68</v>
      </c>
      <c r="S769" s="2" t="s">
        <v>52</v>
      </c>
      <c r="U769" s="4">
        <v>44361</v>
      </c>
      <c r="V769" s="2">
        <v>21692.5</v>
      </c>
      <c r="W769" s="2">
        <v>-2975372.55</v>
      </c>
      <c r="X769" s="2" t="s">
        <v>54</v>
      </c>
      <c r="Z769" s="12">
        <v>44343</v>
      </c>
      <c r="AA769" s="10">
        <v>63828.26</v>
      </c>
      <c r="AB769" s="10">
        <v>-544712.26</v>
      </c>
    </row>
    <row r="770" spans="1:28" ht="15.75" customHeight="1" thickBot="1" x14ac:dyDescent="0.35">
      <c r="A770" s="4">
        <v>43685</v>
      </c>
      <c r="B770" s="2">
        <v>1061.29</v>
      </c>
      <c r="C770" s="2">
        <v>-38874.519999999997</v>
      </c>
      <c r="D770" s="2" t="s">
        <v>54</v>
      </c>
      <c r="F770" s="4">
        <v>44350</v>
      </c>
      <c r="G770" s="2">
        <v>13172.04</v>
      </c>
      <c r="H770" s="2">
        <v>-106261.21</v>
      </c>
      <c r="I770" s="2" t="s">
        <v>53</v>
      </c>
      <c r="K770" s="4">
        <v>44361</v>
      </c>
      <c r="L770" s="2">
        <v>9722.02</v>
      </c>
      <c r="M770" s="2">
        <v>225997.52</v>
      </c>
      <c r="N770" s="2" t="s">
        <v>55</v>
      </c>
      <c r="P770" s="4">
        <v>44360</v>
      </c>
      <c r="Q770" s="2">
        <v>30.98</v>
      </c>
      <c r="R770" s="2">
        <v>-524.73</v>
      </c>
      <c r="S770" s="2" t="s">
        <v>52</v>
      </c>
      <c r="U770" s="4">
        <v>44362</v>
      </c>
      <c r="V770" s="2">
        <v>16465.77</v>
      </c>
      <c r="W770" s="2">
        <v>-40086.949999999997</v>
      </c>
      <c r="X770" s="2" t="s">
        <v>54</v>
      </c>
      <c r="Z770" s="12">
        <v>44344</v>
      </c>
      <c r="AA770" s="10">
        <v>62566.34</v>
      </c>
      <c r="AB770" s="10">
        <v>-637481.19999999995</v>
      </c>
    </row>
    <row r="771" spans="1:28" ht="15.75" customHeight="1" thickBot="1" x14ac:dyDescent="0.35">
      <c r="A771" s="4">
        <v>43685</v>
      </c>
      <c r="B771" s="2">
        <v>1106.5</v>
      </c>
      <c r="C771" s="2">
        <v>-49971.03</v>
      </c>
      <c r="D771" s="2" t="s">
        <v>55</v>
      </c>
      <c r="F771" s="4">
        <v>44351</v>
      </c>
      <c r="G771" s="2">
        <v>11570.13</v>
      </c>
      <c r="H771" s="2">
        <v>-72768.77</v>
      </c>
      <c r="I771" s="2" t="s">
        <v>53</v>
      </c>
      <c r="K771" s="4">
        <v>44362</v>
      </c>
      <c r="L771" s="2">
        <v>12871.57</v>
      </c>
      <c r="M771" s="2">
        <v>-321117.43</v>
      </c>
      <c r="N771" s="2" t="s">
        <v>55</v>
      </c>
      <c r="P771" s="4">
        <v>44361</v>
      </c>
      <c r="Q771" s="2">
        <v>1242.0999999999999</v>
      </c>
      <c r="R771" s="2">
        <v>-18619.349999999999</v>
      </c>
      <c r="S771" s="2" t="s">
        <v>52</v>
      </c>
      <c r="U771" s="4">
        <v>44363</v>
      </c>
      <c r="V771" s="2">
        <v>30431.85</v>
      </c>
      <c r="W771" s="2">
        <v>-3008886.11</v>
      </c>
      <c r="X771" s="2" t="s">
        <v>54</v>
      </c>
      <c r="Z771" s="12">
        <v>44346</v>
      </c>
      <c r="AA771" s="10">
        <v>913.07</v>
      </c>
      <c r="AB771" s="10">
        <v>-50731.74</v>
      </c>
    </row>
    <row r="772" spans="1:28" ht="15.75" customHeight="1" thickBot="1" x14ac:dyDescent="0.35">
      <c r="A772" s="4">
        <v>43686</v>
      </c>
      <c r="B772" s="2">
        <v>2631.26</v>
      </c>
      <c r="C772" s="2">
        <v>-3057.73</v>
      </c>
      <c r="D772" s="2" t="s">
        <v>53</v>
      </c>
      <c r="F772" s="4">
        <v>44353</v>
      </c>
      <c r="G772" s="2">
        <v>147.9</v>
      </c>
      <c r="H772" s="2">
        <v>-8359.76</v>
      </c>
      <c r="I772" s="2" t="s">
        <v>53</v>
      </c>
      <c r="K772" s="4">
        <v>44363</v>
      </c>
      <c r="L772" s="2">
        <v>14806.58</v>
      </c>
      <c r="M772" s="2">
        <v>21967.61</v>
      </c>
      <c r="N772" s="2" t="s">
        <v>55</v>
      </c>
      <c r="P772" s="4">
        <v>44362</v>
      </c>
      <c r="Q772" s="2">
        <v>4043.57</v>
      </c>
      <c r="R772" s="2">
        <v>27549.27</v>
      </c>
      <c r="S772" s="2" t="s">
        <v>52</v>
      </c>
      <c r="U772" s="4">
        <v>44364</v>
      </c>
      <c r="V772" s="2">
        <v>24585.73</v>
      </c>
      <c r="W772" s="2">
        <v>-4266478.8600000003</v>
      </c>
      <c r="X772" s="2" t="s">
        <v>54</v>
      </c>
      <c r="Z772" s="12">
        <v>44347</v>
      </c>
      <c r="AA772" s="10">
        <v>46865.56</v>
      </c>
      <c r="AB772" s="10">
        <v>244257.33</v>
      </c>
    </row>
    <row r="773" spans="1:28" ht="15.75" customHeight="1" thickBot="1" x14ac:dyDescent="0.35">
      <c r="A773" s="4">
        <v>43686</v>
      </c>
      <c r="B773" s="2">
        <v>736.28</v>
      </c>
      <c r="C773" s="2">
        <v>12948.58</v>
      </c>
      <c r="D773" s="2" t="s">
        <v>54</v>
      </c>
      <c r="F773" s="4">
        <v>44354</v>
      </c>
      <c r="G773" s="2">
        <v>10298.879999999999</v>
      </c>
      <c r="H773" s="2">
        <v>40746.129999999997</v>
      </c>
      <c r="I773" s="2" t="s">
        <v>53</v>
      </c>
      <c r="K773" s="4">
        <v>44364</v>
      </c>
      <c r="L773" s="2">
        <v>10558.66</v>
      </c>
      <c r="M773" s="2">
        <v>-991050.46</v>
      </c>
      <c r="N773" s="2" t="s">
        <v>55</v>
      </c>
      <c r="P773" s="4">
        <v>44363</v>
      </c>
      <c r="Q773" s="2">
        <v>3830.91</v>
      </c>
      <c r="R773" s="2">
        <v>-86448.18</v>
      </c>
      <c r="S773" s="2" t="s">
        <v>52</v>
      </c>
      <c r="U773" s="4">
        <v>44365</v>
      </c>
      <c r="V773" s="2">
        <v>16819.189999999999</v>
      </c>
      <c r="W773" s="2">
        <v>-1149115.97</v>
      </c>
      <c r="X773" s="2" t="s">
        <v>54</v>
      </c>
      <c r="Z773" s="12">
        <v>44348</v>
      </c>
      <c r="AA773" s="10">
        <v>77767.61</v>
      </c>
      <c r="AB773" s="10">
        <v>-570220.73</v>
      </c>
    </row>
    <row r="774" spans="1:28" ht="15.75" customHeight="1" thickBot="1" x14ac:dyDescent="0.35">
      <c r="A774" s="4">
        <v>43686</v>
      </c>
      <c r="B774" s="2">
        <v>1250.18</v>
      </c>
      <c r="C774" s="2">
        <v>-122841.58</v>
      </c>
      <c r="D774" s="2" t="s">
        <v>55</v>
      </c>
      <c r="F774" s="4">
        <v>44355</v>
      </c>
      <c r="G774" s="2">
        <v>10396.870000000001</v>
      </c>
      <c r="H774" s="2">
        <v>116414.75</v>
      </c>
      <c r="I774" s="2" t="s">
        <v>53</v>
      </c>
      <c r="K774" s="4">
        <v>44365</v>
      </c>
      <c r="L774" s="2">
        <v>12125.13</v>
      </c>
      <c r="M774" s="2">
        <v>-936303.88</v>
      </c>
      <c r="N774" s="2" t="s">
        <v>55</v>
      </c>
      <c r="P774" s="4">
        <v>44364</v>
      </c>
      <c r="Q774" s="2">
        <v>3330.96</v>
      </c>
      <c r="R774" s="2">
        <v>345136.54</v>
      </c>
      <c r="S774" s="2" t="s">
        <v>52</v>
      </c>
      <c r="U774" s="4">
        <v>44367</v>
      </c>
      <c r="V774" s="2">
        <v>234.46</v>
      </c>
      <c r="W774" s="2">
        <v>-218100.91</v>
      </c>
      <c r="X774" s="2" t="s">
        <v>54</v>
      </c>
      <c r="Z774" s="12">
        <v>44349</v>
      </c>
      <c r="AA774" s="10">
        <v>66395.16</v>
      </c>
      <c r="AB774" s="10">
        <v>1136687.6499999999</v>
      </c>
    </row>
    <row r="775" spans="1:28" ht="15.75" customHeight="1" thickBot="1" x14ac:dyDescent="0.35">
      <c r="A775" s="4">
        <v>43686</v>
      </c>
      <c r="B775" s="2">
        <v>449.14</v>
      </c>
      <c r="C775" s="2">
        <v>-8265.69</v>
      </c>
      <c r="D775" s="2" t="s">
        <v>52</v>
      </c>
      <c r="F775" s="4">
        <v>44356</v>
      </c>
      <c r="G775" s="2">
        <v>11241.1</v>
      </c>
      <c r="H775" s="2">
        <v>31232.37</v>
      </c>
      <c r="I775" s="2" t="s">
        <v>53</v>
      </c>
      <c r="K775" s="4">
        <v>44367</v>
      </c>
      <c r="L775" s="2">
        <v>257.79000000000002</v>
      </c>
      <c r="M775" s="2">
        <v>5316.98</v>
      </c>
      <c r="N775" s="2" t="s">
        <v>55</v>
      </c>
      <c r="P775" s="4">
        <v>44365</v>
      </c>
      <c r="Q775" s="2">
        <v>2246.44</v>
      </c>
      <c r="R775" s="2">
        <v>-1807.62</v>
      </c>
      <c r="S775" s="2" t="s">
        <v>52</v>
      </c>
      <c r="U775" s="4">
        <v>44368</v>
      </c>
      <c r="V775" s="2">
        <v>12811.26</v>
      </c>
      <c r="W775" s="2">
        <v>-178317.22</v>
      </c>
      <c r="X775" s="2" t="s">
        <v>54</v>
      </c>
      <c r="Z775" s="12">
        <v>44350</v>
      </c>
      <c r="AA775" s="10">
        <v>72506.960000000006</v>
      </c>
      <c r="AB775" s="10">
        <v>-6391367.1500000004</v>
      </c>
    </row>
    <row r="776" spans="1:28" ht="15.75" customHeight="1" thickBot="1" x14ac:dyDescent="0.35">
      <c r="A776" s="4">
        <v>43688</v>
      </c>
      <c r="B776" s="2">
        <v>47.6</v>
      </c>
      <c r="C776" s="2">
        <v>-554.33000000000004</v>
      </c>
      <c r="D776" s="2" t="s">
        <v>53</v>
      </c>
      <c r="F776" s="4">
        <v>44357</v>
      </c>
      <c r="G776" s="2">
        <v>13152.41</v>
      </c>
      <c r="H776" s="2">
        <v>183305.04</v>
      </c>
      <c r="I776" s="2" t="s">
        <v>53</v>
      </c>
      <c r="K776" s="4">
        <v>44368</v>
      </c>
      <c r="L776" s="2">
        <v>10606.97</v>
      </c>
      <c r="M776" s="2">
        <v>-505120.78</v>
      </c>
      <c r="N776" s="2" t="s">
        <v>55</v>
      </c>
      <c r="P776" s="4">
        <v>44366</v>
      </c>
      <c r="Q776" s="2">
        <v>0.02</v>
      </c>
      <c r="R776" s="2">
        <v>14.28</v>
      </c>
      <c r="S776" s="2" t="s">
        <v>52</v>
      </c>
      <c r="U776" s="4">
        <v>44369</v>
      </c>
      <c r="V776" s="2">
        <v>12162.55</v>
      </c>
      <c r="W776" s="2">
        <v>101154.19</v>
      </c>
      <c r="X776" s="2" t="s">
        <v>54</v>
      </c>
      <c r="Z776" s="12">
        <v>44351</v>
      </c>
      <c r="AA776" s="10">
        <v>56960.62</v>
      </c>
      <c r="AB776" s="10">
        <v>-1723599.91</v>
      </c>
    </row>
    <row r="777" spans="1:28" ht="15.75" customHeight="1" thickBot="1" x14ac:dyDescent="0.35">
      <c r="A777" s="4">
        <v>43688</v>
      </c>
      <c r="B777" s="2">
        <v>57.27</v>
      </c>
      <c r="C777" s="2">
        <v>-11465.28</v>
      </c>
      <c r="D777" s="2" t="s">
        <v>52</v>
      </c>
      <c r="F777" s="4">
        <v>44358</v>
      </c>
      <c r="G777" s="2">
        <v>13109.65</v>
      </c>
      <c r="H777" s="2">
        <v>-344345.03</v>
      </c>
      <c r="I777" s="2" t="s">
        <v>53</v>
      </c>
      <c r="K777" s="4">
        <v>44369</v>
      </c>
      <c r="L777" s="2">
        <v>10137.120000000001</v>
      </c>
      <c r="M777" s="2">
        <v>-17586.89</v>
      </c>
      <c r="N777" s="2" t="s">
        <v>55</v>
      </c>
      <c r="P777" s="4">
        <v>44367</v>
      </c>
      <c r="Q777" s="2">
        <v>20.67</v>
      </c>
      <c r="R777" s="2">
        <v>-4042.07</v>
      </c>
      <c r="S777" s="2" t="s">
        <v>52</v>
      </c>
      <c r="U777" s="4">
        <v>44370</v>
      </c>
      <c r="V777" s="2">
        <v>11410.97</v>
      </c>
      <c r="W777" s="2">
        <v>-48135.17</v>
      </c>
      <c r="X777" s="2" t="s">
        <v>54</v>
      </c>
      <c r="Z777" s="12">
        <v>44353</v>
      </c>
      <c r="AA777" s="10">
        <v>1079.0999999999999</v>
      </c>
      <c r="AB777" s="10">
        <v>-69172.98</v>
      </c>
    </row>
    <row r="778" spans="1:28" ht="15.75" customHeight="1" thickBot="1" x14ac:dyDescent="0.35">
      <c r="A778" s="4">
        <v>43688</v>
      </c>
      <c r="B778" s="2">
        <v>33.56</v>
      </c>
      <c r="C778" s="2">
        <v>-5717.99</v>
      </c>
      <c r="D778" s="2" t="s">
        <v>54</v>
      </c>
      <c r="F778" s="4">
        <v>44360</v>
      </c>
      <c r="G778" s="2">
        <v>408.79</v>
      </c>
      <c r="H778" s="2">
        <v>-21309.07</v>
      </c>
      <c r="I778" s="2" t="s">
        <v>53</v>
      </c>
      <c r="K778" s="4">
        <v>44370</v>
      </c>
      <c r="L778" s="2">
        <v>8345.59</v>
      </c>
      <c r="M778" s="2">
        <v>10479.69</v>
      </c>
      <c r="N778" s="2" t="s">
        <v>55</v>
      </c>
      <c r="P778" s="4">
        <v>44368</v>
      </c>
      <c r="Q778" s="2">
        <v>2057.62</v>
      </c>
      <c r="R778" s="2">
        <v>34660.75</v>
      </c>
      <c r="S778" s="2" t="s">
        <v>52</v>
      </c>
      <c r="U778" s="4">
        <v>44371</v>
      </c>
      <c r="V778" s="2">
        <v>10107.35</v>
      </c>
      <c r="W778" s="2">
        <v>266655.33</v>
      </c>
      <c r="X778" s="2" t="s">
        <v>54</v>
      </c>
      <c r="Z778" s="12">
        <v>44354</v>
      </c>
      <c r="AA778" s="10">
        <v>55090.57</v>
      </c>
      <c r="AB778" s="10">
        <v>318127.15999999997</v>
      </c>
    </row>
    <row r="779" spans="1:28" ht="15.75" customHeight="1" thickBot="1" x14ac:dyDescent="0.35">
      <c r="A779" s="4">
        <v>43688</v>
      </c>
      <c r="B779" s="2">
        <v>54.22</v>
      </c>
      <c r="C779" s="2">
        <v>-21786.65</v>
      </c>
      <c r="D779" s="2" t="s">
        <v>55</v>
      </c>
      <c r="F779" s="4">
        <v>44361</v>
      </c>
      <c r="G779" s="2">
        <v>11534.43</v>
      </c>
      <c r="H779" s="2">
        <v>156742.54999999999</v>
      </c>
      <c r="I779" s="2" t="s">
        <v>53</v>
      </c>
      <c r="K779" s="4">
        <v>44371</v>
      </c>
      <c r="L779" s="2">
        <v>8615.01</v>
      </c>
      <c r="M779" s="2">
        <v>84983.09</v>
      </c>
      <c r="N779" s="2" t="s">
        <v>55</v>
      </c>
      <c r="P779" s="4">
        <v>44369</v>
      </c>
      <c r="Q779" s="2">
        <v>2832.88</v>
      </c>
      <c r="R779" s="2">
        <v>4090.04</v>
      </c>
      <c r="S779" s="2" t="s">
        <v>52</v>
      </c>
      <c r="U779" s="4">
        <v>44372</v>
      </c>
      <c r="V779" s="2">
        <v>10950.79</v>
      </c>
      <c r="W779" s="2">
        <v>19458.82</v>
      </c>
      <c r="X779" s="2" t="s">
        <v>54</v>
      </c>
      <c r="Z779" s="12">
        <v>44355</v>
      </c>
      <c r="AA779" s="10">
        <v>62203.59</v>
      </c>
      <c r="AB779" s="10">
        <v>392537.19</v>
      </c>
    </row>
    <row r="780" spans="1:28" ht="15.75" customHeight="1" thickBot="1" x14ac:dyDescent="0.35">
      <c r="A780" s="4">
        <v>43689</v>
      </c>
      <c r="B780" s="2">
        <v>929.87</v>
      </c>
      <c r="C780" s="2">
        <v>-172918.43</v>
      </c>
      <c r="D780" s="2" t="s">
        <v>54</v>
      </c>
      <c r="F780" s="4">
        <v>44362</v>
      </c>
      <c r="G780" s="2">
        <v>11260.99</v>
      </c>
      <c r="H780" s="2">
        <v>94576.63</v>
      </c>
      <c r="I780" s="2" t="s">
        <v>53</v>
      </c>
      <c r="K780" s="4">
        <v>44372</v>
      </c>
      <c r="L780" s="2">
        <v>7004.18</v>
      </c>
      <c r="M780" s="2">
        <v>110525.94</v>
      </c>
      <c r="N780" s="2" t="s">
        <v>55</v>
      </c>
      <c r="P780" s="4">
        <v>44370</v>
      </c>
      <c r="Q780" s="2">
        <v>3296.95</v>
      </c>
      <c r="R780" s="2">
        <v>-253032.3</v>
      </c>
      <c r="S780" s="2" t="s">
        <v>52</v>
      </c>
      <c r="U780" s="4">
        <v>44374</v>
      </c>
      <c r="V780" s="2">
        <v>242.25</v>
      </c>
      <c r="W780" s="2">
        <v>17618.11</v>
      </c>
      <c r="X780" s="2" t="s">
        <v>54</v>
      </c>
      <c r="Z780" s="12">
        <v>44356</v>
      </c>
      <c r="AA780" s="10">
        <v>65343.01</v>
      </c>
      <c r="AB780" s="10">
        <v>973624.5</v>
      </c>
    </row>
    <row r="781" spans="1:28" ht="15.75" customHeight="1" thickBot="1" x14ac:dyDescent="0.35">
      <c r="A781" s="4">
        <v>43689</v>
      </c>
      <c r="B781" s="2">
        <v>2957.2</v>
      </c>
      <c r="C781" s="2">
        <v>-28114.81</v>
      </c>
      <c r="D781" s="2" t="s">
        <v>53</v>
      </c>
      <c r="F781" s="4">
        <v>44363</v>
      </c>
      <c r="G781" s="2">
        <v>14049.7</v>
      </c>
      <c r="H781" s="2">
        <v>-843856.17</v>
      </c>
      <c r="I781" s="2" t="s">
        <v>53</v>
      </c>
      <c r="K781" s="4">
        <v>44374</v>
      </c>
      <c r="L781" s="2">
        <v>167.02</v>
      </c>
      <c r="M781" s="2">
        <v>-319.69</v>
      </c>
      <c r="N781" s="2" t="s">
        <v>55</v>
      </c>
      <c r="P781" s="4">
        <v>44371</v>
      </c>
      <c r="Q781" s="2">
        <v>1889.6</v>
      </c>
      <c r="R781" s="2">
        <v>28279.61</v>
      </c>
      <c r="S781" s="2" t="s">
        <v>52</v>
      </c>
      <c r="U781" s="4">
        <v>44375</v>
      </c>
      <c r="V781" s="2">
        <v>12811.45</v>
      </c>
      <c r="W781" s="2">
        <v>547688.03</v>
      </c>
      <c r="X781" s="2" t="s">
        <v>54</v>
      </c>
      <c r="Z781" s="12">
        <v>44357</v>
      </c>
      <c r="AA781" s="10">
        <v>73012.179999999993</v>
      </c>
      <c r="AB781" s="10">
        <v>510484.98</v>
      </c>
    </row>
    <row r="782" spans="1:28" ht="15.75" customHeight="1" thickBot="1" x14ac:dyDescent="0.35">
      <c r="A782" s="4">
        <v>43689</v>
      </c>
      <c r="B782" s="2">
        <v>973.26</v>
      </c>
      <c r="C782" s="2">
        <v>-28217.16</v>
      </c>
      <c r="D782" s="2" t="s">
        <v>55</v>
      </c>
      <c r="F782" s="4">
        <v>44364</v>
      </c>
      <c r="G782" s="2">
        <v>18127.759999999998</v>
      </c>
      <c r="H782" s="2">
        <v>-1948221.61</v>
      </c>
      <c r="I782" s="2" t="s">
        <v>53</v>
      </c>
      <c r="K782" s="4">
        <v>44375</v>
      </c>
      <c r="L782" s="2">
        <v>8121.32</v>
      </c>
      <c r="M782" s="2">
        <v>203588.47</v>
      </c>
      <c r="N782" s="2" t="s">
        <v>55</v>
      </c>
      <c r="P782" s="4">
        <v>44372</v>
      </c>
      <c r="Q782" s="2">
        <v>1476.99</v>
      </c>
      <c r="R782" s="2">
        <v>19181.95</v>
      </c>
      <c r="S782" s="2" t="s">
        <v>52</v>
      </c>
      <c r="U782" s="4">
        <v>44376</v>
      </c>
      <c r="V782" s="2">
        <v>16587.12</v>
      </c>
      <c r="W782" s="2">
        <v>-1693327.18</v>
      </c>
      <c r="X782" s="2" t="s">
        <v>54</v>
      </c>
      <c r="Z782" s="12">
        <v>44358</v>
      </c>
      <c r="AA782" s="10">
        <v>62739.26</v>
      </c>
      <c r="AB782" s="10">
        <v>-80862.33</v>
      </c>
    </row>
    <row r="783" spans="1:28" ht="15.75" customHeight="1" thickBot="1" x14ac:dyDescent="0.35">
      <c r="A783" s="4">
        <v>43689</v>
      </c>
      <c r="B783" s="2">
        <v>401.05</v>
      </c>
      <c r="C783" s="2">
        <v>-18175.400000000001</v>
      </c>
      <c r="D783" s="2" t="s">
        <v>52</v>
      </c>
      <c r="F783" s="4">
        <v>44365</v>
      </c>
      <c r="G783" s="2">
        <v>14159.67</v>
      </c>
      <c r="H783" s="2">
        <v>-1065510.49</v>
      </c>
      <c r="I783" s="2" t="s">
        <v>53</v>
      </c>
      <c r="K783" s="4">
        <v>44376</v>
      </c>
      <c r="L783" s="2">
        <v>8249.1200000000008</v>
      </c>
      <c r="M783" s="2">
        <v>-196673.2</v>
      </c>
      <c r="N783" s="2" t="s">
        <v>55</v>
      </c>
      <c r="P783" s="4">
        <v>44374</v>
      </c>
      <c r="Q783" s="2">
        <v>24.21</v>
      </c>
      <c r="R783" s="2">
        <v>-552.54999999999995</v>
      </c>
      <c r="S783" s="2" t="s">
        <v>52</v>
      </c>
      <c r="U783" s="4">
        <v>44377</v>
      </c>
      <c r="V783" s="2">
        <v>12350.04</v>
      </c>
      <c r="W783" s="2">
        <v>-361660.02</v>
      </c>
      <c r="X783" s="2" t="s">
        <v>54</v>
      </c>
      <c r="Z783" s="12">
        <v>44360</v>
      </c>
      <c r="AA783" s="10">
        <v>2634.33</v>
      </c>
      <c r="AB783" s="10">
        <v>-53564.47</v>
      </c>
    </row>
    <row r="784" spans="1:28" ht="15.75" customHeight="1" thickBot="1" x14ac:dyDescent="0.35">
      <c r="A784" s="4">
        <v>43690</v>
      </c>
      <c r="B784" s="2">
        <v>3555.46</v>
      </c>
      <c r="C784" s="2">
        <v>18316.560000000001</v>
      </c>
      <c r="D784" s="2" t="s">
        <v>53</v>
      </c>
      <c r="F784" s="4">
        <v>44367</v>
      </c>
      <c r="G784" s="2">
        <v>240</v>
      </c>
      <c r="H784" s="2">
        <v>-20787.84</v>
      </c>
      <c r="I784" s="2" t="s">
        <v>53</v>
      </c>
      <c r="K784" s="4">
        <v>44377</v>
      </c>
      <c r="L784" s="2">
        <v>9988.33</v>
      </c>
      <c r="M784" s="2">
        <v>218453.84</v>
      </c>
      <c r="N784" s="2" t="s">
        <v>55</v>
      </c>
      <c r="P784" s="4">
        <v>44375</v>
      </c>
      <c r="Q784" s="2">
        <v>2100.56</v>
      </c>
      <c r="R784" s="2">
        <v>86213.22</v>
      </c>
      <c r="S784" s="2" t="s">
        <v>52</v>
      </c>
      <c r="U784" s="4">
        <v>44378</v>
      </c>
      <c r="V784" s="2">
        <v>12102.61</v>
      </c>
      <c r="W784" s="2">
        <v>-745323.39</v>
      </c>
      <c r="X784" s="2" t="s">
        <v>54</v>
      </c>
      <c r="Z784" s="12">
        <v>44361</v>
      </c>
      <c r="AA784" s="10">
        <v>61277.79</v>
      </c>
      <c r="AB784" s="10">
        <v>-2408486.3199999998</v>
      </c>
    </row>
    <row r="785" spans="1:28" ht="15.75" customHeight="1" thickBot="1" x14ac:dyDescent="0.35">
      <c r="A785" s="4">
        <v>43690</v>
      </c>
      <c r="B785" s="2">
        <v>914.56</v>
      </c>
      <c r="C785" s="2">
        <v>37706.589999999997</v>
      </c>
      <c r="D785" s="2" t="s">
        <v>52</v>
      </c>
      <c r="F785" s="4">
        <v>44368</v>
      </c>
      <c r="G785" s="2">
        <v>10340.040000000001</v>
      </c>
      <c r="H785" s="2">
        <v>-81622.2</v>
      </c>
      <c r="I785" s="2" t="s">
        <v>53</v>
      </c>
      <c r="K785" s="4">
        <v>44378</v>
      </c>
      <c r="L785" s="2">
        <v>10035.61</v>
      </c>
      <c r="M785" s="2">
        <v>-214340.82</v>
      </c>
      <c r="N785" s="2" t="s">
        <v>55</v>
      </c>
      <c r="P785" s="4">
        <v>44376</v>
      </c>
      <c r="Q785" s="2">
        <v>2233.3200000000002</v>
      </c>
      <c r="R785" s="2">
        <v>57368.36</v>
      </c>
      <c r="S785" s="2" t="s">
        <v>52</v>
      </c>
      <c r="U785" s="4">
        <v>44379</v>
      </c>
      <c r="V785" s="2">
        <v>13630.05</v>
      </c>
      <c r="W785" s="2">
        <v>-802034.18</v>
      </c>
      <c r="X785" s="2" t="s">
        <v>54</v>
      </c>
      <c r="Z785" s="12">
        <v>44362</v>
      </c>
      <c r="AA785" s="10">
        <v>72346.570000000007</v>
      </c>
      <c r="AB785" s="10">
        <v>332350.3</v>
      </c>
    </row>
    <row r="786" spans="1:28" ht="15.75" customHeight="1" thickBot="1" x14ac:dyDescent="0.35">
      <c r="A786" s="4">
        <v>43690</v>
      </c>
      <c r="B786" s="2">
        <v>1017.62</v>
      </c>
      <c r="C786" s="2">
        <v>-15366.71</v>
      </c>
      <c r="D786" s="2" t="s">
        <v>55</v>
      </c>
      <c r="F786" s="4">
        <v>44369</v>
      </c>
      <c r="G786" s="2">
        <v>12091.64</v>
      </c>
      <c r="H786" s="2">
        <v>-100703.94</v>
      </c>
      <c r="I786" s="2" t="s">
        <v>53</v>
      </c>
      <c r="K786" s="4">
        <v>44379</v>
      </c>
      <c r="L786" s="2">
        <v>9882.74</v>
      </c>
      <c r="M786" s="2">
        <v>-211084.85</v>
      </c>
      <c r="N786" s="2" t="s">
        <v>55</v>
      </c>
      <c r="P786" s="4">
        <v>44377</v>
      </c>
      <c r="Q786" s="2">
        <v>1840.64</v>
      </c>
      <c r="R786" s="2">
        <v>-4192.42</v>
      </c>
      <c r="S786" s="2" t="s">
        <v>52</v>
      </c>
      <c r="U786" s="4">
        <v>44381</v>
      </c>
      <c r="V786" s="2">
        <v>127.31</v>
      </c>
      <c r="W786" s="2">
        <v>-690.73</v>
      </c>
      <c r="X786" s="2" t="s">
        <v>54</v>
      </c>
      <c r="Z786" s="12">
        <v>44363</v>
      </c>
      <c r="AA786" s="10">
        <v>97682.33</v>
      </c>
      <c r="AB786" s="10">
        <v>-3219955.18</v>
      </c>
    </row>
    <row r="787" spans="1:28" ht="15.75" customHeight="1" thickBot="1" x14ac:dyDescent="0.35">
      <c r="A787" s="4">
        <v>43690</v>
      </c>
      <c r="B787" s="2">
        <v>1688.82</v>
      </c>
      <c r="C787" s="2">
        <v>-260433.16</v>
      </c>
      <c r="D787" s="2" t="s">
        <v>54</v>
      </c>
      <c r="F787" s="4">
        <v>44370</v>
      </c>
      <c r="G787" s="2">
        <v>10515.75</v>
      </c>
      <c r="H787" s="2">
        <v>90171.02</v>
      </c>
      <c r="I787" s="2" t="s">
        <v>53</v>
      </c>
      <c r="K787" s="4">
        <v>44381</v>
      </c>
      <c r="L787" s="2">
        <v>284.69</v>
      </c>
      <c r="M787" s="2">
        <v>-3106.59</v>
      </c>
      <c r="N787" s="2" t="s">
        <v>55</v>
      </c>
      <c r="P787" s="4">
        <v>44378</v>
      </c>
      <c r="Q787" s="2">
        <v>2627.62</v>
      </c>
      <c r="R787" s="2">
        <v>-199969.4</v>
      </c>
      <c r="S787" s="2" t="s">
        <v>52</v>
      </c>
      <c r="U787" s="4">
        <v>44382</v>
      </c>
      <c r="V787" s="2">
        <v>6546.49</v>
      </c>
      <c r="W787" s="2">
        <v>157912.38</v>
      </c>
      <c r="X787" s="2" t="s">
        <v>54</v>
      </c>
      <c r="Z787" s="12">
        <v>44364</v>
      </c>
      <c r="AA787" s="10">
        <v>84800.87</v>
      </c>
      <c r="AB787" s="10">
        <v>-9012748.5899999999</v>
      </c>
    </row>
    <row r="788" spans="1:28" ht="15.75" customHeight="1" thickBot="1" x14ac:dyDescent="0.35">
      <c r="A788" s="4">
        <v>43691</v>
      </c>
      <c r="B788" s="2">
        <v>3828.49</v>
      </c>
      <c r="C788" s="2">
        <v>-22965.119999999999</v>
      </c>
      <c r="D788" s="2" t="s">
        <v>53</v>
      </c>
      <c r="F788" s="4">
        <v>44371</v>
      </c>
      <c r="G788" s="2">
        <v>8335.4599999999991</v>
      </c>
      <c r="H788" s="2">
        <v>109917.5</v>
      </c>
      <c r="I788" s="2" t="s">
        <v>53</v>
      </c>
      <c r="K788" s="4">
        <v>44382</v>
      </c>
      <c r="L788" s="2">
        <v>5589.31</v>
      </c>
      <c r="M788" s="2">
        <v>36118.58</v>
      </c>
      <c r="N788" s="2" t="s">
        <v>55</v>
      </c>
      <c r="P788" s="4">
        <v>44379</v>
      </c>
      <c r="Q788" s="2">
        <v>2289.14</v>
      </c>
      <c r="R788" s="2">
        <v>-2512.7399999999998</v>
      </c>
      <c r="S788" s="2" t="s">
        <v>52</v>
      </c>
      <c r="U788" s="4">
        <v>44383</v>
      </c>
      <c r="V788" s="2">
        <v>16431.87</v>
      </c>
      <c r="W788" s="2">
        <v>-2227250.7599999998</v>
      </c>
      <c r="X788" s="2" t="s">
        <v>54</v>
      </c>
      <c r="Z788" s="12">
        <v>44365</v>
      </c>
      <c r="AA788" s="10">
        <v>70497.919999999998</v>
      </c>
      <c r="AB788" s="10">
        <v>-5039317.9800000004</v>
      </c>
    </row>
    <row r="789" spans="1:28" ht="15.75" customHeight="1" thickBot="1" x14ac:dyDescent="0.35">
      <c r="A789" s="4">
        <v>43691</v>
      </c>
      <c r="B789" s="2">
        <v>1213.95</v>
      </c>
      <c r="C789" s="2">
        <v>-19070.88</v>
      </c>
      <c r="D789" s="2" t="s">
        <v>54</v>
      </c>
      <c r="F789" s="4">
        <v>44372</v>
      </c>
      <c r="G789" s="2">
        <v>9059.19</v>
      </c>
      <c r="H789" s="2">
        <v>74694.210000000006</v>
      </c>
      <c r="I789" s="2" t="s">
        <v>53</v>
      </c>
      <c r="K789" s="4">
        <v>44383</v>
      </c>
      <c r="L789" s="2">
        <v>13699.26</v>
      </c>
      <c r="M789" s="2">
        <v>116238.69</v>
      </c>
      <c r="N789" s="2" t="s">
        <v>55</v>
      </c>
      <c r="P789" s="4">
        <v>44381</v>
      </c>
      <c r="Q789" s="2">
        <v>86.51</v>
      </c>
      <c r="R789" s="2">
        <v>2900.35</v>
      </c>
      <c r="S789" s="2" t="s">
        <v>52</v>
      </c>
      <c r="U789" s="4">
        <v>44384</v>
      </c>
      <c r="V789" s="2">
        <v>11872.99</v>
      </c>
      <c r="W789" s="2">
        <v>423051.15</v>
      </c>
      <c r="X789" s="2" t="s">
        <v>54</v>
      </c>
      <c r="Z789" s="12">
        <v>44366</v>
      </c>
      <c r="AA789" s="10">
        <v>0.27</v>
      </c>
      <c r="AB789" s="10">
        <v>407.5</v>
      </c>
    </row>
    <row r="790" spans="1:28" ht="15.75" customHeight="1" thickBot="1" x14ac:dyDescent="0.35">
      <c r="A790" s="4">
        <v>43691</v>
      </c>
      <c r="B790" s="2">
        <v>1043.1500000000001</v>
      </c>
      <c r="C790" s="2">
        <v>19761.95</v>
      </c>
      <c r="D790" s="2" t="s">
        <v>52</v>
      </c>
      <c r="F790" s="4">
        <v>44374</v>
      </c>
      <c r="G790" s="2">
        <v>150.12</v>
      </c>
      <c r="H790" s="2">
        <v>-2889.98</v>
      </c>
      <c r="I790" s="2" t="s">
        <v>53</v>
      </c>
      <c r="K790" s="4">
        <v>44384</v>
      </c>
      <c r="L790" s="2">
        <v>10421.41</v>
      </c>
      <c r="M790" s="2">
        <v>139308.17000000001</v>
      </c>
      <c r="N790" s="2" t="s">
        <v>55</v>
      </c>
      <c r="P790" s="4">
        <v>44382</v>
      </c>
      <c r="Q790" s="2">
        <v>1716.94</v>
      </c>
      <c r="R790" s="2">
        <v>33688.85</v>
      </c>
      <c r="S790" s="2" t="s">
        <v>52</v>
      </c>
      <c r="U790" s="4">
        <v>44385</v>
      </c>
      <c r="V790" s="2">
        <v>14018.47</v>
      </c>
      <c r="W790" s="2">
        <v>-118507.88</v>
      </c>
      <c r="X790" s="2" t="s">
        <v>54</v>
      </c>
      <c r="Z790" s="12">
        <v>44367</v>
      </c>
      <c r="AA790" s="10">
        <v>1275.71</v>
      </c>
      <c r="AB790" s="10">
        <v>-296657.53000000003</v>
      </c>
    </row>
    <row r="791" spans="1:28" ht="15.75" customHeight="1" thickBot="1" x14ac:dyDescent="0.35">
      <c r="A791" s="4">
        <v>43691</v>
      </c>
      <c r="B791" s="2">
        <v>920.12</v>
      </c>
      <c r="C791" s="2">
        <v>-9727.9599999999991</v>
      </c>
      <c r="D791" s="2" t="s">
        <v>55</v>
      </c>
      <c r="F791" s="4">
        <v>44375</v>
      </c>
      <c r="G791" s="2">
        <v>10943.97</v>
      </c>
      <c r="H791" s="2">
        <v>157752.34</v>
      </c>
      <c r="I791" s="2" t="s">
        <v>53</v>
      </c>
      <c r="K791" s="4">
        <v>44385</v>
      </c>
      <c r="L791" s="2">
        <v>7827</v>
      </c>
      <c r="M791" s="2">
        <v>35706.01</v>
      </c>
      <c r="N791" s="2" t="s">
        <v>55</v>
      </c>
      <c r="P791" s="4">
        <v>44383</v>
      </c>
      <c r="Q791" s="2">
        <v>1813.86</v>
      </c>
      <c r="R791" s="2">
        <v>-15330.99</v>
      </c>
      <c r="S791" s="2" t="s">
        <v>52</v>
      </c>
      <c r="U791" s="4">
        <v>44386</v>
      </c>
      <c r="V791" s="2">
        <v>10125.14</v>
      </c>
      <c r="W791" s="2">
        <v>113600.72</v>
      </c>
      <c r="X791" s="2" t="s">
        <v>54</v>
      </c>
      <c r="Z791" s="12">
        <v>44368</v>
      </c>
      <c r="AA791" s="10">
        <v>64142.83</v>
      </c>
      <c r="AB791" s="10">
        <v>-1677762.15</v>
      </c>
    </row>
    <row r="792" spans="1:28" ht="15.75" customHeight="1" thickBot="1" x14ac:dyDescent="0.35">
      <c r="A792" s="4">
        <v>43692</v>
      </c>
      <c r="B792" s="2">
        <v>996.36</v>
      </c>
      <c r="C792" s="2">
        <v>37210.36</v>
      </c>
      <c r="D792" s="2" t="s">
        <v>54</v>
      </c>
      <c r="F792" s="4">
        <v>44376</v>
      </c>
      <c r="G792" s="2">
        <v>10296.94</v>
      </c>
      <c r="H792" s="2">
        <v>-86388.44</v>
      </c>
      <c r="I792" s="2" t="s">
        <v>53</v>
      </c>
      <c r="K792" s="4">
        <v>44386</v>
      </c>
      <c r="L792" s="2">
        <v>8716.8700000000008</v>
      </c>
      <c r="M792" s="2">
        <v>-211874.82</v>
      </c>
      <c r="N792" s="2" t="s">
        <v>55</v>
      </c>
      <c r="P792" s="4">
        <v>44384</v>
      </c>
      <c r="Q792" s="2">
        <v>2314.88</v>
      </c>
      <c r="R792" s="2">
        <v>3250.89</v>
      </c>
      <c r="S792" s="2" t="s">
        <v>52</v>
      </c>
      <c r="U792" s="4">
        <v>44388</v>
      </c>
      <c r="V792" s="2">
        <v>155.06</v>
      </c>
      <c r="W792" s="2">
        <v>5579.85</v>
      </c>
      <c r="X792" s="2" t="s">
        <v>54</v>
      </c>
      <c r="Z792" s="12">
        <v>44369</v>
      </c>
      <c r="AA792" s="10">
        <v>59273.3</v>
      </c>
      <c r="AB792" s="10">
        <v>-599340.87</v>
      </c>
    </row>
    <row r="793" spans="1:28" ht="15.75" customHeight="1" thickBot="1" x14ac:dyDescent="0.35">
      <c r="A793" s="4">
        <v>43692</v>
      </c>
      <c r="B793" s="2">
        <v>1194.78</v>
      </c>
      <c r="C793" s="2">
        <v>9554.5400000000009</v>
      </c>
      <c r="D793" s="2" t="s">
        <v>55</v>
      </c>
      <c r="F793" s="4">
        <v>44377</v>
      </c>
      <c r="G793" s="2">
        <v>12939.98</v>
      </c>
      <c r="H793" s="2">
        <v>-39406.51</v>
      </c>
      <c r="I793" s="2" t="s">
        <v>53</v>
      </c>
      <c r="K793" s="4">
        <v>44388</v>
      </c>
      <c r="L793" s="2">
        <v>190.32</v>
      </c>
      <c r="M793" s="2">
        <v>100657.9</v>
      </c>
      <c r="N793" s="2" t="s">
        <v>55</v>
      </c>
      <c r="P793" s="4">
        <v>44385</v>
      </c>
      <c r="Q793" s="2">
        <v>2613.5700000000002</v>
      </c>
      <c r="R793" s="2">
        <v>-156673.85</v>
      </c>
      <c r="S793" s="2" t="s">
        <v>52</v>
      </c>
      <c r="U793" s="4">
        <v>44389</v>
      </c>
      <c r="V793" s="2">
        <v>13714.44</v>
      </c>
      <c r="W793" s="2">
        <v>456750.29</v>
      </c>
      <c r="X793" s="2" t="s">
        <v>54</v>
      </c>
      <c r="Z793" s="12">
        <v>44370</v>
      </c>
      <c r="AA793" s="10">
        <v>56352.79</v>
      </c>
      <c r="AB793" s="10">
        <v>-486342.72</v>
      </c>
    </row>
    <row r="794" spans="1:28" ht="15.75" customHeight="1" thickBot="1" x14ac:dyDescent="0.35">
      <c r="A794" s="4">
        <v>43692</v>
      </c>
      <c r="B794" s="2">
        <v>523.54</v>
      </c>
      <c r="C794" s="2">
        <v>13730.15</v>
      </c>
      <c r="D794" s="2" t="s">
        <v>52</v>
      </c>
      <c r="F794" s="4">
        <v>44378</v>
      </c>
      <c r="G794" s="2">
        <v>11678.36</v>
      </c>
      <c r="H794" s="2">
        <v>-86835.21</v>
      </c>
      <c r="I794" s="2" t="s">
        <v>53</v>
      </c>
      <c r="K794" s="4">
        <v>44389</v>
      </c>
      <c r="L794" s="2">
        <v>7845.66</v>
      </c>
      <c r="M794" s="2">
        <v>241365.58</v>
      </c>
      <c r="N794" s="2" t="s">
        <v>55</v>
      </c>
      <c r="P794" s="4">
        <v>44386</v>
      </c>
      <c r="Q794" s="2">
        <v>1181.6600000000001</v>
      </c>
      <c r="R794" s="2">
        <v>6890.77</v>
      </c>
      <c r="S794" s="2" t="s">
        <v>52</v>
      </c>
      <c r="U794" s="4">
        <v>44390</v>
      </c>
      <c r="V794" s="2">
        <v>16866.34</v>
      </c>
      <c r="W794" s="2">
        <v>1187898.43</v>
      </c>
      <c r="X794" s="2" t="s">
        <v>54</v>
      </c>
      <c r="Z794" s="12">
        <v>44371</v>
      </c>
      <c r="AA794" s="10">
        <v>49613.37</v>
      </c>
      <c r="AB794" s="10">
        <v>839430.25</v>
      </c>
    </row>
    <row r="795" spans="1:28" ht="15.75" customHeight="1" thickBot="1" x14ac:dyDescent="0.35">
      <c r="A795" s="4">
        <v>43692</v>
      </c>
      <c r="B795" s="2">
        <v>3840.72</v>
      </c>
      <c r="C795" s="2">
        <v>-36908.660000000003</v>
      </c>
      <c r="D795" s="2" t="s">
        <v>53</v>
      </c>
      <c r="F795" s="4">
        <v>44379</v>
      </c>
      <c r="G795" s="2">
        <v>12182.99</v>
      </c>
      <c r="H795" s="2">
        <v>-182547.38</v>
      </c>
      <c r="I795" s="2" t="s">
        <v>53</v>
      </c>
      <c r="K795" s="4">
        <v>44390</v>
      </c>
      <c r="L795" s="2">
        <v>8719.74</v>
      </c>
      <c r="M795" s="2">
        <v>-21472.44</v>
      </c>
      <c r="N795" s="2" t="s">
        <v>55</v>
      </c>
      <c r="P795" s="4">
        <v>44388</v>
      </c>
      <c r="Q795" s="2">
        <v>27.5</v>
      </c>
      <c r="R795" s="2">
        <v>-580.04</v>
      </c>
      <c r="S795" s="2" t="s">
        <v>52</v>
      </c>
      <c r="U795" s="4">
        <v>44391</v>
      </c>
      <c r="V795" s="2">
        <v>17444.97</v>
      </c>
      <c r="W795" s="2">
        <v>-1102110.6200000001</v>
      </c>
      <c r="X795" s="2" t="s">
        <v>54</v>
      </c>
      <c r="Z795" s="12">
        <v>44372</v>
      </c>
      <c r="AA795" s="10">
        <v>48138.07</v>
      </c>
      <c r="AB795" s="10">
        <v>-368871.93</v>
      </c>
    </row>
    <row r="796" spans="1:28" ht="15.75" customHeight="1" thickBot="1" x14ac:dyDescent="0.35">
      <c r="A796" s="4">
        <v>43693</v>
      </c>
      <c r="B796" s="2">
        <v>817.84</v>
      </c>
      <c r="C796" s="2">
        <v>13739.25</v>
      </c>
      <c r="D796" s="2" t="s">
        <v>55</v>
      </c>
      <c r="F796" s="4">
        <v>44381</v>
      </c>
      <c r="G796" s="2">
        <v>253.75</v>
      </c>
      <c r="H796" s="2">
        <v>-3057.58</v>
      </c>
      <c r="I796" s="2" t="s">
        <v>53</v>
      </c>
      <c r="K796" s="4">
        <v>44391</v>
      </c>
      <c r="L796" s="2">
        <v>9057.08</v>
      </c>
      <c r="M796" s="2">
        <v>254740.01</v>
      </c>
      <c r="N796" s="2" t="s">
        <v>55</v>
      </c>
      <c r="P796" s="4">
        <v>44389</v>
      </c>
      <c r="Q796" s="2">
        <v>1152.76</v>
      </c>
      <c r="R796" s="2">
        <v>-3800.12</v>
      </c>
      <c r="S796" s="2" t="s">
        <v>52</v>
      </c>
      <c r="U796" s="4">
        <v>44392</v>
      </c>
      <c r="V796" s="2">
        <v>17680.150000000001</v>
      </c>
      <c r="W796" s="2">
        <v>-472618.08</v>
      </c>
      <c r="X796" s="2" t="s">
        <v>54</v>
      </c>
      <c r="Z796" s="12">
        <v>44374</v>
      </c>
      <c r="AA796" s="10">
        <v>1681.24</v>
      </c>
      <c r="AB796" s="10">
        <v>2437.3000000000002</v>
      </c>
    </row>
    <row r="797" spans="1:28" ht="15.75" customHeight="1" thickBot="1" x14ac:dyDescent="0.35">
      <c r="A797" s="4">
        <v>43693</v>
      </c>
      <c r="B797" s="2">
        <v>305.20999999999998</v>
      </c>
      <c r="C797" s="2">
        <v>2887.41</v>
      </c>
      <c r="D797" s="2" t="s">
        <v>52</v>
      </c>
      <c r="F797" s="4">
        <v>44382</v>
      </c>
      <c r="G797" s="2">
        <v>8489.5499999999993</v>
      </c>
      <c r="H797" s="2">
        <v>97332.06</v>
      </c>
      <c r="I797" s="2" t="s">
        <v>53</v>
      </c>
      <c r="K797" s="4">
        <v>44392</v>
      </c>
      <c r="L797" s="2">
        <v>10643.05</v>
      </c>
      <c r="M797" s="2">
        <v>394502.43</v>
      </c>
      <c r="N797" s="2" t="s">
        <v>55</v>
      </c>
      <c r="P797" s="4">
        <v>44390</v>
      </c>
      <c r="Q797" s="2">
        <v>3199.92</v>
      </c>
      <c r="R797" s="2">
        <v>25444.39</v>
      </c>
      <c r="S797" s="2" t="s">
        <v>52</v>
      </c>
      <c r="U797" s="4">
        <v>44393</v>
      </c>
      <c r="V797" s="2">
        <v>17115.73</v>
      </c>
      <c r="W797" s="2">
        <v>-22143.45</v>
      </c>
      <c r="X797" s="2" t="s">
        <v>54</v>
      </c>
      <c r="Z797" s="12">
        <v>44375</v>
      </c>
      <c r="AA797" s="10">
        <v>56021.46</v>
      </c>
      <c r="AB797" s="10">
        <v>1753446.26</v>
      </c>
    </row>
    <row r="798" spans="1:28" ht="15.75" customHeight="1" thickBot="1" x14ac:dyDescent="0.35">
      <c r="A798" s="4">
        <v>43693</v>
      </c>
      <c r="B798" s="2">
        <v>3246.52</v>
      </c>
      <c r="C798" s="2">
        <v>-18316.41</v>
      </c>
      <c r="D798" s="2" t="s">
        <v>53</v>
      </c>
      <c r="F798" s="4">
        <v>44383</v>
      </c>
      <c r="G798" s="2">
        <v>14817.79</v>
      </c>
      <c r="H798" s="2">
        <v>-116366.52</v>
      </c>
      <c r="I798" s="2" t="s">
        <v>53</v>
      </c>
      <c r="K798" s="4">
        <v>44393</v>
      </c>
      <c r="L798" s="2">
        <v>11147.21</v>
      </c>
      <c r="M798" s="2">
        <v>362760.1</v>
      </c>
      <c r="N798" s="2" t="s">
        <v>55</v>
      </c>
      <c r="P798" s="4">
        <v>44391</v>
      </c>
      <c r="Q798" s="2">
        <v>1663.7</v>
      </c>
      <c r="R798" s="2">
        <v>45059.9</v>
      </c>
      <c r="S798" s="2" t="s">
        <v>52</v>
      </c>
      <c r="U798" s="4">
        <v>44395</v>
      </c>
      <c r="V798" s="2">
        <v>371.86</v>
      </c>
      <c r="W798" s="2">
        <v>5524.13</v>
      </c>
      <c r="X798" s="2" t="s">
        <v>54</v>
      </c>
      <c r="Z798" s="12">
        <v>44376</v>
      </c>
      <c r="AA798" s="10">
        <v>62839.64</v>
      </c>
      <c r="AB798" s="10">
        <v>-2130248.88</v>
      </c>
    </row>
    <row r="799" spans="1:28" ht="15.75" customHeight="1" thickBot="1" x14ac:dyDescent="0.35">
      <c r="A799" s="4">
        <v>43693</v>
      </c>
      <c r="B799" s="2">
        <v>946.38</v>
      </c>
      <c r="C799" s="2">
        <v>-8602.4</v>
      </c>
      <c r="D799" s="2" t="s">
        <v>54</v>
      </c>
      <c r="F799" s="4">
        <v>44384</v>
      </c>
      <c r="G799" s="2">
        <v>20320.14</v>
      </c>
      <c r="H799" s="2">
        <v>-125396.42</v>
      </c>
      <c r="I799" s="2" t="s">
        <v>53</v>
      </c>
      <c r="K799" s="4">
        <v>44395</v>
      </c>
      <c r="L799" s="2">
        <v>267.69</v>
      </c>
      <c r="M799" s="2">
        <v>-8141.81</v>
      </c>
      <c r="N799" s="2" t="s">
        <v>55</v>
      </c>
      <c r="P799" s="4">
        <v>44392</v>
      </c>
      <c r="Q799" s="2">
        <v>3410</v>
      </c>
      <c r="R799" s="2">
        <v>131969.91</v>
      </c>
      <c r="S799" s="2" t="s">
        <v>52</v>
      </c>
      <c r="U799" s="4">
        <v>44396</v>
      </c>
      <c r="V799" s="2">
        <v>15669.96</v>
      </c>
      <c r="W799" s="2">
        <v>-1436475.77</v>
      </c>
      <c r="X799" s="2" t="s">
        <v>54</v>
      </c>
      <c r="Z799" s="12">
        <v>44377</v>
      </c>
      <c r="AA799" s="10">
        <v>66018.070000000007</v>
      </c>
      <c r="AB799" s="10">
        <v>184902.09</v>
      </c>
    </row>
    <row r="800" spans="1:28" ht="15.75" customHeight="1" thickBot="1" x14ac:dyDescent="0.35">
      <c r="A800" s="4">
        <v>43695</v>
      </c>
      <c r="B800" s="2">
        <v>44.21</v>
      </c>
      <c r="C800" s="2">
        <v>-599.04999999999995</v>
      </c>
      <c r="D800" s="2" t="s">
        <v>53</v>
      </c>
      <c r="F800" s="4">
        <v>44385</v>
      </c>
      <c r="G800" s="2">
        <v>14044.25</v>
      </c>
      <c r="H800" s="2">
        <v>78545.88</v>
      </c>
      <c r="I800" s="2" t="s">
        <v>53</v>
      </c>
      <c r="K800" s="4">
        <v>44396</v>
      </c>
      <c r="L800" s="2">
        <v>15590.21</v>
      </c>
      <c r="M800" s="2">
        <v>-1434172.67</v>
      </c>
      <c r="N800" s="2" t="s">
        <v>55</v>
      </c>
      <c r="P800" s="4">
        <v>44393</v>
      </c>
      <c r="Q800" s="2">
        <v>1475.37</v>
      </c>
      <c r="R800" s="2">
        <v>20601.099999999999</v>
      </c>
      <c r="S800" s="2" t="s">
        <v>52</v>
      </c>
      <c r="U800" s="4">
        <v>44397</v>
      </c>
      <c r="V800" s="2">
        <v>12984.93</v>
      </c>
      <c r="W800" s="2">
        <v>466251.71</v>
      </c>
      <c r="X800" s="2" t="s">
        <v>54</v>
      </c>
      <c r="Z800" s="12">
        <v>44378</v>
      </c>
      <c r="AA800" s="10">
        <v>58455.79</v>
      </c>
      <c r="AB800" s="10">
        <v>-1304459.52</v>
      </c>
    </row>
    <row r="801" spans="1:28" ht="15.75" customHeight="1" thickBot="1" x14ac:dyDescent="0.35">
      <c r="A801" s="4">
        <v>43695</v>
      </c>
      <c r="B801" s="2">
        <v>11.85</v>
      </c>
      <c r="C801" s="2">
        <v>8.99</v>
      </c>
      <c r="D801" s="2" t="s">
        <v>52</v>
      </c>
      <c r="F801" s="4">
        <v>44386</v>
      </c>
      <c r="G801" s="2">
        <v>11104.46</v>
      </c>
      <c r="H801" s="2">
        <v>-135073.75</v>
      </c>
      <c r="I801" s="2" t="s">
        <v>53</v>
      </c>
      <c r="K801" s="4">
        <v>44397</v>
      </c>
      <c r="L801" s="2">
        <v>13255.95</v>
      </c>
      <c r="M801" s="2">
        <v>-1396686.79</v>
      </c>
      <c r="N801" s="2" t="s">
        <v>55</v>
      </c>
      <c r="P801" s="4">
        <v>44395</v>
      </c>
      <c r="Q801" s="2">
        <v>82.33</v>
      </c>
      <c r="R801" s="2">
        <v>419.33</v>
      </c>
      <c r="S801" s="2" t="s">
        <v>52</v>
      </c>
      <c r="U801" s="4">
        <v>44398</v>
      </c>
      <c r="V801" s="2">
        <v>14220.67</v>
      </c>
      <c r="W801" s="2">
        <v>368136.12</v>
      </c>
      <c r="X801" s="2" t="s">
        <v>54</v>
      </c>
      <c r="Z801" s="12">
        <v>44379</v>
      </c>
      <c r="AA801" s="10">
        <v>59780.04</v>
      </c>
      <c r="AB801" s="10">
        <v>-1473854.28</v>
      </c>
    </row>
    <row r="802" spans="1:28" ht="15.75" customHeight="1" thickBot="1" x14ac:dyDescent="0.35">
      <c r="A802" s="4">
        <v>43695</v>
      </c>
      <c r="B802" s="2">
        <v>21.69</v>
      </c>
      <c r="C802" s="2">
        <v>-15275.69</v>
      </c>
      <c r="D802" s="2" t="s">
        <v>55</v>
      </c>
      <c r="F802" s="4">
        <v>44388</v>
      </c>
      <c r="G802" s="2">
        <v>167.54</v>
      </c>
      <c r="H802" s="2">
        <v>2128.7800000000002</v>
      </c>
      <c r="I802" s="2" t="s">
        <v>53</v>
      </c>
      <c r="K802" s="4">
        <v>44398</v>
      </c>
      <c r="L802" s="2">
        <v>9096.77</v>
      </c>
      <c r="M802" s="2">
        <v>29565.51</v>
      </c>
      <c r="N802" s="2" t="s">
        <v>55</v>
      </c>
      <c r="P802" s="4">
        <v>44396</v>
      </c>
      <c r="Q802" s="2">
        <v>1730.36</v>
      </c>
      <c r="R802" s="2">
        <v>-82495.45</v>
      </c>
      <c r="S802" s="2" t="s">
        <v>52</v>
      </c>
      <c r="U802" s="4">
        <v>44399</v>
      </c>
      <c r="V802" s="2">
        <v>14902.87</v>
      </c>
      <c r="W802" s="2">
        <v>281525.59000000003</v>
      </c>
      <c r="X802" s="2" t="s">
        <v>54</v>
      </c>
      <c r="Z802" s="12">
        <v>44381</v>
      </c>
      <c r="AA802" s="10">
        <v>1663.64</v>
      </c>
      <c r="AB802" s="10">
        <v>33263.03</v>
      </c>
    </row>
    <row r="803" spans="1:28" ht="15.75" customHeight="1" thickBot="1" x14ac:dyDescent="0.35">
      <c r="A803" s="4">
        <v>43695</v>
      </c>
      <c r="B803" s="2">
        <v>20.77</v>
      </c>
      <c r="C803" s="2">
        <v>969.95</v>
      </c>
      <c r="D803" s="2" t="s">
        <v>54</v>
      </c>
      <c r="F803" s="4">
        <v>44389</v>
      </c>
      <c r="G803" s="2">
        <v>11235.2</v>
      </c>
      <c r="H803" s="2">
        <v>154893.70000000001</v>
      </c>
      <c r="I803" s="2" t="s">
        <v>53</v>
      </c>
      <c r="K803" s="4">
        <v>44399</v>
      </c>
      <c r="L803" s="2">
        <v>9706.5400000000009</v>
      </c>
      <c r="M803" s="2">
        <v>46177.26</v>
      </c>
      <c r="N803" s="2" t="s">
        <v>55</v>
      </c>
      <c r="P803" s="4">
        <v>44397</v>
      </c>
      <c r="Q803" s="2">
        <v>1529.57</v>
      </c>
      <c r="R803" s="2">
        <v>-1266.19</v>
      </c>
      <c r="S803" s="2" t="s">
        <v>52</v>
      </c>
      <c r="U803" s="4">
        <v>44400</v>
      </c>
      <c r="V803" s="2">
        <v>17382.88</v>
      </c>
      <c r="W803" s="2">
        <v>-293643.32</v>
      </c>
      <c r="X803" s="2" t="s">
        <v>54</v>
      </c>
      <c r="Z803" s="12">
        <v>44382</v>
      </c>
      <c r="AA803" s="10">
        <v>41894.35</v>
      </c>
      <c r="AB803" s="10">
        <v>617234.81000000006</v>
      </c>
    </row>
    <row r="804" spans="1:28" ht="15.75" customHeight="1" thickBot="1" x14ac:dyDescent="0.35">
      <c r="A804" s="4">
        <v>43696</v>
      </c>
      <c r="B804" s="2">
        <v>947.3</v>
      </c>
      <c r="C804" s="2">
        <v>-17817.78</v>
      </c>
      <c r="D804" s="2" t="s">
        <v>54</v>
      </c>
      <c r="F804" s="4">
        <v>44390</v>
      </c>
      <c r="G804" s="2">
        <v>16097.46</v>
      </c>
      <c r="H804" s="2">
        <v>-57554.3</v>
      </c>
      <c r="I804" s="2" t="s">
        <v>53</v>
      </c>
      <c r="K804" s="4">
        <v>44400</v>
      </c>
      <c r="L804" s="2">
        <v>5599.78</v>
      </c>
      <c r="M804" s="2">
        <v>67905.56</v>
      </c>
      <c r="N804" s="2" t="s">
        <v>55</v>
      </c>
      <c r="P804" s="4">
        <v>44398</v>
      </c>
      <c r="Q804" s="2">
        <v>1937.71</v>
      </c>
      <c r="R804" s="2">
        <v>-149469.04</v>
      </c>
      <c r="S804" s="2" t="s">
        <v>52</v>
      </c>
      <c r="U804" s="4">
        <v>44402</v>
      </c>
      <c r="V804" s="2">
        <v>175.83</v>
      </c>
      <c r="W804" s="2">
        <v>-10277.75</v>
      </c>
      <c r="X804" s="2" t="s">
        <v>54</v>
      </c>
      <c r="Z804" s="12">
        <v>44383</v>
      </c>
      <c r="AA804" s="10">
        <v>82781.77</v>
      </c>
      <c r="AB804" s="10">
        <v>-1797413.9</v>
      </c>
    </row>
    <row r="805" spans="1:28" ht="15.75" customHeight="1" thickBot="1" x14ac:dyDescent="0.35">
      <c r="A805" s="4">
        <v>43696</v>
      </c>
      <c r="B805" s="2">
        <v>276.17</v>
      </c>
      <c r="C805" s="2">
        <v>1123.8499999999999</v>
      </c>
      <c r="D805" s="2" t="s">
        <v>52</v>
      </c>
      <c r="F805" s="4">
        <v>44391</v>
      </c>
      <c r="G805" s="2">
        <v>11297.66</v>
      </c>
      <c r="H805" s="2">
        <v>167688.32000000001</v>
      </c>
      <c r="I805" s="2" t="s">
        <v>53</v>
      </c>
      <c r="K805" s="4">
        <v>44402</v>
      </c>
      <c r="L805" s="2">
        <v>173.99</v>
      </c>
      <c r="M805" s="2">
        <v>-5002.1899999999996</v>
      </c>
      <c r="N805" s="2" t="s">
        <v>55</v>
      </c>
      <c r="P805" s="4">
        <v>44399</v>
      </c>
      <c r="Q805" s="2">
        <v>1288.92</v>
      </c>
      <c r="R805" s="2">
        <v>11327.94</v>
      </c>
      <c r="S805" s="2" t="s">
        <v>52</v>
      </c>
      <c r="U805" s="4">
        <v>44403</v>
      </c>
      <c r="V805" s="2">
        <v>14050.9</v>
      </c>
      <c r="W805" s="2">
        <v>700317.15</v>
      </c>
      <c r="X805" s="2" t="s">
        <v>54</v>
      </c>
      <c r="Z805" s="12">
        <v>44384</v>
      </c>
      <c r="AA805" s="10">
        <v>72204.36</v>
      </c>
      <c r="AB805" s="10">
        <v>853845.46</v>
      </c>
    </row>
    <row r="806" spans="1:28" ht="15.75" customHeight="1" thickBot="1" x14ac:dyDescent="0.35">
      <c r="A806" s="4">
        <v>43696</v>
      </c>
      <c r="B806" s="2">
        <v>2511.0100000000002</v>
      </c>
      <c r="C806" s="2">
        <v>-19650.599999999999</v>
      </c>
      <c r="D806" s="2" t="s">
        <v>53</v>
      </c>
      <c r="F806" s="4">
        <v>44392</v>
      </c>
      <c r="G806" s="2">
        <v>13583.89</v>
      </c>
      <c r="H806" s="2">
        <v>105651.23</v>
      </c>
      <c r="I806" s="2" t="s">
        <v>53</v>
      </c>
      <c r="K806" s="4">
        <v>44403</v>
      </c>
      <c r="L806" s="2">
        <v>9311.15</v>
      </c>
      <c r="M806" s="2">
        <v>-98371.46</v>
      </c>
      <c r="N806" s="2" t="s">
        <v>55</v>
      </c>
      <c r="P806" s="4">
        <v>44400</v>
      </c>
      <c r="Q806" s="2">
        <v>1541.16</v>
      </c>
      <c r="R806" s="2">
        <v>-32185.33</v>
      </c>
      <c r="S806" s="2" t="s">
        <v>52</v>
      </c>
      <c r="U806" s="4">
        <v>44404</v>
      </c>
      <c r="V806" s="2">
        <v>17747.78</v>
      </c>
      <c r="W806" s="2">
        <v>1037612.31</v>
      </c>
      <c r="X806" s="2" t="s">
        <v>54</v>
      </c>
      <c r="Z806" s="12">
        <v>44385</v>
      </c>
      <c r="AA806" s="10">
        <v>74255.59</v>
      </c>
      <c r="AB806" s="10">
        <v>-3961508.07</v>
      </c>
    </row>
    <row r="807" spans="1:28" ht="15.75" customHeight="1" thickBot="1" x14ac:dyDescent="0.35">
      <c r="A807" s="4">
        <v>43696</v>
      </c>
      <c r="B807" s="2">
        <v>1113.1500000000001</v>
      </c>
      <c r="C807" s="2">
        <v>20211.5</v>
      </c>
      <c r="D807" s="2" t="s">
        <v>55</v>
      </c>
      <c r="F807" s="4">
        <v>44393</v>
      </c>
      <c r="G807" s="2">
        <v>11214.25</v>
      </c>
      <c r="H807" s="2">
        <v>141295.14000000001</v>
      </c>
      <c r="I807" s="2" t="s">
        <v>53</v>
      </c>
      <c r="K807" s="4">
        <v>44404</v>
      </c>
      <c r="L807" s="2">
        <v>10041.39</v>
      </c>
      <c r="M807" s="2">
        <v>-277771.90999999997</v>
      </c>
      <c r="N807" s="2" t="s">
        <v>55</v>
      </c>
      <c r="P807" s="4">
        <v>44402</v>
      </c>
      <c r="Q807" s="2">
        <v>31.18</v>
      </c>
      <c r="R807" s="2">
        <v>-1773.05</v>
      </c>
      <c r="S807" s="2" t="s">
        <v>52</v>
      </c>
      <c r="U807" s="4">
        <v>44405</v>
      </c>
      <c r="V807" s="2">
        <v>20441.55</v>
      </c>
      <c r="W807" s="2">
        <v>1145963.02</v>
      </c>
      <c r="X807" s="2" t="s">
        <v>54</v>
      </c>
      <c r="Z807" s="12">
        <v>44386</v>
      </c>
      <c r="AA807" s="10">
        <v>52567.15</v>
      </c>
      <c r="AB807" s="10">
        <v>-95663.25</v>
      </c>
    </row>
    <row r="808" spans="1:28" ht="15.75" customHeight="1" thickBot="1" x14ac:dyDescent="0.35">
      <c r="A808" s="4">
        <v>43697</v>
      </c>
      <c r="B808" s="2">
        <v>3307.26</v>
      </c>
      <c r="C808" s="2">
        <v>22973.759999999998</v>
      </c>
      <c r="D808" s="2" t="s">
        <v>53</v>
      </c>
      <c r="F808" s="4">
        <v>44395</v>
      </c>
      <c r="G808" s="2">
        <v>292.54000000000002</v>
      </c>
      <c r="H808" s="2">
        <v>-234.02</v>
      </c>
      <c r="I808" s="2" t="s">
        <v>53</v>
      </c>
      <c r="K808" s="4">
        <v>44405</v>
      </c>
      <c r="L808" s="2">
        <v>12870.1</v>
      </c>
      <c r="M808" s="2">
        <v>33137.42</v>
      </c>
      <c r="N808" s="2" t="s">
        <v>55</v>
      </c>
      <c r="P808" s="4">
        <v>44403</v>
      </c>
      <c r="Q808" s="2">
        <v>1973.29</v>
      </c>
      <c r="R808" s="2">
        <v>48336.3</v>
      </c>
      <c r="S808" s="2" t="s">
        <v>52</v>
      </c>
      <c r="U808" s="4">
        <v>44406</v>
      </c>
      <c r="V808" s="2">
        <v>19051.87</v>
      </c>
      <c r="W808" s="2">
        <v>-2382047.54</v>
      </c>
      <c r="X808" s="2" t="s">
        <v>54</v>
      </c>
      <c r="Z808" s="12">
        <v>44388</v>
      </c>
      <c r="AA808" s="10">
        <v>1320.7</v>
      </c>
      <c r="AB808" s="10">
        <v>129755.45</v>
      </c>
    </row>
    <row r="809" spans="1:28" ht="15.75" customHeight="1" thickBot="1" x14ac:dyDescent="0.35">
      <c r="A809" s="4">
        <v>43697</v>
      </c>
      <c r="B809" s="2">
        <v>1464.81</v>
      </c>
      <c r="C809" s="2">
        <v>60823.11</v>
      </c>
      <c r="D809" s="2" t="s">
        <v>55</v>
      </c>
      <c r="F809" s="4">
        <v>44396</v>
      </c>
      <c r="G809" s="2">
        <v>13209.1</v>
      </c>
      <c r="H809" s="2">
        <v>-314387.92</v>
      </c>
      <c r="I809" s="2" t="s">
        <v>53</v>
      </c>
      <c r="K809" s="4">
        <v>44406</v>
      </c>
      <c r="L809" s="2">
        <v>6951.67</v>
      </c>
      <c r="M809" s="2">
        <v>-680096.9</v>
      </c>
      <c r="N809" s="2" t="s">
        <v>55</v>
      </c>
      <c r="P809" s="4">
        <v>44404</v>
      </c>
      <c r="Q809" s="2">
        <v>2399.12</v>
      </c>
      <c r="R809" s="2">
        <v>-2476.37</v>
      </c>
      <c r="S809" s="2" t="s">
        <v>52</v>
      </c>
      <c r="U809" s="4">
        <v>44407</v>
      </c>
      <c r="V809" s="2">
        <v>16910.560000000001</v>
      </c>
      <c r="W809" s="2">
        <v>203772.28</v>
      </c>
      <c r="X809" s="2" t="s">
        <v>54</v>
      </c>
      <c r="Z809" s="12">
        <v>44389</v>
      </c>
      <c r="AA809" s="10">
        <v>54560.94</v>
      </c>
      <c r="AB809" s="10">
        <v>1168711.94</v>
      </c>
    </row>
    <row r="810" spans="1:28" ht="15.75" customHeight="1" thickBot="1" x14ac:dyDescent="0.35">
      <c r="A810" s="4">
        <v>43697</v>
      </c>
      <c r="B810" s="2">
        <v>370.35</v>
      </c>
      <c r="C810" s="2">
        <v>792.53</v>
      </c>
      <c r="D810" s="2" t="s">
        <v>52</v>
      </c>
      <c r="F810" s="4">
        <v>44397</v>
      </c>
      <c r="G810" s="2">
        <v>12616.41</v>
      </c>
      <c r="H810" s="2">
        <v>-44260.47</v>
      </c>
      <c r="I810" s="2" t="s">
        <v>53</v>
      </c>
      <c r="K810" s="4">
        <v>44407</v>
      </c>
      <c r="L810" s="2">
        <v>8360.73</v>
      </c>
      <c r="M810" s="2">
        <v>13958.51</v>
      </c>
      <c r="N810" s="2" t="s">
        <v>55</v>
      </c>
      <c r="P810" s="4">
        <v>44405</v>
      </c>
      <c r="Q810" s="2">
        <v>1691.18</v>
      </c>
      <c r="R810" s="2">
        <v>19220.04</v>
      </c>
      <c r="S810" s="2" t="s">
        <v>52</v>
      </c>
      <c r="U810" s="4">
        <v>44409</v>
      </c>
      <c r="V810" s="2">
        <v>373.15</v>
      </c>
      <c r="W810" s="2">
        <v>12596.36</v>
      </c>
      <c r="X810" s="2" t="s">
        <v>54</v>
      </c>
      <c r="Z810" s="12">
        <v>44390</v>
      </c>
      <c r="AA810" s="10">
        <v>73065.77</v>
      </c>
      <c r="AB810" s="10">
        <v>1392474.22</v>
      </c>
    </row>
    <row r="811" spans="1:28" ht="15.75" customHeight="1" thickBot="1" x14ac:dyDescent="0.35">
      <c r="A811" s="4">
        <v>43697</v>
      </c>
      <c r="B811" s="2">
        <v>760.33</v>
      </c>
      <c r="C811" s="2">
        <v>11015.44</v>
      </c>
      <c r="D811" s="2" t="s">
        <v>54</v>
      </c>
      <c r="F811" s="4">
        <v>44398</v>
      </c>
      <c r="G811" s="2">
        <v>11221.9</v>
      </c>
      <c r="H811" s="2">
        <v>121439.58</v>
      </c>
      <c r="I811" s="2" t="s">
        <v>53</v>
      </c>
      <c r="K811" s="4">
        <v>44409</v>
      </c>
      <c r="L811" s="2">
        <v>291</v>
      </c>
      <c r="M811" s="2">
        <v>-5286.49</v>
      </c>
      <c r="N811" s="2" t="s">
        <v>55</v>
      </c>
      <c r="P811" s="4">
        <v>44406</v>
      </c>
      <c r="Q811" s="2">
        <v>1412.08</v>
      </c>
      <c r="R811" s="2">
        <v>14541.94</v>
      </c>
      <c r="S811" s="2" t="s">
        <v>52</v>
      </c>
      <c r="U811" s="4">
        <v>44410</v>
      </c>
      <c r="V811" s="2">
        <v>21547.24</v>
      </c>
      <c r="W811" s="2">
        <v>526637.52</v>
      </c>
      <c r="X811" s="2" t="s">
        <v>54</v>
      </c>
      <c r="Z811" s="12">
        <v>44391</v>
      </c>
      <c r="AA811" s="10">
        <v>69410.78</v>
      </c>
      <c r="AB811" s="10">
        <v>-194517.66</v>
      </c>
    </row>
    <row r="812" spans="1:28" ht="15.75" customHeight="1" thickBot="1" x14ac:dyDescent="0.35">
      <c r="A812" s="4">
        <v>43698</v>
      </c>
      <c r="B812" s="2">
        <v>2727.52</v>
      </c>
      <c r="C812" s="2">
        <v>5611.3</v>
      </c>
      <c r="D812" s="2" t="s">
        <v>53</v>
      </c>
      <c r="F812" s="4">
        <v>44399</v>
      </c>
      <c r="G812" s="2">
        <v>14600.72</v>
      </c>
      <c r="H812" s="2">
        <v>210962.06</v>
      </c>
      <c r="I812" s="2" t="s">
        <v>53</v>
      </c>
      <c r="K812" s="4">
        <v>44410</v>
      </c>
      <c r="L812" s="2">
        <v>6854.55</v>
      </c>
      <c r="M812" s="2">
        <v>105853.71</v>
      </c>
      <c r="N812" s="2" t="s">
        <v>55</v>
      </c>
      <c r="P812" s="4">
        <v>44407</v>
      </c>
      <c r="Q812" s="2">
        <v>870.42</v>
      </c>
      <c r="R812" s="2">
        <v>6078.57</v>
      </c>
      <c r="S812" s="2" t="s">
        <v>52</v>
      </c>
      <c r="U812" s="4">
        <v>44411</v>
      </c>
      <c r="V812" s="2">
        <v>16823.03</v>
      </c>
      <c r="W812" s="2">
        <v>983716.25</v>
      </c>
      <c r="X812" s="2" t="s">
        <v>54</v>
      </c>
      <c r="Z812" s="12">
        <v>44392</v>
      </c>
      <c r="AA812" s="10">
        <v>75407.58</v>
      </c>
      <c r="AB812" s="10">
        <v>120090.96</v>
      </c>
    </row>
    <row r="813" spans="1:28" ht="15.75" customHeight="1" thickBot="1" x14ac:dyDescent="0.35">
      <c r="A813" s="4">
        <v>43698</v>
      </c>
      <c r="B813" s="2">
        <v>726.53</v>
      </c>
      <c r="C813" s="2">
        <v>16379.53</v>
      </c>
      <c r="D813" s="2" t="s">
        <v>54</v>
      </c>
      <c r="F813" s="4">
        <v>44400</v>
      </c>
      <c r="G813" s="2">
        <v>11174.48</v>
      </c>
      <c r="H813" s="2">
        <v>167195.97</v>
      </c>
      <c r="I813" s="2" t="s">
        <v>53</v>
      </c>
      <c r="K813" s="4">
        <v>44411</v>
      </c>
      <c r="L813" s="2">
        <v>8454.4599999999991</v>
      </c>
      <c r="M813" s="2">
        <v>32998.33</v>
      </c>
      <c r="N813" s="2" t="s">
        <v>55</v>
      </c>
      <c r="P813" s="4">
        <v>44409</v>
      </c>
      <c r="Q813" s="2">
        <v>24.21</v>
      </c>
      <c r="R813" s="2">
        <v>-950.53</v>
      </c>
      <c r="S813" s="2" t="s">
        <v>52</v>
      </c>
      <c r="U813" s="4">
        <v>44412</v>
      </c>
      <c r="V813" s="2">
        <v>25791.49</v>
      </c>
      <c r="W813" s="2">
        <v>681540.45</v>
      </c>
      <c r="X813" s="2" t="s">
        <v>54</v>
      </c>
      <c r="Z813" s="12">
        <v>44393</v>
      </c>
      <c r="AA813" s="10">
        <v>69731.11</v>
      </c>
      <c r="AB813" s="10">
        <v>1282093.67</v>
      </c>
    </row>
    <row r="814" spans="1:28" ht="15.75" customHeight="1" thickBot="1" x14ac:dyDescent="0.35">
      <c r="A814" s="4">
        <v>43698</v>
      </c>
      <c r="B814" s="2">
        <v>1241.57</v>
      </c>
      <c r="C814" s="2">
        <v>21776.9</v>
      </c>
      <c r="D814" s="2" t="s">
        <v>55</v>
      </c>
      <c r="F814" s="4">
        <v>44402</v>
      </c>
      <c r="G814" s="2">
        <v>245.96</v>
      </c>
      <c r="H814" s="2">
        <v>211.29</v>
      </c>
      <c r="I814" s="2" t="s">
        <v>53</v>
      </c>
      <c r="K814" s="4">
        <v>44412</v>
      </c>
      <c r="L814" s="2">
        <v>8486.9</v>
      </c>
      <c r="M814" s="2">
        <v>195128.12</v>
      </c>
      <c r="N814" s="2" t="s">
        <v>55</v>
      </c>
      <c r="P814" s="4">
        <v>44410</v>
      </c>
      <c r="Q814" s="2">
        <v>1266.54</v>
      </c>
      <c r="R814" s="2">
        <v>-8597.5300000000007</v>
      </c>
      <c r="S814" s="2" t="s">
        <v>52</v>
      </c>
      <c r="U814" s="4">
        <v>44413</v>
      </c>
      <c r="V814" s="2">
        <v>20071.41</v>
      </c>
      <c r="W814" s="2">
        <v>582889.54</v>
      </c>
      <c r="X814" s="2" t="s">
        <v>54</v>
      </c>
      <c r="Z814" s="12">
        <v>44395</v>
      </c>
      <c r="AA814" s="10">
        <v>1981.37</v>
      </c>
      <c r="AB814" s="10">
        <v>-43995.519999999997</v>
      </c>
    </row>
    <row r="815" spans="1:28" ht="15.75" customHeight="1" thickBot="1" x14ac:dyDescent="0.35">
      <c r="A815" s="4">
        <v>43698</v>
      </c>
      <c r="B815" s="2">
        <v>359.11</v>
      </c>
      <c r="C815" s="2">
        <v>1350.94</v>
      </c>
      <c r="D815" s="2" t="s">
        <v>52</v>
      </c>
      <c r="F815" s="4">
        <v>44403</v>
      </c>
      <c r="G815" s="2">
        <v>12112.16</v>
      </c>
      <c r="H815" s="2">
        <v>228673.89</v>
      </c>
      <c r="I815" s="2" t="s">
        <v>53</v>
      </c>
      <c r="K815" s="4">
        <v>44413</v>
      </c>
      <c r="L815" s="2">
        <v>9756.6</v>
      </c>
      <c r="M815" s="2">
        <v>229012.72</v>
      </c>
      <c r="N815" s="2" t="s">
        <v>55</v>
      </c>
      <c r="P815" s="4">
        <v>44411</v>
      </c>
      <c r="Q815" s="2">
        <v>2815.64</v>
      </c>
      <c r="R815" s="2">
        <v>-93363.520000000004</v>
      </c>
      <c r="S815" s="2" t="s">
        <v>52</v>
      </c>
      <c r="U815" s="4">
        <v>44414</v>
      </c>
      <c r="V815" s="2">
        <v>23988.22</v>
      </c>
      <c r="W815" s="2">
        <v>-7555886.9500000002</v>
      </c>
      <c r="X815" s="2" t="s">
        <v>54</v>
      </c>
      <c r="Z815" s="12">
        <v>44396</v>
      </c>
      <c r="AA815" s="10">
        <v>83242.720000000001</v>
      </c>
      <c r="AB815" s="10">
        <v>-8793911.4499999993</v>
      </c>
    </row>
    <row r="816" spans="1:28" ht="15.75" customHeight="1" thickBot="1" x14ac:dyDescent="0.35">
      <c r="A816" s="4">
        <v>43699</v>
      </c>
      <c r="B816" s="2">
        <v>1835.28</v>
      </c>
      <c r="C816" s="2">
        <v>-54235.22</v>
      </c>
      <c r="D816" s="2" t="s">
        <v>55</v>
      </c>
      <c r="F816" s="4">
        <v>44404</v>
      </c>
      <c r="G816" s="2">
        <v>14200.84</v>
      </c>
      <c r="H816" s="2">
        <v>167601.15</v>
      </c>
      <c r="I816" s="2" t="s">
        <v>53</v>
      </c>
      <c r="K816" s="4">
        <v>44414</v>
      </c>
      <c r="L816" s="2">
        <v>6231.06</v>
      </c>
      <c r="M816" s="2">
        <v>163143.99</v>
      </c>
      <c r="N816" s="2" t="s">
        <v>55</v>
      </c>
      <c r="P816" s="4">
        <v>44412</v>
      </c>
      <c r="Q816" s="2">
        <v>3068.07</v>
      </c>
      <c r="R816" s="2">
        <v>133662.64000000001</v>
      </c>
      <c r="S816" s="2" t="s">
        <v>52</v>
      </c>
      <c r="U816" s="4">
        <v>44416</v>
      </c>
      <c r="V816" s="2">
        <v>5044.46</v>
      </c>
      <c r="W816" s="2">
        <v>-13418631.699999999</v>
      </c>
      <c r="X816" s="2" t="s">
        <v>54</v>
      </c>
      <c r="Z816" s="12">
        <v>44397</v>
      </c>
      <c r="AA816" s="10">
        <v>65990.820000000007</v>
      </c>
      <c r="AB816" s="10">
        <v>-1944986.5</v>
      </c>
    </row>
    <row r="817" spans="1:28" ht="15.75" customHeight="1" thickBot="1" x14ac:dyDescent="0.35">
      <c r="A817" s="4">
        <v>43699</v>
      </c>
      <c r="B817" s="2">
        <v>885.51</v>
      </c>
      <c r="C817" s="2">
        <v>2826.02</v>
      </c>
      <c r="D817" s="2" t="s">
        <v>54</v>
      </c>
      <c r="F817" s="4">
        <v>44405</v>
      </c>
      <c r="G817" s="2">
        <v>15792.09</v>
      </c>
      <c r="H817" s="2">
        <v>285389.59000000003</v>
      </c>
      <c r="I817" s="2" t="s">
        <v>53</v>
      </c>
      <c r="K817" s="4">
        <v>44416</v>
      </c>
      <c r="L817" s="2">
        <v>434.79</v>
      </c>
      <c r="M817" s="2">
        <v>-223770.14</v>
      </c>
      <c r="N817" s="2" t="s">
        <v>55</v>
      </c>
      <c r="P817" s="4">
        <v>44413</v>
      </c>
      <c r="Q817" s="2">
        <v>2037.67</v>
      </c>
      <c r="R817" s="2">
        <v>26715.79</v>
      </c>
      <c r="S817" s="2" t="s">
        <v>52</v>
      </c>
      <c r="U817" s="4">
        <v>44417</v>
      </c>
      <c r="V817" s="2">
        <v>20710.8</v>
      </c>
      <c r="W817" s="2">
        <v>63213.78</v>
      </c>
      <c r="X817" s="2" t="s">
        <v>54</v>
      </c>
      <c r="Z817" s="12">
        <v>44398</v>
      </c>
      <c r="AA817" s="10">
        <v>61212.51</v>
      </c>
      <c r="AB817" s="10">
        <v>81112.33</v>
      </c>
    </row>
    <row r="818" spans="1:28" ht="15.75" customHeight="1" thickBot="1" x14ac:dyDescent="0.35">
      <c r="A818" s="4">
        <v>43699</v>
      </c>
      <c r="B818" s="2">
        <v>507.86</v>
      </c>
      <c r="C818" s="2">
        <v>8763.3799999999992</v>
      </c>
      <c r="D818" s="2" t="s">
        <v>52</v>
      </c>
      <c r="F818" s="4">
        <v>44406</v>
      </c>
      <c r="G818" s="2">
        <v>9999.24</v>
      </c>
      <c r="H818" s="2">
        <v>-304206.01</v>
      </c>
      <c r="I818" s="2" t="s">
        <v>53</v>
      </c>
      <c r="K818" s="4">
        <v>44417</v>
      </c>
      <c r="L818" s="2">
        <v>7995.63</v>
      </c>
      <c r="M818" s="2">
        <v>189966.24</v>
      </c>
      <c r="N818" s="2" t="s">
        <v>55</v>
      </c>
      <c r="P818" s="4">
        <v>44414</v>
      </c>
      <c r="Q818" s="2">
        <v>1796.66</v>
      </c>
      <c r="R818" s="2">
        <v>-117658.26</v>
      </c>
      <c r="S818" s="2" t="s">
        <v>52</v>
      </c>
      <c r="U818" s="4">
        <v>44418</v>
      </c>
      <c r="V818" s="2">
        <v>15673.56</v>
      </c>
      <c r="W818" s="2">
        <v>-443487.18</v>
      </c>
      <c r="X818" s="2" t="s">
        <v>54</v>
      </c>
      <c r="Z818" s="12">
        <v>44399</v>
      </c>
      <c r="AA818" s="10">
        <v>66756.350000000006</v>
      </c>
      <c r="AB818" s="10">
        <v>226484.22</v>
      </c>
    </row>
    <row r="819" spans="1:28" ht="15.75" customHeight="1" thickBot="1" x14ac:dyDescent="0.35">
      <c r="A819" s="4">
        <v>43699</v>
      </c>
      <c r="B819" s="2">
        <v>4556.5600000000004</v>
      </c>
      <c r="C819" s="2">
        <v>36763.120000000003</v>
      </c>
      <c r="D819" s="2" t="s">
        <v>53</v>
      </c>
      <c r="F819" s="4">
        <v>44407</v>
      </c>
      <c r="G819" s="2">
        <v>13431.21</v>
      </c>
      <c r="H819" s="2">
        <v>-99111.57</v>
      </c>
      <c r="I819" s="2" t="s">
        <v>53</v>
      </c>
      <c r="K819" s="4">
        <v>44418</v>
      </c>
      <c r="L819" s="2">
        <v>7653.08</v>
      </c>
      <c r="M819" s="2">
        <v>228954.08</v>
      </c>
      <c r="N819" s="2" t="s">
        <v>55</v>
      </c>
      <c r="P819" s="4">
        <v>44416</v>
      </c>
      <c r="Q819" s="2">
        <v>113.02</v>
      </c>
      <c r="R819" s="2">
        <v>-26408</v>
      </c>
      <c r="S819" s="2" t="s">
        <v>52</v>
      </c>
      <c r="U819" s="4">
        <v>44419</v>
      </c>
      <c r="V819" s="2">
        <v>17223.080000000002</v>
      </c>
      <c r="W819" s="2">
        <v>-805441.98</v>
      </c>
      <c r="X819" s="2" t="s">
        <v>54</v>
      </c>
      <c r="Z819" s="12">
        <v>44400</v>
      </c>
      <c r="AA819" s="10">
        <v>51266.66</v>
      </c>
      <c r="AB819" s="10">
        <v>-178757.85</v>
      </c>
    </row>
    <row r="820" spans="1:28" ht="15.75" customHeight="1" thickBot="1" x14ac:dyDescent="0.35">
      <c r="A820" s="4">
        <v>43700</v>
      </c>
      <c r="B820" s="2">
        <v>1220.3699999999999</v>
      </c>
      <c r="C820" s="2">
        <v>-142622.79999999999</v>
      </c>
      <c r="D820" s="2" t="s">
        <v>54</v>
      </c>
      <c r="F820" s="4">
        <v>44409</v>
      </c>
      <c r="G820" s="2">
        <v>145.46</v>
      </c>
      <c r="H820" s="2">
        <v>-798.28</v>
      </c>
      <c r="I820" s="2" t="s">
        <v>53</v>
      </c>
      <c r="K820" s="4">
        <v>44419</v>
      </c>
      <c r="L820" s="2">
        <v>8646.01</v>
      </c>
      <c r="M820" s="2">
        <v>136285.9</v>
      </c>
      <c r="N820" s="2" t="s">
        <v>55</v>
      </c>
      <c r="P820" s="4">
        <v>44417</v>
      </c>
      <c r="Q820" s="2">
        <v>1958.13</v>
      </c>
      <c r="R820" s="2">
        <v>24408.07</v>
      </c>
      <c r="S820" s="2" t="s">
        <v>52</v>
      </c>
      <c r="U820" s="4">
        <v>44420</v>
      </c>
      <c r="V820" s="2">
        <v>14669.4</v>
      </c>
      <c r="W820" s="2">
        <v>-608802.32999999996</v>
      </c>
      <c r="X820" s="2" t="s">
        <v>54</v>
      </c>
      <c r="Z820" s="12">
        <v>44402</v>
      </c>
      <c r="AA820" s="10">
        <v>1584.07</v>
      </c>
      <c r="AB820" s="10">
        <v>-76761.19</v>
      </c>
    </row>
    <row r="821" spans="1:28" ht="15.75" customHeight="1" thickBot="1" x14ac:dyDescent="0.35">
      <c r="A821" s="4">
        <v>43700</v>
      </c>
      <c r="B821" s="2">
        <v>1443.88</v>
      </c>
      <c r="C821" s="2">
        <v>28130.75</v>
      </c>
      <c r="D821" s="2" t="s">
        <v>55</v>
      </c>
      <c r="F821" s="4">
        <v>44410</v>
      </c>
      <c r="G821" s="2">
        <v>12560.67</v>
      </c>
      <c r="H821" s="2">
        <v>226487.25</v>
      </c>
      <c r="I821" s="2" t="s">
        <v>53</v>
      </c>
      <c r="K821" s="4">
        <v>44420</v>
      </c>
      <c r="L821" s="2">
        <v>7629.4</v>
      </c>
      <c r="M821" s="2">
        <v>-138050.31</v>
      </c>
      <c r="N821" s="2" t="s">
        <v>55</v>
      </c>
      <c r="P821" s="4">
        <v>44418</v>
      </c>
      <c r="Q821" s="2">
        <v>1224.3699999999999</v>
      </c>
      <c r="R821" s="2">
        <v>-64729.75</v>
      </c>
      <c r="S821" s="2" t="s">
        <v>52</v>
      </c>
      <c r="U821" s="4">
        <v>44421</v>
      </c>
      <c r="V821" s="2">
        <v>14715.76</v>
      </c>
      <c r="W821" s="2">
        <v>-2613302.4700000002</v>
      </c>
      <c r="X821" s="2" t="s">
        <v>54</v>
      </c>
      <c r="Z821" s="12">
        <v>44403</v>
      </c>
      <c r="AA821" s="10">
        <v>62390.71</v>
      </c>
      <c r="AB821" s="10">
        <v>784969.88</v>
      </c>
    </row>
    <row r="822" spans="1:28" ht="15.75" customHeight="1" thickBot="1" x14ac:dyDescent="0.35">
      <c r="A822" s="4">
        <v>43700</v>
      </c>
      <c r="B822" s="2">
        <v>817.46</v>
      </c>
      <c r="C822" s="2">
        <v>-31015.48</v>
      </c>
      <c r="D822" s="2" t="s">
        <v>52</v>
      </c>
      <c r="F822" s="4">
        <v>44411</v>
      </c>
      <c r="G822" s="2">
        <v>13911.03</v>
      </c>
      <c r="H822" s="2">
        <v>156746.21</v>
      </c>
      <c r="I822" s="2" t="s">
        <v>53</v>
      </c>
      <c r="K822" s="4">
        <v>44421</v>
      </c>
      <c r="L822" s="2">
        <v>8437.64</v>
      </c>
      <c r="M822" s="2">
        <v>263057.45</v>
      </c>
      <c r="N822" s="2" t="s">
        <v>55</v>
      </c>
      <c r="P822" s="4">
        <v>44419</v>
      </c>
      <c r="Q822" s="2">
        <v>1806.97</v>
      </c>
      <c r="R822" s="2">
        <v>-23567.57</v>
      </c>
      <c r="S822" s="2" t="s">
        <v>52</v>
      </c>
      <c r="U822" s="4">
        <v>44423</v>
      </c>
      <c r="V822" s="2">
        <v>257.19</v>
      </c>
      <c r="W822" s="2">
        <v>-145199.34</v>
      </c>
      <c r="X822" s="2" t="s">
        <v>54</v>
      </c>
      <c r="Z822" s="12">
        <v>44404</v>
      </c>
      <c r="AA822" s="10">
        <v>76181.490000000005</v>
      </c>
      <c r="AB822" s="10">
        <v>1062352.6100000001</v>
      </c>
    </row>
    <row r="823" spans="1:28" ht="15.75" customHeight="1" thickBot="1" x14ac:dyDescent="0.35">
      <c r="A823" s="4">
        <v>43700</v>
      </c>
      <c r="B823" s="2">
        <v>4045.3</v>
      </c>
      <c r="C823" s="2">
        <v>1689.99</v>
      </c>
      <c r="D823" s="2" t="s">
        <v>53</v>
      </c>
      <c r="F823" s="4">
        <v>44412</v>
      </c>
      <c r="G823" s="2">
        <v>17545.34</v>
      </c>
      <c r="H823" s="2">
        <v>287915.09000000003</v>
      </c>
      <c r="I823" s="2" t="s">
        <v>53</v>
      </c>
      <c r="K823" s="4">
        <v>44423</v>
      </c>
      <c r="L823" s="2">
        <v>217.01</v>
      </c>
      <c r="M823" s="2">
        <v>5247.25</v>
      </c>
      <c r="N823" s="2" t="s">
        <v>55</v>
      </c>
      <c r="P823" s="4">
        <v>44420</v>
      </c>
      <c r="Q823" s="2">
        <v>863.91</v>
      </c>
      <c r="R823" s="2">
        <v>2064.98</v>
      </c>
      <c r="S823" s="2" t="s">
        <v>52</v>
      </c>
      <c r="U823" s="4">
        <v>44424</v>
      </c>
      <c r="V823" s="2">
        <v>12255.26</v>
      </c>
      <c r="W823" s="2">
        <v>-690805.87</v>
      </c>
      <c r="X823" s="2" t="s">
        <v>54</v>
      </c>
      <c r="Z823" s="12">
        <v>44405</v>
      </c>
      <c r="AA823" s="10">
        <v>78224.44</v>
      </c>
      <c r="AB823" s="10">
        <v>1152126.0900000001</v>
      </c>
    </row>
    <row r="824" spans="1:28" ht="15.75" customHeight="1" thickBot="1" x14ac:dyDescent="0.35">
      <c r="A824" s="4">
        <v>43702</v>
      </c>
      <c r="B824" s="2">
        <v>128.34</v>
      </c>
      <c r="C824" s="2">
        <v>-41865.040000000001</v>
      </c>
      <c r="D824" s="2" t="s">
        <v>52</v>
      </c>
      <c r="F824" s="4">
        <v>44413</v>
      </c>
      <c r="G824" s="2">
        <v>14074.9</v>
      </c>
      <c r="H824" s="2">
        <v>281509.08</v>
      </c>
      <c r="I824" s="2" t="s">
        <v>53</v>
      </c>
      <c r="K824" s="4">
        <v>44424</v>
      </c>
      <c r="L824" s="2">
        <v>8292.58</v>
      </c>
      <c r="M824" s="2">
        <v>254040.41</v>
      </c>
      <c r="N824" s="2" t="s">
        <v>55</v>
      </c>
      <c r="P824" s="4">
        <v>44421</v>
      </c>
      <c r="Q824" s="2">
        <v>1382.16</v>
      </c>
      <c r="R824" s="2">
        <v>34978.22</v>
      </c>
      <c r="S824" s="2" t="s">
        <v>52</v>
      </c>
      <c r="U824" s="4">
        <v>44425</v>
      </c>
      <c r="V824" s="2">
        <v>11252.94</v>
      </c>
      <c r="W824" s="2">
        <v>-684649.86</v>
      </c>
      <c r="X824" s="2" t="s">
        <v>54</v>
      </c>
      <c r="Z824" s="12">
        <v>44406</v>
      </c>
      <c r="AA824" s="10">
        <v>60305.57</v>
      </c>
      <c r="AB824" s="10">
        <v>-3754082.11</v>
      </c>
    </row>
    <row r="825" spans="1:28" ht="15.75" customHeight="1" thickBot="1" x14ac:dyDescent="0.35">
      <c r="A825" s="4">
        <v>43702</v>
      </c>
      <c r="B825" s="2">
        <v>46.35</v>
      </c>
      <c r="C825" s="2">
        <v>-12575.47</v>
      </c>
      <c r="D825" s="2" t="s">
        <v>55</v>
      </c>
      <c r="F825" s="4">
        <v>44414</v>
      </c>
      <c r="G825" s="2">
        <v>15448.66</v>
      </c>
      <c r="H825" s="2">
        <v>-1069213.8600000001</v>
      </c>
      <c r="I825" s="2" t="s">
        <v>53</v>
      </c>
      <c r="K825" s="4">
        <v>44425</v>
      </c>
      <c r="L825" s="2">
        <v>9293.26</v>
      </c>
      <c r="M825" s="2">
        <v>-776791.95</v>
      </c>
      <c r="N825" s="2" t="s">
        <v>55</v>
      </c>
      <c r="P825" s="4">
        <v>44423</v>
      </c>
      <c r="Q825" s="2">
        <v>123.6</v>
      </c>
      <c r="R825" s="2">
        <v>1422.76</v>
      </c>
      <c r="S825" s="2" t="s">
        <v>52</v>
      </c>
      <c r="U825" s="4">
        <v>44426</v>
      </c>
      <c r="V825" s="2">
        <v>12418.58</v>
      </c>
      <c r="W825" s="2">
        <v>69168.320000000007</v>
      </c>
      <c r="X825" s="2" t="s">
        <v>54</v>
      </c>
      <c r="Z825" s="12">
        <v>44407</v>
      </c>
      <c r="AA825" s="10">
        <v>62748.33</v>
      </c>
      <c r="AB825" s="10">
        <v>38224.080000000002</v>
      </c>
    </row>
    <row r="826" spans="1:28" ht="15.75" customHeight="1" thickBot="1" x14ac:dyDescent="0.35">
      <c r="A826" s="4">
        <v>43702</v>
      </c>
      <c r="B826" s="2">
        <v>185.1</v>
      </c>
      <c r="C826" s="2">
        <v>-233654.83</v>
      </c>
      <c r="D826" s="2" t="s">
        <v>54</v>
      </c>
      <c r="F826" s="4">
        <v>44416</v>
      </c>
      <c r="G826" s="2">
        <v>1378.68</v>
      </c>
      <c r="H826" s="2">
        <v>-462630.98</v>
      </c>
      <c r="I826" s="2" t="s">
        <v>53</v>
      </c>
      <c r="K826" s="4">
        <v>44426</v>
      </c>
      <c r="L826" s="2">
        <v>7463.88</v>
      </c>
      <c r="M826" s="2">
        <v>113828.58</v>
      </c>
      <c r="N826" s="2" t="s">
        <v>55</v>
      </c>
      <c r="P826" s="4">
        <v>44424</v>
      </c>
      <c r="Q826" s="2">
        <v>1974.47</v>
      </c>
      <c r="R826" s="2">
        <v>-12745.71</v>
      </c>
      <c r="S826" s="2" t="s">
        <v>52</v>
      </c>
      <c r="U826" s="4">
        <v>44427</v>
      </c>
      <c r="V826" s="2">
        <v>11972.79</v>
      </c>
      <c r="W826" s="2">
        <v>173862.41</v>
      </c>
      <c r="X826" s="2" t="s">
        <v>54</v>
      </c>
      <c r="Z826" s="12">
        <v>44409</v>
      </c>
      <c r="AA826" s="10">
        <v>1983.75</v>
      </c>
      <c r="AB826" s="10">
        <v>-74447.58</v>
      </c>
    </row>
    <row r="827" spans="1:28" ht="15.75" customHeight="1" thickBot="1" x14ac:dyDescent="0.35">
      <c r="A827" s="4">
        <v>43702</v>
      </c>
      <c r="B827" s="2">
        <v>168</v>
      </c>
      <c r="C827" s="2">
        <v>-15938.72</v>
      </c>
      <c r="D827" s="2" t="s">
        <v>53</v>
      </c>
      <c r="F827" s="4">
        <v>44417</v>
      </c>
      <c r="G827" s="2">
        <v>14416.98</v>
      </c>
      <c r="H827" s="2">
        <v>-152680.67000000001</v>
      </c>
      <c r="I827" s="2" t="s">
        <v>53</v>
      </c>
      <c r="K827" s="4">
        <v>44427</v>
      </c>
      <c r="L827" s="2">
        <v>9092.4699999999993</v>
      </c>
      <c r="M827" s="2">
        <v>-1423291.08</v>
      </c>
      <c r="N827" s="2" t="s">
        <v>55</v>
      </c>
      <c r="P827" s="4">
        <v>44425</v>
      </c>
      <c r="Q827" s="2">
        <v>1834.77</v>
      </c>
      <c r="R827" s="2">
        <v>39186.050000000003</v>
      </c>
      <c r="S827" s="2" t="s">
        <v>52</v>
      </c>
      <c r="U827" s="4">
        <v>44428</v>
      </c>
      <c r="V827" s="2">
        <v>10265.91</v>
      </c>
      <c r="W827" s="2">
        <v>382604.43</v>
      </c>
      <c r="X827" s="2" t="s">
        <v>54</v>
      </c>
      <c r="Z827" s="12">
        <v>44410</v>
      </c>
      <c r="AA827" s="10">
        <v>66994.13</v>
      </c>
      <c r="AB827" s="10">
        <v>1293477.45</v>
      </c>
    </row>
    <row r="828" spans="1:28" ht="15.75" customHeight="1" thickBot="1" x14ac:dyDescent="0.35">
      <c r="A828" s="4">
        <v>43703</v>
      </c>
      <c r="B828" s="2">
        <v>3073.63</v>
      </c>
      <c r="C828" s="2">
        <v>5158.67</v>
      </c>
      <c r="D828" s="2" t="s">
        <v>53</v>
      </c>
      <c r="F828" s="4">
        <v>44418</v>
      </c>
      <c r="G828" s="2">
        <v>13490.22</v>
      </c>
      <c r="H828" s="2">
        <v>-570296.19999999995</v>
      </c>
      <c r="I828" s="2" t="s">
        <v>53</v>
      </c>
      <c r="K828" s="4">
        <v>44428</v>
      </c>
      <c r="L828" s="2">
        <v>7480.34</v>
      </c>
      <c r="M828" s="2">
        <v>-325639.17</v>
      </c>
      <c r="N828" s="2" t="s">
        <v>55</v>
      </c>
      <c r="P828" s="4">
        <v>44426</v>
      </c>
      <c r="Q828" s="2">
        <v>2042.55</v>
      </c>
      <c r="R828" s="2">
        <v>41360.21</v>
      </c>
      <c r="S828" s="2" t="s">
        <v>52</v>
      </c>
      <c r="U828" s="4">
        <v>44430</v>
      </c>
      <c r="V828" s="2">
        <v>430.62</v>
      </c>
      <c r="W828" s="2">
        <v>2794.04</v>
      </c>
      <c r="X828" s="2" t="s">
        <v>54</v>
      </c>
      <c r="Z828" s="12">
        <v>44411</v>
      </c>
      <c r="AA828" s="10">
        <v>74665.429999999993</v>
      </c>
      <c r="AB828" s="10">
        <v>1193968.44</v>
      </c>
    </row>
    <row r="829" spans="1:28" ht="15.75" customHeight="1" thickBot="1" x14ac:dyDescent="0.35">
      <c r="A829" s="4">
        <v>43703</v>
      </c>
      <c r="B829" s="2">
        <v>1132.05</v>
      </c>
      <c r="C829" s="2">
        <v>76361.070000000007</v>
      </c>
      <c r="D829" s="2" t="s">
        <v>54</v>
      </c>
      <c r="F829" s="4">
        <v>44419</v>
      </c>
      <c r="G829" s="2">
        <v>14732.47</v>
      </c>
      <c r="H829" s="2">
        <v>-40489.629999999997</v>
      </c>
      <c r="I829" s="2" t="s">
        <v>53</v>
      </c>
      <c r="K829" s="4">
        <v>44430</v>
      </c>
      <c r="L829" s="2">
        <v>241.65</v>
      </c>
      <c r="M829" s="2">
        <v>-35924.019999999997</v>
      </c>
      <c r="N829" s="2" t="s">
        <v>55</v>
      </c>
      <c r="P829" s="4">
        <v>44427</v>
      </c>
      <c r="Q829" s="2">
        <v>1658.58</v>
      </c>
      <c r="R829" s="2">
        <v>10227.85</v>
      </c>
      <c r="S829" s="2" t="s">
        <v>52</v>
      </c>
      <c r="U829" s="4">
        <v>44431</v>
      </c>
      <c r="V829" s="2">
        <v>14682.94</v>
      </c>
      <c r="W829" s="2">
        <v>-1102237.3600000001</v>
      </c>
      <c r="X829" s="2" t="s">
        <v>54</v>
      </c>
      <c r="Z829" s="12">
        <v>44412</v>
      </c>
      <c r="AA829" s="10">
        <v>85133.25</v>
      </c>
      <c r="AB829" s="10">
        <v>1695564.96</v>
      </c>
    </row>
    <row r="830" spans="1:28" ht="15.75" customHeight="1" thickBot="1" x14ac:dyDescent="0.35">
      <c r="A830" s="4">
        <v>43703</v>
      </c>
      <c r="B830" s="2">
        <v>811.55</v>
      </c>
      <c r="C830" s="2">
        <v>6262.09</v>
      </c>
      <c r="D830" s="2" t="s">
        <v>55</v>
      </c>
      <c r="F830" s="4">
        <v>44420</v>
      </c>
      <c r="G830" s="2">
        <v>10753.32</v>
      </c>
      <c r="H830" s="2">
        <v>40530.25</v>
      </c>
      <c r="I830" s="2" t="s">
        <v>53</v>
      </c>
      <c r="K830" s="4">
        <v>44431</v>
      </c>
      <c r="L830" s="2">
        <v>9176.41</v>
      </c>
      <c r="M830" s="2">
        <v>244984.09</v>
      </c>
      <c r="N830" s="2" t="s">
        <v>55</v>
      </c>
      <c r="P830" s="4">
        <v>44428</v>
      </c>
      <c r="Q830" s="2">
        <v>991.48</v>
      </c>
      <c r="R830" s="2">
        <v>-11869.94</v>
      </c>
      <c r="S830" s="2" t="s">
        <v>52</v>
      </c>
      <c r="U830" s="4">
        <v>44432</v>
      </c>
      <c r="V830" s="2">
        <v>11237.75</v>
      </c>
      <c r="W830" s="2">
        <v>-35549.410000000003</v>
      </c>
      <c r="X830" s="2" t="s">
        <v>54</v>
      </c>
      <c r="Z830" s="12">
        <v>44413</v>
      </c>
      <c r="AA830" s="10">
        <v>77786</v>
      </c>
      <c r="AB830" s="10">
        <v>1761724.66</v>
      </c>
    </row>
    <row r="831" spans="1:28" ht="15.75" customHeight="1" thickBot="1" x14ac:dyDescent="0.35">
      <c r="A831" s="4">
        <v>43703</v>
      </c>
      <c r="B831" s="2">
        <v>948.71</v>
      </c>
      <c r="C831" s="2">
        <v>9025.59</v>
      </c>
      <c r="D831" s="2" t="s">
        <v>52</v>
      </c>
      <c r="F831" s="4">
        <v>44421</v>
      </c>
      <c r="G831" s="2">
        <v>11274.44</v>
      </c>
      <c r="H831" s="2">
        <v>-104053.98</v>
      </c>
      <c r="I831" s="2" t="s">
        <v>53</v>
      </c>
      <c r="K831" s="4">
        <v>44432</v>
      </c>
      <c r="L831" s="2">
        <v>8085.47</v>
      </c>
      <c r="M831" s="2">
        <v>70131.41</v>
      </c>
      <c r="N831" s="2" t="s">
        <v>55</v>
      </c>
      <c r="P831" s="4">
        <v>44430</v>
      </c>
      <c r="Q831" s="2">
        <v>48.43</v>
      </c>
      <c r="R831" s="2">
        <v>-732.14</v>
      </c>
      <c r="S831" s="2" t="s">
        <v>52</v>
      </c>
      <c r="U831" s="4">
        <v>44433</v>
      </c>
      <c r="V831" s="2">
        <v>16431.43</v>
      </c>
      <c r="W831" s="2">
        <v>-40744.83</v>
      </c>
      <c r="X831" s="2" t="s">
        <v>54</v>
      </c>
      <c r="Z831" s="12">
        <v>44414</v>
      </c>
      <c r="AA831" s="10">
        <v>72066.47</v>
      </c>
      <c r="AB831" s="10">
        <v>-9312292.2300000004</v>
      </c>
    </row>
    <row r="832" spans="1:28" ht="15.75" customHeight="1" thickBot="1" x14ac:dyDescent="0.35">
      <c r="A832" s="4">
        <v>43704</v>
      </c>
      <c r="B832" s="2">
        <v>2411.23</v>
      </c>
      <c r="C832" s="2">
        <v>-6096.33</v>
      </c>
      <c r="D832" s="2" t="s">
        <v>53</v>
      </c>
      <c r="F832" s="4">
        <v>44423</v>
      </c>
      <c r="G832" s="2">
        <v>574.15</v>
      </c>
      <c r="H832" s="2">
        <v>-14028.26</v>
      </c>
      <c r="I832" s="2" t="s">
        <v>53</v>
      </c>
      <c r="K832" s="4">
        <v>44433</v>
      </c>
      <c r="L832" s="2">
        <v>6786.02</v>
      </c>
      <c r="M832" s="2">
        <v>2390.44</v>
      </c>
      <c r="N832" s="2" t="s">
        <v>55</v>
      </c>
      <c r="P832" s="4">
        <v>44431</v>
      </c>
      <c r="Q832" s="2">
        <v>1596.49</v>
      </c>
      <c r="R832" s="2">
        <v>9117.9699999999993</v>
      </c>
      <c r="S832" s="2" t="s">
        <v>52</v>
      </c>
      <c r="U832" s="4">
        <v>44434</v>
      </c>
      <c r="V832" s="2">
        <v>14497.98</v>
      </c>
      <c r="W832" s="2">
        <v>321236.46000000002</v>
      </c>
      <c r="X832" s="2" t="s">
        <v>54</v>
      </c>
      <c r="Z832" s="12">
        <v>44416</v>
      </c>
      <c r="AA832" s="10">
        <v>9835.51</v>
      </c>
      <c r="AB832" s="10">
        <v>-15862975.99</v>
      </c>
    </row>
    <row r="833" spans="1:28" ht="15.75" customHeight="1" thickBot="1" x14ac:dyDescent="0.35">
      <c r="A833" s="4">
        <v>43704</v>
      </c>
      <c r="B833" s="2">
        <v>629.34</v>
      </c>
      <c r="C833" s="2">
        <v>4462.05</v>
      </c>
      <c r="D833" s="2" t="s">
        <v>52</v>
      </c>
      <c r="F833" s="4">
        <v>44424</v>
      </c>
      <c r="G833" s="2">
        <v>9520.44</v>
      </c>
      <c r="H833" s="2">
        <v>51567.28</v>
      </c>
      <c r="I833" s="2" t="s">
        <v>53</v>
      </c>
      <c r="K833" s="4">
        <v>44434</v>
      </c>
      <c r="L833" s="2">
        <v>7308.29</v>
      </c>
      <c r="M833" s="2">
        <v>43703.68</v>
      </c>
      <c r="N833" s="2" t="s">
        <v>55</v>
      </c>
      <c r="P833" s="4">
        <v>44432</v>
      </c>
      <c r="Q833" s="2">
        <v>1222.02</v>
      </c>
      <c r="R833" s="2">
        <v>-15025.87</v>
      </c>
      <c r="S833" s="2" t="s">
        <v>52</v>
      </c>
      <c r="U833" s="4">
        <v>44435</v>
      </c>
      <c r="V833" s="2">
        <v>18449.439999999999</v>
      </c>
      <c r="W833" s="2">
        <v>-422651.57</v>
      </c>
      <c r="X833" s="2" t="s">
        <v>54</v>
      </c>
      <c r="Z833" s="12">
        <v>44417</v>
      </c>
      <c r="AA833" s="10">
        <v>64397.71</v>
      </c>
      <c r="AB833" s="10">
        <v>-188886.47</v>
      </c>
    </row>
    <row r="834" spans="1:28" ht="15.75" customHeight="1" thickBot="1" x14ac:dyDescent="0.35">
      <c r="A834" s="4">
        <v>43704</v>
      </c>
      <c r="B834" s="2">
        <v>835.88</v>
      </c>
      <c r="C834" s="2">
        <v>-8235.9599999999991</v>
      </c>
      <c r="D834" s="2" t="s">
        <v>54</v>
      </c>
      <c r="F834" s="4">
        <v>44425</v>
      </c>
      <c r="G834" s="2">
        <v>13219.24</v>
      </c>
      <c r="H834" s="2">
        <v>-418568.09</v>
      </c>
      <c r="I834" s="2" t="s">
        <v>53</v>
      </c>
      <c r="K834" s="4">
        <v>44435</v>
      </c>
      <c r="L834" s="2">
        <v>7647.64</v>
      </c>
      <c r="M834" s="2">
        <v>104124.14</v>
      </c>
      <c r="N834" s="2" t="s">
        <v>55</v>
      </c>
      <c r="P834" s="4">
        <v>44433</v>
      </c>
      <c r="Q834" s="2">
        <v>1231.1500000000001</v>
      </c>
      <c r="R834" s="2">
        <v>-5790.01</v>
      </c>
      <c r="S834" s="2" t="s">
        <v>52</v>
      </c>
      <c r="U834" s="4">
        <v>44437</v>
      </c>
      <c r="V834" s="2">
        <v>167.15</v>
      </c>
      <c r="W834" s="2">
        <v>-64105</v>
      </c>
      <c r="X834" s="2" t="s">
        <v>54</v>
      </c>
      <c r="Z834" s="12">
        <v>44418</v>
      </c>
      <c r="AA834" s="10">
        <v>59454.83</v>
      </c>
      <c r="AB834" s="10">
        <v>-1810043.64</v>
      </c>
    </row>
    <row r="835" spans="1:28" ht="15.75" customHeight="1" thickBot="1" x14ac:dyDescent="0.35">
      <c r="A835" s="4">
        <v>43704</v>
      </c>
      <c r="B835" s="2">
        <v>1309.77</v>
      </c>
      <c r="C835" s="2">
        <v>-23138.67</v>
      </c>
      <c r="D835" s="2" t="s">
        <v>55</v>
      </c>
      <c r="F835" s="4">
        <v>44426</v>
      </c>
      <c r="G835" s="2">
        <v>13964.15</v>
      </c>
      <c r="H835" s="2">
        <v>-46775.38</v>
      </c>
      <c r="I835" s="2" t="s">
        <v>53</v>
      </c>
      <c r="K835" s="4">
        <v>44437</v>
      </c>
      <c r="L835" s="2">
        <v>225.41</v>
      </c>
      <c r="M835" s="2">
        <v>-3309.61</v>
      </c>
      <c r="N835" s="2" t="s">
        <v>55</v>
      </c>
      <c r="P835" s="4">
        <v>44434</v>
      </c>
      <c r="Q835" s="2">
        <v>1293</v>
      </c>
      <c r="R835" s="2">
        <v>7859.63</v>
      </c>
      <c r="S835" s="2" t="s">
        <v>52</v>
      </c>
      <c r="U835" s="4">
        <v>44438</v>
      </c>
      <c r="V835" s="2">
        <v>11583.12</v>
      </c>
      <c r="W835" s="2">
        <v>-147990.91</v>
      </c>
      <c r="X835" s="2" t="s">
        <v>54</v>
      </c>
      <c r="Z835" s="12">
        <v>44419</v>
      </c>
      <c r="AA835" s="10">
        <v>61847.77</v>
      </c>
      <c r="AB835" s="10">
        <v>-968275.26</v>
      </c>
    </row>
    <row r="836" spans="1:28" ht="15.75" customHeight="1" thickBot="1" x14ac:dyDescent="0.35">
      <c r="A836" s="4">
        <v>43705</v>
      </c>
      <c r="B836" s="2">
        <v>659.12</v>
      </c>
      <c r="C836" s="2">
        <v>3890.6</v>
      </c>
      <c r="D836" s="2" t="s">
        <v>52</v>
      </c>
      <c r="F836" s="4">
        <v>44427</v>
      </c>
      <c r="G836" s="2">
        <v>10973.9</v>
      </c>
      <c r="H836" s="2">
        <v>-497932.62</v>
      </c>
      <c r="I836" s="2" t="s">
        <v>53</v>
      </c>
      <c r="K836" s="4">
        <v>44438</v>
      </c>
      <c r="L836" s="2">
        <v>5688.71</v>
      </c>
      <c r="M836" s="2">
        <v>114224.54</v>
      </c>
      <c r="N836" s="2" t="s">
        <v>55</v>
      </c>
      <c r="P836" s="4">
        <v>44435</v>
      </c>
      <c r="Q836" s="2">
        <v>1560.38</v>
      </c>
      <c r="R836" s="2">
        <v>37325.440000000002</v>
      </c>
      <c r="S836" s="2" t="s">
        <v>52</v>
      </c>
      <c r="U836" s="4">
        <v>44439</v>
      </c>
      <c r="V836" s="2">
        <v>18530.2</v>
      </c>
      <c r="W836" s="2">
        <v>484063.22</v>
      </c>
      <c r="X836" s="2" t="s">
        <v>54</v>
      </c>
      <c r="Z836" s="12">
        <v>44420</v>
      </c>
      <c r="AA836" s="10">
        <v>53091.12</v>
      </c>
      <c r="AB836" s="10">
        <v>-967866.25</v>
      </c>
    </row>
    <row r="837" spans="1:28" ht="15.75" customHeight="1" thickBot="1" x14ac:dyDescent="0.35">
      <c r="A837" s="4">
        <v>43705</v>
      </c>
      <c r="B837" s="2">
        <v>2598.88</v>
      </c>
      <c r="C837" s="2">
        <v>-12109.95</v>
      </c>
      <c r="D837" s="2" t="s">
        <v>53</v>
      </c>
      <c r="F837" s="4">
        <v>44428</v>
      </c>
      <c r="G837" s="2">
        <v>11128.89</v>
      </c>
      <c r="H837" s="2">
        <v>54331.56</v>
      </c>
      <c r="I837" s="2" t="s">
        <v>53</v>
      </c>
      <c r="K837" s="4">
        <v>44439</v>
      </c>
      <c r="L837" s="2">
        <v>10540.07</v>
      </c>
      <c r="M837" s="2">
        <v>222946.97</v>
      </c>
      <c r="N837" s="2" t="s">
        <v>55</v>
      </c>
      <c r="P837" s="4">
        <v>44437</v>
      </c>
      <c r="Q837" s="2">
        <v>19.68</v>
      </c>
      <c r="R837" s="2">
        <v>-96.87</v>
      </c>
      <c r="S837" s="2" t="s">
        <v>52</v>
      </c>
      <c r="U837" s="4">
        <v>44440</v>
      </c>
      <c r="V837" s="2">
        <v>16494.599999999999</v>
      </c>
      <c r="W837" s="2">
        <v>938506.76</v>
      </c>
      <c r="X837" s="2" t="s">
        <v>54</v>
      </c>
      <c r="Z837" s="12">
        <v>44421</v>
      </c>
      <c r="AA837" s="10">
        <v>53429.88</v>
      </c>
      <c r="AB837" s="10">
        <v>-2203476.48</v>
      </c>
    </row>
    <row r="838" spans="1:28" ht="15.75" customHeight="1" thickBot="1" x14ac:dyDescent="0.35">
      <c r="A838" s="4">
        <v>43705</v>
      </c>
      <c r="B838" s="2">
        <v>914.41</v>
      </c>
      <c r="C838" s="2">
        <v>33449.64</v>
      </c>
      <c r="D838" s="2" t="s">
        <v>54</v>
      </c>
      <c r="F838" s="4">
        <v>44430</v>
      </c>
      <c r="G838" s="2">
        <v>130.32</v>
      </c>
      <c r="H838" s="2">
        <v>-2206.19</v>
      </c>
      <c r="I838" s="2" t="s">
        <v>53</v>
      </c>
      <c r="K838" s="4">
        <v>44440</v>
      </c>
      <c r="L838" s="2">
        <v>8054.46</v>
      </c>
      <c r="M838" s="2">
        <v>155521.28</v>
      </c>
      <c r="N838" s="2" t="s">
        <v>55</v>
      </c>
      <c r="P838" s="4">
        <v>44438</v>
      </c>
      <c r="Q838" s="2">
        <v>944.94</v>
      </c>
      <c r="R838" s="2">
        <v>4335.38</v>
      </c>
      <c r="S838" s="2" t="s">
        <v>52</v>
      </c>
      <c r="U838" s="4">
        <v>44441</v>
      </c>
      <c r="V838" s="2">
        <v>17203.77</v>
      </c>
      <c r="W838" s="2">
        <v>1115376.97</v>
      </c>
      <c r="X838" s="2" t="s">
        <v>54</v>
      </c>
      <c r="Z838" s="12">
        <v>44423</v>
      </c>
      <c r="AA838" s="10">
        <v>2446</v>
      </c>
      <c r="AB838" s="10">
        <v>-273545.13</v>
      </c>
    </row>
    <row r="839" spans="1:28" ht="15.75" customHeight="1" thickBot="1" x14ac:dyDescent="0.35">
      <c r="A839" s="4">
        <v>43705</v>
      </c>
      <c r="B839" s="2">
        <v>1494.1</v>
      </c>
      <c r="C839" s="2">
        <v>47395.9</v>
      </c>
      <c r="D839" s="2" t="s">
        <v>55</v>
      </c>
      <c r="F839" s="4">
        <v>44431</v>
      </c>
      <c r="G839" s="2">
        <v>11259.17</v>
      </c>
      <c r="H839" s="2">
        <v>8428.98</v>
      </c>
      <c r="I839" s="2" t="s">
        <v>53</v>
      </c>
      <c r="K839" s="4">
        <v>44441</v>
      </c>
      <c r="L839" s="2">
        <v>6671.69</v>
      </c>
      <c r="M839" s="2">
        <v>-99092.69</v>
      </c>
      <c r="N839" s="2" t="s">
        <v>55</v>
      </c>
      <c r="P839" s="4">
        <v>44439</v>
      </c>
      <c r="Q839" s="2">
        <v>1735.72</v>
      </c>
      <c r="R839" s="2">
        <v>27300.19</v>
      </c>
      <c r="S839" s="2" t="s">
        <v>52</v>
      </c>
      <c r="U839" s="4">
        <v>44442</v>
      </c>
      <c r="V839" s="2">
        <v>20848.349999999999</v>
      </c>
      <c r="W839" s="2">
        <v>-729716.87</v>
      </c>
      <c r="X839" s="2" t="s">
        <v>54</v>
      </c>
      <c r="Z839" s="12">
        <v>44424</v>
      </c>
      <c r="AA839" s="10">
        <v>53326.09</v>
      </c>
      <c r="AB839" s="10">
        <v>-749302.15</v>
      </c>
    </row>
    <row r="840" spans="1:28" ht="15.75" customHeight="1" thickBot="1" x14ac:dyDescent="0.35">
      <c r="A840" s="4">
        <v>43706</v>
      </c>
      <c r="B840" s="2">
        <v>3336.18</v>
      </c>
      <c r="C840" s="2">
        <v>-65320.05</v>
      </c>
      <c r="D840" s="2" t="s">
        <v>53</v>
      </c>
      <c r="F840" s="4">
        <v>44432</v>
      </c>
      <c r="G840" s="2">
        <v>10832.09</v>
      </c>
      <c r="H840" s="2">
        <v>30997.52</v>
      </c>
      <c r="I840" s="2" t="s">
        <v>53</v>
      </c>
      <c r="K840" s="4">
        <v>44442</v>
      </c>
      <c r="L840" s="2">
        <v>8552.8700000000008</v>
      </c>
      <c r="M840" s="2">
        <v>-220472.95</v>
      </c>
      <c r="N840" s="2" t="s">
        <v>55</v>
      </c>
      <c r="P840" s="4">
        <v>44440</v>
      </c>
      <c r="Q840" s="2">
        <v>2246.54</v>
      </c>
      <c r="R840" s="2">
        <v>17540.47</v>
      </c>
      <c r="S840" s="2" t="s">
        <v>52</v>
      </c>
      <c r="U840" s="4">
        <v>44444</v>
      </c>
      <c r="V840" s="2">
        <v>326.11</v>
      </c>
      <c r="W840" s="2">
        <v>-13768.26</v>
      </c>
      <c r="X840" s="2" t="s">
        <v>54</v>
      </c>
      <c r="Z840" s="12">
        <v>44425</v>
      </c>
      <c r="AA840" s="10">
        <v>60298.2</v>
      </c>
      <c r="AB840" s="10">
        <v>-2952612.74</v>
      </c>
    </row>
    <row r="841" spans="1:28" ht="15.75" customHeight="1" thickBot="1" x14ac:dyDescent="0.35">
      <c r="A841" s="4">
        <v>43706</v>
      </c>
      <c r="B841" s="2">
        <v>1049.3</v>
      </c>
      <c r="C841" s="2">
        <v>7910.53</v>
      </c>
      <c r="D841" s="2" t="s">
        <v>55</v>
      </c>
      <c r="F841" s="4">
        <v>44433</v>
      </c>
      <c r="G841" s="2">
        <v>13244.14</v>
      </c>
      <c r="H841" s="2">
        <v>80285.02</v>
      </c>
      <c r="I841" s="2" t="s">
        <v>53</v>
      </c>
      <c r="K841" s="4">
        <v>44444</v>
      </c>
      <c r="L841" s="2">
        <v>183.37</v>
      </c>
      <c r="M841" s="2">
        <v>4885.62</v>
      </c>
      <c r="N841" s="2" t="s">
        <v>55</v>
      </c>
      <c r="P841" s="4">
        <v>44441</v>
      </c>
      <c r="Q841" s="2">
        <v>802.73</v>
      </c>
      <c r="R841" s="2">
        <v>3119.27</v>
      </c>
      <c r="S841" s="2" t="s">
        <v>52</v>
      </c>
      <c r="U841" s="4">
        <v>44445</v>
      </c>
      <c r="V841" s="2">
        <v>9154.73</v>
      </c>
      <c r="W841" s="2">
        <v>169598.54</v>
      </c>
      <c r="X841" s="2" t="s">
        <v>54</v>
      </c>
      <c r="Z841" s="12">
        <v>44426</v>
      </c>
      <c r="AA841" s="10">
        <v>58453.77</v>
      </c>
      <c r="AB841" s="10">
        <v>-149466.06</v>
      </c>
    </row>
    <row r="842" spans="1:28" ht="15.75" customHeight="1" thickBot="1" x14ac:dyDescent="0.35">
      <c r="A842" s="4">
        <v>43706</v>
      </c>
      <c r="B842" s="2">
        <v>1621.76</v>
      </c>
      <c r="C842" s="2">
        <v>-9156.65</v>
      </c>
      <c r="D842" s="2" t="s">
        <v>54</v>
      </c>
      <c r="F842" s="4">
        <v>44434</v>
      </c>
      <c r="G842" s="2">
        <v>11912.3</v>
      </c>
      <c r="H842" s="2">
        <v>121267.04</v>
      </c>
      <c r="I842" s="2" t="s">
        <v>53</v>
      </c>
      <c r="K842" s="4">
        <v>44445</v>
      </c>
      <c r="L842" s="2">
        <v>5447.08</v>
      </c>
      <c r="M842" s="2">
        <v>78034.7</v>
      </c>
      <c r="N842" s="2" t="s">
        <v>55</v>
      </c>
      <c r="P842" s="4">
        <v>44442</v>
      </c>
      <c r="Q842" s="2">
        <v>1172.54</v>
      </c>
      <c r="R842" s="2">
        <v>313.39999999999998</v>
      </c>
      <c r="S842" s="2" t="s">
        <v>52</v>
      </c>
      <c r="U842" s="4">
        <v>44446</v>
      </c>
      <c r="V842" s="2">
        <v>26442.9</v>
      </c>
      <c r="W842" s="2">
        <v>-4198626.5</v>
      </c>
      <c r="X842" s="2" t="s">
        <v>54</v>
      </c>
      <c r="Z842" s="12">
        <v>44427</v>
      </c>
      <c r="AA842" s="10">
        <v>61725.75</v>
      </c>
      <c r="AB842" s="10">
        <v>-4557968.4000000004</v>
      </c>
    </row>
    <row r="843" spans="1:28" ht="15.75" customHeight="1" thickBot="1" x14ac:dyDescent="0.35">
      <c r="A843" s="4">
        <v>43706</v>
      </c>
      <c r="B843" s="2">
        <v>600.83000000000004</v>
      </c>
      <c r="C843" s="2">
        <v>-3284.96</v>
      </c>
      <c r="D843" s="2" t="s">
        <v>52</v>
      </c>
      <c r="F843" s="4">
        <v>44435</v>
      </c>
      <c r="G843" s="2">
        <v>14442.19</v>
      </c>
      <c r="H843" s="2">
        <v>200808.76</v>
      </c>
      <c r="I843" s="2" t="s">
        <v>53</v>
      </c>
      <c r="K843" s="4">
        <v>44446</v>
      </c>
      <c r="L843" s="2">
        <v>10308.84</v>
      </c>
      <c r="M843" s="2">
        <v>52531.61</v>
      </c>
      <c r="N843" s="2" t="s">
        <v>55</v>
      </c>
      <c r="P843" s="4">
        <v>44444</v>
      </c>
      <c r="Q843" s="2">
        <v>101.32</v>
      </c>
      <c r="R843" s="2">
        <v>252.27</v>
      </c>
      <c r="S843" s="2" t="s">
        <v>52</v>
      </c>
      <c r="U843" s="4">
        <v>44447</v>
      </c>
      <c r="V843" s="2">
        <v>16075.95</v>
      </c>
      <c r="W843" s="2">
        <v>-881599.94</v>
      </c>
      <c r="X843" s="2" t="s">
        <v>54</v>
      </c>
      <c r="Z843" s="12">
        <v>44428</v>
      </c>
      <c r="AA843" s="10">
        <v>48623.39</v>
      </c>
      <c r="AB843" s="10">
        <v>-1409915.09</v>
      </c>
    </row>
    <row r="844" spans="1:28" ht="15.75" customHeight="1" thickBot="1" x14ac:dyDescent="0.35">
      <c r="A844" s="4">
        <v>43707</v>
      </c>
      <c r="B844" s="2">
        <v>531.09</v>
      </c>
      <c r="C844" s="2">
        <v>10842.2</v>
      </c>
      <c r="D844" s="2" t="s">
        <v>52</v>
      </c>
      <c r="F844" s="4">
        <v>44436</v>
      </c>
      <c r="G844" s="2">
        <v>0.04</v>
      </c>
      <c r="H844" s="2">
        <v>-6.27</v>
      </c>
      <c r="I844" s="2" t="s">
        <v>53</v>
      </c>
      <c r="K844" s="4">
        <v>44447</v>
      </c>
      <c r="L844" s="2">
        <v>8557.83</v>
      </c>
      <c r="M844" s="2">
        <v>44493.67</v>
      </c>
      <c r="N844" s="2" t="s">
        <v>55</v>
      </c>
      <c r="P844" s="4">
        <v>44445</v>
      </c>
      <c r="Q844" s="2">
        <v>756.4</v>
      </c>
      <c r="R844" s="2">
        <v>10187.59</v>
      </c>
      <c r="S844" s="2" t="s">
        <v>52</v>
      </c>
      <c r="U844" s="4">
        <v>44448</v>
      </c>
      <c r="V844" s="2">
        <v>16941.3</v>
      </c>
      <c r="W844" s="2">
        <v>160896.37</v>
      </c>
      <c r="X844" s="2" t="s">
        <v>54</v>
      </c>
      <c r="Z844" s="12">
        <v>44430</v>
      </c>
      <c r="AA844" s="10">
        <v>1361.82</v>
      </c>
      <c r="AB844" s="10">
        <v>-122363.64</v>
      </c>
    </row>
    <row r="845" spans="1:28" ht="15.75" customHeight="1" thickBot="1" x14ac:dyDescent="0.35">
      <c r="A845" s="4">
        <v>43707</v>
      </c>
      <c r="B845" s="2">
        <v>1138.0899999999999</v>
      </c>
      <c r="C845" s="2">
        <v>22029.58</v>
      </c>
      <c r="D845" s="2" t="s">
        <v>54</v>
      </c>
      <c r="F845" s="4">
        <v>44437</v>
      </c>
      <c r="G845" s="2">
        <v>90.37</v>
      </c>
      <c r="H845" s="2">
        <v>-4324.0600000000004</v>
      </c>
      <c r="I845" s="2" t="s">
        <v>53</v>
      </c>
      <c r="K845" s="4">
        <v>44448</v>
      </c>
      <c r="L845" s="2">
        <v>10816.89</v>
      </c>
      <c r="M845" s="2">
        <v>-235844.08</v>
      </c>
      <c r="N845" s="2" t="s">
        <v>55</v>
      </c>
      <c r="P845" s="4">
        <v>44446</v>
      </c>
      <c r="Q845" s="2">
        <v>1564.21</v>
      </c>
      <c r="R845" s="2">
        <v>-45444.88</v>
      </c>
      <c r="S845" s="2" t="s">
        <v>52</v>
      </c>
      <c r="U845" s="4">
        <v>44449</v>
      </c>
      <c r="V845" s="2">
        <v>13815.49</v>
      </c>
      <c r="W845" s="2">
        <v>117668.16</v>
      </c>
      <c r="X845" s="2" t="s">
        <v>54</v>
      </c>
      <c r="Z845" s="12">
        <v>44431</v>
      </c>
      <c r="AA845" s="10">
        <v>58728.27</v>
      </c>
      <c r="AB845" s="10">
        <v>-809727.8</v>
      </c>
    </row>
    <row r="846" spans="1:28" ht="15.75" customHeight="1" thickBot="1" x14ac:dyDescent="0.35">
      <c r="A846" s="4">
        <v>43707</v>
      </c>
      <c r="B846" s="2">
        <v>1149.46</v>
      </c>
      <c r="C846" s="2">
        <v>-13253.68</v>
      </c>
      <c r="D846" s="2" t="s">
        <v>55</v>
      </c>
      <c r="F846" s="4">
        <v>44438</v>
      </c>
      <c r="G846" s="2">
        <v>11613.24</v>
      </c>
      <c r="H846" s="2">
        <v>88813.94</v>
      </c>
      <c r="I846" s="2" t="s">
        <v>53</v>
      </c>
      <c r="K846" s="4">
        <v>44449</v>
      </c>
      <c r="L846" s="2">
        <v>8403.16</v>
      </c>
      <c r="M846" s="2">
        <v>3319.13</v>
      </c>
      <c r="N846" s="2" t="s">
        <v>55</v>
      </c>
      <c r="P846" s="4">
        <v>44447</v>
      </c>
      <c r="Q846" s="2">
        <v>1940.15</v>
      </c>
      <c r="R846" s="2">
        <v>16338.53</v>
      </c>
      <c r="S846" s="2" t="s">
        <v>52</v>
      </c>
      <c r="U846" s="4">
        <v>44451</v>
      </c>
      <c r="V846" s="2">
        <v>208.14</v>
      </c>
      <c r="W846" s="2">
        <v>-9499.94</v>
      </c>
      <c r="X846" s="2" t="s">
        <v>54</v>
      </c>
      <c r="Z846" s="12">
        <v>44432</v>
      </c>
      <c r="AA846" s="10">
        <v>53366.38</v>
      </c>
      <c r="AB846" s="10">
        <v>36624.28</v>
      </c>
    </row>
    <row r="847" spans="1:28" ht="15.75" customHeight="1" thickBot="1" x14ac:dyDescent="0.35">
      <c r="A847" s="4">
        <v>43707</v>
      </c>
      <c r="B847" s="2">
        <v>3895.24</v>
      </c>
      <c r="C847" s="2">
        <v>-638323.84</v>
      </c>
      <c r="D847" s="2" t="s">
        <v>53</v>
      </c>
      <c r="F847" s="4">
        <v>44439</v>
      </c>
      <c r="G847" s="2">
        <v>17053.330000000002</v>
      </c>
      <c r="H847" s="2">
        <v>-79917.710000000006</v>
      </c>
      <c r="I847" s="2" t="s">
        <v>53</v>
      </c>
      <c r="K847" s="4">
        <v>44450</v>
      </c>
      <c r="L847" s="2">
        <v>0.01</v>
      </c>
      <c r="M847" s="2">
        <v>-1.06</v>
      </c>
      <c r="N847" s="2" t="s">
        <v>55</v>
      </c>
      <c r="P847" s="4">
        <v>44448</v>
      </c>
      <c r="Q847" s="2">
        <v>1748.35</v>
      </c>
      <c r="R847" s="2">
        <v>34587.279999999999</v>
      </c>
      <c r="S847" s="2" t="s">
        <v>52</v>
      </c>
      <c r="U847" s="4">
        <v>44452</v>
      </c>
      <c r="V847" s="2">
        <v>15574.37</v>
      </c>
      <c r="W847" s="2">
        <v>294908.3</v>
      </c>
      <c r="X847" s="2" t="s">
        <v>54</v>
      </c>
      <c r="Z847" s="12">
        <v>44433</v>
      </c>
      <c r="AA847" s="10">
        <v>59463.65</v>
      </c>
      <c r="AB847" s="10">
        <v>61300.959999999999</v>
      </c>
    </row>
    <row r="848" spans="1:28" ht="15.75" customHeight="1" thickBot="1" x14ac:dyDescent="0.35">
      <c r="A848" s="4">
        <v>43709</v>
      </c>
      <c r="B848" s="2">
        <v>36.520000000000003</v>
      </c>
      <c r="C848" s="2">
        <v>1514.56</v>
      </c>
      <c r="D848" s="2" t="s">
        <v>52</v>
      </c>
      <c r="F848" s="4">
        <v>44440</v>
      </c>
      <c r="G848" s="2">
        <v>15707.94</v>
      </c>
      <c r="H848" s="2">
        <v>-38853.35</v>
      </c>
      <c r="I848" s="2" t="s">
        <v>53</v>
      </c>
      <c r="K848" s="4">
        <v>44451</v>
      </c>
      <c r="L848" s="2">
        <v>135.01</v>
      </c>
      <c r="M848" s="2">
        <v>3712.23</v>
      </c>
      <c r="N848" s="2" t="s">
        <v>55</v>
      </c>
      <c r="P848" s="4">
        <v>44449</v>
      </c>
      <c r="Q848" s="2">
        <v>1105.55</v>
      </c>
      <c r="R848" s="2">
        <v>18050.2</v>
      </c>
      <c r="S848" s="2" t="s">
        <v>52</v>
      </c>
      <c r="U848" s="4">
        <v>44453</v>
      </c>
      <c r="V848" s="2">
        <v>22593.08</v>
      </c>
      <c r="W848" s="2">
        <v>630126.35</v>
      </c>
      <c r="X848" s="2" t="s">
        <v>54</v>
      </c>
      <c r="Z848" s="12">
        <v>44434</v>
      </c>
      <c r="AA848" s="10">
        <v>59271.81</v>
      </c>
      <c r="AB848" s="10">
        <v>614590.65</v>
      </c>
    </row>
    <row r="849" spans="1:28" ht="15.75" customHeight="1" thickBot="1" x14ac:dyDescent="0.35">
      <c r="A849" s="4">
        <v>43709</v>
      </c>
      <c r="B849" s="2">
        <v>69.3</v>
      </c>
      <c r="C849" s="2">
        <v>4426.83</v>
      </c>
      <c r="D849" s="2" t="s">
        <v>54</v>
      </c>
      <c r="F849" s="4">
        <v>44441</v>
      </c>
      <c r="G849" s="2">
        <v>12291.7</v>
      </c>
      <c r="H849" s="2">
        <v>-158145.81</v>
      </c>
      <c r="I849" s="2" t="s">
        <v>53</v>
      </c>
      <c r="K849" s="4">
        <v>44452</v>
      </c>
      <c r="L849" s="2">
        <v>7792.36</v>
      </c>
      <c r="M849" s="2">
        <v>166510.72</v>
      </c>
      <c r="N849" s="2" t="s">
        <v>55</v>
      </c>
      <c r="P849" s="4">
        <v>44451</v>
      </c>
      <c r="Q849" s="2">
        <v>31.29</v>
      </c>
      <c r="R849" s="2">
        <v>-1344.14</v>
      </c>
      <c r="S849" s="2" t="s">
        <v>52</v>
      </c>
      <c r="U849" s="4">
        <v>44454</v>
      </c>
      <c r="V849" s="2">
        <v>18400.34</v>
      </c>
      <c r="W849" s="2">
        <v>684816</v>
      </c>
      <c r="X849" s="2" t="s">
        <v>54</v>
      </c>
      <c r="Z849" s="12">
        <v>44435</v>
      </c>
      <c r="AA849" s="10">
        <v>63800.74</v>
      </c>
      <c r="AB849" s="10">
        <v>-178485.95</v>
      </c>
    </row>
    <row r="850" spans="1:28" ht="15.75" customHeight="1" thickBot="1" x14ac:dyDescent="0.35">
      <c r="A850" s="4">
        <v>43709</v>
      </c>
      <c r="B850" s="2">
        <v>25</v>
      </c>
      <c r="C850" s="2">
        <v>74.14</v>
      </c>
      <c r="D850" s="2" t="s">
        <v>55</v>
      </c>
      <c r="F850" s="4">
        <v>44442</v>
      </c>
      <c r="G850" s="2">
        <v>15094.39</v>
      </c>
      <c r="H850" s="2">
        <v>-454886.25</v>
      </c>
      <c r="I850" s="2" t="s">
        <v>53</v>
      </c>
      <c r="K850" s="4">
        <v>44453</v>
      </c>
      <c r="L850" s="2">
        <v>12326.29</v>
      </c>
      <c r="M850" s="2">
        <v>126934.72</v>
      </c>
      <c r="N850" s="2" t="s">
        <v>55</v>
      </c>
      <c r="P850" s="4">
        <v>44452</v>
      </c>
      <c r="Q850" s="2">
        <v>1147.1199999999999</v>
      </c>
      <c r="R850" s="2">
        <v>10925.09</v>
      </c>
      <c r="S850" s="2" t="s">
        <v>52</v>
      </c>
      <c r="U850" s="4">
        <v>44455</v>
      </c>
      <c r="V850" s="2">
        <v>27547.53</v>
      </c>
      <c r="W850" s="2">
        <v>-8360488.04</v>
      </c>
      <c r="X850" s="2" t="s">
        <v>54</v>
      </c>
      <c r="Z850" s="12">
        <v>44436</v>
      </c>
      <c r="AA850" s="10">
        <v>0.14000000000000001</v>
      </c>
      <c r="AB850" s="10">
        <v>-13.92</v>
      </c>
    </row>
    <row r="851" spans="1:28" ht="15.75" customHeight="1" thickBot="1" x14ac:dyDescent="0.35">
      <c r="A851" s="4">
        <v>43709</v>
      </c>
      <c r="B851" s="2">
        <v>51.44</v>
      </c>
      <c r="C851" s="2">
        <v>-5046.42</v>
      </c>
      <c r="D851" s="2" t="s">
        <v>53</v>
      </c>
      <c r="F851" s="4">
        <v>44443</v>
      </c>
      <c r="G851" s="2">
        <v>0.1</v>
      </c>
      <c r="H851" s="2">
        <v>68.73</v>
      </c>
      <c r="I851" s="2" t="s">
        <v>53</v>
      </c>
      <c r="K851" s="4">
        <v>44454</v>
      </c>
      <c r="L851" s="2">
        <v>8582.94</v>
      </c>
      <c r="M851" s="2">
        <v>181299.83</v>
      </c>
      <c r="N851" s="2" t="s">
        <v>55</v>
      </c>
      <c r="P851" s="4">
        <v>44453</v>
      </c>
      <c r="Q851" s="2">
        <v>1932.59</v>
      </c>
      <c r="R851" s="2">
        <v>79062.94</v>
      </c>
      <c r="S851" s="2" t="s">
        <v>52</v>
      </c>
      <c r="U851" s="4">
        <v>44456</v>
      </c>
      <c r="V851" s="2">
        <v>19745.169999999998</v>
      </c>
      <c r="W851" s="2">
        <v>187.4</v>
      </c>
      <c r="X851" s="2" t="s">
        <v>54</v>
      </c>
      <c r="Z851" s="12">
        <v>44437</v>
      </c>
      <c r="AA851" s="10">
        <v>1093.47</v>
      </c>
      <c r="AB851" s="10">
        <v>-90115.9</v>
      </c>
    </row>
    <row r="852" spans="1:28" ht="15.75" customHeight="1" thickBot="1" x14ac:dyDescent="0.35">
      <c r="A852" s="4">
        <v>43710</v>
      </c>
      <c r="B852" s="2">
        <v>777.76</v>
      </c>
      <c r="C852" s="2">
        <v>16234.55</v>
      </c>
      <c r="D852" s="2" t="s">
        <v>54</v>
      </c>
      <c r="F852" s="4">
        <v>44444</v>
      </c>
      <c r="G852" s="2">
        <v>176.9</v>
      </c>
      <c r="H852" s="2">
        <v>-2915.8</v>
      </c>
      <c r="I852" s="2" t="s">
        <v>53</v>
      </c>
      <c r="K852" s="4">
        <v>44455</v>
      </c>
      <c r="L852" s="2">
        <v>8328.2099999999991</v>
      </c>
      <c r="M852" s="2">
        <v>113179.1</v>
      </c>
      <c r="N852" s="2" t="s">
        <v>55</v>
      </c>
      <c r="P852" s="4">
        <v>44454</v>
      </c>
      <c r="Q852" s="2">
        <v>2783.82</v>
      </c>
      <c r="R852" s="2">
        <v>-39485.480000000003</v>
      </c>
      <c r="S852" s="2" t="s">
        <v>52</v>
      </c>
      <c r="U852" s="4">
        <v>44458</v>
      </c>
      <c r="V852" s="2">
        <v>375.03</v>
      </c>
      <c r="W852" s="2">
        <v>-12699.93</v>
      </c>
      <c r="X852" s="2" t="s">
        <v>54</v>
      </c>
      <c r="Z852" s="12">
        <v>44438</v>
      </c>
      <c r="AA852" s="10">
        <v>50652.2</v>
      </c>
      <c r="AB852" s="10">
        <v>257567.59</v>
      </c>
    </row>
    <row r="853" spans="1:28" ht="15.75" customHeight="1" thickBot="1" x14ac:dyDescent="0.35">
      <c r="A853" s="4">
        <v>43710</v>
      </c>
      <c r="B853" s="2">
        <v>1416.7</v>
      </c>
      <c r="C853" s="2">
        <v>-88438.75</v>
      </c>
      <c r="D853" s="2" t="s">
        <v>53</v>
      </c>
      <c r="F853" s="4">
        <v>44445</v>
      </c>
      <c r="G853" s="2">
        <v>8704.59</v>
      </c>
      <c r="H853" s="2">
        <v>-14793.35</v>
      </c>
      <c r="I853" s="2" t="s">
        <v>53</v>
      </c>
      <c r="K853" s="4">
        <v>44456</v>
      </c>
      <c r="L853" s="2">
        <v>7797.01</v>
      </c>
      <c r="M853" s="2">
        <v>43438.13</v>
      </c>
      <c r="N853" s="2" t="s">
        <v>55</v>
      </c>
      <c r="P853" s="4">
        <v>44455</v>
      </c>
      <c r="Q853" s="2">
        <v>1746.38</v>
      </c>
      <c r="R853" s="2">
        <v>44808.15</v>
      </c>
      <c r="S853" s="2" t="s">
        <v>52</v>
      </c>
      <c r="U853" s="4">
        <v>44459</v>
      </c>
      <c r="V853" s="2">
        <v>16728.650000000001</v>
      </c>
      <c r="W853" s="2">
        <v>-1305308.46</v>
      </c>
      <c r="X853" s="2" t="s">
        <v>54</v>
      </c>
      <c r="Z853" s="12">
        <v>44439</v>
      </c>
      <c r="AA853" s="10">
        <v>79650.27</v>
      </c>
      <c r="AB853" s="10">
        <v>127060.85</v>
      </c>
    </row>
    <row r="854" spans="1:28" ht="15.75" customHeight="1" thickBot="1" x14ac:dyDescent="0.35">
      <c r="A854" s="4">
        <v>43710</v>
      </c>
      <c r="B854" s="2">
        <v>1267.6600000000001</v>
      </c>
      <c r="C854" s="2">
        <v>-100346.02</v>
      </c>
      <c r="D854" s="2" t="s">
        <v>55</v>
      </c>
      <c r="F854" s="4">
        <v>44446</v>
      </c>
      <c r="G854" s="2">
        <v>18400.45</v>
      </c>
      <c r="H854" s="2">
        <v>105380.13</v>
      </c>
      <c r="I854" s="2" t="s">
        <v>53</v>
      </c>
      <c r="K854" s="4">
        <v>44458</v>
      </c>
      <c r="L854" s="2">
        <v>437.57</v>
      </c>
      <c r="M854" s="2">
        <v>4617.3599999999997</v>
      </c>
      <c r="N854" s="2" t="s">
        <v>55</v>
      </c>
      <c r="P854" s="4">
        <v>44456</v>
      </c>
      <c r="Q854" s="2">
        <v>1335.3</v>
      </c>
      <c r="R854" s="2">
        <v>-17780.939999999999</v>
      </c>
      <c r="S854" s="2" t="s">
        <v>52</v>
      </c>
      <c r="U854" s="4">
        <v>44460</v>
      </c>
      <c r="V854" s="2">
        <v>14746.72</v>
      </c>
      <c r="W854" s="2">
        <v>-1156950.74</v>
      </c>
      <c r="X854" s="2" t="s">
        <v>54</v>
      </c>
      <c r="Z854" s="12">
        <v>44440</v>
      </c>
      <c r="AA854" s="10">
        <v>68493.47</v>
      </c>
      <c r="AB854" s="10">
        <v>565347.03</v>
      </c>
    </row>
    <row r="855" spans="1:28" ht="15.75" customHeight="1" thickBot="1" x14ac:dyDescent="0.35">
      <c r="A855" s="4">
        <v>43710</v>
      </c>
      <c r="B855" s="2">
        <v>319.67</v>
      </c>
      <c r="C855" s="2">
        <v>-755.31</v>
      </c>
      <c r="D855" s="2" t="s">
        <v>52</v>
      </c>
      <c r="F855" s="4">
        <v>44447</v>
      </c>
      <c r="G855" s="2">
        <v>15190.78</v>
      </c>
      <c r="H855" s="2">
        <v>-28149.86</v>
      </c>
      <c r="I855" s="2" t="s">
        <v>53</v>
      </c>
      <c r="K855" s="4">
        <v>44459</v>
      </c>
      <c r="L855" s="2">
        <v>11067.4</v>
      </c>
      <c r="M855" s="2">
        <v>-151463.48000000001</v>
      </c>
      <c r="N855" s="2" t="s">
        <v>55</v>
      </c>
      <c r="P855" s="4">
        <v>44458</v>
      </c>
      <c r="Q855" s="2">
        <v>23.6</v>
      </c>
      <c r="R855" s="2">
        <v>-659.5</v>
      </c>
      <c r="S855" s="2" t="s">
        <v>52</v>
      </c>
      <c r="U855" s="4">
        <v>44461</v>
      </c>
      <c r="V855" s="2">
        <v>16872.36</v>
      </c>
      <c r="W855" s="2">
        <v>8521.83</v>
      </c>
      <c r="X855" s="2" t="s">
        <v>54</v>
      </c>
      <c r="Z855" s="12">
        <v>44441</v>
      </c>
      <c r="AA855" s="10">
        <v>63634.57</v>
      </c>
      <c r="AB855" s="10">
        <v>-579974.16</v>
      </c>
    </row>
    <row r="856" spans="1:28" ht="15.75" customHeight="1" thickBot="1" x14ac:dyDescent="0.35">
      <c r="A856" s="4">
        <v>43711</v>
      </c>
      <c r="B856" s="2">
        <v>632.69000000000005</v>
      </c>
      <c r="C856" s="2">
        <v>8511.7800000000007</v>
      </c>
      <c r="D856" s="2" t="s">
        <v>52</v>
      </c>
      <c r="F856" s="4">
        <v>44448</v>
      </c>
      <c r="G856" s="2">
        <v>15295.57</v>
      </c>
      <c r="H856" s="2">
        <v>143455.13</v>
      </c>
      <c r="I856" s="2" t="s">
        <v>53</v>
      </c>
      <c r="K856" s="4">
        <v>44460</v>
      </c>
      <c r="L856" s="2">
        <v>8858.7199999999993</v>
      </c>
      <c r="M856" s="2">
        <v>158826.16</v>
      </c>
      <c r="N856" s="2" t="s">
        <v>55</v>
      </c>
      <c r="P856" s="4">
        <v>44459</v>
      </c>
      <c r="Q856" s="2">
        <v>1354.91</v>
      </c>
      <c r="R856" s="2">
        <v>-10086.969999999999</v>
      </c>
      <c r="S856" s="2" t="s">
        <v>52</v>
      </c>
      <c r="U856" s="4">
        <v>44462</v>
      </c>
      <c r="V856" s="2">
        <v>19174.169999999998</v>
      </c>
      <c r="W856" s="2">
        <v>-1855828.37</v>
      </c>
      <c r="X856" s="2" t="s">
        <v>54</v>
      </c>
      <c r="Z856" s="12">
        <v>44442</v>
      </c>
      <c r="AA856" s="10">
        <v>69870</v>
      </c>
      <c r="AB856" s="10">
        <v>-4025011.22</v>
      </c>
    </row>
    <row r="857" spans="1:28" ht="15.75" customHeight="1" thickBot="1" x14ac:dyDescent="0.35">
      <c r="A857" s="4">
        <v>43711</v>
      </c>
      <c r="B857" s="2">
        <v>1917.8</v>
      </c>
      <c r="C857" s="2">
        <v>-197732.6</v>
      </c>
      <c r="D857" s="2" t="s">
        <v>55</v>
      </c>
      <c r="F857" s="4">
        <v>44449</v>
      </c>
      <c r="G857" s="2">
        <v>11963.27</v>
      </c>
      <c r="H857" s="2">
        <v>80444.740000000005</v>
      </c>
      <c r="I857" s="2" t="s">
        <v>53</v>
      </c>
      <c r="K857" s="4">
        <v>44461</v>
      </c>
      <c r="L857" s="2">
        <v>14912.67</v>
      </c>
      <c r="M857" s="2">
        <v>-29550.99</v>
      </c>
      <c r="N857" s="2" t="s">
        <v>55</v>
      </c>
      <c r="P857" s="4">
        <v>44460</v>
      </c>
      <c r="Q857" s="2">
        <v>1191.5899999999999</v>
      </c>
      <c r="R857" s="2">
        <v>-3121.3</v>
      </c>
      <c r="S857" s="2" t="s">
        <v>52</v>
      </c>
      <c r="U857" s="4">
        <v>44463</v>
      </c>
      <c r="V857" s="2">
        <v>13642.01</v>
      </c>
      <c r="W857" s="2">
        <v>354357.34</v>
      </c>
      <c r="X857" s="2" t="s">
        <v>54</v>
      </c>
      <c r="Z857" s="12">
        <v>44443</v>
      </c>
      <c r="AA857" s="10">
        <v>0.1</v>
      </c>
      <c r="AB857" s="10">
        <v>68.73</v>
      </c>
    </row>
    <row r="858" spans="1:28" ht="15.75" customHeight="1" thickBot="1" x14ac:dyDescent="0.35">
      <c r="A858" s="4">
        <v>43711</v>
      </c>
      <c r="B858" s="2">
        <v>2975.88</v>
      </c>
      <c r="C858" s="2">
        <v>-176135.15</v>
      </c>
      <c r="D858" s="2" t="s">
        <v>53</v>
      </c>
      <c r="F858" s="4">
        <v>44451</v>
      </c>
      <c r="G858" s="2">
        <v>165.49</v>
      </c>
      <c r="H858" s="2">
        <v>-2508.83</v>
      </c>
      <c r="I858" s="2" t="s">
        <v>53</v>
      </c>
      <c r="K858" s="4">
        <v>44462</v>
      </c>
      <c r="L858" s="2">
        <v>11399.64</v>
      </c>
      <c r="M858" s="2">
        <v>500212.6</v>
      </c>
      <c r="N858" s="2" t="s">
        <v>55</v>
      </c>
      <c r="P858" s="4">
        <v>44461</v>
      </c>
      <c r="Q858" s="2">
        <v>1508.9</v>
      </c>
      <c r="R858" s="2">
        <v>17093.02</v>
      </c>
      <c r="S858" s="2" t="s">
        <v>52</v>
      </c>
      <c r="U858" s="4">
        <v>44465</v>
      </c>
      <c r="V858" s="2">
        <v>177.63</v>
      </c>
      <c r="W858" s="2">
        <v>1092.1199999999999</v>
      </c>
      <c r="X858" s="2" t="s">
        <v>54</v>
      </c>
      <c r="Z858" s="12">
        <v>44444</v>
      </c>
      <c r="AA858" s="10">
        <v>1534.69</v>
      </c>
      <c r="AB858" s="10">
        <v>-203512.14</v>
      </c>
    </row>
    <row r="859" spans="1:28" ht="15.75" customHeight="1" thickBot="1" x14ac:dyDescent="0.35">
      <c r="A859" s="4">
        <v>43711</v>
      </c>
      <c r="B859" s="2">
        <v>1337.59</v>
      </c>
      <c r="C859" s="2">
        <v>-94877.07</v>
      </c>
      <c r="D859" s="2" t="s">
        <v>54</v>
      </c>
      <c r="F859" s="4">
        <v>44452</v>
      </c>
      <c r="G859" s="2">
        <v>16094.38</v>
      </c>
      <c r="H859" s="2">
        <v>-154048.72</v>
      </c>
      <c r="I859" s="2" t="s">
        <v>53</v>
      </c>
      <c r="K859" s="4">
        <v>44463</v>
      </c>
      <c r="L859" s="2">
        <v>7648.74</v>
      </c>
      <c r="M859" s="2">
        <v>112813.54</v>
      </c>
      <c r="N859" s="2" t="s">
        <v>55</v>
      </c>
      <c r="P859" s="4">
        <v>44462</v>
      </c>
      <c r="Q859" s="2">
        <v>1767.16</v>
      </c>
      <c r="R859" s="2">
        <v>-106041.55</v>
      </c>
      <c r="S859" s="2" t="s">
        <v>52</v>
      </c>
      <c r="U859" s="4">
        <v>44466</v>
      </c>
      <c r="V859" s="2">
        <v>16289.5</v>
      </c>
      <c r="W859" s="2">
        <v>515575.92</v>
      </c>
      <c r="X859" s="2" t="s">
        <v>54</v>
      </c>
      <c r="Z859" s="12">
        <v>44445</v>
      </c>
      <c r="AA859" s="10">
        <v>38024.480000000003</v>
      </c>
      <c r="AB859" s="10">
        <v>311835.40999999997</v>
      </c>
    </row>
    <row r="860" spans="1:28" ht="15.75" customHeight="1" thickBot="1" x14ac:dyDescent="0.35">
      <c r="A860" s="4">
        <v>43712</v>
      </c>
      <c r="B860" s="2">
        <v>2793.56</v>
      </c>
      <c r="C860" s="2">
        <v>-54456.86</v>
      </c>
      <c r="D860" s="2" t="s">
        <v>53</v>
      </c>
      <c r="F860" s="4">
        <v>44453</v>
      </c>
      <c r="G860" s="2">
        <v>15402.8</v>
      </c>
      <c r="H860" s="2">
        <v>141271.85999999999</v>
      </c>
      <c r="I860" s="2" t="s">
        <v>53</v>
      </c>
      <c r="K860" s="4">
        <v>44465</v>
      </c>
      <c r="L860" s="2">
        <v>183.02</v>
      </c>
      <c r="M860" s="2">
        <v>-21290.78</v>
      </c>
      <c r="N860" s="2" t="s">
        <v>55</v>
      </c>
      <c r="P860" s="4">
        <v>44463</v>
      </c>
      <c r="Q860" s="2">
        <v>2902.56</v>
      </c>
      <c r="R860" s="2">
        <v>-174244.51</v>
      </c>
      <c r="S860" s="2" t="s">
        <v>52</v>
      </c>
      <c r="U860" s="4">
        <v>44467</v>
      </c>
      <c r="V860" s="2">
        <v>21867.22</v>
      </c>
      <c r="W860" s="2">
        <v>-1918825.27</v>
      </c>
      <c r="X860" s="2" t="s">
        <v>54</v>
      </c>
      <c r="Z860" s="12">
        <v>44446</v>
      </c>
      <c r="AA860" s="10">
        <v>84134.17</v>
      </c>
      <c r="AB860" s="10">
        <v>-4741030.51</v>
      </c>
    </row>
    <row r="861" spans="1:28" ht="15.75" customHeight="1" thickBot="1" x14ac:dyDescent="0.35">
      <c r="A861" s="4">
        <v>43712</v>
      </c>
      <c r="B861" s="2">
        <v>1229.3699999999999</v>
      </c>
      <c r="C861" s="2">
        <v>-64454.01</v>
      </c>
      <c r="D861" s="2" t="s">
        <v>55</v>
      </c>
      <c r="F861" s="4">
        <v>44454</v>
      </c>
      <c r="G861" s="2">
        <v>14645.52</v>
      </c>
      <c r="H861" s="2">
        <v>201030.43</v>
      </c>
      <c r="I861" s="2" t="s">
        <v>53</v>
      </c>
      <c r="K861" s="4">
        <v>44466</v>
      </c>
      <c r="L861" s="2">
        <v>8628.2199999999993</v>
      </c>
      <c r="M861" s="2">
        <v>262602.82</v>
      </c>
      <c r="N861" s="2" t="s">
        <v>55</v>
      </c>
      <c r="P861" s="4">
        <v>44465</v>
      </c>
      <c r="Q861" s="2">
        <v>100.91</v>
      </c>
      <c r="R861" s="2">
        <v>-26431.64</v>
      </c>
      <c r="S861" s="2" t="s">
        <v>52</v>
      </c>
      <c r="U861" s="4">
        <v>44468</v>
      </c>
      <c r="V861" s="2">
        <v>19283.599999999999</v>
      </c>
      <c r="W861" s="2">
        <v>-391115.98</v>
      </c>
      <c r="X861" s="2" t="s">
        <v>54</v>
      </c>
      <c r="Z861" s="12">
        <v>44447</v>
      </c>
      <c r="AA861" s="10">
        <v>66236.72</v>
      </c>
      <c r="AB861" s="10">
        <v>-850905.62</v>
      </c>
    </row>
    <row r="862" spans="1:28" ht="15.75" customHeight="1" thickBot="1" x14ac:dyDescent="0.35">
      <c r="A862" s="4">
        <v>43712</v>
      </c>
      <c r="B862" s="2">
        <v>391.88</v>
      </c>
      <c r="C862" s="2">
        <v>-5192.3</v>
      </c>
      <c r="D862" s="2" t="s">
        <v>52</v>
      </c>
      <c r="F862" s="4">
        <v>44455</v>
      </c>
      <c r="G862" s="2">
        <v>16546.759999999998</v>
      </c>
      <c r="H862" s="2">
        <v>-464430.14</v>
      </c>
      <c r="I862" s="2" t="s">
        <v>53</v>
      </c>
      <c r="K862" s="4">
        <v>44467</v>
      </c>
      <c r="L862" s="2">
        <v>14765.72</v>
      </c>
      <c r="M862" s="2">
        <v>-1501429.26</v>
      </c>
      <c r="N862" s="2" t="s">
        <v>55</v>
      </c>
      <c r="P862" s="4">
        <v>44466</v>
      </c>
      <c r="Q862" s="2">
        <v>5411.48</v>
      </c>
      <c r="R862" s="2">
        <v>-577949.99</v>
      </c>
      <c r="S862" s="2" t="s">
        <v>52</v>
      </c>
      <c r="U862" s="4">
        <v>44469</v>
      </c>
      <c r="V862" s="2">
        <v>23401.54</v>
      </c>
      <c r="W862" s="2">
        <v>-1301059.81</v>
      </c>
      <c r="X862" s="2" t="s">
        <v>54</v>
      </c>
      <c r="Z862" s="12">
        <v>44448</v>
      </c>
      <c r="AA862" s="10">
        <v>70327.67</v>
      </c>
      <c r="AB862" s="10">
        <v>434369.41</v>
      </c>
    </row>
    <row r="863" spans="1:28" ht="15.75" customHeight="1" thickBot="1" x14ac:dyDescent="0.35">
      <c r="A863" s="4">
        <v>43712</v>
      </c>
      <c r="B863" s="2">
        <v>1193.25</v>
      </c>
      <c r="C863" s="2">
        <v>7418.79</v>
      </c>
      <c r="D863" s="2" t="s">
        <v>54</v>
      </c>
      <c r="F863" s="4">
        <v>44456</v>
      </c>
      <c r="G863" s="2">
        <v>16441.68</v>
      </c>
      <c r="H863" s="2">
        <v>-117992.34</v>
      </c>
      <c r="I863" s="2" t="s">
        <v>53</v>
      </c>
      <c r="K863" s="4">
        <v>44468</v>
      </c>
      <c r="L863" s="2">
        <v>17590.580000000002</v>
      </c>
      <c r="M863" s="2">
        <v>-2352972.02</v>
      </c>
      <c r="N863" s="2" t="s">
        <v>55</v>
      </c>
      <c r="P863" s="4">
        <v>44467</v>
      </c>
      <c r="Q863" s="2">
        <v>6955.08</v>
      </c>
      <c r="R863" s="2">
        <v>-1233449.3899999999</v>
      </c>
      <c r="S863" s="2" t="s">
        <v>52</v>
      </c>
      <c r="U863" s="4">
        <v>44470</v>
      </c>
      <c r="V863" s="2">
        <v>15504.32</v>
      </c>
      <c r="W863" s="2">
        <v>18909.96</v>
      </c>
      <c r="X863" s="2" t="s">
        <v>54</v>
      </c>
      <c r="Z863" s="12">
        <v>44449</v>
      </c>
      <c r="AA863" s="10">
        <v>55951.48</v>
      </c>
      <c r="AB863" s="10">
        <v>48726.54</v>
      </c>
    </row>
    <row r="864" spans="1:28" ht="15.75" customHeight="1" thickBot="1" x14ac:dyDescent="0.35">
      <c r="A864" s="4">
        <v>43713</v>
      </c>
      <c r="B864" s="2">
        <v>1604.74</v>
      </c>
      <c r="C864" s="2">
        <v>-49938.05</v>
      </c>
      <c r="D864" s="2" t="s">
        <v>54</v>
      </c>
      <c r="F864" s="4">
        <v>44458</v>
      </c>
      <c r="G864" s="2">
        <v>214.82</v>
      </c>
      <c r="H864" s="2">
        <v>-18306.16</v>
      </c>
      <c r="I864" s="2" t="s">
        <v>53</v>
      </c>
      <c r="K864" s="4">
        <v>44469</v>
      </c>
      <c r="L864" s="2">
        <v>10563.25</v>
      </c>
      <c r="M864" s="2">
        <v>-347256.77</v>
      </c>
      <c r="N864" s="2" t="s">
        <v>55</v>
      </c>
      <c r="P864" s="4">
        <v>44468</v>
      </c>
      <c r="Q864" s="2">
        <v>5196.78</v>
      </c>
      <c r="R864" s="2">
        <v>-791073.97</v>
      </c>
      <c r="S864" s="2" t="s">
        <v>52</v>
      </c>
      <c r="U864" s="4">
        <v>44472</v>
      </c>
      <c r="V864" s="2">
        <v>559.35</v>
      </c>
      <c r="W864" s="2">
        <v>-22853.9</v>
      </c>
      <c r="X864" s="2" t="s">
        <v>54</v>
      </c>
      <c r="Z864" s="12">
        <v>44450</v>
      </c>
      <c r="AA864" s="10">
        <v>0.05</v>
      </c>
      <c r="AB864" s="10">
        <v>10.87</v>
      </c>
    </row>
    <row r="865" spans="1:28" ht="15.75" customHeight="1" thickBot="1" x14ac:dyDescent="0.35">
      <c r="A865" s="4">
        <v>43713</v>
      </c>
      <c r="B865" s="2">
        <v>2884.71</v>
      </c>
      <c r="C865" s="2">
        <v>-39330.01</v>
      </c>
      <c r="D865" s="2" t="s">
        <v>53</v>
      </c>
      <c r="F865" s="4">
        <v>44459</v>
      </c>
      <c r="G865" s="2">
        <v>12025.98</v>
      </c>
      <c r="H865" s="2">
        <v>-236559.64</v>
      </c>
      <c r="I865" s="2" t="s">
        <v>53</v>
      </c>
      <c r="K865" s="4">
        <v>44470</v>
      </c>
      <c r="L865" s="2">
        <v>10294.33</v>
      </c>
      <c r="M865" s="2">
        <v>-17689.39</v>
      </c>
      <c r="N865" s="2" t="s">
        <v>55</v>
      </c>
      <c r="P865" s="4">
        <v>44469</v>
      </c>
      <c r="Q865" s="2">
        <v>4361.18</v>
      </c>
      <c r="R865" s="2">
        <v>12566.21</v>
      </c>
      <c r="S865" s="2" t="s">
        <v>52</v>
      </c>
      <c r="U865" s="4">
        <v>44473</v>
      </c>
      <c r="V865" s="2">
        <v>20701.09</v>
      </c>
      <c r="W865" s="2">
        <v>-51853.55</v>
      </c>
      <c r="X865" s="2" t="s">
        <v>54</v>
      </c>
      <c r="Z865" s="12">
        <v>44451</v>
      </c>
      <c r="AA865" s="10">
        <v>1307.9100000000001</v>
      </c>
      <c r="AB865" s="10">
        <v>3773.27</v>
      </c>
    </row>
    <row r="866" spans="1:28" ht="15.75" customHeight="1" thickBot="1" x14ac:dyDescent="0.35">
      <c r="A866" s="4">
        <v>43713</v>
      </c>
      <c r="B866" s="2">
        <v>1119.01</v>
      </c>
      <c r="C866" s="2">
        <v>-121642.86</v>
      </c>
      <c r="D866" s="2" t="s">
        <v>55</v>
      </c>
      <c r="F866" s="4">
        <v>44460</v>
      </c>
      <c r="G866" s="2">
        <v>13681.22</v>
      </c>
      <c r="H866" s="2">
        <v>70944.95</v>
      </c>
      <c r="I866" s="2" t="s">
        <v>53</v>
      </c>
      <c r="K866" s="4">
        <v>44472</v>
      </c>
      <c r="L866" s="2">
        <v>282.56</v>
      </c>
      <c r="M866" s="2">
        <v>2469.15</v>
      </c>
      <c r="N866" s="2" t="s">
        <v>55</v>
      </c>
      <c r="P866" s="4">
        <v>44470</v>
      </c>
      <c r="Q866" s="2">
        <v>2831.29</v>
      </c>
      <c r="R866" s="2">
        <v>24380.43</v>
      </c>
      <c r="S866" s="2" t="s">
        <v>52</v>
      </c>
      <c r="U866" s="4">
        <v>44474</v>
      </c>
      <c r="V866" s="2">
        <v>17757.88</v>
      </c>
      <c r="W866" s="2">
        <v>237127.17</v>
      </c>
      <c r="X866" s="2" t="s">
        <v>54</v>
      </c>
      <c r="Z866" s="12">
        <v>44452</v>
      </c>
      <c r="AA866" s="10">
        <v>64416.49</v>
      </c>
      <c r="AB866" s="10">
        <v>669133.85</v>
      </c>
    </row>
    <row r="867" spans="1:28" ht="15.75" customHeight="1" thickBot="1" x14ac:dyDescent="0.35">
      <c r="A867" s="4">
        <v>43713</v>
      </c>
      <c r="B867" s="2">
        <v>495.86</v>
      </c>
      <c r="C867" s="2">
        <v>-19254.91</v>
      </c>
      <c r="D867" s="2" t="s">
        <v>52</v>
      </c>
      <c r="F867" s="4">
        <v>44461</v>
      </c>
      <c r="G867" s="2">
        <v>17871.669999999998</v>
      </c>
      <c r="H867" s="2">
        <v>-132490.31</v>
      </c>
      <c r="I867" s="2" t="s">
        <v>53</v>
      </c>
      <c r="K867" s="4">
        <v>44473</v>
      </c>
      <c r="L867" s="2">
        <v>9768.69</v>
      </c>
      <c r="M867" s="2">
        <v>10967.28</v>
      </c>
      <c r="N867" s="2" t="s">
        <v>55</v>
      </c>
      <c r="P867" s="4">
        <v>44472</v>
      </c>
      <c r="Q867" s="2">
        <v>188.86</v>
      </c>
      <c r="R867" s="2">
        <v>863.74</v>
      </c>
      <c r="S867" s="2" t="s">
        <v>52</v>
      </c>
      <c r="U867" s="4">
        <v>44475</v>
      </c>
      <c r="V867" s="2">
        <v>20911.82</v>
      </c>
      <c r="W867" s="2">
        <v>615878.47</v>
      </c>
      <c r="X867" s="2" t="s">
        <v>54</v>
      </c>
      <c r="Z867" s="12">
        <v>44453</v>
      </c>
      <c r="AA867" s="10">
        <v>80249.929999999993</v>
      </c>
      <c r="AB867" s="10">
        <v>1433376</v>
      </c>
    </row>
    <row r="868" spans="1:28" ht="15.75" customHeight="1" thickBot="1" x14ac:dyDescent="0.35">
      <c r="A868" s="4">
        <v>43714</v>
      </c>
      <c r="B868" s="2">
        <v>1641.28</v>
      </c>
      <c r="C868" s="2">
        <v>-41215.040000000001</v>
      </c>
      <c r="D868" s="2" t="s">
        <v>54</v>
      </c>
      <c r="F868" s="4">
        <v>44462</v>
      </c>
      <c r="G868" s="2">
        <v>16055.35</v>
      </c>
      <c r="H868" s="2">
        <v>293808.56</v>
      </c>
      <c r="I868" s="2" t="s">
        <v>53</v>
      </c>
      <c r="K868" s="4">
        <v>44474</v>
      </c>
      <c r="L868" s="2">
        <v>9360.77</v>
      </c>
      <c r="M868" s="2">
        <v>82774.94</v>
      </c>
      <c r="N868" s="2" t="s">
        <v>55</v>
      </c>
      <c r="P868" s="4">
        <v>44473</v>
      </c>
      <c r="Q868" s="2">
        <v>2954.22</v>
      </c>
      <c r="R868" s="2">
        <v>36091.730000000003</v>
      </c>
      <c r="S868" s="2" t="s">
        <v>52</v>
      </c>
      <c r="U868" s="4">
        <v>44476</v>
      </c>
      <c r="V868" s="2">
        <v>20601.37</v>
      </c>
      <c r="W868" s="2">
        <v>795787.72</v>
      </c>
      <c r="X868" s="2" t="s">
        <v>54</v>
      </c>
      <c r="Z868" s="12">
        <v>44454</v>
      </c>
      <c r="AA868" s="10">
        <v>71105.039999999994</v>
      </c>
      <c r="AB868" s="10">
        <v>1399492.89</v>
      </c>
    </row>
    <row r="869" spans="1:28" ht="15.75" customHeight="1" thickBot="1" x14ac:dyDescent="0.35">
      <c r="A869" s="4">
        <v>43714</v>
      </c>
      <c r="B869" s="2">
        <v>345.69</v>
      </c>
      <c r="C869" s="2">
        <v>-3222.68</v>
      </c>
      <c r="D869" s="2" t="s">
        <v>52</v>
      </c>
      <c r="F869" s="4">
        <v>44463</v>
      </c>
      <c r="G869" s="2">
        <v>10541.94</v>
      </c>
      <c r="H869" s="2">
        <v>54725.95</v>
      </c>
      <c r="I869" s="2" t="s">
        <v>53</v>
      </c>
      <c r="K869" s="4">
        <v>44475</v>
      </c>
      <c r="L869" s="2">
        <v>9611.5</v>
      </c>
      <c r="M869" s="2">
        <v>91423.17</v>
      </c>
      <c r="N869" s="2" t="s">
        <v>55</v>
      </c>
      <c r="P869" s="4">
        <v>44474</v>
      </c>
      <c r="Q869" s="2">
        <v>1748.21</v>
      </c>
      <c r="R869" s="2">
        <v>-40786.33</v>
      </c>
      <c r="S869" s="2" t="s">
        <v>52</v>
      </c>
      <c r="U869" s="4">
        <v>44477</v>
      </c>
      <c r="V869" s="2">
        <v>24719.61</v>
      </c>
      <c r="W869" s="2">
        <v>-63755.7</v>
      </c>
      <c r="X869" s="2" t="s">
        <v>54</v>
      </c>
      <c r="Z869" s="12">
        <v>44455</v>
      </c>
      <c r="AA869" s="10">
        <v>78749.350000000006</v>
      </c>
      <c r="AB869" s="10">
        <v>-9091942.6500000004</v>
      </c>
    </row>
    <row r="870" spans="1:28" ht="15.75" customHeight="1" thickBot="1" x14ac:dyDescent="0.35">
      <c r="A870" s="4">
        <v>43714</v>
      </c>
      <c r="B870" s="2">
        <v>2222.65</v>
      </c>
      <c r="C870" s="2">
        <v>-1603.54</v>
      </c>
      <c r="D870" s="2" t="s">
        <v>53</v>
      </c>
      <c r="F870" s="4">
        <v>44465</v>
      </c>
      <c r="G870" s="2">
        <v>176.61</v>
      </c>
      <c r="H870" s="2">
        <v>-31864.49</v>
      </c>
      <c r="I870" s="2" t="s">
        <v>53</v>
      </c>
      <c r="K870" s="4">
        <v>44476</v>
      </c>
      <c r="L870" s="2">
        <v>9058.07</v>
      </c>
      <c r="M870" s="2">
        <v>42879.9</v>
      </c>
      <c r="N870" s="2" t="s">
        <v>55</v>
      </c>
      <c r="P870" s="4">
        <v>44475</v>
      </c>
      <c r="Q870" s="2">
        <v>2254.9899999999998</v>
      </c>
      <c r="R870" s="2">
        <v>-12831.69</v>
      </c>
      <c r="S870" s="2" t="s">
        <v>52</v>
      </c>
      <c r="U870" s="4">
        <v>44479</v>
      </c>
      <c r="V870" s="2">
        <v>868.78</v>
      </c>
      <c r="W870" s="2">
        <v>-154310.94</v>
      </c>
      <c r="X870" s="2" t="s">
        <v>54</v>
      </c>
      <c r="Z870" s="12">
        <v>44456</v>
      </c>
      <c r="AA870" s="10">
        <v>66460.17</v>
      </c>
      <c r="AB870" s="10">
        <v>2581.8000000000002</v>
      </c>
    </row>
    <row r="871" spans="1:28" ht="15.75" customHeight="1" thickBot="1" x14ac:dyDescent="0.35">
      <c r="A871" s="4">
        <v>43714</v>
      </c>
      <c r="B871" s="2">
        <v>895.96</v>
      </c>
      <c r="C871" s="2">
        <v>-29124.2</v>
      </c>
      <c r="D871" s="2" t="s">
        <v>55</v>
      </c>
      <c r="F871" s="4">
        <v>44466</v>
      </c>
      <c r="G871" s="2">
        <v>14500.94</v>
      </c>
      <c r="H871" s="2">
        <v>114913.06</v>
      </c>
      <c r="I871" s="2" t="s">
        <v>53</v>
      </c>
      <c r="K871" s="4">
        <v>44477</v>
      </c>
      <c r="L871" s="2">
        <v>8313.89</v>
      </c>
      <c r="M871" s="2">
        <v>-66564.649999999994</v>
      </c>
      <c r="N871" s="2" t="s">
        <v>55</v>
      </c>
      <c r="P871" s="4">
        <v>44476</v>
      </c>
      <c r="Q871" s="2">
        <v>1466.51</v>
      </c>
      <c r="R871" s="2">
        <v>-3223.16</v>
      </c>
      <c r="S871" s="2" t="s">
        <v>52</v>
      </c>
      <c r="U871" s="4">
        <v>44480</v>
      </c>
      <c r="V871" s="2">
        <v>17595.330000000002</v>
      </c>
      <c r="W871" s="2">
        <v>687727.95</v>
      </c>
      <c r="X871" s="2" t="s">
        <v>54</v>
      </c>
      <c r="Z871" s="12">
        <v>44457</v>
      </c>
      <c r="AA871" s="10">
        <v>286.06</v>
      </c>
      <c r="AB871" s="10">
        <v>-9317.2199999999993</v>
      </c>
    </row>
    <row r="872" spans="1:28" ht="15.75" customHeight="1" thickBot="1" x14ac:dyDescent="0.35">
      <c r="A872" s="4">
        <v>43716</v>
      </c>
      <c r="B872" s="2">
        <v>37.270000000000003</v>
      </c>
      <c r="C872" s="2">
        <v>-10204.790000000001</v>
      </c>
      <c r="D872" s="2" t="s">
        <v>54</v>
      </c>
      <c r="F872" s="4">
        <v>44467</v>
      </c>
      <c r="G872" s="2">
        <v>18137.5</v>
      </c>
      <c r="H872" s="2">
        <v>-60098.36</v>
      </c>
      <c r="I872" s="2" t="s">
        <v>53</v>
      </c>
      <c r="K872" s="4">
        <v>44479</v>
      </c>
      <c r="L872" s="2">
        <v>132.11000000000001</v>
      </c>
      <c r="M872" s="2">
        <v>-5463.43</v>
      </c>
      <c r="N872" s="2" t="s">
        <v>55</v>
      </c>
      <c r="P872" s="4">
        <v>44477</v>
      </c>
      <c r="Q872" s="2">
        <v>2941.72</v>
      </c>
      <c r="R872" s="2">
        <v>-153109.79</v>
      </c>
      <c r="S872" s="2" t="s">
        <v>52</v>
      </c>
      <c r="U872" s="4">
        <v>44481</v>
      </c>
      <c r="V872" s="2">
        <v>24812.400000000001</v>
      </c>
      <c r="W872" s="2">
        <v>1432756.26</v>
      </c>
      <c r="X872" s="2" t="s">
        <v>54</v>
      </c>
      <c r="Z872" s="12">
        <v>44458</v>
      </c>
      <c r="AA872" s="10">
        <v>2239.4499999999998</v>
      </c>
      <c r="AB872" s="10">
        <v>-136299.07999999999</v>
      </c>
    </row>
    <row r="873" spans="1:28" ht="15.75" customHeight="1" thickBot="1" x14ac:dyDescent="0.35">
      <c r="A873" s="4">
        <v>43716</v>
      </c>
      <c r="B873" s="2">
        <v>19.14</v>
      </c>
      <c r="C873" s="2">
        <v>-400.71</v>
      </c>
      <c r="D873" s="2" t="s">
        <v>55</v>
      </c>
      <c r="F873" s="4">
        <v>44468</v>
      </c>
      <c r="G873" s="2">
        <v>20535.599999999999</v>
      </c>
      <c r="H873" s="2">
        <v>-2061412.54</v>
      </c>
      <c r="I873" s="2" t="s">
        <v>53</v>
      </c>
      <c r="K873" s="4">
        <v>44480</v>
      </c>
      <c r="L873" s="2">
        <v>9138.7199999999993</v>
      </c>
      <c r="M873" s="2">
        <v>-40522.1</v>
      </c>
      <c r="N873" s="2" t="s">
        <v>55</v>
      </c>
      <c r="P873" s="4">
        <v>44479</v>
      </c>
      <c r="Q873" s="2">
        <v>181.19</v>
      </c>
      <c r="R873" s="2">
        <v>-84881.52</v>
      </c>
      <c r="S873" s="2" t="s">
        <v>52</v>
      </c>
      <c r="U873" s="4">
        <v>44482</v>
      </c>
      <c r="V873" s="2">
        <v>30368.720000000001</v>
      </c>
      <c r="W873" s="2">
        <v>-1603388.35</v>
      </c>
      <c r="X873" s="2" t="s">
        <v>54</v>
      </c>
      <c r="Z873" s="12">
        <v>44459</v>
      </c>
      <c r="AA873" s="10">
        <v>72097.919999999998</v>
      </c>
      <c r="AB873" s="10">
        <v>-2949905.43</v>
      </c>
    </row>
    <row r="874" spans="1:28" ht="15.75" customHeight="1" thickBot="1" x14ac:dyDescent="0.35">
      <c r="A874" s="4">
        <v>43716</v>
      </c>
      <c r="B874" s="2">
        <v>33.299999999999997</v>
      </c>
      <c r="C874" s="2">
        <v>1059.0999999999999</v>
      </c>
      <c r="D874" s="2" t="s">
        <v>53</v>
      </c>
      <c r="F874" s="4">
        <v>44469</v>
      </c>
      <c r="G874" s="2">
        <v>17308.48</v>
      </c>
      <c r="H874" s="2">
        <v>-689578.56</v>
      </c>
      <c r="I874" s="2" t="s">
        <v>53</v>
      </c>
      <c r="K874" s="4">
        <v>44481</v>
      </c>
      <c r="L874" s="2">
        <v>10549.8</v>
      </c>
      <c r="M874" s="2">
        <v>123890.78</v>
      </c>
      <c r="N874" s="2" t="s">
        <v>55</v>
      </c>
      <c r="P874" s="4">
        <v>44480</v>
      </c>
      <c r="Q874" s="2">
        <v>4837.78</v>
      </c>
      <c r="R874" s="2">
        <v>-1553169.3</v>
      </c>
      <c r="S874" s="2" t="s">
        <v>52</v>
      </c>
      <c r="U874" s="4">
        <v>44483</v>
      </c>
      <c r="V874" s="2">
        <v>18447.169999999998</v>
      </c>
      <c r="W874" s="2">
        <v>-956473.35</v>
      </c>
      <c r="X874" s="2" t="s">
        <v>54</v>
      </c>
      <c r="Z874" s="12">
        <v>44460</v>
      </c>
      <c r="AA874" s="10">
        <v>63872.23</v>
      </c>
      <c r="AB874" s="10">
        <v>-580817.22</v>
      </c>
    </row>
    <row r="875" spans="1:28" ht="15.75" customHeight="1" thickBot="1" x14ac:dyDescent="0.35">
      <c r="A875" s="4">
        <v>43716</v>
      </c>
      <c r="B875" s="2">
        <v>19.28</v>
      </c>
      <c r="C875" s="2">
        <v>-6300.57</v>
      </c>
      <c r="D875" s="2" t="s">
        <v>52</v>
      </c>
      <c r="F875" s="4">
        <v>44470</v>
      </c>
      <c r="G875" s="2">
        <v>12284.48</v>
      </c>
      <c r="H875" s="2">
        <v>72515.520000000004</v>
      </c>
      <c r="I875" s="2" t="s">
        <v>53</v>
      </c>
      <c r="K875" s="4">
        <v>44482</v>
      </c>
      <c r="L875" s="2">
        <v>10084.01</v>
      </c>
      <c r="M875" s="2">
        <v>84578.46</v>
      </c>
      <c r="N875" s="2" t="s">
        <v>55</v>
      </c>
      <c r="P875" s="4">
        <v>44481</v>
      </c>
      <c r="Q875" s="2">
        <v>4381.55</v>
      </c>
      <c r="R875" s="2">
        <v>-632456.36</v>
      </c>
      <c r="S875" s="2" t="s">
        <v>52</v>
      </c>
      <c r="U875" s="4">
        <v>44484</v>
      </c>
      <c r="V875" s="2">
        <v>22517.97</v>
      </c>
      <c r="W875" s="2">
        <v>-1540047.39</v>
      </c>
      <c r="X875" s="2" t="s">
        <v>54</v>
      </c>
      <c r="Z875" s="12">
        <v>44461</v>
      </c>
      <c r="AA875" s="10">
        <v>73462.570000000007</v>
      </c>
      <c r="AB875" s="10">
        <v>251801.65</v>
      </c>
    </row>
    <row r="876" spans="1:28" ht="15.75" customHeight="1" thickBot="1" x14ac:dyDescent="0.35">
      <c r="A876" s="4">
        <v>43717</v>
      </c>
      <c r="B876" s="2">
        <v>1177.22</v>
      </c>
      <c r="C876" s="2">
        <v>-40885.4</v>
      </c>
      <c r="D876" s="2" t="s">
        <v>54</v>
      </c>
      <c r="F876" s="4">
        <v>44472</v>
      </c>
      <c r="G876" s="2">
        <v>446.01</v>
      </c>
      <c r="H876" s="2">
        <v>-5922.51</v>
      </c>
      <c r="I876" s="2" t="s">
        <v>53</v>
      </c>
      <c r="K876" s="4">
        <v>44483</v>
      </c>
      <c r="L876" s="2">
        <v>8521.4</v>
      </c>
      <c r="M876" s="2">
        <v>-317103.37</v>
      </c>
      <c r="N876" s="2" t="s">
        <v>55</v>
      </c>
      <c r="P876" s="4">
        <v>44482</v>
      </c>
      <c r="Q876" s="2">
        <v>3095.57</v>
      </c>
      <c r="R876" s="2">
        <v>-49135.28</v>
      </c>
      <c r="S876" s="2" t="s">
        <v>52</v>
      </c>
      <c r="U876" s="4">
        <v>44486</v>
      </c>
      <c r="V876" s="2">
        <v>724.53</v>
      </c>
      <c r="W876" s="2">
        <v>-75921.22</v>
      </c>
      <c r="X876" s="2" t="s">
        <v>54</v>
      </c>
      <c r="Z876" s="12">
        <v>44462</v>
      </c>
      <c r="AA876" s="10">
        <v>72599.06</v>
      </c>
      <c r="AB876" s="10">
        <v>-1224326.31</v>
      </c>
    </row>
    <row r="877" spans="1:28" ht="15.75" customHeight="1" thickBot="1" x14ac:dyDescent="0.35">
      <c r="A877" s="4">
        <v>43717</v>
      </c>
      <c r="B877" s="2">
        <v>2422.1999999999998</v>
      </c>
      <c r="C877" s="2">
        <v>-9308.66</v>
      </c>
      <c r="D877" s="2" t="s">
        <v>53</v>
      </c>
      <c r="F877" s="4">
        <v>44473</v>
      </c>
      <c r="G877" s="2">
        <v>14309.28</v>
      </c>
      <c r="H877" s="2">
        <v>99632.69</v>
      </c>
      <c r="I877" s="2" t="s">
        <v>53</v>
      </c>
      <c r="K877" s="4">
        <v>44484</v>
      </c>
      <c r="L877" s="2">
        <v>7371.84</v>
      </c>
      <c r="M877" s="2">
        <v>-191433.63</v>
      </c>
      <c r="N877" s="2" t="s">
        <v>55</v>
      </c>
      <c r="P877" s="4">
        <v>44483</v>
      </c>
      <c r="Q877" s="2">
        <v>2364.63</v>
      </c>
      <c r="R877" s="2">
        <v>-145198.53</v>
      </c>
      <c r="S877" s="2" t="s">
        <v>52</v>
      </c>
      <c r="U877" s="4">
        <v>44487</v>
      </c>
      <c r="V877" s="2">
        <v>19105.52</v>
      </c>
      <c r="W877" s="2">
        <v>232244.38</v>
      </c>
      <c r="X877" s="2" t="s">
        <v>54</v>
      </c>
      <c r="Z877" s="12">
        <v>44463</v>
      </c>
      <c r="AA877" s="10">
        <v>54802.879999999997</v>
      </c>
      <c r="AB877" s="10">
        <v>418898.95</v>
      </c>
    </row>
    <row r="878" spans="1:28" ht="15.75" customHeight="1" thickBot="1" x14ac:dyDescent="0.35">
      <c r="A878" s="4">
        <v>43717</v>
      </c>
      <c r="B878" s="2">
        <v>1443.39</v>
      </c>
      <c r="C878" s="2">
        <v>-798.84</v>
      </c>
      <c r="D878" s="2" t="s">
        <v>55</v>
      </c>
      <c r="F878" s="4">
        <v>44474</v>
      </c>
      <c r="G878" s="2">
        <v>14322.78</v>
      </c>
      <c r="H878" s="2">
        <v>-43753.73</v>
      </c>
      <c r="I878" s="2" t="s">
        <v>53</v>
      </c>
      <c r="K878" s="4">
        <v>44486</v>
      </c>
      <c r="L878" s="2">
        <v>203.78</v>
      </c>
      <c r="M878" s="2">
        <v>-24520.31</v>
      </c>
      <c r="N878" s="2" t="s">
        <v>55</v>
      </c>
      <c r="P878" s="4">
        <v>44484</v>
      </c>
      <c r="Q878" s="2">
        <v>3378.04</v>
      </c>
      <c r="R878" s="2">
        <v>-787729.39</v>
      </c>
      <c r="S878" s="2" t="s">
        <v>52</v>
      </c>
      <c r="U878" s="4">
        <v>44488</v>
      </c>
      <c r="V878" s="2">
        <v>23226.15</v>
      </c>
      <c r="W878" s="2">
        <v>-108047.88</v>
      </c>
      <c r="X878" s="2" t="s">
        <v>54</v>
      </c>
      <c r="Z878" s="12">
        <v>44465</v>
      </c>
      <c r="AA878" s="10">
        <v>1252.3399999999999</v>
      </c>
      <c r="AB878" s="10">
        <v>-154316.12</v>
      </c>
    </row>
    <row r="879" spans="1:28" ht="15.75" customHeight="1" thickBot="1" x14ac:dyDescent="0.35">
      <c r="A879" s="4">
        <v>43717</v>
      </c>
      <c r="B879" s="2">
        <v>396.17</v>
      </c>
      <c r="C879" s="2">
        <v>-10294.879999999999</v>
      </c>
      <c r="D879" s="2" t="s">
        <v>52</v>
      </c>
      <c r="F879" s="4">
        <v>44475</v>
      </c>
      <c r="G879" s="2">
        <v>17010.150000000001</v>
      </c>
      <c r="H879" s="2">
        <v>-545969.42000000004</v>
      </c>
      <c r="I879" s="2" t="s">
        <v>53</v>
      </c>
      <c r="K879" s="4">
        <v>44487</v>
      </c>
      <c r="L879" s="2">
        <v>6124.86</v>
      </c>
      <c r="M879" s="2">
        <v>58429.64</v>
      </c>
      <c r="N879" s="2" t="s">
        <v>55</v>
      </c>
      <c r="P879" s="4">
        <v>44486</v>
      </c>
      <c r="Q879" s="2">
        <v>72.28</v>
      </c>
      <c r="R879" s="2">
        <v>-18937.169999999998</v>
      </c>
      <c r="S879" s="2" t="s">
        <v>52</v>
      </c>
      <c r="U879" s="4">
        <v>44489</v>
      </c>
      <c r="V879" s="2">
        <v>20173.990000000002</v>
      </c>
      <c r="W879" s="2">
        <v>235718.55</v>
      </c>
      <c r="X879" s="2" t="s">
        <v>54</v>
      </c>
      <c r="Z879" s="12">
        <v>44466</v>
      </c>
      <c r="AA879" s="10">
        <v>66296.899999999994</v>
      </c>
      <c r="AB879" s="10">
        <v>203191.1</v>
      </c>
    </row>
    <row r="880" spans="1:28" ht="15.75" customHeight="1" thickBot="1" x14ac:dyDescent="0.35">
      <c r="A880" s="4">
        <v>43718</v>
      </c>
      <c r="B880" s="2">
        <v>2541.34</v>
      </c>
      <c r="C880" s="2">
        <v>6104.8</v>
      </c>
      <c r="D880" s="2" t="s">
        <v>53</v>
      </c>
      <c r="F880" s="4">
        <v>44476</v>
      </c>
      <c r="G880" s="2">
        <v>12708.84</v>
      </c>
      <c r="H880" s="2">
        <v>31306.720000000001</v>
      </c>
      <c r="I880" s="2" t="s">
        <v>53</v>
      </c>
      <c r="K880" s="4">
        <v>44488</v>
      </c>
      <c r="L880" s="2">
        <v>8638.3700000000008</v>
      </c>
      <c r="M880" s="2">
        <v>-584527.92000000004</v>
      </c>
      <c r="N880" s="2" t="s">
        <v>55</v>
      </c>
      <c r="P880" s="4">
        <v>44487</v>
      </c>
      <c r="Q880" s="2">
        <v>2303.86</v>
      </c>
      <c r="R880" s="2">
        <v>-21.44</v>
      </c>
      <c r="S880" s="2" t="s">
        <v>52</v>
      </c>
      <c r="U880" s="4">
        <v>44490</v>
      </c>
      <c r="V880" s="2">
        <v>21324.41</v>
      </c>
      <c r="W880" s="2">
        <v>706030.32</v>
      </c>
      <c r="X880" s="2" t="s">
        <v>54</v>
      </c>
      <c r="Z880" s="12">
        <v>44467</v>
      </c>
      <c r="AA880" s="10">
        <v>86026.08</v>
      </c>
      <c r="AB880" s="10">
        <v>-4940215.5</v>
      </c>
    </row>
    <row r="881" spans="1:28" ht="15.75" customHeight="1" thickBot="1" x14ac:dyDescent="0.35">
      <c r="A881" s="4">
        <v>43718</v>
      </c>
      <c r="B881" s="2">
        <v>406</v>
      </c>
      <c r="C881" s="2">
        <v>-8029.66</v>
      </c>
      <c r="D881" s="2" t="s">
        <v>52</v>
      </c>
      <c r="F881" s="4">
        <v>44477</v>
      </c>
      <c r="G881" s="2">
        <v>13409.9</v>
      </c>
      <c r="H881" s="2">
        <v>-15179.16</v>
      </c>
      <c r="I881" s="2" t="s">
        <v>53</v>
      </c>
      <c r="K881" s="4">
        <v>44489</v>
      </c>
      <c r="L881" s="2">
        <v>7920.07</v>
      </c>
      <c r="M881" s="2">
        <v>-191805.78</v>
      </c>
      <c r="N881" s="2" t="s">
        <v>55</v>
      </c>
      <c r="P881" s="4">
        <v>44488</v>
      </c>
      <c r="Q881" s="2">
        <v>2675.55</v>
      </c>
      <c r="R881" s="2">
        <v>-165767.03</v>
      </c>
      <c r="S881" s="2" t="s">
        <v>52</v>
      </c>
      <c r="U881" s="4">
        <v>44491</v>
      </c>
      <c r="V881" s="2">
        <v>29808.71</v>
      </c>
      <c r="W881" s="2">
        <v>-3330873.61</v>
      </c>
      <c r="X881" s="2" t="s">
        <v>54</v>
      </c>
      <c r="Z881" s="12">
        <v>44468</v>
      </c>
      <c r="AA881" s="10">
        <v>83641.919999999998</v>
      </c>
      <c r="AB881" s="10">
        <v>-5870079.54</v>
      </c>
    </row>
    <row r="882" spans="1:28" ht="15.75" customHeight="1" thickBot="1" x14ac:dyDescent="0.35">
      <c r="A882" s="4">
        <v>43718</v>
      </c>
      <c r="B882" s="2">
        <v>1075.44</v>
      </c>
      <c r="C882" s="2">
        <v>-32420.27</v>
      </c>
      <c r="D882" s="2" t="s">
        <v>55</v>
      </c>
      <c r="F882" s="4">
        <v>44479</v>
      </c>
      <c r="G882" s="2">
        <v>297.89999999999998</v>
      </c>
      <c r="H882" s="2">
        <v>-15689.72</v>
      </c>
      <c r="I882" s="2" t="s">
        <v>53</v>
      </c>
      <c r="K882" s="4">
        <v>44490</v>
      </c>
      <c r="L882" s="2">
        <v>7236.17</v>
      </c>
      <c r="M882" s="2">
        <v>99845.53</v>
      </c>
      <c r="N882" s="2" t="s">
        <v>55</v>
      </c>
      <c r="P882" s="4">
        <v>44489</v>
      </c>
      <c r="Q882" s="2">
        <v>2478.15</v>
      </c>
      <c r="R882" s="2">
        <v>-184546.13</v>
      </c>
      <c r="S882" s="2" t="s">
        <v>52</v>
      </c>
      <c r="U882" s="4">
        <v>44493</v>
      </c>
      <c r="V882" s="2">
        <v>195.14</v>
      </c>
      <c r="W882" s="2">
        <v>32.630000000000003</v>
      </c>
      <c r="X882" s="2" t="s">
        <v>54</v>
      </c>
      <c r="Z882" s="12">
        <v>44469</v>
      </c>
      <c r="AA882" s="10">
        <v>77588.89</v>
      </c>
      <c r="AB882" s="10">
        <v>-2224624.9500000002</v>
      </c>
    </row>
    <row r="883" spans="1:28" ht="15.75" customHeight="1" thickBot="1" x14ac:dyDescent="0.35">
      <c r="A883" s="4">
        <v>43718</v>
      </c>
      <c r="B883" s="2">
        <v>1392.26</v>
      </c>
      <c r="C883" s="2">
        <v>-62286.98</v>
      </c>
      <c r="D883" s="2" t="s">
        <v>54</v>
      </c>
      <c r="F883" s="4">
        <v>44480</v>
      </c>
      <c r="G883" s="2">
        <v>11725.06</v>
      </c>
      <c r="H883" s="2">
        <v>-74543.509999999995</v>
      </c>
      <c r="I883" s="2" t="s">
        <v>53</v>
      </c>
      <c r="K883" s="4">
        <v>44491</v>
      </c>
      <c r="L883" s="2">
        <v>8720.7900000000009</v>
      </c>
      <c r="M883" s="2">
        <v>155630.75</v>
      </c>
      <c r="N883" s="2" t="s">
        <v>55</v>
      </c>
      <c r="P883" s="4">
        <v>44490</v>
      </c>
      <c r="Q883" s="2">
        <v>2799.49</v>
      </c>
      <c r="R883" s="2">
        <v>-19004.97</v>
      </c>
      <c r="S883" s="2" t="s">
        <v>52</v>
      </c>
      <c r="U883" s="4">
        <v>44494</v>
      </c>
      <c r="V883" s="2">
        <v>19902.419999999998</v>
      </c>
      <c r="W883" s="2">
        <v>471865.31</v>
      </c>
      <c r="X883" s="2" t="s">
        <v>54</v>
      </c>
      <c r="Z883" s="12">
        <v>44470</v>
      </c>
      <c r="AA883" s="10">
        <v>62593.02</v>
      </c>
      <c r="AB883" s="10">
        <v>169086.42</v>
      </c>
    </row>
    <row r="884" spans="1:28" ht="15.75" customHeight="1" thickBot="1" x14ac:dyDescent="0.35">
      <c r="A884" s="4">
        <v>43719</v>
      </c>
      <c r="B884" s="2">
        <v>931.54</v>
      </c>
      <c r="C884" s="2">
        <v>2279.2600000000002</v>
      </c>
      <c r="D884" s="2" t="s">
        <v>55</v>
      </c>
      <c r="F884" s="4">
        <v>44481</v>
      </c>
      <c r="G884" s="2">
        <v>12202.32</v>
      </c>
      <c r="H884" s="2">
        <v>-139236.9</v>
      </c>
      <c r="I884" s="2" t="s">
        <v>53</v>
      </c>
      <c r="K884" s="4">
        <v>44493</v>
      </c>
      <c r="L884" s="2">
        <v>132.47</v>
      </c>
      <c r="M884" s="2">
        <v>2765.09</v>
      </c>
      <c r="N884" s="2" t="s">
        <v>55</v>
      </c>
      <c r="P884" s="4">
        <v>44491</v>
      </c>
      <c r="Q884" s="2">
        <v>2313.52</v>
      </c>
      <c r="R884" s="2">
        <v>12367.86</v>
      </c>
      <c r="S884" s="2" t="s">
        <v>52</v>
      </c>
      <c r="U884" s="4">
        <v>44495</v>
      </c>
      <c r="V884" s="2">
        <v>25347.18</v>
      </c>
      <c r="W884" s="2">
        <v>-215185.13</v>
      </c>
      <c r="X884" s="2" t="s">
        <v>54</v>
      </c>
      <c r="Z884" s="12">
        <v>44471</v>
      </c>
      <c r="AA884" s="10">
        <v>57.38</v>
      </c>
      <c r="AB884" s="10">
        <v>-1683.99</v>
      </c>
    </row>
    <row r="885" spans="1:28" ht="15.75" customHeight="1" thickBot="1" x14ac:dyDescent="0.35">
      <c r="A885" s="4">
        <v>43719</v>
      </c>
      <c r="B885" s="2">
        <v>3522.22</v>
      </c>
      <c r="C885" s="2">
        <v>-49637.9</v>
      </c>
      <c r="D885" s="2" t="s">
        <v>53</v>
      </c>
      <c r="F885" s="4">
        <v>44482</v>
      </c>
      <c r="G885" s="2">
        <v>13852.8</v>
      </c>
      <c r="H885" s="2">
        <v>92974.86</v>
      </c>
      <c r="I885" s="2" t="s">
        <v>53</v>
      </c>
      <c r="K885" s="4">
        <v>44494</v>
      </c>
      <c r="L885" s="2">
        <v>8336.5400000000009</v>
      </c>
      <c r="M885" s="2">
        <v>210565.61</v>
      </c>
      <c r="N885" s="2" t="s">
        <v>55</v>
      </c>
      <c r="P885" s="4">
        <v>44493</v>
      </c>
      <c r="Q885" s="2">
        <v>88.41</v>
      </c>
      <c r="R885" s="2">
        <v>3406.71</v>
      </c>
      <c r="S885" s="2" t="s">
        <v>52</v>
      </c>
      <c r="U885" s="4">
        <v>44496</v>
      </c>
      <c r="V885" s="2">
        <v>24715.03</v>
      </c>
      <c r="W885" s="2">
        <v>439317.78</v>
      </c>
      <c r="X885" s="2" t="s">
        <v>54</v>
      </c>
      <c r="Z885" s="12">
        <v>44472</v>
      </c>
      <c r="AA885" s="10">
        <v>2296.6</v>
      </c>
      <c r="AB885" s="10">
        <v>-74068</v>
      </c>
    </row>
    <row r="886" spans="1:28" ht="15.75" customHeight="1" thickBot="1" x14ac:dyDescent="0.35">
      <c r="A886" s="4">
        <v>43719</v>
      </c>
      <c r="B886" s="2">
        <v>405.31</v>
      </c>
      <c r="C886" s="2">
        <v>-29897.31</v>
      </c>
      <c r="D886" s="2" t="s">
        <v>52</v>
      </c>
      <c r="F886" s="4">
        <v>44483</v>
      </c>
      <c r="G886" s="2">
        <v>10335.44</v>
      </c>
      <c r="H886" s="2">
        <v>-172492.07</v>
      </c>
      <c r="I886" s="2" t="s">
        <v>53</v>
      </c>
      <c r="K886" s="4">
        <v>44495</v>
      </c>
      <c r="L886" s="2">
        <v>10108.26</v>
      </c>
      <c r="M886" s="2">
        <v>48698.7</v>
      </c>
      <c r="N886" s="2" t="s">
        <v>55</v>
      </c>
      <c r="P886" s="4">
        <v>44494</v>
      </c>
      <c r="Q886" s="2">
        <v>1912.85</v>
      </c>
      <c r="R886" s="2">
        <v>-3394.34</v>
      </c>
      <c r="S886" s="2" t="s">
        <v>52</v>
      </c>
      <c r="U886" s="4">
        <v>44497</v>
      </c>
      <c r="V886" s="2">
        <v>27494.63</v>
      </c>
      <c r="W886" s="2">
        <v>1016677.95</v>
      </c>
      <c r="X886" s="2" t="s">
        <v>54</v>
      </c>
      <c r="Z886" s="12">
        <v>44473</v>
      </c>
      <c r="AA886" s="10">
        <v>73963.59</v>
      </c>
      <c r="AB886" s="10">
        <v>-43442.07</v>
      </c>
    </row>
    <row r="887" spans="1:28" ht="15.75" customHeight="1" thickBot="1" x14ac:dyDescent="0.35">
      <c r="A887" s="4">
        <v>43719</v>
      </c>
      <c r="B887" s="2">
        <v>1123.22</v>
      </c>
      <c r="C887" s="2">
        <v>12900.95</v>
      </c>
      <c r="D887" s="2" t="s">
        <v>54</v>
      </c>
      <c r="F887" s="4">
        <v>44484</v>
      </c>
      <c r="G887" s="2">
        <v>9583.52</v>
      </c>
      <c r="H887" s="2">
        <v>-17667.759999999998</v>
      </c>
      <c r="I887" s="2" t="s">
        <v>53</v>
      </c>
      <c r="K887" s="4">
        <v>44496</v>
      </c>
      <c r="L887" s="2">
        <v>10221.709999999999</v>
      </c>
      <c r="M887" s="2">
        <v>196682.36</v>
      </c>
      <c r="N887" s="2" t="s">
        <v>55</v>
      </c>
      <c r="P887" s="4">
        <v>44495</v>
      </c>
      <c r="Q887" s="2">
        <v>1845.26</v>
      </c>
      <c r="R887" s="2">
        <v>-79026.62</v>
      </c>
      <c r="S887" s="2" t="s">
        <v>52</v>
      </c>
      <c r="U887" s="4">
        <v>44498</v>
      </c>
      <c r="V887" s="2">
        <v>30200.02</v>
      </c>
      <c r="W887" s="2">
        <v>-594511.23</v>
      </c>
      <c r="X887" s="2" t="s">
        <v>54</v>
      </c>
      <c r="Z887" s="12">
        <v>44474</v>
      </c>
      <c r="AA887" s="10">
        <v>65482.64</v>
      </c>
      <c r="AB887" s="10">
        <v>-481121.42</v>
      </c>
    </row>
    <row r="888" spans="1:28" ht="15.75" customHeight="1" thickBot="1" x14ac:dyDescent="0.35">
      <c r="A888" s="4">
        <v>43720</v>
      </c>
      <c r="B888" s="2">
        <v>4343.24</v>
      </c>
      <c r="C888" s="2">
        <v>-57956.05</v>
      </c>
      <c r="D888" s="2" t="s">
        <v>53</v>
      </c>
      <c r="F888" s="4">
        <v>44486</v>
      </c>
      <c r="G888" s="2">
        <v>161.97999999999999</v>
      </c>
      <c r="H888" s="2">
        <v>-12369.77</v>
      </c>
      <c r="I888" s="2" t="s">
        <v>53</v>
      </c>
      <c r="K888" s="4">
        <v>44497</v>
      </c>
      <c r="L888" s="2">
        <v>10216.07</v>
      </c>
      <c r="M888" s="2">
        <v>53710.32</v>
      </c>
      <c r="N888" s="2" t="s">
        <v>55</v>
      </c>
      <c r="P888" s="4">
        <v>44496</v>
      </c>
      <c r="Q888" s="2">
        <v>2586.4699999999998</v>
      </c>
      <c r="R888" s="2">
        <v>56155.57</v>
      </c>
      <c r="S888" s="2" t="s">
        <v>52</v>
      </c>
      <c r="U888" s="4">
        <v>44500</v>
      </c>
      <c r="V888" s="2">
        <v>428.82</v>
      </c>
      <c r="W888" s="2">
        <v>-15135.2</v>
      </c>
      <c r="X888" s="2" t="s">
        <v>54</v>
      </c>
      <c r="Z888" s="12">
        <v>44475</v>
      </c>
      <c r="AA888" s="10">
        <v>78373.789999999994</v>
      </c>
      <c r="AB888" s="10">
        <v>517819.32</v>
      </c>
    </row>
    <row r="889" spans="1:28" ht="15.75" customHeight="1" thickBot="1" x14ac:dyDescent="0.35">
      <c r="A889" s="4">
        <v>43720</v>
      </c>
      <c r="B889" s="2">
        <v>1915.01</v>
      </c>
      <c r="C889" s="2">
        <v>-58883.18</v>
      </c>
      <c r="D889" s="2" t="s">
        <v>54</v>
      </c>
      <c r="F889" s="4">
        <v>44487</v>
      </c>
      <c r="G889" s="2">
        <v>11055.39</v>
      </c>
      <c r="H889" s="2">
        <v>18526.349999999999</v>
      </c>
      <c r="I889" s="2" t="s">
        <v>53</v>
      </c>
      <c r="K889" s="4">
        <v>44498</v>
      </c>
      <c r="L889" s="2">
        <v>9188.52</v>
      </c>
      <c r="M889" s="2">
        <v>26450.51</v>
      </c>
      <c r="N889" s="2" t="s">
        <v>55</v>
      </c>
      <c r="P889" s="4">
        <v>44497</v>
      </c>
      <c r="Q889" s="2">
        <v>2242.44</v>
      </c>
      <c r="R889" s="2">
        <v>35559.74</v>
      </c>
      <c r="S889" s="2" t="s">
        <v>52</v>
      </c>
      <c r="U889" s="4">
        <v>44501</v>
      </c>
      <c r="V889" s="2">
        <v>24597.8</v>
      </c>
      <c r="W889" s="2">
        <v>632901.38</v>
      </c>
      <c r="X889" s="2" t="s">
        <v>54</v>
      </c>
      <c r="Z889" s="12">
        <v>44476</v>
      </c>
      <c r="AA889" s="10">
        <v>68138.929999999993</v>
      </c>
      <c r="AB889" s="10">
        <v>460162.68</v>
      </c>
    </row>
    <row r="890" spans="1:28" ht="15.75" customHeight="1" thickBot="1" x14ac:dyDescent="0.35">
      <c r="A890" s="4">
        <v>43720</v>
      </c>
      <c r="B890" s="2">
        <v>597.1</v>
      </c>
      <c r="C890" s="2">
        <v>-4147.1400000000003</v>
      </c>
      <c r="D890" s="2" t="s">
        <v>52</v>
      </c>
      <c r="F890" s="4">
        <v>44488</v>
      </c>
      <c r="G890" s="2">
        <v>12143.5</v>
      </c>
      <c r="H890" s="2">
        <v>-228447.92</v>
      </c>
      <c r="I890" s="2" t="s">
        <v>53</v>
      </c>
      <c r="K890" s="4">
        <v>44500</v>
      </c>
      <c r="L890" s="2">
        <v>57.35</v>
      </c>
      <c r="M890" s="2">
        <v>-3896.32</v>
      </c>
      <c r="N890" s="2" t="s">
        <v>55</v>
      </c>
      <c r="P890" s="4">
        <v>44498</v>
      </c>
      <c r="Q890" s="2">
        <v>2135.88</v>
      </c>
      <c r="R890" s="2">
        <v>-20447.77</v>
      </c>
      <c r="S890" s="2" t="s">
        <v>52</v>
      </c>
      <c r="U890" s="4">
        <v>44502</v>
      </c>
      <c r="V890" s="2">
        <v>26822.04</v>
      </c>
      <c r="W890" s="2">
        <v>1243886.03</v>
      </c>
      <c r="X890" s="2" t="s">
        <v>54</v>
      </c>
      <c r="Z890" s="12">
        <v>44477</v>
      </c>
      <c r="AA890" s="10">
        <v>73528</v>
      </c>
      <c r="AB890" s="10">
        <v>-2419921.63</v>
      </c>
    </row>
    <row r="891" spans="1:28" ht="15.75" customHeight="1" thickBot="1" x14ac:dyDescent="0.35">
      <c r="A891" s="4">
        <v>43720</v>
      </c>
      <c r="B891" s="2">
        <v>996.11</v>
      </c>
      <c r="C891" s="2">
        <v>-14810.92</v>
      </c>
      <c r="D891" s="2" t="s">
        <v>55</v>
      </c>
      <c r="F891" s="4">
        <v>44489</v>
      </c>
      <c r="G891" s="2">
        <v>9751.68</v>
      </c>
      <c r="H891" s="2">
        <v>4005.38</v>
      </c>
      <c r="I891" s="2" t="s">
        <v>53</v>
      </c>
      <c r="K891" s="4">
        <v>44501</v>
      </c>
      <c r="L891" s="2">
        <v>8727.92</v>
      </c>
      <c r="M891" s="2">
        <v>14295.61</v>
      </c>
      <c r="N891" s="2" t="s">
        <v>55</v>
      </c>
      <c r="P891" s="4">
        <v>44500</v>
      </c>
      <c r="Q891" s="2">
        <v>117.67</v>
      </c>
      <c r="R891" s="2">
        <v>-15067.78</v>
      </c>
      <c r="S891" s="2" t="s">
        <v>52</v>
      </c>
      <c r="U891" s="4">
        <v>44503</v>
      </c>
      <c r="V891" s="2">
        <v>39308.74</v>
      </c>
      <c r="W891" s="2">
        <v>-1638383.71</v>
      </c>
      <c r="X891" s="2" t="s">
        <v>54</v>
      </c>
      <c r="Z891" s="12">
        <v>44479</v>
      </c>
      <c r="AA891" s="10">
        <v>2746.88</v>
      </c>
      <c r="AB891" s="10">
        <v>-351478.09</v>
      </c>
    </row>
    <row r="892" spans="1:28" ht="15.75" customHeight="1" thickBot="1" x14ac:dyDescent="0.35">
      <c r="A892" s="4">
        <v>43721</v>
      </c>
      <c r="B892" s="2">
        <v>2441.15</v>
      </c>
      <c r="C892" s="2">
        <v>-6066.31</v>
      </c>
      <c r="D892" s="2" t="s">
        <v>53</v>
      </c>
      <c r="F892" s="4">
        <v>44490</v>
      </c>
      <c r="G892" s="2">
        <v>10908.05</v>
      </c>
      <c r="H892" s="2">
        <v>-6458.58</v>
      </c>
      <c r="I892" s="2" t="s">
        <v>53</v>
      </c>
      <c r="K892" s="4">
        <v>44502</v>
      </c>
      <c r="L892" s="2">
        <v>9930.06</v>
      </c>
      <c r="M892" s="2">
        <v>6241.11</v>
      </c>
      <c r="N892" s="2" t="s">
        <v>55</v>
      </c>
      <c r="P892" s="4">
        <v>44501</v>
      </c>
      <c r="Q892" s="2">
        <v>2945.84</v>
      </c>
      <c r="R892" s="2">
        <v>13604.85</v>
      </c>
      <c r="S892" s="2" t="s">
        <v>52</v>
      </c>
      <c r="U892" s="4">
        <v>44504</v>
      </c>
      <c r="V892" s="2">
        <v>26579.97</v>
      </c>
      <c r="W892" s="2">
        <v>-1514627.94</v>
      </c>
      <c r="X892" s="2" t="s">
        <v>54</v>
      </c>
      <c r="Z892" s="12">
        <v>44480</v>
      </c>
      <c r="AA892" s="10">
        <v>67411</v>
      </c>
      <c r="AB892" s="10">
        <v>-3434482.96</v>
      </c>
    </row>
    <row r="893" spans="1:28" ht="15.75" customHeight="1" thickBot="1" x14ac:dyDescent="0.35">
      <c r="A893" s="4">
        <v>43721</v>
      </c>
      <c r="B893" s="2">
        <v>1194.99</v>
      </c>
      <c r="C893" s="2">
        <v>-115624.6</v>
      </c>
      <c r="D893" s="2" t="s">
        <v>55</v>
      </c>
      <c r="F893" s="4">
        <v>44491</v>
      </c>
      <c r="G893" s="2">
        <v>11026.29</v>
      </c>
      <c r="H893" s="2">
        <v>66230.34</v>
      </c>
      <c r="I893" s="2" t="s">
        <v>53</v>
      </c>
      <c r="K893" s="4">
        <v>44503</v>
      </c>
      <c r="L893" s="2">
        <v>10426.290000000001</v>
      </c>
      <c r="M893" s="2">
        <v>173577.44</v>
      </c>
      <c r="N893" s="2" t="s">
        <v>55</v>
      </c>
      <c r="P893" s="4">
        <v>44502</v>
      </c>
      <c r="Q893" s="2">
        <v>2603.02</v>
      </c>
      <c r="R893" s="2">
        <v>62379.6</v>
      </c>
      <c r="S893" s="2" t="s">
        <v>52</v>
      </c>
      <c r="U893" s="4">
        <v>44505</v>
      </c>
      <c r="V893" s="2">
        <v>29090.95</v>
      </c>
      <c r="W893" s="2">
        <v>-3814131.1</v>
      </c>
      <c r="X893" s="2" t="s">
        <v>54</v>
      </c>
      <c r="Z893" s="12">
        <v>44481</v>
      </c>
      <c r="AA893" s="10">
        <v>76524.69</v>
      </c>
      <c r="AB893" s="10">
        <v>-45168.78</v>
      </c>
    </row>
    <row r="894" spans="1:28" ht="15.75" customHeight="1" thickBot="1" x14ac:dyDescent="0.35">
      <c r="A894" s="4">
        <v>43721</v>
      </c>
      <c r="B894" s="2">
        <v>242.7</v>
      </c>
      <c r="C894" s="2">
        <v>-3487.57</v>
      </c>
      <c r="D894" s="2" t="s">
        <v>52</v>
      </c>
      <c r="F894" s="4">
        <v>44493</v>
      </c>
      <c r="G894" s="2">
        <v>217.58</v>
      </c>
      <c r="H894" s="2">
        <v>-15403.96</v>
      </c>
      <c r="I894" s="2" t="s">
        <v>53</v>
      </c>
      <c r="K894" s="4">
        <v>44504</v>
      </c>
      <c r="L894" s="2">
        <v>13885.03</v>
      </c>
      <c r="M894" s="2">
        <v>-847906.61</v>
      </c>
      <c r="N894" s="2" t="s">
        <v>55</v>
      </c>
      <c r="P894" s="4">
        <v>44503</v>
      </c>
      <c r="Q894" s="2">
        <v>2107.48</v>
      </c>
      <c r="R894" s="2">
        <v>-5685</v>
      </c>
      <c r="S894" s="2" t="s">
        <v>52</v>
      </c>
      <c r="U894" s="4">
        <v>44507</v>
      </c>
      <c r="V894" s="2">
        <v>449.81</v>
      </c>
      <c r="W894" s="2">
        <v>-65151.97</v>
      </c>
      <c r="X894" s="2" t="s">
        <v>54</v>
      </c>
      <c r="Z894" s="12">
        <v>44482</v>
      </c>
      <c r="AA894" s="10">
        <v>78084.509999999995</v>
      </c>
      <c r="AB894" s="10">
        <v>-1616556.31</v>
      </c>
    </row>
    <row r="895" spans="1:28" ht="15.75" customHeight="1" thickBot="1" x14ac:dyDescent="0.35">
      <c r="A895" s="4">
        <v>43721</v>
      </c>
      <c r="B895" s="2">
        <v>1394.95</v>
      </c>
      <c r="C895" s="2">
        <v>-9194.73</v>
      </c>
      <c r="D895" s="2" t="s">
        <v>54</v>
      </c>
      <c r="F895" s="4">
        <v>44494</v>
      </c>
      <c r="G895" s="2">
        <v>13816.85</v>
      </c>
      <c r="H895" s="2">
        <v>-32246.85</v>
      </c>
      <c r="I895" s="2" t="s">
        <v>53</v>
      </c>
      <c r="K895" s="4">
        <v>44505</v>
      </c>
      <c r="L895" s="2">
        <v>11953.37</v>
      </c>
      <c r="M895" s="2">
        <v>-1020235.96</v>
      </c>
      <c r="N895" s="2" t="s">
        <v>55</v>
      </c>
      <c r="P895" s="4">
        <v>44504</v>
      </c>
      <c r="Q895" s="2">
        <v>2620.0300000000002</v>
      </c>
      <c r="R895" s="2">
        <v>66924.23</v>
      </c>
      <c r="S895" s="2" t="s">
        <v>52</v>
      </c>
      <c r="U895" s="4">
        <v>44508</v>
      </c>
      <c r="V895" s="2">
        <v>21327.21</v>
      </c>
      <c r="W895" s="2">
        <v>-633693.91</v>
      </c>
      <c r="X895" s="2" t="s">
        <v>54</v>
      </c>
      <c r="Z895" s="12">
        <v>44483</v>
      </c>
      <c r="AA895" s="10">
        <v>59186.93</v>
      </c>
      <c r="AB895" s="10">
        <v>-3911096.09</v>
      </c>
    </row>
    <row r="896" spans="1:28" ht="15.75" customHeight="1" thickBot="1" x14ac:dyDescent="0.35">
      <c r="A896" s="4">
        <v>43723</v>
      </c>
      <c r="B896" s="2">
        <v>18.600000000000001</v>
      </c>
      <c r="C896" s="2">
        <v>-11565.52</v>
      </c>
      <c r="D896" s="2" t="s">
        <v>55</v>
      </c>
      <c r="F896" s="4">
        <v>44495</v>
      </c>
      <c r="G896" s="2">
        <v>12326.35</v>
      </c>
      <c r="H896" s="2">
        <v>54518.96</v>
      </c>
      <c r="I896" s="2" t="s">
        <v>53</v>
      </c>
      <c r="K896" s="4">
        <v>44507</v>
      </c>
      <c r="L896" s="2">
        <v>85.73</v>
      </c>
      <c r="M896" s="2">
        <v>-3923.11</v>
      </c>
      <c r="N896" s="2" t="s">
        <v>55</v>
      </c>
      <c r="P896" s="4">
        <v>44505</v>
      </c>
      <c r="Q896" s="2">
        <v>2461.59</v>
      </c>
      <c r="R896" s="2">
        <v>37188.93</v>
      </c>
      <c r="S896" s="2" t="s">
        <v>52</v>
      </c>
      <c r="U896" s="4">
        <v>44509</v>
      </c>
      <c r="V896" s="2">
        <v>28915.85</v>
      </c>
      <c r="W896" s="2">
        <v>136248.04</v>
      </c>
      <c r="X896" s="2" t="s">
        <v>54</v>
      </c>
      <c r="Z896" s="12">
        <v>44484</v>
      </c>
      <c r="AA896" s="10">
        <v>62499.62</v>
      </c>
      <c r="AB896" s="10">
        <v>-5857799.6600000001</v>
      </c>
    </row>
    <row r="897" spans="1:28" ht="15.75" customHeight="1" thickBot="1" x14ac:dyDescent="0.35">
      <c r="A897" s="4">
        <v>43723</v>
      </c>
      <c r="B897" s="2">
        <v>107.1</v>
      </c>
      <c r="C897" s="2">
        <v>10907.65</v>
      </c>
      <c r="D897" s="2" t="s">
        <v>52</v>
      </c>
      <c r="F897" s="4">
        <v>44496</v>
      </c>
      <c r="G897" s="2">
        <v>13791.31</v>
      </c>
      <c r="H897" s="2">
        <v>165866.87</v>
      </c>
      <c r="I897" s="2" t="s">
        <v>53</v>
      </c>
      <c r="K897" s="4">
        <v>44508</v>
      </c>
      <c r="L897" s="2">
        <v>10868.61</v>
      </c>
      <c r="M897" s="2">
        <v>170083.94</v>
      </c>
      <c r="N897" s="2" t="s">
        <v>55</v>
      </c>
      <c r="P897" s="4">
        <v>44507</v>
      </c>
      <c r="Q897" s="2">
        <v>102.92</v>
      </c>
      <c r="R897" s="2">
        <v>-426.59</v>
      </c>
      <c r="S897" s="2" t="s">
        <v>52</v>
      </c>
      <c r="U897" s="4">
        <v>44510</v>
      </c>
      <c r="V897" s="2">
        <v>34460.519999999997</v>
      </c>
      <c r="W897" s="2">
        <v>-9967049.3000000007</v>
      </c>
      <c r="X897" s="2" t="s">
        <v>54</v>
      </c>
      <c r="Z897" s="12">
        <v>44485</v>
      </c>
      <c r="AA897" s="10">
        <v>286.13</v>
      </c>
      <c r="AB897" s="10">
        <v>-9097.94</v>
      </c>
    </row>
    <row r="898" spans="1:28" ht="15.75" customHeight="1" thickBot="1" x14ac:dyDescent="0.35">
      <c r="A898" s="4">
        <v>43723</v>
      </c>
      <c r="B898" s="2">
        <v>179.25</v>
      </c>
      <c r="C898" s="2">
        <v>27925.14</v>
      </c>
      <c r="D898" s="2" t="s">
        <v>54</v>
      </c>
      <c r="F898" s="4">
        <v>44497</v>
      </c>
      <c r="G898" s="2">
        <v>20609.16</v>
      </c>
      <c r="H898" s="2">
        <v>40349.379999999997</v>
      </c>
      <c r="I898" s="2" t="s">
        <v>53</v>
      </c>
      <c r="K898" s="4">
        <v>44509</v>
      </c>
      <c r="L898" s="2">
        <v>11318.62</v>
      </c>
      <c r="M898" s="2">
        <v>70416.53</v>
      </c>
      <c r="N898" s="2" t="s">
        <v>55</v>
      </c>
      <c r="P898" s="4">
        <v>44508</v>
      </c>
      <c r="Q898" s="2">
        <v>2088.36</v>
      </c>
      <c r="R898" s="2">
        <v>59837.89</v>
      </c>
      <c r="S898" s="2" t="s">
        <v>52</v>
      </c>
      <c r="U898" s="4">
        <v>44511</v>
      </c>
      <c r="V898" s="2">
        <v>21534.58</v>
      </c>
      <c r="W898" s="2">
        <v>-300974.06</v>
      </c>
      <c r="X898" s="2" t="s">
        <v>54</v>
      </c>
      <c r="Z898" s="12">
        <v>44486</v>
      </c>
      <c r="AA898" s="10">
        <v>2703.55</v>
      </c>
      <c r="AB898" s="10">
        <v>-452498.83</v>
      </c>
    </row>
    <row r="899" spans="1:28" ht="15.75" customHeight="1" thickBot="1" x14ac:dyDescent="0.35">
      <c r="A899" s="4">
        <v>43723</v>
      </c>
      <c r="B899" s="2">
        <v>52.22</v>
      </c>
      <c r="C899" s="2">
        <v>996.71</v>
      </c>
      <c r="D899" s="2" t="s">
        <v>53</v>
      </c>
      <c r="F899" s="4">
        <v>44498</v>
      </c>
      <c r="G899" s="2">
        <v>18825.439999999999</v>
      </c>
      <c r="H899" s="2">
        <v>-545451.56000000006</v>
      </c>
      <c r="I899" s="2" t="s">
        <v>53</v>
      </c>
      <c r="K899" s="4">
        <v>44510</v>
      </c>
      <c r="L899" s="2">
        <v>11658.1</v>
      </c>
      <c r="M899" s="2">
        <v>-417957.29</v>
      </c>
      <c r="N899" s="2" t="s">
        <v>55</v>
      </c>
      <c r="P899" s="4">
        <v>44509</v>
      </c>
      <c r="Q899" s="2">
        <v>2501.31</v>
      </c>
      <c r="R899" s="2">
        <v>-14679.17</v>
      </c>
      <c r="S899" s="2" t="s">
        <v>52</v>
      </c>
      <c r="U899" s="4">
        <v>44512</v>
      </c>
      <c r="V899" s="2">
        <v>24688.05</v>
      </c>
      <c r="W899" s="2">
        <v>-599053.24</v>
      </c>
      <c r="X899" s="2" t="s">
        <v>54</v>
      </c>
      <c r="Z899" s="12">
        <v>44487</v>
      </c>
      <c r="AA899" s="10">
        <v>55101.72</v>
      </c>
      <c r="AB899" s="10">
        <v>204654.93</v>
      </c>
    </row>
    <row r="900" spans="1:28" ht="15.75" customHeight="1" thickBot="1" x14ac:dyDescent="0.35">
      <c r="A900" s="4">
        <v>43724</v>
      </c>
      <c r="B900" s="2">
        <v>2539.58</v>
      </c>
      <c r="C900" s="2">
        <v>-12100.22</v>
      </c>
      <c r="D900" s="2" t="s">
        <v>53</v>
      </c>
      <c r="F900" s="4">
        <v>44500</v>
      </c>
      <c r="G900" s="2">
        <v>244.05</v>
      </c>
      <c r="H900" s="2">
        <v>-7982.33</v>
      </c>
      <c r="I900" s="2" t="s">
        <v>53</v>
      </c>
      <c r="K900" s="4">
        <v>44511</v>
      </c>
      <c r="L900" s="2">
        <v>8948.57</v>
      </c>
      <c r="M900" s="2">
        <v>-348656.75</v>
      </c>
      <c r="N900" s="2" t="s">
        <v>55</v>
      </c>
      <c r="P900" s="4">
        <v>44510</v>
      </c>
      <c r="Q900" s="2">
        <v>3105.51</v>
      </c>
      <c r="R900" s="2">
        <v>-213089.65</v>
      </c>
      <c r="S900" s="2" t="s">
        <v>52</v>
      </c>
      <c r="U900" s="4">
        <v>44514</v>
      </c>
      <c r="V900" s="2">
        <v>329.69</v>
      </c>
      <c r="W900" s="2">
        <v>-20789.330000000002</v>
      </c>
      <c r="X900" s="2" t="s">
        <v>54</v>
      </c>
      <c r="Z900" s="12">
        <v>44488</v>
      </c>
      <c r="AA900" s="10">
        <v>65635.41</v>
      </c>
      <c r="AB900" s="10">
        <v>-2083529.09</v>
      </c>
    </row>
    <row r="901" spans="1:28" ht="15.75" customHeight="1" thickBot="1" x14ac:dyDescent="0.35">
      <c r="A901" s="4">
        <v>43724</v>
      </c>
      <c r="B901" s="2">
        <v>358.37</v>
      </c>
      <c r="C901" s="2">
        <v>2000.22</v>
      </c>
      <c r="D901" s="2" t="s">
        <v>52</v>
      </c>
      <c r="F901" s="4">
        <v>44501</v>
      </c>
      <c r="G901" s="2">
        <v>13372.77</v>
      </c>
      <c r="H901" s="2">
        <v>79314.429999999993</v>
      </c>
      <c r="I901" s="2" t="s">
        <v>53</v>
      </c>
      <c r="K901" s="4">
        <v>44512</v>
      </c>
      <c r="L901" s="2">
        <v>6960.37</v>
      </c>
      <c r="M901" s="2">
        <v>116701.39</v>
      </c>
      <c r="N901" s="2" t="s">
        <v>55</v>
      </c>
      <c r="P901" s="4">
        <v>44511</v>
      </c>
      <c r="Q901" s="2">
        <v>1766.41</v>
      </c>
      <c r="R901" s="2">
        <v>-55668.79</v>
      </c>
      <c r="S901" s="2" t="s">
        <v>52</v>
      </c>
      <c r="U901" s="4">
        <v>44515</v>
      </c>
      <c r="V901" s="2">
        <v>22503.22</v>
      </c>
      <c r="W901" s="2">
        <v>260159.29</v>
      </c>
      <c r="X901" s="2" t="s">
        <v>54</v>
      </c>
      <c r="Z901" s="12">
        <v>44489</v>
      </c>
      <c r="AA901" s="10">
        <v>59614.82</v>
      </c>
      <c r="AB901" s="10">
        <v>-1560937.45</v>
      </c>
    </row>
    <row r="902" spans="1:28" ht="15.75" customHeight="1" thickBot="1" x14ac:dyDescent="0.35">
      <c r="A902" s="4">
        <v>43724</v>
      </c>
      <c r="B902" s="2">
        <v>988.11</v>
      </c>
      <c r="C902" s="2">
        <v>14904.73</v>
      </c>
      <c r="D902" s="2" t="s">
        <v>55</v>
      </c>
      <c r="F902" s="4">
        <v>44502</v>
      </c>
      <c r="G902" s="2">
        <v>13110.28</v>
      </c>
      <c r="H902" s="2">
        <v>110112.55</v>
      </c>
      <c r="I902" s="2" t="s">
        <v>53</v>
      </c>
      <c r="K902" s="4">
        <v>44514</v>
      </c>
      <c r="L902" s="2">
        <v>69.23</v>
      </c>
      <c r="M902" s="2">
        <v>401.06</v>
      </c>
      <c r="N902" s="2" t="s">
        <v>55</v>
      </c>
      <c r="P902" s="4">
        <v>44512</v>
      </c>
      <c r="Q902" s="2">
        <v>2057.84</v>
      </c>
      <c r="R902" s="2">
        <v>-22565.73</v>
      </c>
      <c r="S902" s="2" t="s">
        <v>52</v>
      </c>
      <c r="U902" s="4">
        <v>44516</v>
      </c>
      <c r="V902" s="2">
        <v>29358.77</v>
      </c>
      <c r="W902" s="2">
        <v>-1114167.1299999999</v>
      </c>
      <c r="X902" s="2" t="s">
        <v>54</v>
      </c>
      <c r="Z902" s="12">
        <v>44490</v>
      </c>
      <c r="AA902" s="10">
        <v>64182.41</v>
      </c>
      <c r="AB902" s="10">
        <v>447346.44</v>
      </c>
    </row>
    <row r="903" spans="1:28" ht="15.75" customHeight="1" thickBot="1" x14ac:dyDescent="0.35">
      <c r="A903" s="4">
        <v>43724</v>
      </c>
      <c r="B903" s="2">
        <v>1510.36</v>
      </c>
      <c r="C903" s="2">
        <v>25447.41</v>
      </c>
      <c r="D903" s="2" t="s">
        <v>54</v>
      </c>
      <c r="F903" s="4">
        <v>44503</v>
      </c>
      <c r="G903" s="2">
        <v>15805.7</v>
      </c>
      <c r="H903" s="2">
        <v>114874.44</v>
      </c>
      <c r="I903" s="2" t="s">
        <v>53</v>
      </c>
      <c r="K903" s="4">
        <v>44515</v>
      </c>
      <c r="L903" s="2">
        <v>7436.14</v>
      </c>
      <c r="M903" s="2">
        <v>74951.600000000006</v>
      </c>
      <c r="N903" s="2" t="s">
        <v>55</v>
      </c>
      <c r="P903" s="4">
        <v>44514</v>
      </c>
      <c r="Q903" s="2">
        <v>80.19</v>
      </c>
      <c r="R903" s="2">
        <v>-2020.04</v>
      </c>
      <c r="S903" s="2" t="s">
        <v>52</v>
      </c>
      <c r="U903" s="4">
        <v>44517</v>
      </c>
      <c r="V903" s="2">
        <v>20441.669999999998</v>
      </c>
      <c r="W903" s="2">
        <v>-26724.58</v>
      </c>
      <c r="X903" s="2" t="s">
        <v>54</v>
      </c>
      <c r="Z903" s="12">
        <v>44491</v>
      </c>
      <c r="AA903" s="10">
        <v>71133.490000000005</v>
      </c>
      <c r="AB903" s="10">
        <v>-3292361.12</v>
      </c>
    </row>
    <row r="904" spans="1:28" ht="15.75" customHeight="1" thickBot="1" x14ac:dyDescent="0.35">
      <c r="A904" s="4">
        <v>43725</v>
      </c>
      <c r="B904" s="2">
        <v>1270.23</v>
      </c>
      <c r="C904" s="2">
        <v>-9777.7800000000007</v>
      </c>
      <c r="D904" s="2" t="s">
        <v>54</v>
      </c>
      <c r="F904" s="4">
        <v>44504</v>
      </c>
      <c r="G904" s="2">
        <v>15824.29</v>
      </c>
      <c r="H904" s="2">
        <v>-188116.4</v>
      </c>
      <c r="I904" s="2" t="s">
        <v>53</v>
      </c>
      <c r="K904" s="4">
        <v>44516</v>
      </c>
      <c r="L904" s="2">
        <v>9812.35</v>
      </c>
      <c r="M904" s="2">
        <v>116668.43</v>
      </c>
      <c r="N904" s="2" t="s">
        <v>55</v>
      </c>
      <c r="P904" s="4">
        <v>44515</v>
      </c>
      <c r="Q904" s="2">
        <v>1474.73</v>
      </c>
      <c r="R904" s="2">
        <v>-60349.33</v>
      </c>
      <c r="S904" s="2" t="s">
        <v>52</v>
      </c>
      <c r="U904" s="4">
        <v>44518</v>
      </c>
      <c r="V904" s="2">
        <v>26279.17</v>
      </c>
      <c r="W904" s="2">
        <v>816357.27</v>
      </c>
      <c r="X904" s="2" t="s">
        <v>54</v>
      </c>
      <c r="Z904" s="12">
        <v>44492</v>
      </c>
      <c r="AA904" s="10">
        <v>286.33</v>
      </c>
      <c r="AB904" s="10">
        <v>-8684.1299999999992</v>
      </c>
    </row>
    <row r="905" spans="1:28" ht="15.75" customHeight="1" thickBot="1" x14ac:dyDescent="0.35">
      <c r="A905" s="4">
        <v>43725</v>
      </c>
      <c r="B905" s="2">
        <v>999.28</v>
      </c>
      <c r="C905" s="2">
        <v>-37560.68</v>
      </c>
      <c r="D905" s="2" t="s">
        <v>55</v>
      </c>
      <c r="F905" s="4">
        <v>44505</v>
      </c>
      <c r="G905" s="2">
        <v>14995.19</v>
      </c>
      <c r="H905" s="2">
        <v>33887.480000000003</v>
      </c>
      <c r="I905" s="2" t="s">
        <v>53</v>
      </c>
      <c r="K905" s="4">
        <v>44517</v>
      </c>
      <c r="L905" s="2">
        <v>11710.72</v>
      </c>
      <c r="M905" s="2">
        <v>35902.06</v>
      </c>
      <c r="N905" s="2" t="s">
        <v>55</v>
      </c>
      <c r="P905" s="4">
        <v>44516</v>
      </c>
      <c r="Q905" s="2">
        <v>2545.92</v>
      </c>
      <c r="R905" s="2">
        <v>-260463.02</v>
      </c>
      <c r="S905" s="2" t="s">
        <v>52</v>
      </c>
      <c r="U905" s="4">
        <v>44519</v>
      </c>
      <c r="V905" s="2">
        <v>29675.85</v>
      </c>
      <c r="W905" s="2">
        <v>917294.06</v>
      </c>
      <c r="X905" s="2" t="s">
        <v>54</v>
      </c>
      <c r="Z905" s="12">
        <v>44493</v>
      </c>
      <c r="AA905" s="10">
        <v>1337.19</v>
      </c>
      <c r="AB905" s="10">
        <v>-38693.39</v>
      </c>
    </row>
    <row r="906" spans="1:28" ht="15.75" customHeight="1" thickBot="1" x14ac:dyDescent="0.35">
      <c r="A906" s="4">
        <v>43725</v>
      </c>
      <c r="B906" s="2">
        <v>529.97</v>
      </c>
      <c r="C906" s="2">
        <v>-12601.27</v>
      </c>
      <c r="D906" s="2" t="s">
        <v>52</v>
      </c>
      <c r="F906" s="4">
        <v>44507</v>
      </c>
      <c r="G906" s="2">
        <v>267.18</v>
      </c>
      <c r="H906" s="2">
        <v>-3673.01</v>
      </c>
      <c r="I906" s="2" t="s">
        <v>53</v>
      </c>
      <c r="K906" s="4">
        <v>44518</v>
      </c>
      <c r="L906" s="2">
        <v>7874.89</v>
      </c>
      <c r="M906" s="2">
        <v>59324.87</v>
      </c>
      <c r="N906" s="2" t="s">
        <v>55</v>
      </c>
      <c r="P906" s="4">
        <v>44517</v>
      </c>
      <c r="Q906" s="2">
        <v>2254.27</v>
      </c>
      <c r="R906" s="2">
        <v>-16578.52</v>
      </c>
      <c r="S906" s="2" t="s">
        <v>52</v>
      </c>
      <c r="U906" s="4">
        <v>44521</v>
      </c>
      <c r="V906" s="2">
        <v>958.93</v>
      </c>
      <c r="W906" s="2">
        <v>-146235.79</v>
      </c>
      <c r="X906" s="2" t="s">
        <v>54</v>
      </c>
      <c r="Z906" s="12">
        <v>44494</v>
      </c>
      <c r="AA906" s="10">
        <v>62884.67</v>
      </c>
      <c r="AB906" s="10">
        <v>789976.31</v>
      </c>
    </row>
    <row r="907" spans="1:28" ht="15.75" customHeight="1" thickBot="1" x14ac:dyDescent="0.35">
      <c r="A907" s="4">
        <v>43725</v>
      </c>
      <c r="B907" s="2">
        <v>3310.2</v>
      </c>
      <c r="C907" s="2">
        <v>1127.01</v>
      </c>
      <c r="D907" s="2" t="s">
        <v>53</v>
      </c>
      <c r="F907" s="4">
        <v>44508</v>
      </c>
      <c r="G907" s="2">
        <v>13636.32</v>
      </c>
      <c r="H907" s="2">
        <v>136077.29</v>
      </c>
      <c r="I907" s="2" t="s">
        <v>53</v>
      </c>
      <c r="K907" s="4">
        <v>44519</v>
      </c>
      <c r="L907" s="2">
        <v>10878.7</v>
      </c>
      <c r="M907" s="2">
        <v>69831.509999999995</v>
      </c>
      <c r="N907" s="2" t="s">
        <v>55</v>
      </c>
      <c r="P907" s="4">
        <v>44518</v>
      </c>
      <c r="Q907" s="2">
        <v>1746.15</v>
      </c>
      <c r="R907" s="2">
        <v>19273.28</v>
      </c>
      <c r="S907" s="2" t="s">
        <v>52</v>
      </c>
      <c r="U907" s="4">
        <v>44522</v>
      </c>
      <c r="V907" s="2">
        <v>34126.32</v>
      </c>
      <c r="W907" s="2">
        <v>-3310702.24</v>
      </c>
      <c r="X907" s="2" t="s">
        <v>54</v>
      </c>
      <c r="Z907" s="12">
        <v>44495</v>
      </c>
      <c r="AA907" s="10">
        <v>71992.100000000006</v>
      </c>
      <c r="AB907" s="10">
        <v>-704841.65</v>
      </c>
    </row>
    <row r="908" spans="1:28" ht="15.75" customHeight="1" thickBot="1" x14ac:dyDescent="0.35">
      <c r="A908" s="4">
        <v>43726</v>
      </c>
      <c r="B908" s="2">
        <v>1471.01</v>
      </c>
      <c r="C908" s="2">
        <v>6393.38</v>
      </c>
      <c r="D908" s="2" t="s">
        <v>55</v>
      </c>
      <c r="F908" s="4">
        <v>44509</v>
      </c>
      <c r="G908" s="2">
        <v>16589.86</v>
      </c>
      <c r="H908" s="2">
        <v>154598.85999999999</v>
      </c>
      <c r="I908" s="2" t="s">
        <v>53</v>
      </c>
      <c r="K908" s="4">
        <v>44521</v>
      </c>
      <c r="L908" s="2">
        <v>231.29</v>
      </c>
      <c r="M908" s="2">
        <v>4400.43</v>
      </c>
      <c r="N908" s="2" t="s">
        <v>55</v>
      </c>
      <c r="P908" s="4">
        <v>44519</v>
      </c>
      <c r="Q908" s="2">
        <v>2087.84</v>
      </c>
      <c r="R908" s="2">
        <v>51414.47</v>
      </c>
      <c r="S908" s="2" t="s">
        <v>52</v>
      </c>
      <c r="U908" s="4">
        <v>44523</v>
      </c>
      <c r="V908" s="2">
        <v>26205.279999999999</v>
      </c>
      <c r="W908" s="2">
        <v>-2306289.37</v>
      </c>
      <c r="X908" s="2" t="s">
        <v>54</v>
      </c>
      <c r="Z908" s="12">
        <v>44496</v>
      </c>
      <c r="AA908" s="10">
        <v>79450.34</v>
      </c>
      <c r="AB908" s="10">
        <v>998131.19</v>
      </c>
    </row>
    <row r="909" spans="1:28" ht="15.75" customHeight="1" thickBot="1" x14ac:dyDescent="0.35">
      <c r="A909" s="4">
        <v>43726</v>
      </c>
      <c r="B909" s="2">
        <v>1730.71</v>
      </c>
      <c r="C909" s="2">
        <v>-60106.85</v>
      </c>
      <c r="D909" s="2" t="s">
        <v>54</v>
      </c>
      <c r="F909" s="4">
        <v>44510</v>
      </c>
      <c r="G909" s="2">
        <v>24125.53</v>
      </c>
      <c r="H909" s="2">
        <v>-489671.46</v>
      </c>
      <c r="I909" s="2" t="s">
        <v>53</v>
      </c>
      <c r="K909" s="4">
        <v>44522</v>
      </c>
      <c r="L909" s="2">
        <v>9526.36</v>
      </c>
      <c r="M909" s="2">
        <v>93392.72</v>
      </c>
      <c r="N909" s="2" t="s">
        <v>55</v>
      </c>
      <c r="P909" s="4">
        <v>44521</v>
      </c>
      <c r="Q909" s="2">
        <v>76.62</v>
      </c>
      <c r="R909" s="2">
        <v>-11086.92</v>
      </c>
      <c r="S909" s="2" t="s">
        <v>52</v>
      </c>
      <c r="U909" s="4">
        <v>44524</v>
      </c>
      <c r="V909" s="2">
        <v>23380.2</v>
      </c>
      <c r="W909" s="2">
        <v>-52901.79</v>
      </c>
      <c r="X909" s="2" t="s">
        <v>54</v>
      </c>
      <c r="Z909" s="12">
        <v>44497</v>
      </c>
      <c r="AA909" s="10">
        <v>84790.93</v>
      </c>
      <c r="AB909" s="10">
        <v>1468469.73</v>
      </c>
    </row>
    <row r="910" spans="1:28" ht="15.75" customHeight="1" thickBot="1" x14ac:dyDescent="0.35">
      <c r="A910" s="4">
        <v>43726</v>
      </c>
      <c r="B910" s="2">
        <v>416.98</v>
      </c>
      <c r="C910" s="2">
        <v>-13879.43</v>
      </c>
      <c r="D910" s="2" t="s">
        <v>52</v>
      </c>
      <c r="F910" s="4">
        <v>44511</v>
      </c>
      <c r="G910" s="2">
        <v>17272.97</v>
      </c>
      <c r="H910" s="2">
        <v>-648943.14</v>
      </c>
      <c r="I910" s="2" t="s">
        <v>53</v>
      </c>
      <c r="K910" s="4">
        <v>44523</v>
      </c>
      <c r="L910" s="2">
        <v>11031.33</v>
      </c>
      <c r="M910" s="2">
        <v>-15988.02</v>
      </c>
      <c r="N910" s="2" t="s">
        <v>55</v>
      </c>
      <c r="P910" s="4">
        <v>44522</v>
      </c>
      <c r="Q910" s="2">
        <v>2049.46</v>
      </c>
      <c r="R910" s="2">
        <v>-86736.88</v>
      </c>
      <c r="S910" s="2" t="s">
        <v>52</v>
      </c>
      <c r="U910" s="4">
        <v>44525</v>
      </c>
      <c r="V910" s="2">
        <v>11442.91</v>
      </c>
      <c r="W910" s="2">
        <v>332690.88</v>
      </c>
      <c r="X910" s="2" t="s">
        <v>54</v>
      </c>
      <c r="Z910" s="12">
        <v>44498</v>
      </c>
      <c r="AA910" s="10">
        <v>83626.039999999994</v>
      </c>
      <c r="AB910" s="10">
        <v>-953850.59</v>
      </c>
    </row>
    <row r="911" spans="1:28" ht="15.75" customHeight="1" thickBot="1" x14ac:dyDescent="0.35">
      <c r="A911" s="4">
        <v>43726</v>
      </c>
      <c r="B911" s="2">
        <v>2822.3</v>
      </c>
      <c r="C911" s="2">
        <v>2355.85</v>
      </c>
      <c r="D911" s="2" t="s">
        <v>53</v>
      </c>
      <c r="F911" s="4">
        <v>44512</v>
      </c>
      <c r="G911" s="2">
        <v>16468.38</v>
      </c>
      <c r="H911" s="2">
        <v>-31497.99</v>
      </c>
      <c r="I911" s="2" t="s">
        <v>53</v>
      </c>
      <c r="K911" s="4">
        <v>44524</v>
      </c>
      <c r="L911" s="2">
        <v>10834.39</v>
      </c>
      <c r="M911" s="2">
        <v>-152064.06</v>
      </c>
      <c r="N911" s="2" t="s">
        <v>55</v>
      </c>
      <c r="P911" s="4">
        <v>44523</v>
      </c>
      <c r="Q911" s="2">
        <v>2754.97</v>
      </c>
      <c r="R911" s="2">
        <v>-54735.08</v>
      </c>
      <c r="S911" s="2" t="s">
        <v>52</v>
      </c>
      <c r="U911" s="4">
        <v>44526</v>
      </c>
      <c r="V911" s="2">
        <v>28030.240000000002</v>
      </c>
      <c r="W911" s="2">
        <v>-1846973.6</v>
      </c>
      <c r="X911" s="2" t="s">
        <v>54</v>
      </c>
      <c r="Z911" s="12">
        <v>44499</v>
      </c>
      <c r="AA911" s="10">
        <v>286.13</v>
      </c>
      <c r="AB911" s="10">
        <v>-8488.82</v>
      </c>
    </row>
    <row r="912" spans="1:28" ht="15.75" customHeight="1" thickBot="1" x14ac:dyDescent="0.35">
      <c r="A912" s="4">
        <v>43727</v>
      </c>
      <c r="B912" s="2">
        <v>3064.96</v>
      </c>
      <c r="C912" s="2">
        <v>1988.41</v>
      </c>
      <c r="D912" s="2" t="s">
        <v>53</v>
      </c>
      <c r="F912" s="4">
        <v>44514</v>
      </c>
      <c r="G912" s="2">
        <v>104.28</v>
      </c>
      <c r="H912" s="2">
        <v>-12615.11</v>
      </c>
      <c r="I912" s="2" t="s">
        <v>53</v>
      </c>
      <c r="K912" s="4">
        <v>44525</v>
      </c>
      <c r="L912" s="2">
        <v>7387.1</v>
      </c>
      <c r="M912" s="2">
        <v>-31622.27</v>
      </c>
      <c r="N912" s="2" t="s">
        <v>55</v>
      </c>
      <c r="P912" s="4">
        <v>44524</v>
      </c>
      <c r="Q912" s="2">
        <v>2950.19</v>
      </c>
      <c r="R912" s="2">
        <v>-140540.85999999999</v>
      </c>
      <c r="S912" s="2" t="s">
        <v>52</v>
      </c>
      <c r="U912" s="4">
        <v>44528</v>
      </c>
      <c r="V912" s="2">
        <v>717.42</v>
      </c>
      <c r="W912" s="2">
        <v>-442980.11</v>
      </c>
      <c r="X912" s="2" t="s">
        <v>54</v>
      </c>
      <c r="Z912" s="12">
        <v>44500</v>
      </c>
      <c r="AA912" s="10">
        <v>1700.29</v>
      </c>
      <c r="AB912" s="10">
        <v>-27184.25</v>
      </c>
    </row>
    <row r="913" spans="1:28" ht="15.75" customHeight="1" thickBot="1" x14ac:dyDescent="0.35">
      <c r="A913" s="4">
        <v>43727</v>
      </c>
      <c r="B913" s="2">
        <v>489.28</v>
      </c>
      <c r="C913" s="2">
        <v>13238.21</v>
      </c>
      <c r="D913" s="2" t="s">
        <v>52</v>
      </c>
      <c r="F913" s="4">
        <v>44515</v>
      </c>
      <c r="G913" s="2">
        <v>22842.07</v>
      </c>
      <c r="H913" s="2">
        <v>-2219042.2799999998</v>
      </c>
      <c r="I913" s="2" t="s">
        <v>53</v>
      </c>
      <c r="K913" s="4">
        <v>44526</v>
      </c>
      <c r="L913" s="2">
        <v>11030.34</v>
      </c>
      <c r="M913" s="2">
        <v>-237507.26</v>
      </c>
      <c r="N913" s="2" t="s">
        <v>55</v>
      </c>
      <c r="P913" s="4">
        <v>44525</v>
      </c>
      <c r="Q913" s="2">
        <v>1183.53</v>
      </c>
      <c r="R913" s="2">
        <v>3837.98</v>
      </c>
      <c r="S913" s="2" t="s">
        <v>52</v>
      </c>
      <c r="U913" s="4">
        <v>44529</v>
      </c>
      <c r="V913" s="2">
        <v>19038.560000000001</v>
      </c>
      <c r="W913" s="2">
        <v>-22452.45</v>
      </c>
      <c r="X913" s="2" t="s">
        <v>54</v>
      </c>
      <c r="Z913" s="12">
        <v>44501</v>
      </c>
      <c r="AA913" s="10">
        <v>69717.75</v>
      </c>
      <c r="AB913" s="10">
        <v>630644.41</v>
      </c>
    </row>
    <row r="914" spans="1:28" ht="15.75" customHeight="1" thickBot="1" x14ac:dyDescent="0.35">
      <c r="A914" s="4">
        <v>43727</v>
      </c>
      <c r="B914" s="2">
        <v>1030.24</v>
      </c>
      <c r="C914" s="2">
        <v>21762.31</v>
      </c>
      <c r="D914" s="2" t="s">
        <v>54</v>
      </c>
      <c r="F914" s="4">
        <v>44516</v>
      </c>
      <c r="G914" s="2">
        <v>19375.150000000001</v>
      </c>
      <c r="H914" s="2">
        <v>-928110.06</v>
      </c>
      <c r="I914" s="2" t="s">
        <v>53</v>
      </c>
      <c r="K914" s="4">
        <v>44528</v>
      </c>
      <c r="L914" s="2">
        <v>97.26</v>
      </c>
      <c r="M914" s="2">
        <v>-14615.63</v>
      </c>
      <c r="N914" s="2" t="s">
        <v>55</v>
      </c>
      <c r="P914" s="4">
        <v>44526</v>
      </c>
      <c r="Q914" s="2">
        <v>3833.29</v>
      </c>
      <c r="R914" s="2">
        <v>1262.58</v>
      </c>
      <c r="S914" s="2" t="s">
        <v>52</v>
      </c>
      <c r="U914" s="4">
        <v>44530</v>
      </c>
      <c r="V914" s="2">
        <v>26509.35</v>
      </c>
      <c r="W914" s="2">
        <v>-44910.44</v>
      </c>
      <c r="X914" s="2" t="s">
        <v>54</v>
      </c>
      <c r="Z914" s="12">
        <v>44502</v>
      </c>
      <c r="AA914" s="10">
        <v>79452.639999999999</v>
      </c>
      <c r="AB914" s="10">
        <v>1589647.69</v>
      </c>
    </row>
    <row r="915" spans="1:28" ht="15.75" customHeight="1" thickBot="1" x14ac:dyDescent="0.35">
      <c r="A915" s="4">
        <v>43727</v>
      </c>
      <c r="B915" s="2">
        <v>1391.09</v>
      </c>
      <c r="C915" s="2">
        <v>-6352.72</v>
      </c>
      <c r="D915" s="2" t="s">
        <v>55</v>
      </c>
      <c r="F915" s="4">
        <v>44517</v>
      </c>
      <c r="G915" s="2">
        <v>18318</v>
      </c>
      <c r="H915" s="2">
        <v>-1476216.28</v>
      </c>
      <c r="I915" s="2" t="s">
        <v>53</v>
      </c>
      <c r="K915" s="4">
        <v>44529</v>
      </c>
      <c r="L915" s="2">
        <v>8280.8799999999992</v>
      </c>
      <c r="M915" s="2">
        <v>72506.52</v>
      </c>
      <c r="N915" s="2" t="s">
        <v>55</v>
      </c>
      <c r="P915" s="4">
        <v>44528</v>
      </c>
      <c r="Q915" s="2">
        <v>170.49</v>
      </c>
      <c r="R915" s="2">
        <v>7137.09</v>
      </c>
      <c r="S915" s="2" t="s">
        <v>52</v>
      </c>
      <c r="U915" s="4">
        <v>44531</v>
      </c>
      <c r="V915" s="2">
        <v>24034.94</v>
      </c>
      <c r="W915" s="2">
        <v>547700.63</v>
      </c>
      <c r="X915" s="2" t="s">
        <v>54</v>
      </c>
      <c r="Z915" s="12">
        <v>44503</v>
      </c>
      <c r="AA915" s="10">
        <v>90773.33</v>
      </c>
      <c r="AB915" s="10">
        <v>-1686060.13</v>
      </c>
    </row>
    <row r="916" spans="1:28" ht="15.75" customHeight="1" thickBot="1" x14ac:dyDescent="0.35">
      <c r="A916" s="4">
        <v>43728</v>
      </c>
      <c r="B916" s="2">
        <v>1287.45</v>
      </c>
      <c r="C916" s="2">
        <v>-64712.29</v>
      </c>
      <c r="D916" s="2" t="s">
        <v>54</v>
      </c>
      <c r="F916" s="4">
        <v>44518</v>
      </c>
      <c r="G916" s="2">
        <v>15075.69</v>
      </c>
      <c r="H916" s="2">
        <v>-36160.71</v>
      </c>
      <c r="I916" s="2" t="s">
        <v>53</v>
      </c>
      <c r="K916" s="4">
        <v>44530</v>
      </c>
      <c r="L916" s="2">
        <v>11917.37</v>
      </c>
      <c r="M916" s="2">
        <v>-591263.07999999996</v>
      </c>
      <c r="N916" s="2" t="s">
        <v>55</v>
      </c>
      <c r="P916" s="4">
        <v>44529</v>
      </c>
      <c r="Q916" s="2">
        <v>2633.82</v>
      </c>
      <c r="R916" s="2">
        <v>5264.93</v>
      </c>
      <c r="S916" s="2" t="s">
        <v>52</v>
      </c>
      <c r="U916" s="4">
        <v>44532</v>
      </c>
      <c r="V916" s="2">
        <v>24743.97</v>
      </c>
      <c r="W916" s="2">
        <v>-173589.84</v>
      </c>
      <c r="X916" s="2" t="s">
        <v>54</v>
      </c>
      <c r="Z916" s="12">
        <v>44504</v>
      </c>
      <c r="AA916" s="10">
        <v>83014.53</v>
      </c>
      <c r="AB916" s="10">
        <v>-2874727.9</v>
      </c>
    </row>
    <row r="917" spans="1:28" ht="15.75" customHeight="1" thickBot="1" x14ac:dyDescent="0.35">
      <c r="A917" s="4">
        <v>43728</v>
      </c>
      <c r="B917" s="2">
        <v>3549.47</v>
      </c>
      <c r="C917" s="2">
        <v>-9163.66</v>
      </c>
      <c r="D917" s="2" t="s">
        <v>53</v>
      </c>
      <c r="F917" s="4">
        <v>44519</v>
      </c>
      <c r="G917" s="2">
        <v>19775.86</v>
      </c>
      <c r="H917" s="2">
        <v>-439256.66</v>
      </c>
      <c r="I917" s="2" t="s">
        <v>53</v>
      </c>
      <c r="K917" s="4">
        <v>44531</v>
      </c>
      <c r="L917" s="2">
        <v>9520.2800000000007</v>
      </c>
      <c r="M917" s="2">
        <v>188673.33</v>
      </c>
      <c r="N917" s="2" t="s">
        <v>55</v>
      </c>
      <c r="P917" s="4">
        <v>44530</v>
      </c>
      <c r="Q917" s="2">
        <v>3325.73</v>
      </c>
      <c r="R917" s="2">
        <v>27061.06</v>
      </c>
      <c r="S917" s="2" t="s">
        <v>52</v>
      </c>
      <c r="U917" s="4">
        <v>44533</v>
      </c>
      <c r="V917" s="2">
        <v>24723.32</v>
      </c>
      <c r="W917" s="2">
        <v>-384726.49</v>
      </c>
      <c r="X917" s="2" t="s">
        <v>54</v>
      </c>
      <c r="Z917" s="12">
        <v>44505</v>
      </c>
      <c r="AA917" s="10">
        <v>76649.5</v>
      </c>
      <c r="AB917" s="10">
        <v>-5282760.57</v>
      </c>
    </row>
    <row r="918" spans="1:28" ht="15.75" customHeight="1" thickBot="1" x14ac:dyDescent="0.35">
      <c r="A918" s="4">
        <v>43728</v>
      </c>
      <c r="B918" s="2">
        <v>402.98</v>
      </c>
      <c r="C918" s="2">
        <v>618.83000000000004</v>
      </c>
      <c r="D918" s="2" t="s">
        <v>52</v>
      </c>
      <c r="F918" s="4">
        <v>44521</v>
      </c>
      <c r="G918" s="2">
        <v>315.11</v>
      </c>
      <c r="H918" s="2">
        <v>-58982.27</v>
      </c>
      <c r="I918" s="2" t="s">
        <v>53</v>
      </c>
      <c r="K918" s="4">
        <v>44532</v>
      </c>
      <c r="L918" s="2">
        <v>8508.73</v>
      </c>
      <c r="M918" s="2">
        <v>180996.04</v>
      </c>
      <c r="N918" s="2" t="s">
        <v>55</v>
      </c>
      <c r="P918" s="4">
        <v>44531</v>
      </c>
      <c r="Q918" s="2">
        <v>1956.98</v>
      </c>
      <c r="R918" s="2">
        <v>13077.91</v>
      </c>
      <c r="S918" s="2" t="s">
        <v>52</v>
      </c>
      <c r="U918" s="4">
        <v>44535</v>
      </c>
      <c r="V918" s="2">
        <v>392.85</v>
      </c>
      <c r="W918" s="2">
        <v>-20814.34</v>
      </c>
      <c r="X918" s="2" t="s">
        <v>54</v>
      </c>
      <c r="Z918" s="12">
        <v>44506</v>
      </c>
      <c r="AA918" s="10">
        <v>283.86</v>
      </c>
      <c r="AB918" s="10">
        <v>-11708.11</v>
      </c>
    </row>
    <row r="919" spans="1:28" ht="15.75" customHeight="1" thickBot="1" x14ac:dyDescent="0.35">
      <c r="A919" s="4">
        <v>43728</v>
      </c>
      <c r="B919" s="2">
        <v>1225.83</v>
      </c>
      <c r="C919" s="2">
        <v>-18192.02</v>
      </c>
      <c r="D919" s="2" t="s">
        <v>55</v>
      </c>
      <c r="F919" s="4">
        <v>44522</v>
      </c>
      <c r="G919" s="2">
        <v>18392.849999999999</v>
      </c>
      <c r="H919" s="2">
        <v>-241069.57</v>
      </c>
      <c r="I919" s="2" t="s">
        <v>53</v>
      </c>
      <c r="K919" s="4">
        <v>44533</v>
      </c>
      <c r="L919" s="2">
        <v>10355.73</v>
      </c>
      <c r="M919" s="2">
        <v>8680.65</v>
      </c>
      <c r="N919" s="2" t="s">
        <v>55</v>
      </c>
      <c r="P919" s="4">
        <v>44532</v>
      </c>
      <c r="Q919" s="2">
        <v>2414.16</v>
      </c>
      <c r="R919" s="2">
        <v>67054.78</v>
      </c>
      <c r="S919" s="2" t="s">
        <v>52</v>
      </c>
      <c r="U919" s="4">
        <v>44536</v>
      </c>
      <c r="V919" s="2">
        <v>23597.09</v>
      </c>
      <c r="W919" s="2">
        <v>1056304.49</v>
      </c>
      <c r="X919" s="2" t="s">
        <v>54</v>
      </c>
      <c r="Z919" s="12">
        <v>44507</v>
      </c>
      <c r="AA919" s="10">
        <v>1829.07</v>
      </c>
      <c r="AB919" s="10">
        <v>-67738.97</v>
      </c>
    </row>
    <row r="920" spans="1:28" ht="15.75" customHeight="1" thickBot="1" x14ac:dyDescent="0.35">
      <c r="A920" s="4">
        <v>43730</v>
      </c>
      <c r="B920" s="2">
        <v>80.34</v>
      </c>
      <c r="C920" s="2">
        <v>3049.49</v>
      </c>
      <c r="D920" s="2" t="s">
        <v>54</v>
      </c>
      <c r="F920" s="4">
        <v>44523</v>
      </c>
      <c r="G920" s="2">
        <v>16402.939999999999</v>
      </c>
      <c r="H920" s="2">
        <v>-139756.78</v>
      </c>
      <c r="I920" s="2" t="s">
        <v>53</v>
      </c>
      <c r="K920" s="4">
        <v>44535</v>
      </c>
      <c r="L920" s="2">
        <v>122.35</v>
      </c>
      <c r="M920" s="2">
        <v>-5272.83</v>
      </c>
      <c r="N920" s="2" t="s">
        <v>55</v>
      </c>
      <c r="P920" s="4">
        <v>44533</v>
      </c>
      <c r="Q920" s="2">
        <v>1794.85</v>
      </c>
      <c r="R920" s="2">
        <v>-3301.59</v>
      </c>
      <c r="S920" s="2" t="s">
        <v>52</v>
      </c>
      <c r="U920" s="4">
        <v>44537</v>
      </c>
      <c r="V920" s="2">
        <v>28195.14</v>
      </c>
      <c r="W920" s="2">
        <v>1454461.25</v>
      </c>
      <c r="X920" s="2" t="s">
        <v>54</v>
      </c>
      <c r="Z920" s="12">
        <v>44508</v>
      </c>
      <c r="AA920" s="10">
        <v>68112.31</v>
      </c>
      <c r="AB920" s="10">
        <v>-102221.29</v>
      </c>
    </row>
    <row r="921" spans="1:28" ht="15.75" customHeight="1" thickBot="1" x14ac:dyDescent="0.35">
      <c r="A921" s="4">
        <v>43730</v>
      </c>
      <c r="B921" s="2">
        <v>24.48</v>
      </c>
      <c r="C921" s="2">
        <v>564.29999999999995</v>
      </c>
      <c r="D921" s="2" t="s">
        <v>52</v>
      </c>
      <c r="F921" s="4">
        <v>44524</v>
      </c>
      <c r="G921" s="2">
        <v>20129.759999999998</v>
      </c>
      <c r="H921" s="2">
        <v>-486420.99</v>
      </c>
      <c r="I921" s="2" t="s">
        <v>53</v>
      </c>
      <c r="K921" s="4">
        <v>44536</v>
      </c>
      <c r="L921" s="2">
        <v>8979.5400000000009</v>
      </c>
      <c r="M921" s="2">
        <v>250254.12</v>
      </c>
      <c r="N921" s="2" t="s">
        <v>55</v>
      </c>
      <c r="P921" s="4">
        <v>44535</v>
      </c>
      <c r="Q921" s="2">
        <v>132.22999999999999</v>
      </c>
      <c r="R921" s="2">
        <v>4241.12</v>
      </c>
      <c r="S921" s="2" t="s">
        <v>52</v>
      </c>
      <c r="U921" s="4">
        <v>44538</v>
      </c>
      <c r="V921" s="2">
        <v>27138.42</v>
      </c>
      <c r="W921" s="2">
        <v>1010011.08</v>
      </c>
      <c r="X921" s="2" t="s">
        <v>54</v>
      </c>
      <c r="Z921" s="12">
        <v>44509</v>
      </c>
      <c r="AA921" s="10">
        <v>83260.479999999996</v>
      </c>
      <c r="AB921" s="10">
        <v>534180.5</v>
      </c>
    </row>
    <row r="922" spans="1:28" ht="15.75" customHeight="1" thickBot="1" x14ac:dyDescent="0.35">
      <c r="A922" s="4">
        <v>43730</v>
      </c>
      <c r="B922" s="2">
        <v>21.63</v>
      </c>
      <c r="C922" s="2">
        <v>-750.23</v>
      </c>
      <c r="D922" s="2" t="s">
        <v>53</v>
      </c>
      <c r="F922" s="4">
        <v>44525</v>
      </c>
      <c r="G922" s="2">
        <v>13839.37</v>
      </c>
      <c r="H922" s="2">
        <v>81467.75</v>
      </c>
      <c r="I922" s="2" t="s">
        <v>53</v>
      </c>
      <c r="K922" s="4">
        <v>44537</v>
      </c>
      <c r="L922" s="2">
        <v>12354.4</v>
      </c>
      <c r="M922" s="2">
        <v>368256.15</v>
      </c>
      <c r="N922" s="2" t="s">
        <v>55</v>
      </c>
      <c r="P922" s="4">
        <v>44536</v>
      </c>
      <c r="Q922" s="2">
        <v>1575.91</v>
      </c>
      <c r="R922" s="2">
        <v>5711.62</v>
      </c>
      <c r="S922" s="2" t="s">
        <v>52</v>
      </c>
      <c r="U922" s="4">
        <v>44539</v>
      </c>
      <c r="V922" s="2">
        <v>30768.41</v>
      </c>
      <c r="W922" s="2">
        <v>1418771.06</v>
      </c>
      <c r="X922" s="2" t="s">
        <v>54</v>
      </c>
      <c r="Z922" s="12">
        <v>44510</v>
      </c>
      <c r="AA922" s="10">
        <v>102525.8</v>
      </c>
      <c r="AB922" s="10">
        <v>-11322897.9</v>
      </c>
    </row>
    <row r="923" spans="1:28" ht="15.75" customHeight="1" thickBot="1" x14ac:dyDescent="0.35">
      <c r="A923" s="4">
        <v>43730</v>
      </c>
      <c r="B923" s="2">
        <v>12.1</v>
      </c>
      <c r="C923" s="2">
        <v>-93.17</v>
      </c>
      <c r="D923" s="2" t="s">
        <v>55</v>
      </c>
      <c r="F923" s="4">
        <v>44526</v>
      </c>
      <c r="G923" s="2">
        <v>24887.54</v>
      </c>
      <c r="H923" s="2">
        <v>-252996.85</v>
      </c>
      <c r="I923" s="2" t="s">
        <v>53</v>
      </c>
      <c r="K923" s="4">
        <v>44538</v>
      </c>
      <c r="L923" s="2">
        <v>16200.32</v>
      </c>
      <c r="M923" s="2">
        <v>11999.15</v>
      </c>
      <c r="N923" s="2" t="s">
        <v>55</v>
      </c>
      <c r="P923" s="4">
        <v>44537</v>
      </c>
      <c r="Q923" s="2">
        <v>2259.02</v>
      </c>
      <c r="R923" s="2">
        <v>-28933.02</v>
      </c>
      <c r="S923" s="2" t="s">
        <v>52</v>
      </c>
      <c r="U923" s="4">
        <v>44540</v>
      </c>
      <c r="V923" s="2">
        <v>29375.98</v>
      </c>
      <c r="W923" s="2">
        <v>816637.99</v>
      </c>
      <c r="X923" s="2" t="s">
        <v>54</v>
      </c>
      <c r="Z923" s="12">
        <v>44511</v>
      </c>
      <c r="AA923" s="10">
        <v>67123.33</v>
      </c>
      <c r="AB923" s="10">
        <v>-1504545.94</v>
      </c>
    </row>
    <row r="924" spans="1:28" ht="15.75" customHeight="1" thickBot="1" x14ac:dyDescent="0.35">
      <c r="A924" s="4">
        <v>43731</v>
      </c>
      <c r="B924" s="2">
        <v>337.91</v>
      </c>
      <c r="C924" s="2">
        <v>3800.72</v>
      </c>
      <c r="D924" s="2" t="s">
        <v>52</v>
      </c>
      <c r="F924" s="4">
        <v>44528</v>
      </c>
      <c r="G924" s="2">
        <v>656.96</v>
      </c>
      <c r="H924" s="2">
        <v>4639.08</v>
      </c>
      <c r="I924" s="2" t="s">
        <v>53</v>
      </c>
      <c r="K924" s="4">
        <v>44539</v>
      </c>
      <c r="L924" s="2">
        <v>9935.2199999999993</v>
      </c>
      <c r="M924" s="2">
        <v>174094.79</v>
      </c>
      <c r="N924" s="2" t="s">
        <v>55</v>
      </c>
      <c r="P924" s="4">
        <v>44538</v>
      </c>
      <c r="Q924" s="2">
        <v>2415.6999999999998</v>
      </c>
      <c r="R924" s="2">
        <v>13363.58</v>
      </c>
      <c r="S924" s="2" t="s">
        <v>52</v>
      </c>
      <c r="U924" s="4">
        <v>44542</v>
      </c>
      <c r="V924" s="2">
        <v>242.43</v>
      </c>
      <c r="W924" s="2">
        <v>-3499.86</v>
      </c>
      <c r="X924" s="2" t="s">
        <v>54</v>
      </c>
      <c r="Z924" s="12">
        <v>44512</v>
      </c>
      <c r="AA924" s="10">
        <v>66330.22</v>
      </c>
      <c r="AB924" s="10">
        <v>-549544.31000000006</v>
      </c>
    </row>
    <row r="925" spans="1:28" ht="15.75" customHeight="1" thickBot="1" x14ac:dyDescent="0.35">
      <c r="A925" s="4">
        <v>43731</v>
      </c>
      <c r="B925" s="2">
        <v>868.29</v>
      </c>
      <c r="C925" s="2">
        <v>6317.47</v>
      </c>
      <c r="D925" s="2" t="s">
        <v>55</v>
      </c>
      <c r="F925" s="4">
        <v>44529</v>
      </c>
      <c r="G925" s="2">
        <v>17230.18</v>
      </c>
      <c r="H925" s="2">
        <v>25375.11</v>
      </c>
      <c r="I925" s="2" t="s">
        <v>53</v>
      </c>
      <c r="K925" s="4">
        <v>44540</v>
      </c>
      <c r="L925" s="2">
        <v>10546.09</v>
      </c>
      <c r="M925" s="2">
        <v>78863.850000000006</v>
      </c>
      <c r="N925" s="2" t="s">
        <v>55</v>
      </c>
      <c r="P925" s="4">
        <v>44539</v>
      </c>
      <c r="Q925" s="2">
        <v>1710.82</v>
      </c>
      <c r="R925" s="2">
        <v>36249.980000000003</v>
      </c>
      <c r="S925" s="2" t="s">
        <v>52</v>
      </c>
      <c r="U925" s="4">
        <v>44543</v>
      </c>
      <c r="V925" s="2">
        <v>31842.05</v>
      </c>
      <c r="W925" s="2">
        <v>1825885.24</v>
      </c>
      <c r="X925" s="2" t="s">
        <v>54</v>
      </c>
      <c r="Z925" s="12">
        <v>44514</v>
      </c>
      <c r="AA925" s="10">
        <v>1211.75</v>
      </c>
      <c r="AB925" s="10">
        <v>-34463.339999999997</v>
      </c>
    </row>
    <row r="926" spans="1:28" ht="15.75" customHeight="1" thickBot="1" x14ac:dyDescent="0.35">
      <c r="A926" s="4">
        <v>43731</v>
      </c>
      <c r="B926" s="2">
        <v>1391.44</v>
      </c>
      <c r="C926" s="2">
        <v>-43597.37</v>
      </c>
      <c r="D926" s="2" t="s">
        <v>54</v>
      </c>
      <c r="F926" s="4">
        <v>44530</v>
      </c>
      <c r="G926" s="2">
        <v>26669.439999999999</v>
      </c>
      <c r="H926" s="2">
        <v>-168570.51</v>
      </c>
      <c r="I926" s="2" t="s">
        <v>53</v>
      </c>
      <c r="K926" s="4">
        <v>44542</v>
      </c>
      <c r="L926" s="2">
        <v>128.13</v>
      </c>
      <c r="M926" s="2">
        <v>-6712.47</v>
      </c>
      <c r="N926" s="2" t="s">
        <v>55</v>
      </c>
      <c r="P926" s="4">
        <v>44540</v>
      </c>
      <c r="Q926" s="2">
        <v>1970.85</v>
      </c>
      <c r="R926" s="2">
        <v>21807.46</v>
      </c>
      <c r="S926" s="2" t="s">
        <v>52</v>
      </c>
      <c r="U926" s="4">
        <v>44544</v>
      </c>
      <c r="V926" s="2">
        <v>37783.26</v>
      </c>
      <c r="W926" s="2">
        <v>-408266.08</v>
      </c>
      <c r="X926" s="2" t="s">
        <v>54</v>
      </c>
      <c r="Z926" s="12">
        <v>44515</v>
      </c>
      <c r="AA926" s="10">
        <v>72896.34</v>
      </c>
      <c r="AB926" s="10">
        <v>-2756202.28</v>
      </c>
    </row>
    <row r="927" spans="1:28" ht="15.75" customHeight="1" thickBot="1" x14ac:dyDescent="0.35">
      <c r="A927" s="4">
        <v>43731</v>
      </c>
      <c r="B927" s="2">
        <v>3111</v>
      </c>
      <c r="C927" s="2">
        <v>-25040.959999999999</v>
      </c>
      <c r="D927" s="2" t="s">
        <v>53</v>
      </c>
      <c r="F927" s="4">
        <v>44531</v>
      </c>
      <c r="G927" s="2">
        <v>16738.240000000002</v>
      </c>
      <c r="H927" s="2">
        <v>79910.2</v>
      </c>
      <c r="I927" s="2" t="s">
        <v>53</v>
      </c>
      <c r="K927" s="4">
        <v>44543</v>
      </c>
      <c r="L927" s="2">
        <v>10759.32</v>
      </c>
      <c r="M927" s="2">
        <v>208485.75</v>
      </c>
      <c r="N927" s="2" t="s">
        <v>55</v>
      </c>
      <c r="P927" s="4">
        <v>44542</v>
      </c>
      <c r="Q927" s="2">
        <v>39.46</v>
      </c>
      <c r="R927" s="2">
        <v>95.5</v>
      </c>
      <c r="S927" s="2" t="s">
        <v>52</v>
      </c>
      <c r="U927" s="4">
        <v>44545</v>
      </c>
      <c r="V927" s="2">
        <v>38945.129999999997</v>
      </c>
      <c r="W927" s="2">
        <v>-3462491.58</v>
      </c>
      <c r="X927" s="2" t="s">
        <v>54</v>
      </c>
      <c r="Z927" s="12">
        <v>44516</v>
      </c>
      <c r="AA927" s="10">
        <v>80648.960000000006</v>
      </c>
      <c r="AB927" s="10">
        <v>-2981405.93</v>
      </c>
    </row>
    <row r="928" spans="1:28" ht="15.75" customHeight="1" thickBot="1" x14ac:dyDescent="0.35">
      <c r="A928" s="4">
        <v>43732</v>
      </c>
      <c r="B928" s="2">
        <v>3621.64</v>
      </c>
      <c r="C928" s="2">
        <v>-2053.2800000000002</v>
      </c>
      <c r="D928" s="2" t="s">
        <v>53</v>
      </c>
      <c r="F928" s="4">
        <v>44532</v>
      </c>
      <c r="G928" s="2">
        <v>15386.66</v>
      </c>
      <c r="H928" s="2">
        <v>88374.86</v>
      </c>
      <c r="I928" s="2" t="s">
        <v>53</v>
      </c>
      <c r="K928" s="4">
        <v>44544</v>
      </c>
      <c r="L928" s="2">
        <v>10527.36</v>
      </c>
      <c r="M928" s="2">
        <v>316418.26</v>
      </c>
      <c r="N928" s="2" t="s">
        <v>55</v>
      </c>
      <c r="P928" s="4">
        <v>44543</v>
      </c>
      <c r="Q928" s="2">
        <v>1618.95</v>
      </c>
      <c r="R928" s="2">
        <v>17054.03</v>
      </c>
      <c r="S928" s="2" t="s">
        <v>52</v>
      </c>
      <c r="U928" s="4">
        <v>44546</v>
      </c>
      <c r="V928" s="2">
        <v>30889.23</v>
      </c>
      <c r="W928" s="2">
        <v>-1079149.51</v>
      </c>
      <c r="X928" s="2" t="s">
        <v>54</v>
      </c>
      <c r="Z928" s="12">
        <v>44517</v>
      </c>
      <c r="AA928" s="10">
        <v>73104.509999999995</v>
      </c>
      <c r="AB928" s="10">
        <v>-1863780.63</v>
      </c>
    </row>
    <row r="929" spans="1:28" ht="15.75" customHeight="1" thickBot="1" x14ac:dyDescent="0.35">
      <c r="A929" s="4">
        <v>43732</v>
      </c>
      <c r="B929" s="2">
        <v>1579.46</v>
      </c>
      <c r="C929" s="2">
        <v>-131611.19</v>
      </c>
      <c r="D929" s="2" t="s">
        <v>54</v>
      </c>
      <c r="F929" s="4">
        <v>44533</v>
      </c>
      <c r="G929" s="2">
        <v>19098.61</v>
      </c>
      <c r="H929" s="2">
        <v>168295.11</v>
      </c>
      <c r="I929" s="2" t="s">
        <v>53</v>
      </c>
      <c r="K929" s="4">
        <v>44545</v>
      </c>
      <c r="L929" s="2">
        <v>11588.04</v>
      </c>
      <c r="M929" s="2">
        <v>144941.5</v>
      </c>
      <c r="N929" s="2" t="s">
        <v>55</v>
      </c>
      <c r="P929" s="4">
        <v>44544</v>
      </c>
      <c r="Q929" s="2">
        <v>1565.1</v>
      </c>
      <c r="R929" s="2">
        <v>19138.43</v>
      </c>
      <c r="S929" s="2" t="s">
        <v>52</v>
      </c>
      <c r="U929" s="4">
        <v>44547</v>
      </c>
      <c r="V929" s="2">
        <v>28922.9</v>
      </c>
      <c r="W929" s="2">
        <v>-2299544.15</v>
      </c>
      <c r="X929" s="2" t="s">
        <v>54</v>
      </c>
      <c r="Z929" s="12">
        <v>44518</v>
      </c>
      <c r="AA929" s="10">
        <v>70795.740000000005</v>
      </c>
      <c r="AB929" s="10">
        <v>774041.91</v>
      </c>
    </row>
    <row r="930" spans="1:28" ht="15.75" customHeight="1" thickBot="1" x14ac:dyDescent="0.35">
      <c r="A930" s="4">
        <v>43732</v>
      </c>
      <c r="B930" s="2">
        <v>1258.95</v>
      </c>
      <c r="C930" s="2">
        <v>-9525.98</v>
      </c>
      <c r="D930" s="2" t="s">
        <v>55</v>
      </c>
      <c r="F930" s="4">
        <v>44535</v>
      </c>
      <c r="G930" s="2">
        <v>138.71</v>
      </c>
      <c r="H930" s="2">
        <v>-5312.26</v>
      </c>
      <c r="I930" s="2" t="s">
        <v>53</v>
      </c>
      <c r="K930" s="4">
        <v>44546</v>
      </c>
      <c r="L930" s="2">
        <v>10420.870000000001</v>
      </c>
      <c r="M930" s="2">
        <v>360122.29</v>
      </c>
      <c r="N930" s="2" t="s">
        <v>55</v>
      </c>
      <c r="P930" s="4">
        <v>44545</v>
      </c>
      <c r="Q930" s="2">
        <v>2096.8000000000002</v>
      </c>
      <c r="R930" s="2">
        <v>-107197.6</v>
      </c>
      <c r="S930" s="2" t="s">
        <v>52</v>
      </c>
      <c r="U930" s="4">
        <v>44549</v>
      </c>
      <c r="V930" s="2">
        <v>301.67</v>
      </c>
      <c r="W930" s="2">
        <v>-22031.24</v>
      </c>
      <c r="X930" s="2" t="s">
        <v>54</v>
      </c>
      <c r="Z930" s="12">
        <v>44519</v>
      </c>
      <c r="AA930" s="10">
        <v>82304.92</v>
      </c>
      <c r="AB930" s="10">
        <v>405570.68</v>
      </c>
    </row>
    <row r="931" spans="1:28" ht="15.75" customHeight="1" thickBot="1" x14ac:dyDescent="0.35">
      <c r="A931" s="4">
        <v>43732</v>
      </c>
      <c r="B931" s="2">
        <v>505.05</v>
      </c>
      <c r="C931" s="2">
        <v>11585.23</v>
      </c>
      <c r="D931" s="2" t="s">
        <v>52</v>
      </c>
      <c r="F931" s="4">
        <v>44536</v>
      </c>
      <c r="G931" s="2">
        <v>17023.63</v>
      </c>
      <c r="H931" s="2">
        <v>167272.01</v>
      </c>
      <c r="I931" s="2" t="s">
        <v>53</v>
      </c>
      <c r="K931" s="4">
        <v>44547</v>
      </c>
      <c r="L931" s="2">
        <v>8699.92</v>
      </c>
      <c r="M931" s="2">
        <v>60314.55</v>
      </c>
      <c r="N931" s="2" t="s">
        <v>55</v>
      </c>
      <c r="P931" s="4">
        <v>44546</v>
      </c>
      <c r="Q931" s="2">
        <v>1960.7</v>
      </c>
      <c r="R931" s="2">
        <v>56960.57</v>
      </c>
      <c r="S931" s="2" t="s">
        <v>52</v>
      </c>
      <c r="U931" s="4">
        <v>44550</v>
      </c>
      <c r="V931" s="2">
        <v>23185.71</v>
      </c>
      <c r="W931" s="2">
        <v>1028019.66</v>
      </c>
      <c r="X931" s="2" t="s">
        <v>54</v>
      </c>
      <c r="Z931" s="12">
        <v>44521</v>
      </c>
      <c r="AA931" s="10">
        <v>2005.02</v>
      </c>
      <c r="AB931" s="10">
        <v>-232290.33</v>
      </c>
    </row>
    <row r="932" spans="1:28" ht="15.75" customHeight="1" thickBot="1" x14ac:dyDescent="0.35">
      <c r="A932" s="4">
        <v>43733</v>
      </c>
      <c r="B932" s="2">
        <v>3996.91</v>
      </c>
      <c r="C932" s="2">
        <v>-82214.66</v>
      </c>
      <c r="D932" s="2" t="s">
        <v>53</v>
      </c>
      <c r="F932" s="4">
        <v>44537</v>
      </c>
      <c r="G932" s="2">
        <v>20692.97</v>
      </c>
      <c r="H932" s="2">
        <v>-158094.32999999999</v>
      </c>
      <c r="I932" s="2" t="s">
        <v>53</v>
      </c>
      <c r="K932" s="4">
        <v>44549</v>
      </c>
      <c r="L932" s="2">
        <v>126.37</v>
      </c>
      <c r="M932" s="2">
        <v>-10019.08</v>
      </c>
      <c r="N932" s="2" t="s">
        <v>55</v>
      </c>
      <c r="P932" s="4">
        <v>44547</v>
      </c>
      <c r="Q932" s="2">
        <v>2158.41</v>
      </c>
      <c r="R932" s="2">
        <v>43050.45</v>
      </c>
      <c r="S932" s="2" t="s">
        <v>52</v>
      </c>
      <c r="U932" s="4">
        <v>44551</v>
      </c>
      <c r="V932" s="2">
        <v>29234.75</v>
      </c>
      <c r="W932" s="2">
        <v>34537.11</v>
      </c>
      <c r="X932" s="2" t="s">
        <v>54</v>
      </c>
      <c r="Z932" s="12">
        <v>44522</v>
      </c>
      <c r="AA932" s="10">
        <v>84540.21</v>
      </c>
      <c r="AB932" s="10">
        <v>-3590772.14</v>
      </c>
    </row>
    <row r="933" spans="1:28" ht="15.75" customHeight="1" thickBot="1" x14ac:dyDescent="0.35">
      <c r="A933" s="4">
        <v>43733</v>
      </c>
      <c r="B933" s="2">
        <v>1283.73</v>
      </c>
      <c r="C933" s="2">
        <v>-54138.71</v>
      </c>
      <c r="D933" s="2" t="s">
        <v>55</v>
      </c>
      <c r="F933" s="4">
        <v>44538</v>
      </c>
      <c r="G933" s="2">
        <v>21570.2</v>
      </c>
      <c r="H933" s="2">
        <v>-111068.1</v>
      </c>
      <c r="I933" s="2" t="s">
        <v>53</v>
      </c>
      <c r="K933" s="4">
        <v>44550</v>
      </c>
      <c r="L933" s="2">
        <v>10649.48</v>
      </c>
      <c r="M933" s="2">
        <v>-8966.9500000000007</v>
      </c>
      <c r="N933" s="2" t="s">
        <v>55</v>
      </c>
      <c r="P933" s="4">
        <v>44549</v>
      </c>
      <c r="Q933" s="2">
        <v>37.409999999999997</v>
      </c>
      <c r="R933" s="2">
        <v>-1089.33</v>
      </c>
      <c r="S933" s="2" t="s">
        <v>52</v>
      </c>
      <c r="U933" s="4">
        <v>44552</v>
      </c>
      <c r="V933" s="2">
        <v>23690.57</v>
      </c>
      <c r="W933" s="2">
        <v>-84869.53</v>
      </c>
      <c r="X933" s="2" t="s">
        <v>54</v>
      </c>
      <c r="Z933" s="12">
        <v>44523</v>
      </c>
      <c r="AA933" s="10">
        <v>74269.759999999995</v>
      </c>
      <c r="AB933" s="10">
        <v>-2525828.08</v>
      </c>
    </row>
    <row r="934" spans="1:28" ht="15.75" customHeight="1" thickBot="1" x14ac:dyDescent="0.35">
      <c r="A934" s="4">
        <v>43733</v>
      </c>
      <c r="B934" s="2">
        <v>456.81</v>
      </c>
      <c r="C934" s="2">
        <v>-10552.41</v>
      </c>
      <c r="D934" s="2" t="s">
        <v>52</v>
      </c>
      <c r="F934" s="4">
        <v>44539</v>
      </c>
      <c r="G934" s="2">
        <v>18436.79</v>
      </c>
      <c r="H934" s="2">
        <v>151235.32999999999</v>
      </c>
      <c r="I934" s="2" t="s">
        <v>53</v>
      </c>
      <c r="K934" s="4">
        <v>44551</v>
      </c>
      <c r="L934" s="2">
        <v>9527.15</v>
      </c>
      <c r="M934" s="2">
        <v>250060.79999999999</v>
      </c>
      <c r="N934" s="2" t="s">
        <v>55</v>
      </c>
      <c r="P934" s="4">
        <v>44550</v>
      </c>
      <c r="Q934" s="2">
        <v>1738.4</v>
      </c>
      <c r="R934" s="2">
        <v>19914.02</v>
      </c>
      <c r="S934" s="2" t="s">
        <v>52</v>
      </c>
      <c r="U934" s="4">
        <v>44553</v>
      </c>
      <c r="V934" s="2">
        <v>20884.21</v>
      </c>
      <c r="W934" s="2">
        <v>-192223.9</v>
      </c>
      <c r="X934" s="2" t="s">
        <v>54</v>
      </c>
      <c r="Z934" s="12">
        <v>44524</v>
      </c>
      <c r="AA934" s="10">
        <v>75908.03</v>
      </c>
      <c r="AB934" s="10">
        <v>-1037905.91</v>
      </c>
    </row>
    <row r="935" spans="1:28" ht="15.75" customHeight="1" thickBot="1" x14ac:dyDescent="0.35">
      <c r="A935" s="4">
        <v>43733</v>
      </c>
      <c r="B935" s="2">
        <v>1631.73</v>
      </c>
      <c r="C935" s="2">
        <v>-106169.74</v>
      </c>
      <c r="D935" s="2" t="s">
        <v>54</v>
      </c>
      <c r="F935" s="4">
        <v>44540</v>
      </c>
      <c r="G935" s="2">
        <v>20369.580000000002</v>
      </c>
      <c r="H935" s="2">
        <v>531437.79</v>
      </c>
      <c r="I935" s="2" t="s">
        <v>53</v>
      </c>
      <c r="K935" s="4">
        <v>44552</v>
      </c>
      <c r="L935" s="2">
        <v>10090.459999999999</v>
      </c>
      <c r="M935" s="2">
        <v>-550266.80000000005</v>
      </c>
      <c r="N935" s="2" t="s">
        <v>55</v>
      </c>
      <c r="P935" s="4">
        <v>44551</v>
      </c>
      <c r="Q935" s="2">
        <v>1861.83</v>
      </c>
      <c r="R935" s="2">
        <v>-23792.05</v>
      </c>
      <c r="S935" s="2" t="s">
        <v>52</v>
      </c>
      <c r="U935" s="4">
        <v>44554</v>
      </c>
      <c r="V935" s="2">
        <v>7.0000000000000007E-2</v>
      </c>
      <c r="W935" s="2">
        <v>-15.75</v>
      </c>
      <c r="X935" s="2" t="s">
        <v>54</v>
      </c>
      <c r="Z935" s="12">
        <v>44525</v>
      </c>
      <c r="AA935" s="10">
        <v>48164.01</v>
      </c>
      <c r="AB935" s="10">
        <v>243767.75</v>
      </c>
    </row>
    <row r="936" spans="1:28" ht="15.75" customHeight="1" thickBot="1" x14ac:dyDescent="0.35">
      <c r="A936" s="4">
        <v>43734</v>
      </c>
      <c r="B936" s="2">
        <v>1649.12</v>
      </c>
      <c r="C936" s="2">
        <v>-38192.300000000003</v>
      </c>
      <c r="D936" s="2" t="s">
        <v>55</v>
      </c>
      <c r="F936" s="4">
        <v>44541</v>
      </c>
      <c r="G936" s="2">
        <v>0.02</v>
      </c>
      <c r="H936" s="2">
        <v>-6.7</v>
      </c>
      <c r="I936" s="2" t="s">
        <v>53</v>
      </c>
      <c r="K936" s="4">
        <v>44553</v>
      </c>
      <c r="L936" s="2">
        <v>8127.37</v>
      </c>
      <c r="M936" s="2">
        <v>-897047.2</v>
      </c>
      <c r="N936" s="2" t="s">
        <v>55</v>
      </c>
      <c r="P936" s="4">
        <v>44552</v>
      </c>
      <c r="Q936" s="2">
        <v>2386.62</v>
      </c>
      <c r="R936" s="2">
        <v>-14064.54</v>
      </c>
      <c r="S936" s="2" t="s">
        <v>52</v>
      </c>
      <c r="U936" s="4">
        <v>44556</v>
      </c>
      <c r="V936" s="2">
        <v>260.48</v>
      </c>
      <c r="W936" s="2">
        <v>-5206.76</v>
      </c>
      <c r="X936" s="2" t="s">
        <v>54</v>
      </c>
      <c r="Z936" s="12">
        <v>44526</v>
      </c>
      <c r="AA936" s="10">
        <v>96900.160000000003</v>
      </c>
      <c r="AB936" s="10">
        <v>-4730601.1399999997</v>
      </c>
    </row>
    <row r="937" spans="1:28" ht="15.75" customHeight="1" thickBot="1" x14ac:dyDescent="0.35">
      <c r="A937" s="4">
        <v>43734</v>
      </c>
      <c r="B937" s="2">
        <v>423.61</v>
      </c>
      <c r="C937" s="2">
        <v>-9156.82</v>
      </c>
      <c r="D937" s="2" t="s">
        <v>52</v>
      </c>
      <c r="F937" s="4">
        <v>44542</v>
      </c>
      <c r="G937" s="2">
        <v>212.4</v>
      </c>
      <c r="H937" s="2">
        <v>-72016.02</v>
      </c>
      <c r="I937" s="2" t="s">
        <v>53</v>
      </c>
      <c r="K937" s="4">
        <v>44554</v>
      </c>
      <c r="L937" s="2">
        <v>867.51</v>
      </c>
      <c r="M937" s="2">
        <v>-36213.360000000001</v>
      </c>
      <c r="N937" s="2" t="s">
        <v>55</v>
      </c>
      <c r="P937" s="4">
        <v>44553</v>
      </c>
      <c r="Q937" s="2">
        <v>1534.79</v>
      </c>
      <c r="R937" s="2">
        <v>-50848.57</v>
      </c>
      <c r="S937" s="2" t="s">
        <v>52</v>
      </c>
      <c r="U937" s="4">
        <v>44557</v>
      </c>
      <c r="V937" s="2">
        <v>20199.03</v>
      </c>
      <c r="W937" s="2">
        <v>224043.28</v>
      </c>
      <c r="X937" s="2" t="s">
        <v>54</v>
      </c>
      <c r="Z937" s="12">
        <v>44528</v>
      </c>
      <c r="AA937" s="10">
        <v>2629.85</v>
      </c>
      <c r="AB937" s="10">
        <v>-327991.87</v>
      </c>
    </row>
    <row r="938" spans="1:28" ht="15.75" customHeight="1" thickBot="1" x14ac:dyDescent="0.35">
      <c r="A938" s="4">
        <v>43734</v>
      </c>
      <c r="B938" s="2">
        <v>1433.63</v>
      </c>
      <c r="C938" s="2">
        <v>30194.3</v>
      </c>
      <c r="D938" s="2" t="s">
        <v>54</v>
      </c>
      <c r="F938" s="4">
        <v>44543</v>
      </c>
      <c r="G938" s="2">
        <v>21168.99</v>
      </c>
      <c r="H938" s="2">
        <v>173233.08</v>
      </c>
      <c r="I938" s="2" t="s">
        <v>53</v>
      </c>
      <c r="K938" s="4">
        <v>44556</v>
      </c>
      <c r="L938" s="2">
        <v>20.94</v>
      </c>
      <c r="M938" s="2">
        <v>-577.86</v>
      </c>
      <c r="N938" s="2" t="s">
        <v>55</v>
      </c>
      <c r="P938" s="4">
        <v>44554</v>
      </c>
      <c r="Q938" s="2">
        <v>642.71</v>
      </c>
      <c r="R938" s="2">
        <v>-9610.23</v>
      </c>
      <c r="S938" s="2" t="s">
        <v>52</v>
      </c>
      <c r="U938" s="4">
        <v>44558</v>
      </c>
      <c r="V938" s="2">
        <v>21929.64</v>
      </c>
      <c r="W938" s="2">
        <v>-801814.39</v>
      </c>
      <c r="X938" s="2" t="s">
        <v>54</v>
      </c>
      <c r="Z938" s="12">
        <v>44529</v>
      </c>
      <c r="AA938" s="10">
        <v>66977.34</v>
      </c>
      <c r="AB938" s="10">
        <v>171687.84</v>
      </c>
    </row>
    <row r="939" spans="1:28" ht="15.75" customHeight="1" thickBot="1" x14ac:dyDescent="0.35">
      <c r="A939" s="4">
        <v>43734</v>
      </c>
      <c r="B939" s="2">
        <v>5247.19</v>
      </c>
      <c r="C939" s="2">
        <v>-62431.59</v>
      </c>
      <c r="D939" s="2" t="s">
        <v>53</v>
      </c>
      <c r="F939" s="4">
        <v>44544</v>
      </c>
      <c r="G939" s="2">
        <v>20329.240000000002</v>
      </c>
      <c r="H939" s="2">
        <v>212850.13</v>
      </c>
      <c r="I939" s="2" t="s">
        <v>53</v>
      </c>
      <c r="K939" s="4">
        <v>44557</v>
      </c>
      <c r="L939" s="2">
        <v>4979</v>
      </c>
      <c r="M939" s="2">
        <v>-137713.69</v>
      </c>
      <c r="N939" s="2" t="s">
        <v>55</v>
      </c>
      <c r="P939" s="4">
        <v>44556</v>
      </c>
      <c r="Q939" s="2">
        <v>29.38</v>
      </c>
      <c r="R939" s="2">
        <v>-89.66</v>
      </c>
      <c r="S939" s="2" t="s">
        <v>52</v>
      </c>
      <c r="U939" s="4">
        <v>44559</v>
      </c>
      <c r="V939" s="2">
        <v>22425.37</v>
      </c>
      <c r="W939" s="2">
        <v>-1910857.1</v>
      </c>
      <c r="X939" s="2" t="s">
        <v>54</v>
      </c>
      <c r="Z939" s="12">
        <v>44530</v>
      </c>
      <c r="AA939" s="10">
        <v>96097.39</v>
      </c>
      <c r="AB939" s="10">
        <v>-1050045.0900000001</v>
      </c>
    </row>
    <row r="940" spans="1:28" ht="15.75" customHeight="1" thickBot="1" x14ac:dyDescent="0.35">
      <c r="A940" s="4">
        <v>43735</v>
      </c>
      <c r="B940" s="2">
        <v>474.13</v>
      </c>
      <c r="C940" s="2">
        <v>-12550.56</v>
      </c>
      <c r="D940" s="2" t="s">
        <v>52</v>
      </c>
      <c r="F940" s="4">
        <v>44545</v>
      </c>
      <c r="G940" s="2">
        <v>21324.92</v>
      </c>
      <c r="H940" s="2">
        <v>238109.44</v>
      </c>
      <c r="I940" s="2" t="s">
        <v>53</v>
      </c>
      <c r="K940" s="4">
        <v>44558</v>
      </c>
      <c r="L940" s="2">
        <v>5350.15</v>
      </c>
      <c r="M940" s="2">
        <v>-305561.06</v>
      </c>
      <c r="N940" s="2" t="s">
        <v>55</v>
      </c>
      <c r="P940" s="4">
        <v>44557</v>
      </c>
      <c r="Q940" s="2">
        <v>1901.6</v>
      </c>
      <c r="R940" s="2">
        <v>-190147.7</v>
      </c>
      <c r="S940" s="2" t="s">
        <v>52</v>
      </c>
      <c r="U940" s="4">
        <v>44560</v>
      </c>
      <c r="V940" s="2">
        <v>17624.21</v>
      </c>
      <c r="W940" s="2">
        <v>-220829.16</v>
      </c>
      <c r="X940" s="2" t="s">
        <v>54</v>
      </c>
      <c r="Z940" s="12">
        <v>44531</v>
      </c>
      <c r="AA940" s="10">
        <v>72498.13</v>
      </c>
      <c r="AB940" s="10">
        <v>910908.42</v>
      </c>
    </row>
    <row r="941" spans="1:28" ht="15.75" customHeight="1" thickBot="1" x14ac:dyDescent="0.35">
      <c r="A941" s="4">
        <v>43735</v>
      </c>
      <c r="B941" s="2">
        <v>3063.23</v>
      </c>
      <c r="C941" s="2">
        <v>-29034.79</v>
      </c>
      <c r="D941" s="2" t="s">
        <v>53</v>
      </c>
      <c r="F941" s="4">
        <v>44546</v>
      </c>
      <c r="G941" s="2">
        <v>19774.84</v>
      </c>
      <c r="H941" s="2">
        <v>209993.01</v>
      </c>
      <c r="I941" s="2" t="s">
        <v>53</v>
      </c>
      <c r="K941" s="4">
        <v>44559</v>
      </c>
      <c r="L941" s="2">
        <v>7858.12</v>
      </c>
      <c r="M941" s="2">
        <v>-296058.65000000002</v>
      </c>
      <c r="N941" s="2" t="s">
        <v>55</v>
      </c>
      <c r="P941" s="4">
        <v>44558</v>
      </c>
      <c r="Q941" s="2">
        <v>1626.23</v>
      </c>
      <c r="R941" s="2">
        <v>-4164.78</v>
      </c>
      <c r="S941" s="2" t="s">
        <v>52</v>
      </c>
      <c r="U941" s="4">
        <v>44561</v>
      </c>
      <c r="V941" s="2">
        <v>15301.65</v>
      </c>
      <c r="W941" s="2">
        <v>-2815537.51</v>
      </c>
      <c r="X941" s="2" t="s">
        <v>54</v>
      </c>
      <c r="Z941" s="12">
        <v>44532</v>
      </c>
      <c r="AA941" s="10">
        <v>73486.36</v>
      </c>
      <c r="AB941" s="10">
        <v>437527.98</v>
      </c>
    </row>
    <row r="942" spans="1:28" ht="15.75" customHeight="1" thickBot="1" x14ac:dyDescent="0.35">
      <c r="A942" s="4">
        <v>43735</v>
      </c>
      <c r="B942" s="2">
        <v>1711.58</v>
      </c>
      <c r="C942" s="2">
        <v>-87805.54</v>
      </c>
      <c r="D942" s="2" t="s">
        <v>54</v>
      </c>
      <c r="F942" s="4">
        <v>44547</v>
      </c>
      <c r="G942" s="2">
        <v>19001.77</v>
      </c>
      <c r="H942" s="2">
        <v>30180.6</v>
      </c>
      <c r="I942" s="2" t="s">
        <v>53</v>
      </c>
      <c r="K942" s="4">
        <v>44560</v>
      </c>
      <c r="L942" s="2">
        <v>7764.8</v>
      </c>
      <c r="M942" s="2">
        <v>-48163.1</v>
      </c>
      <c r="N942" s="2" t="s">
        <v>55</v>
      </c>
      <c r="P942" s="4">
        <v>44559</v>
      </c>
      <c r="Q942" s="2">
        <v>2346.9</v>
      </c>
      <c r="R942" s="2">
        <v>-39700.639999999999</v>
      </c>
      <c r="S942" s="2" t="s">
        <v>52</v>
      </c>
      <c r="U942" s="4">
        <v>44563</v>
      </c>
      <c r="V942" s="2">
        <v>386.05</v>
      </c>
      <c r="W942" s="2">
        <v>-230900.56</v>
      </c>
      <c r="X942" s="2" t="s">
        <v>54</v>
      </c>
      <c r="Z942" s="12">
        <v>44533</v>
      </c>
      <c r="AA942" s="10">
        <v>79578.44</v>
      </c>
      <c r="AB942" s="10">
        <v>-1260735.77</v>
      </c>
    </row>
    <row r="943" spans="1:28" ht="15.75" customHeight="1" thickBot="1" x14ac:dyDescent="0.35">
      <c r="A943" s="4">
        <v>43735</v>
      </c>
      <c r="B943" s="2">
        <v>1445.18</v>
      </c>
      <c r="C943" s="2">
        <v>-14583.98</v>
      </c>
      <c r="D943" s="2" t="s">
        <v>55</v>
      </c>
      <c r="F943" s="4">
        <v>44549</v>
      </c>
      <c r="G943" s="2">
        <v>232.58</v>
      </c>
      <c r="H943" s="2">
        <v>6135.58</v>
      </c>
      <c r="I943" s="2" t="s">
        <v>53</v>
      </c>
      <c r="K943" s="4">
        <v>44561</v>
      </c>
      <c r="L943" s="2">
        <v>5214.8500000000004</v>
      </c>
      <c r="M943" s="2">
        <v>-159135.64000000001</v>
      </c>
      <c r="N943" s="2" t="s">
        <v>55</v>
      </c>
      <c r="P943" s="4">
        <v>44560</v>
      </c>
      <c r="Q943" s="2">
        <v>1774.46</v>
      </c>
      <c r="R943" s="2">
        <v>-78749.460000000006</v>
      </c>
      <c r="S943" s="2" t="s">
        <v>52</v>
      </c>
      <c r="U943" s="4">
        <v>44564</v>
      </c>
      <c r="V943" s="2">
        <v>24227.85</v>
      </c>
      <c r="W943" s="2">
        <v>-1109867.26</v>
      </c>
      <c r="X943" s="2" t="s">
        <v>54</v>
      </c>
      <c r="Z943" s="12">
        <v>44534</v>
      </c>
      <c r="AA943" s="10">
        <v>132.84</v>
      </c>
      <c r="AB943" s="10">
        <v>-7336.87</v>
      </c>
    </row>
    <row r="944" spans="1:28" ht="15.75" customHeight="1" thickBot="1" x14ac:dyDescent="0.35">
      <c r="A944" s="4">
        <v>43737</v>
      </c>
      <c r="B944" s="2">
        <v>13.83</v>
      </c>
      <c r="C944" s="2">
        <v>-415.56</v>
      </c>
      <c r="D944" s="2" t="s">
        <v>55</v>
      </c>
      <c r="F944" s="4">
        <v>44550</v>
      </c>
      <c r="G944" s="2">
        <v>21268.18</v>
      </c>
      <c r="H944" s="2">
        <v>437697.73</v>
      </c>
      <c r="I944" s="2" t="s">
        <v>53</v>
      </c>
      <c r="K944" s="4">
        <v>44563</v>
      </c>
      <c r="L944" s="2">
        <v>90.41</v>
      </c>
      <c r="M944" s="2">
        <v>-7769.18</v>
      </c>
      <c r="N944" s="2" t="s">
        <v>55</v>
      </c>
      <c r="P944" s="4">
        <v>44561</v>
      </c>
      <c r="Q944" s="2">
        <v>956.9</v>
      </c>
      <c r="R944" s="2">
        <v>-14230.32</v>
      </c>
      <c r="S944" s="2" t="s">
        <v>52</v>
      </c>
      <c r="U944" s="4">
        <v>44565</v>
      </c>
      <c r="V944" s="2">
        <v>19871.45</v>
      </c>
      <c r="W944" s="2">
        <v>771901.29</v>
      </c>
      <c r="X944" s="2" t="s">
        <v>54</v>
      </c>
      <c r="Z944" s="12">
        <v>44535</v>
      </c>
      <c r="AA944" s="10">
        <v>1911.65</v>
      </c>
      <c r="AB944" s="10">
        <v>-716807.49</v>
      </c>
    </row>
    <row r="945" spans="1:28" ht="15.75" customHeight="1" thickBot="1" x14ac:dyDescent="0.35">
      <c r="A945" s="4">
        <v>43737</v>
      </c>
      <c r="B945" s="2">
        <v>18.68</v>
      </c>
      <c r="C945" s="2">
        <v>511.74</v>
      </c>
      <c r="D945" s="2" t="s">
        <v>52</v>
      </c>
      <c r="F945" s="4">
        <v>44551</v>
      </c>
      <c r="G945" s="2">
        <v>21280.91</v>
      </c>
      <c r="H945" s="2">
        <v>242742.22</v>
      </c>
      <c r="I945" s="2" t="s">
        <v>53</v>
      </c>
      <c r="K945" s="4">
        <v>44564</v>
      </c>
      <c r="L945" s="2">
        <v>7919.64</v>
      </c>
      <c r="M945" s="2">
        <v>-128029.56</v>
      </c>
      <c r="N945" s="2" t="s">
        <v>55</v>
      </c>
      <c r="P945" s="4">
        <v>44563</v>
      </c>
      <c r="Q945" s="2">
        <v>33.07</v>
      </c>
      <c r="R945" s="2">
        <v>-1234.8800000000001</v>
      </c>
      <c r="S945" s="2" t="s">
        <v>52</v>
      </c>
      <c r="U945" s="4">
        <v>44566</v>
      </c>
      <c r="V945" s="2">
        <v>24983.200000000001</v>
      </c>
      <c r="W945" s="2">
        <v>951454.69</v>
      </c>
      <c r="X945" s="2" t="s">
        <v>54</v>
      </c>
      <c r="Z945" s="12">
        <v>44536</v>
      </c>
      <c r="AA945" s="10">
        <v>74474.73</v>
      </c>
      <c r="AB945" s="10">
        <v>1275583.1100000001</v>
      </c>
    </row>
    <row r="946" spans="1:28" ht="15.75" customHeight="1" thickBot="1" x14ac:dyDescent="0.35">
      <c r="A946" s="4">
        <v>43737</v>
      </c>
      <c r="B946" s="2">
        <v>71.77</v>
      </c>
      <c r="C946" s="2">
        <v>2216.21</v>
      </c>
      <c r="D946" s="2" t="s">
        <v>54</v>
      </c>
      <c r="F946" s="4">
        <v>44552</v>
      </c>
      <c r="G946" s="2">
        <v>20814.82</v>
      </c>
      <c r="H946" s="2">
        <v>-129469.27</v>
      </c>
      <c r="I946" s="2" t="s">
        <v>53</v>
      </c>
      <c r="K946" s="4">
        <v>44565</v>
      </c>
      <c r="L946" s="2">
        <v>6429.69</v>
      </c>
      <c r="M946" s="2">
        <v>-38616.050000000003</v>
      </c>
      <c r="N946" s="2" t="s">
        <v>55</v>
      </c>
      <c r="P946" s="4">
        <v>44564</v>
      </c>
      <c r="Q946" s="2">
        <v>3479.76</v>
      </c>
      <c r="R946" s="2">
        <v>-82792.639999999999</v>
      </c>
      <c r="S946" s="2" t="s">
        <v>52</v>
      </c>
      <c r="U946" s="4">
        <v>44567</v>
      </c>
      <c r="V946" s="2">
        <v>26501.25</v>
      </c>
      <c r="W946" s="2">
        <v>-1473544.59</v>
      </c>
      <c r="X946" s="2" t="s">
        <v>54</v>
      </c>
      <c r="Z946" s="12">
        <v>44537</v>
      </c>
      <c r="AA946" s="10">
        <v>89409.77</v>
      </c>
      <c r="AB946" s="10">
        <v>721985.84</v>
      </c>
    </row>
    <row r="947" spans="1:28" ht="15.75" customHeight="1" thickBot="1" x14ac:dyDescent="0.35">
      <c r="A947" s="4">
        <v>43737</v>
      </c>
      <c r="B947" s="2">
        <v>29.09</v>
      </c>
      <c r="C947" s="2">
        <v>-453.58</v>
      </c>
      <c r="D947" s="2" t="s">
        <v>53</v>
      </c>
      <c r="F947" s="4">
        <v>44553</v>
      </c>
      <c r="G947" s="2">
        <v>20053.88</v>
      </c>
      <c r="H947" s="2">
        <v>122470.98</v>
      </c>
      <c r="I947" s="2" t="s">
        <v>53</v>
      </c>
      <c r="K947" s="4">
        <v>44566</v>
      </c>
      <c r="L947" s="2">
        <v>7624.87</v>
      </c>
      <c r="M947" s="2">
        <v>-382212.48</v>
      </c>
      <c r="N947" s="2" t="s">
        <v>55</v>
      </c>
      <c r="P947" s="4">
        <v>44565</v>
      </c>
      <c r="Q947" s="2">
        <v>5185.87</v>
      </c>
      <c r="R947" s="2">
        <v>-966329.83</v>
      </c>
      <c r="S947" s="2" t="s">
        <v>52</v>
      </c>
      <c r="U947" s="4">
        <v>44568</v>
      </c>
      <c r="V947" s="2">
        <v>22780.1</v>
      </c>
      <c r="W947" s="2">
        <v>-8458.2099999999991</v>
      </c>
      <c r="X947" s="2" t="s">
        <v>54</v>
      </c>
      <c r="Z947" s="12">
        <v>44538</v>
      </c>
      <c r="AA947" s="10">
        <v>93954.2</v>
      </c>
      <c r="AB947" s="10">
        <v>487687.81</v>
      </c>
    </row>
    <row r="948" spans="1:28" ht="15.75" customHeight="1" thickBot="1" x14ac:dyDescent="0.35">
      <c r="A948" s="4">
        <v>43738</v>
      </c>
      <c r="B948" s="2">
        <v>1407.4</v>
      </c>
      <c r="C948" s="2">
        <v>5960</v>
      </c>
      <c r="D948" s="2" t="s">
        <v>55</v>
      </c>
      <c r="F948" s="4">
        <v>44554</v>
      </c>
      <c r="G948" s="2">
        <v>7106.22</v>
      </c>
      <c r="H948" s="2">
        <v>20706.5</v>
      </c>
      <c r="I948" s="2" t="s">
        <v>53</v>
      </c>
      <c r="K948" s="4">
        <v>44567</v>
      </c>
      <c r="L948" s="2">
        <v>6432.56</v>
      </c>
      <c r="M948" s="2">
        <v>-120771.9</v>
      </c>
      <c r="N948" s="2" t="s">
        <v>55</v>
      </c>
      <c r="P948" s="4">
        <v>44566</v>
      </c>
      <c r="Q948" s="2">
        <v>3675.19</v>
      </c>
      <c r="R948" s="2">
        <v>56589.71</v>
      </c>
      <c r="S948" s="2" t="s">
        <v>52</v>
      </c>
      <c r="U948" s="4">
        <v>44570</v>
      </c>
      <c r="V948" s="2">
        <v>178.47</v>
      </c>
      <c r="W948" s="2">
        <v>-14810.12</v>
      </c>
      <c r="X948" s="2" t="s">
        <v>54</v>
      </c>
      <c r="Z948" s="12">
        <v>44539</v>
      </c>
      <c r="AA948" s="10">
        <v>84378.8</v>
      </c>
      <c r="AB948" s="10">
        <v>1846755.91</v>
      </c>
    </row>
    <row r="949" spans="1:28" ht="15.75" customHeight="1" thickBot="1" x14ac:dyDescent="0.35">
      <c r="A949" s="4">
        <v>43738</v>
      </c>
      <c r="B949" s="2">
        <v>1980.93</v>
      </c>
      <c r="C949" s="2">
        <v>-466824.89</v>
      </c>
      <c r="D949" s="2" t="s">
        <v>54</v>
      </c>
      <c r="F949" s="4">
        <v>44556</v>
      </c>
      <c r="G949" s="2">
        <v>152.30000000000001</v>
      </c>
      <c r="H949" s="2">
        <v>1686.02</v>
      </c>
      <c r="I949" s="2" t="s">
        <v>53</v>
      </c>
      <c r="K949" s="4">
        <v>44568</v>
      </c>
      <c r="L949" s="2">
        <v>4879.7299999999996</v>
      </c>
      <c r="M949" s="2">
        <v>-82915.100000000006</v>
      </c>
      <c r="N949" s="2" t="s">
        <v>55</v>
      </c>
      <c r="P949" s="4">
        <v>44567</v>
      </c>
      <c r="Q949" s="2">
        <v>2580</v>
      </c>
      <c r="R949" s="2">
        <v>47981.82</v>
      </c>
      <c r="S949" s="2" t="s">
        <v>52</v>
      </c>
      <c r="U949" s="4">
        <v>44571</v>
      </c>
      <c r="V949" s="2">
        <v>22948.12</v>
      </c>
      <c r="W949" s="2">
        <v>1183502.3</v>
      </c>
      <c r="X949" s="2" t="s">
        <v>54</v>
      </c>
      <c r="Z949" s="12">
        <v>44540</v>
      </c>
      <c r="AA949" s="10">
        <v>81674.28</v>
      </c>
      <c r="AB949" s="10">
        <v>1514555.31</v>
      </c>
    </row>
    <row r="950" spans="1:28" ht="15.75" customHeight="1" thickBot="1" x14ac:dyDescent="0.35">
      <c r="A950" s="4">
        <v>43738</v>
      </c>
      <c r="B950" s="2">
        <v>379</v>
      </c>
      <c r="C950" s="2">
        <v>-11369.58</v>
      </c>
      <c r="D950" s="2" t="s">
        <v>52</v>
      </c>
      <c r="F950" s="4">
        <v>44557</v>
      </c>
      <c r="G950" s="2">
        <v>16340.27</v>
      </c>
      <c r="H950" s="2">
        <v>176614.51</v>
      </c>
      <c r="I950" s="2" t="s">
        <v>53</v>
      </c>
      <c r="K950" s="4">
        <v>44570</v>
      </c>
      <c r="L950" s="2">
        <v>285.06</v>
      </c>
      <c r="M950" s="2">
        <v>-431975.83</v>
      </c>
      <c r="N950" s="2" t="s">
        <v>55</v>
      </c>
      <c r="P950" s="4">
        <v>44568</v>
      </c>
      <c r="Q950" s="2">
        <v>2369.5700000000002</v>
      </c>
      <c r="R950" s="2">
        <v>22348.41</v>
      </c>
      <c r="S950" s="2" t="s">
        <v>52</v>
      </c>
      <c r="U950" s="4">
        <v>44572</v>
      </c>
      <c r="V950" s="2">
        <v>25983.3</v>
      </c>
      <c r="W950" s="2">
        <v>-517592.9</v>
      </c>
      <c r="X950" s="2" t="s">
        <v>54</v>
      </c>
      <c r="Z950" s="12">
        <v>44541</v>
      </c>
      <c r="AA950" s="10">
        <v>0.02</v>
      </c>
      <c r="AB950" s="10">
        <v>-6.7</v>
      </c>
    </row>
    <row r="951" spans="1:28" ht="15.75" customHeight="1" thickBot="1" x14ac:dyDescent="0.35">
      <c r="A951" s="4">
        <v>43738</v>
      </c>
      <c r="B951" s="2">
        <v>2626.74</v>
      </c>
      <c r="C951" s="2">
        <v>-63957.06</v>
      </c>
      <c r="D951" s="2" t="s">
        <v>53</v>
      </c>
      <c r="F951" s="4">
        <v>44558</v>
      </c>
      <c r="G951" s="2">
        <v>22048.55</v>
      </c>
      <c r="H951" s="2">
        <v>298207.90999999997</v>
      </c>
      <c r="I951" s="2" t="s">
        <v>53</v>
      </c>
      <c r="K951" s="4">
        <v>44571</v>
      </c>
      <c r="L951" s="2">
        <v>6200.09</v>
      </c>
      <c r="M951" s="2">
        <v>167892.71</v>
      </c>
      <c r="N951" s="2" t="s">
        <v>55</v>
      </c>
      <c r="P951" s="4">
        <v>44570</v>
      </c>
      <c r="Q951" s="2">
        <v>35.26</v>
      </c>
      <c r="R951" s="2">
        <v>-697.3</v>
      </c>
      <c r="S951" s="2" t="s">
        <v>52</v>
      </c>
      <c r="U951" s="4">
        <v>44573</v>
      </c>
      <c r="V951" s="2">
        <v>20452.28</v>
      </c>
      <c r="W951" s="2">
        <v>-157343.45000000001</v>
      </c>
      <c r="X951" s="2" t="s">
        <v>54</v>
      </c>
      <c r="Z951" s="12">
        <v>44542</v>
      </c>
      <c r="AA951" s="10">
        <v>1162.8599999999999</v>
      </c>
      <c r="AB951" s="10">
        <v>-25652.45</v>
      </c>
    </row>
    <row r="952" spans="1:28" ht="15.75" customHeight="1" thickBot="1" x14ac:dyDescent="0.35">
      <c r="A952" s="4">
        <v>43739</v>
      </c>
      <c r="B952" s="2">
        <v>591.21</v>
      </c>
      <c r="C952" s="2">
        <v>-22253.7</v>
      </c>
      <c r="D952" s="2" t="s">
        <v>52</v>
      </c>
      <c r="F952" s="4">
        <v>44559</v>
      </c>
      <c r="G952" s="2">
        <v>23380.37</v>
      </c>
      <c r="H952" s="2">
        <v>-153347.07999999999</v>
      </c>
      <c r="I952" s="2" t="s">
        <v>53</v>
      </c>
      <c r="K952" s="4">
        <v>44572</v>
      </c>
      <c r="L952" s="2">
        <v>9808.66</v>
      </c>
      <c r="M952" s="2">
        <v>-13668.81</v>
      </c>
      <c r="N952" s="2" t="s">
        <v>55</v>
      </c>
      <c r="P952" s="4">
        <v>44571</v>
      </c>
      <c r="Q952" s="2">
        <v>4651.5</v>
      </c>
      <c r="R952" s="2">
        <v>80253.570000000007</v>
      </c>
      <c r="S952" s="2" t="s">
        <v>52</v>
      </c>
      <c r="U952" s="4">
        <v>44574</v>
      </c>
      <c r="V952" s="2">
        <v>24649.16</v>
      </c>
      <c r="W952" s="2">
        <v>552791</v>
      </c>
      <c r="X952" s="2" t="s">
        <v>54</v>
      </c>
      <c r="Z952" s="12">
        <v>44543</v>
      </c>
      <c r="AA952" s="10">
        <v>88435.26</v>
      </c>
      <c r="AB952" s="10">
        <v>1724840.81</v>
      </c>
    </row>
    <row r="953" spans="1:28" ht="15.75" customHeight="1" thickBot="1" x14ac:dyDescent="0.35">
      <c r="A953" s="4">
        <v>43739</v>
      </c>
      <c r="B953" s="2">
        <v>2569.06</v>
      </c>
      <c r="C953" s="2">
        <v>-29078.59</v>
      </c>
      <c r="D953" s="2" t="s">
        <v>53</v>
      </c>
      <c r="F953" s="4">
        <v>44560</v>
      </c>
      <c r="G953" s="2">
        <v>26633.919999999998</v>
      </c>
      <c r="H953" s="2">
        <v>657032.87</v>
      </c>
      <c r="I953" s="2" t="s">
        <v>53</v>
      </c>
      <c r="K953" s="4">
        <v>44573</v>
      </c>
      <c r="L953" s="2">
        <v>7965.05</v>
      </c>
      <c r="M953" s="2">
        <v>-801016.22</v>
      </c>
      <c r="N953" s="2" t="s">
        <v>55</v>
      </c>
      <c r="P953" s="4">
        <v>44572</v>
      </c>
      <c r="Q953" s="2">
        <v>3310.9</v>
      </c>
      <c r="R953" s="2">
        <v>-148285.98000000001</v>
      </c>
      <c r="S953" s="2" t="s">
        <v>52</v>
      </c>
      <c r="U953" s="4">
        <v>44575</v>
      </c>
      <c r="V953" s="2">
        <v>24602.880000000001</v>
      </c>
      <c r="W953" s="2">
        <v>886705.78</v>
      </c>
      <c r="X953" s="2" t="s">
        <v>54</v>
      </c>
      <c r="Z953" s="12">
        <v>44544</v>
      </c>
      <c r="AA953" s="10">
        <v>93855.3</v>
      </c>
      <c r="AB953" s="10">
        <v>-98448.94</v>
      </c>
    </row>
    <row r="954" spans="1:28" ht="15.75" customHeight="1" thickBot="1" x14ac:dyDescent="0.35">
      <c r="A954" s="4">
        <v>43739</v>
      </c>
      <c r="B954" s="2">
        <v>1744.74</v>
      </c>
      <c r="C954" s="2">
        <v>-106781.01</v>
      </c>
      <c r="D954" s="2" t="s">
        <v>54</v>
      </c>
      <c r="F954" s="4">
        <v>44561</v>
      </c>
      <c r="G954" s="2">
        <v>22746.18</v>
      </c>
      <c r="H954" s="2">
        <v>-123412.34</v>
      </c>
      <c r="I954" s="2" t="s">
        <v>53</v>
      </c>
      <c r="K954" s="4">
        <v>44574</v>
      </c>
      <c r="L954" s="2">
        <v>7365.33</v>
      </c>
      <c r="M954" s="2">
        <v>-478602.41</v>
      </c>
      <c r="N954" s="2" t="s">
        <v>55</v>
      </c>
      <c r="P954" s="4">
        <v>44573</v>
      </c>
      <c r="Q954" s="2">
        <v>3584.19</v>
      </c>
      <c r="R954" s="2">
        <v>40877.96</v>
      </c>
      <c r="S954" s="2" t="s">
        <v>52</v>
      </c>
      <c r="U954" s="4">
        <v>44577</v>
      </c>
      <c r="V954" s="2">
        <v>137.9</v>
      </c>
      <c r="W954" s="2">
        <v>-3554.02</v>
      </c>
      <c r="X954" s="2" t="s">
        <v>54</v>
      </c>
      <c r="Z954" s="12">
        <v>44545</v>
      </c>
      <c r="AA954" s="10">
        <v>102779.28</v>
      </c>
      <c r="AB954" s="10">
        <v>-3847412.36</v>
      </c>
    </row>
    <row r="955" spans="1:28" ht="15.75" customHeight="1" thickBot="1" x14ac:dyDescent="0.35">
      <c r="A955" s="4">
        <v>43739</v>
      </c>
      <c r="B955" s="2">
        <v>1756.59</v>
      </c>
      <c r="C955" s="2">
        <v>39486.32</v>
      </c>
      <c r="D955" s="2" t="s">
        <v>55</v>
      </c>
      <c r="F955" s="4">
        <v>44563</v>
      </c>
      <c r="G955" s="2">
        <v>384.11</v>
      </c>
      <c r="H955" s="2">
        <v>2223.96</v>
      </c>
      <c r="I955" s="2" t="s">
        <v>53</v>
      </c>
      <c r="K955" s="4">
        <v>44575</v>
      </c>
      <c r="L955" s="2">
        <v>6801.91</v>
      </c>
      <c r="M955" s="2">
        <v>121595.26</v>
      </c>
      <c r="N955" s="2" t="s">
        <v>55</v>
      </c>
      <c r="P955" s="4">
        <v>44574</v>
      </c>
      <c r="Q955" s="2">
        <v>3063.97</v>
      </c>
      <c r="R955" s="2">
        <v>-76422.679999999993</v>
      </c>
      <c r="S955" s="2" t="s">
        <v>52</v>
      </c>
      <c r="U955" s="4">
        <v>44578</v>
      </c>
      <c r="V955" s="2">
        <v>13509.36</v>
      </c>
      <c r="W955" s="2">
        <v>574755.28</v>
      </c>
      <c r="X955" s="2" t="s">
        <v>54</v>
      </c>
      <c r="Z955" s="12">
        <v>44546</v>
      </c>
      <c r="AA955" s="10">
        <v>85851.88</v>
      </c>
      <c r="AB955" s="10">
        <v>-49731.45</v>
      </c>
    </row>
    <row r="956" spans="1:28" ht="15.75" customHeight="1" thickBot="1" x14ac:dyDescent="0.35">
      <c r="A956" s="4">
        <v>43740</v>
      </c>
      <c r="B956" s="2">
        <v>2515.71</v>
      </c>
      <c r="C956" s="2">
        <v>3171.29</v>
      </c>
      <c r="D956" s="2" t="s">
        <v>53</v>
      </c>
      <c r="F956" s="4">
        <v>44564</v>
      </c>
      <c r="G956" s="2">
        <v>31976.29</v>
      </c>
      <c r="H956" s="2">
        <v>308564.27</v>
      </c>
      <c r="I956" s="2" t="s">
        <v>53</v>
      </c>
      <c r="K956" s="4">
        <v>44577</v>
      </c>
      <c r="L956" s="2">
        <v>74.88</v>
      </c>
      <c r="M956" s="2">
        <v>-1397.89</v>
      </c>
      <c r="N956" s="2" t="s">
        <v>55</v>
      </c>
      <c r="P956" s="4">
        <v>44575</v>
      </c>
      <c r="Q956" s="2">
        <v>2985.31</v>
      </c>
      <c r="R956" s="2">
        <v>29320.38</v>
      </c>
      <c r="S956" s="2" t="s">
        <v>52</v>
      </c>
      <c r="U956" s="4">
        <v>44579</v>
      </c>
      <c r="V956" s="2">
        <v>38891.5</v>
      </c>
      <c r="W956" s="2">
        <v>3456366.86</v>
      </c>
      <c r="X956" s="2" t="s">
        <v>54</v>
      </c>
      <c r="Z956" s="12">
        <v>44547</v>
      </c>
      <c r="AA956" s="10">
        <v>78958.2</v>
      </c>
      <c r="AB956" s="10">
        <v>-2231346.69</v>
      </c>
    </row>
    <row r="957" spans="1:28" ht="15.75" customHeight="1" thickBot="1" x14ac:dyDescent="0.35">
      <c r="A957" s="4">
        <v>43740</v>
      </c>
      <c r="B957" s="2">
        <v>518.16</v>
      </c>
      <c r="C957" s="2">
        <v>-12480.93</v>
      </c>
      <c r="D957" s="2" t="s">
        <v>52</v>
      </c>
      <c r="F957" s="4">
        <v>44565</v>
      </c>
      <c r="G957" s="2">
        <v>26792.46</v>
      </c>
      <c r="H957" s="2">
        <v>-107535.29</v>
      </c>
      <c r="I957" s="2" t="s">
        <v>53</v>
      </c>
      <c r="K957" s="4">
        <v>44578</v>
      </c>
      <c r="L957" s="2">
        <v>4591.63</v>
      </c>
      <c r="M957" s="2">
        <v>67038.789999999994</v>
      </c>
      <c r="N957" s="2" t="s">
        <v>55</v>
      </c>
      <c r="P957" s="4">
        <v>44577</v>
      </c>
      <c r="Q957" s="2">
        <v>75.83</v>
      </c>
      <c r="R957" s="2">
        <v>1918.35</v>
      </c>
      <c r="S957" s="2" t="s">
        <v>52</v>
      </c>
      <c r="U957" s="4">
        <v>44580</v>
      </c>
      <c r="V957" s="2">
        <v>33052.33</v>
      </c>
      <c r="W957" s="2">
        <v>-9628531.2599999998</v>
      </c>
      <c r="X957" s="2" t="s">
        <v>54</v>
      </c>
      <c r="Z957" s="12">
        <v>44549</v>
      </c>
      <c r="AA957" s="10">
        <v>1435.84</v>
      </c>
      <c r="AB957" s="10">
        <v>-78521.78</v>
      </c>
    </row>
    <row r="958" spans="1:28" ht="15.75" customHeight="1" thickBot="1" x14ac:dyDescent="0.35">
      <c r="A958" s="4">
        <v>43740</v>
      </c>
      <c r="B958" s="2">
        <v>1531.04</v>
      </c>
      <c r="C958" s="2">
        <v>-142953.49</v>
      </c>
      <c r="D958" s="2" t="s">
        <v>54</v>
      </c>
      <c r="F958" s="4">
        <v>44566</v>
      </c>
      <c r="G958" s="2">
        <v>27980.959999999999</v>
      </c>
      <c r="H958" s="2">
        <v>-171551.33</v>
      </c>
      <c r="I958" s="2" t="s">
        <v>53</v>
      </c>
      <c r="K958" s="4">
        <v>44579</v>
      </c>
      <c r="L958" s="2">
        <v>7374.73</v>
      </c>
      <c r="M958" s="2">
        <v>-30108.080000000002</v>
      </c>
      <c r="N958" s="2" t="s">
        <v>55</v>
      </c>
      <c r="P958" s="4">
        <v>44578</v>
      </c>
      <c r="Q958" s="2">
        <v>1470.41</v>
      </c>
      <c r="R958" s="2">
        <v>-36163.97</v>
      </c>
      <c r="S958" s="2" t="s">
        <v>52</v>
      </c>
      <c r="U958" s="4">
        <v>44581</v>
      </c>
      <c r="V958" s="2">
        <v>21499.19</v>
      </c>
      <c r="W958" s="2">
        <v>-1235074.27</v>
      </c>
      <c r="X958" s="2" t="s">
        <v>54</v>
      </c>
      <c r="Z958" s="12">
        <v>44550</v>
      </c>
      <c r="AA958" s="10">
        <v>81264.98</v>
      </c>
      <c r="AB958" s="10">
        <v>1417543.65</v>
      </c>
    </row>
    <row r="959" spans="1:28" ht="15.75" customHeight="1" thickBot="1" x14ac:dyDescent="0.35">
      <c r="A959" s="4">
        <v>43740</v>
      </c>
      <c r="B959" s="2">
        <v>1228.72</v>
      </c>
      <c r="C959" s="2">
        <v>19609.580000000002</v>
      </c>
      <c r="D959" s="2" t="s">
        <v>55</v>
      </c>
      <c r="F959" s="4">
        <v>44567</v>
      </c>
      <c r="G959" s="2">
        <v>27409.23</v>
      </c>
      <c r="H959" s="2">
        <v>424588.88</v>
      </c>
      <c r="I959" s="2" t="s">
        <v>53</v>
      </c>
      <c r="K959" s="4">
        <v>44580</v>
      </c>
      <c r="L959" s="2">
        <v>7679.56</v>
      </c>
      <c r="M959" s="2">
        <v>86692</v>
      </c>
      <c r="N959" s="2" t="s">
        <v>55</v>
      </c>
      <c r="P959" s="4">
        <v>44579</v>
      </c>
      <c r="Q959" s="2">
        <v>2945.32</v>
      </c>
      <c r="R959" s="2">
        <v>-15197.47</v>
      </c>
      <c r="S959" s="2" t="s">
        <v>52</v>
      </c>
      <c r="U959" s="4">
        <v>44582</v>
      </c>
      <c r="V959" s="2">
        <v>19998.990000000002</v>
      </c>
      <c r="W959" s="2">
        <v>57503.38</v>
      </c>
      <c r="X959" s="2" t="s">
        <v>54</v>
      </c>
      <c r="Z959" s="12">
        <v>44551</v>
      </c>
      <c r="AA959" s="10">
        <v>85151.18</v>
      </c>
      <c r="AB959" s="10">
        <v>879831.67</v>
      </c>
    </row>
    <row r="960" spans="1:28" ht="15.75" customHeight="1" thickBot="1" x14ac:dyDescent="0.35">
      <c r="A960" s="4">
        <v>43741</v>
      </c>
      <c r="B960" s="2">
        <v>1959.68</v>
      </c>
      <c r="C960" s="2">
        <v>-37111.67</v>
      </c>
      <c r="D960" s="2" t="s">
        <v>55</v>
      </c>
      <c r="F960" s="4">
        <v>44568</v>
      </c>
      <c r="G960" s="2">
        <v>27298.32</v>
      </c>
      <c r="H960" s="2">
        <v>-2654.74</v>
      </c>
      <c r="I960" s="2" t="s">
        <v>53</v>
      </c>
      <c r="K960" s="4">
        <v>44581</v>
      </c>
      <c r="L960" s="2">
        <v>6712.06</v>
      </c>
      <c r="M960" s="2">
        <v>41954.080000000002</v>
      </c>
      <c r="N960" s="2" t="s">
        <v>55</v>
      </c>
      <c r="P960" s="4">
        <v>44580</v>
      </c>
      <c r="Q960" s="2">
        <v>2482.9899999999998</v>
      </c>
      <c r="R960" s="2">
        <v>6310.04</v>
      </c>
      <c r="S960" s="2" t="s">
        <v>52</v>
      </c>
      <c r="U960" s="4">
        <v>44584</v>
      </c>
      <c r="V960" s="2">
        <v>363.23</v>
      </c>
      <c r="W960" s="2">
        <v>12615.91</v>
      </c>
      <c r="X960" s="2" t="s">
        <v>54</v>
      </c>
      <c r="Z960" s="12">
        <v>44552</v>
      </c>
      <c r="AA960" s="10">
        <v>79545.179999999993</v>
      </c>
      <c r="AB960" s="10">
        <v>-1555521.68</v>
      </c>
    </row>
    <row r="961" spans="1:28" ht="15.75" customHeight="1" thickBot="1" x14ac:dyDescent="0.35">
      <c r="A961" s="4">
        <v>43741</v>
      </c>
      <c r="B961" s="2">
        <v>3326.48</v>
      </c>
      <c r="C961" s="2">
        <v>30275.22</v>
      </c>
      <c r="D961" s="2" t="s">
        <v>53</v>
      </c>
      <c r="F961" s="4">
        <v>44570</v>
      </c>
      <c r="G961" s="2">
        <v>504.89</v>
      </c>
      <c r="H961" s="2">
        <v>1942.8</v>
      </c>
      <c r="I961" s="2" t="s">
        <v>53</v>
      </c>
      <c r="K961" s="4">
        <v>44582</v>
      </c>
      <c r="L961" s="2">
        <v>5307.42</v>
      </c>
      <c r="M961" s="2">
        <v>-74365.119999999995</v>
      </c>
      <c r="N961" s="2" t="s">
        <v>55</v>
      </c>
      <c r="P961" s="4">
        <v>44581</v>
      </c>
      <c r="Q961" s="2">
        <v>2277.96</v>
      </c>
      <c r="R961" s="2">
        <v>14900.73</v>
      </c>
      <c r="S961" s="2" t="s">
        <v>52</v>
      </c>
      <c r="U961" s="4">
        <v>44585</v>
      </c>
      <c r="V961" s="2">
        <v>27285.81</v>
      </c>
      <c r="W961" s="2">
        <v>1414791.26</v>
      </c>
      <c r="X961" s="2" t="s">
        <v>54</v>
      </c>
      <c r="Z961" s="12">
        <v>44553</v>
      </c>
      <c r="AA961" s="10">
        <v>72454.12</v>
      </c>
      <c r="AB961" s="10">
        <v>-2313248.02</v>
      </c>
    </row>
    <row r="962" spans="1:28" ht="15.75" customHeight="1" thickBot="1" x14ac:dyDescent="0.35">
      <c r="A962" s="4">
        <v>43741</v>
      </c>
      <c r="B962" s="2">
        <v>1362.62</v>
      </c>
      <c r="C962" s="2">
        <v>-38845.730000000003</v>
      </c>
      <c r="D962" s="2" t="s">
        <v>54</v>
      </c>
      <c r="F962" s="4">
        <v>44571</v>
      </c>
      <c r="G962" s="2">
        <v>32660.29</v>
      </c>
      <c r="H962" s="2">
        <v>695613.26</v>
      </c>
      <c r="I962" s="2" t="s">
        <v>53</v>
      </c>
      <c r="K962" s="4">
        <v>44584</v>
      </c>
      <c r="L962" s="2">
        <v>62.76</v>
      </c>
      <c r="M962" s="2">
        <v>3926.64</v>
      </c>
      <c r="N962" s="2" t="s">
        <v>55</v>
      </c>
      <c r="P962" s="4">
        <v>44582</v>
      </c>
      <c r="Q962" s="2">
        <v>1772.9</v>
      </c>
      <c r="R962" s="2">
        <v>11774.11</v>
      </c>
      <c r="S962" s="2" t="s">
        <v>52</v>
      </c>
      <c r="U962" s="4">
        <v>44586</v>
      </c>
      <c r="V962" s="2">
        <v>30013.72</v>
      </c>
      <c r="W962" s="2">
        <v>-20619.27</v>
      </c>
      <c r="X962" s="2" t="s">
        <v>54</v>
      </c>
      <c r="Z962" s="12">
        <v>44554</v>
      </c>
      <c r="AA962" s="10">
        <v>16443.599999999999</v>
      </c>
      <c r="AB962" s="10">
        <v>-20514.810000000001</v>
      </c>
    </row>
    <row r="963" spans="1:28" ht="15.75" customHeight="1" thickBot="1" x14ac:dyDescent="0.35">
      <c r="A963" s="4">
        <v>43741</v>
      </c>
      <c r="B963" s="2">
        <v>501.89</v>
      </c>
      <c r="C963" s="2">
        <v>-7463.95</v>
      </c>
      <c r="D963" s="2" t="s">
        <v>52</v>
      </c>
      <c r="F963" s="4">
        <v>44572</v>
      </c>
      <c r="G963" s="2">
        <v>29766.04</v>
      </c>
      <c r="H963" s="2">
        <v>319280.46000000002</v>
      </c>
      <c r="I963" s="2" t="s">
        <v>53</v>
      </c>
      <c r="K963" s="4">
        <v>44585</v>
      </c>
      <c r="L963" s="2">
        <v>7544.32</v>
      </c>
      <c r="M963" s="2">
        <v>-616835.35</v>
      </c>
      <c r="N963" s="2" t="s">
        <v>55</v>
      </c>
      <c r="P963" s="4">
        <v>44584</v>
      </c>
      <c r="Q963" s="2">
        <v>94.26</v>
      </c>
      <c r="R963" s="2">
        <v>-7927.14</v>
      </c>
      <c r="S963" s="2" t="s">
        <v>52</v>
      </c>
      <c r="U963" s="4">
        <v>44587</v>
      </c>
      <c r="V963" s="2">
        <v>33379.870000000003</v>
      </c>
      <c r="W963" s="2">
        <v>-1999495.06</v>
      </c>
      <c r="X963" s="2" t="s">
        <v>54</v>
      </c>
      <c r="Z963" s="12">
        <v>44556</v>
      </c>
      <c r="AA963" s="10">
        <v>768.14</v>
      </c>
      <c r="AB963" s="10">
        <v>-6420.09</v>
      </c>
    </row>
    <row r="964" spans="1:28" ht="15.75" customHeight="1" thickBot="1" x14ac:dyDescent="0.35">
      <c r="A964" s="4">
        <v>43742</v>
      </c>
      <c r="B964" s="2">
        <v>336.98</v>
      </c>
      <c r="C964" s="2">
        <v>1254.52</v>
      </c>
      <c r="D964" s="2" t="s">
        <v>52</v>
      </c>
      <c r="F964" s="4">
        <v>44573</v>
      </c>
      <c r="G964" s="2">
        <v>31643.15</v>
      </c>
      <c r="H964" s="2">
        <v>-1882662.79</v>
      </c>
      <c r="I964" s="2" t="s">
        <v>53</v>
      </c>
      <c r="K964" s="4">
        <v>44586</v>
      </c>
      <c r="L964" s="2">
        <v>6011.91</v>
      </c>
      <c r="M964" s="2">
        <v>-3692.78</v>
      </c>
      <c r="N964" s="2" t="s">
        <v>55</v>
      </c>
      <c r="P964" s="4">
        <v>44585</v>
      </c>
      <c r="Q964" s="2">
        <v>2203.52</v>
      </c>
      <c r="R964" s="2">
        <v>-168.72</v>
      </c>
      <c r="S964" s="2" t="s">
        <v>52</v>
      </c>
      <c r="U964" s="4">
        <v>44588</v>
      </c>
      <c r="V964" s="2">
        <v>33297.96</v>
      </c>
      <c r="W964" s="2">
        <v>-1537777.89</v>
      </c>
      <c r="X964" s="2" t="s">
        <v>54</v>
      </c>
      <c r="Z964" s="12">
        <v>44557</v>
      </c>
      <c r="AA964" s="10">
        <v>58529.07</v>
      </c>
      <c r="AB964" s="10">
        <v>-641034.32999999996</v>
      </c>
    </row>
    <row r="965" spans="1:28" ht="15.75" customHeight="1" thickBot="1" x14ac:dyDescent="0.35">
      <c r="A965" s="4">
        <v>43742</v>
      </c>
      <c r="B965" s="2">
        <v>2776.82</v>
      </c>
      <c r="C965" s="2">
        <v>31072.46</v>
      </c>
      <c r="D965" s="2" t="s">
        <v>53</v>
      </c>
      <c r="F965" s="4">
        <v>44574</v>
      </c>
      <c r="G965" s="2">
        <v>27265.01</v>
      </c>
      <c r="H965" s="2">
        <v>-1101425.6000000001</v>
      </c>
      <c r="I965" s="2" t="s">
        <v>53</v>
      </c>
      <c r="K965" s="4">
        <v>44587</v>
      </c>
      <c r="L965" s="2">
        <v>6119.25</v>
      </c>
      <c r="M965" s="2">
        <v>55476.12</v>
      </c>
      <c r="N965" s="2" t="s">
        <v>55</v>
      </c>
      <c r="P965" s="4">
        <v>44586</v>
      </c>
      <c r="Q965" s="2">
        <v>1870.48</v>
      </c>
      <c r="R965" s="2">
        <v>11906.56</v>
      </c>
      <c r="S965" s="2" t="s">
        <v>52</v>
      </c>
      <c r="U965" s="4">
        <v>44589</v>
      </c>
      <c r="V965" s="2">
        <v>27185.67</v>
      </c>
      <c r="W965" s="2">
        <v>-2421583.84</v>
      </c>
      <c r="X965" s="2" t="s">
        <v>54</v>
      </c>
      <c r="Z965" s="12">
        <v>44558</v>
      </c>
      <c r="AA965" s="10">
        <v>67715.759999999995</v>
      </c>
      <c r="AB965" s="10">
        <v>-1615154.61</v>
      </c>
    </row>
    <row r="966" spans="1:28" ht="15.75" customHeight="1" thickBot="1" x14ac:dyDescent="0.35">
      <c r="A966" s="4">
        <v>43742</v>
      </c>
      <c r="B966" s="2">
        <v>1300.8399999999999</v>
      </c>
      <c r="C966" s="2">
        <v>22422.31</v>
      </c>
      <c r="D966" s="2" t="s">
        <v>55</v>
      </c>
      <c r="F966" s="4">
        <v>44575</v>
      </c>
      <c r="G966" s="2">
        <v>28644.02</v>
      </c>
      <c r="H966" s="2">
        <v>-183531.55</v>
      </c>
      <c r="I966" s="2" t="s">
        <v>53</v>
      </c>
      <c r="K966" s="4">
        <v>44588</v>
      </c>
      <c r="L966" s="2">
        <v>6279.06</v>
      </c>
      <c r="M966" s="2">
        <v>-501417.07</v>
      </c>
      <c r="N966" s="2" t="s">
        <v>55</v>
      </c>
      <c r="P966" s="4">
        <v>44587</v>
      </c>
      <c r="Q966" s="2">
        <v>1975.71</v>
      </c>
      <c r="R966" s="2">
        <v>-26829.99</v>
      </c>
      <c r="S966" s="2" t="s">
        <v>52</v>
      </c>
      <c r="U966" s="4">
        <v>44591</v>
      </c>
      <c r="V966" s="2">
        <v>278.26</v>
      </c>
      <c r="W966" s="2">
        <v>7809.64</v>
      </c>
      <c r="X966" s="2" t="s">
        <v>54</v>
      </c>
      <c r="Z966" s="12">
        <v>44559</v>
      </c>
      <c r="AA966" s="10">
        <v>73244.479999999996</v>
      </c>
      <c r="AB966" s="10">
        <v>-3363428.56</v>
      </c>
    </row>
    <row r="967" spans="1:28" ht="15.75" customHeight="1" thickBot="1" x14ac:dyDescent="0.35">
      <c r="A967" s="4">
        <v>43742</v>
      </c>
      <c r="B967" s="2">
        <v>1305.76</v>
      </c>
      <c r="C967" s="2">
        <v>-58332.02</v>
      </c>
      <c r="D967" s="2" t="s">
        <v>54</v>
      </c>
      <c r="F967" s="4">
        <v>44577</v>
      </c>
      <c r="G967" s="2">
        <v>344.6</v>
      </c>
      <c r="H967" s="2">
        <v>-4660.96</v>
      </c>
      <c r="I967" s="2" t="s">
        <v>53</v>
      </c>
      <c r="K967" s="4">
        <v>44589</v>
      </c>
      <c r="L967" s="2">
        <v>5870.22</v>
      </c>
      <c r="M967" s="2">
        <v>-15889.95</v>
      </c>
      <c r="N967" s="2" t="s">
        <v>55</v>
      </c>
      <c r="P967" s="4">
        <v>44588</v>
      </c>
      <c r="Q967" s="2">
        <v>2550.7600000000002</v>
      </c>
      <c r="R967" s="2">
        <v>-95415.65</v>
      </c>
      <c r="S967" s="2" t="s">
        <v>52</v>
      </c>
      <c r="U967" s="4">
        <v>44592</v>
      </c>
      <c r="V967" s="2">
        <v>28067.42</v>
      </c>
      <c r="W967" s="2">
        <v>1120669.31</v>
      </c>
      <c r="X967" s="2" t="s">
        <v>54</v>
      </c>
      <c r="Z967" s="12">
        <v>44560</v>
      </c>
      <c r="AA967" s="10">
        <v>69730.53</v>
      </c>
      <c r="AB967" s="10">
        <v>-270683.2</v>
      </c>
    </row>
    <row r="968" spans="1:28" ht="15.75" customHeight="1" thickBot="1" x14ac:dyDescent="0.35">
      <c r="A968" s="4">
        <v>43744</v>
      </c>
      <c r="B968" s="2">
        <v>33.67</v>
      </c>
      <c r="C968" s="2">
        <v>-300.69</v>
      </c>
      <c r="D968" s="2" t="s">
        <v>52</v>
      </c>
      <c r="F968" s="4">
        <v>44578</v>
      </c>
      <c r="G968" s="2">
        <v>22288.82</v>
      </c>
      <c r="H968" s="2">
        <v>120680.46</v>
      </c>
      <c r="I968" s="2" t="s">
        <v>53</v>
      </c>
      <c r="K968" s="4">
        <v>44591</v>
      </c>
      <c r="L968" s="2">
        <v>61.56</v>
      </c>
      <c r="M968" s="2">
        <v>114.45</v>
      </c>
      <c r="N968" s="2" t="s">
        <v>55</v>
      </c>
      <c r="P968" s="4">
        <v>44589</v>
      </c>
      <c r="Q968" s="2">
        <v>2386.08</v>
      </c>
      <c r="R968" s="2">
        <v>-39410.29</v>
      </c>
      <c r="S968" s="2" t="s">
        <v>52</v>
      </c>
      <c r="U968" s="4">
        <v>44593</v>
      </c>
      <c r="V968" s="2">
        <v>26255.42</v>
      </c>
      <c r="W968" s="2">
        <v>-395783.01</v>
      </c>
      <c r="X968" s="2" t="s">
        <v>54</v>
      </c>
      <c r="Z968" s="12">
        <v>44561</v>
      </c>
      <c r="AA968" s="10">
        <v>58871.46</v>
      </c>
      <c r="AB968" s="10">
        <v>-3814005.48</v>
      </c>
    </row>
    <row r="969" spans="1:28" ht="15.75" customHeight="1" thickBot="1" x14ac:dyDescent="0.35">
      <c r="A969" s="4">
        <v>43744</v>
      </c>
      <c r="B969" s="2">
        <v>34.22</v>
      </c>
      <c r="C969" s="2">
        <v>1411.02</v>
      </c>
      <c r="D969" s="2" t="s">
        <v>55</v>
      </c>
      <c r="F969" s="4">
        <v>44579</v>
      </c>
      <c r="G969" s="2">
        <v>34014.99</v>
      </c>
      <c r="H969" s="2">
        <v>-602843.98</v>
      </c>
      <c r="I969" s="2" t="s">
        <v>53</v>
      </c>
      <c r="K969" s="4">
        <v>44592</v>
      </c>
      <c r="L969" s="2">
        <v>5775.53</v>
      </c>
      <c r="M969" s="2">
        <v>130960.78</v>
      </c>
      <c r="N969" s="2" t="s">
        <v>55</v>
      </c>
      <c r="P969" s="4">
        <v>44590</v>
      </c>
      <c r="Q969" s="2">
        <v>0.04</v>
      </c>
      <c r="R969" s="2">
        <v>-22.57</v>
      </c>
      <c r="S969" s="2" t="s">
        <v>52</v>
      </c>
      <c r="U969" s="4">
        <v>44594</v>
      </c>
      <c r="V969" s="2">
        <v>24634.22</v>
      </c>
      <c r="W969" s="2">
        <v>458273.31</v>
      </c>
      <c r="X969" s="2" t="s">
        <v>54</v>
      </c>
      <c r="Z969" s="12">
        <v>44563</v>
      </c>
      <c r="AA969" s="10">
        <v>1349.52</v>
      </c>
      <c r="AB969" s="10">
        <v>-223930.29</v>
      </c>
    </row>
    <row r="970" spans="1:28" ht="15.75" customHeight="1" thickBot="1" x14ac:dyDescent="0.35">
      <c r="A970" s="4">
        <v>43744</v>
      </c>
      <c r="B970" s="2">
        <v>71.59</v>
      </c>
      <c r="C970" s="2">
        <v>-6056.05</v>
      </c>
      <c r="D970" s="2" t="s">
        <v>54</v>
      </c>
      <c r="F970" s="4">
        <v>44580</v>
      </c>
      <c r="G970" s="2">
        <v>21697.73</v>
      </c>
      <c r="H970" s="2">
        <v>-35799.47</v>
      </c>
      <c r="I970" s="2" t="s">
        <v>53</v>
      </c>
      <c r="K970" s="4">
        <v>44593</v>
      </c>
      <c r="L970" s="2">
        <v>8280.84</v>
      </c>
      <c r="M970" s="2">
        <v>48993.67</v>
      </c>
      <c r="N970" s="2" t="s">
        <v>55</v>
      </c>
      <c r="P970" s="4">
        <v>44591</v>
      </c>
      <c r="Q970" s="2">
        <v>46.52</v>
      </c>
      <c r="R970" s="2">
        <v>-739.83</v>
      </c>
      <c r="S970" s="2" t="s">
        <v>52</v>
      </c>
      <c r="U970" s="4">
        <v>44595</v>
      </c>
      <c r="V970" s="2">
        <v>28277.19</v>
      </c>
      <c r="W970" s="2">
        <v>-21402</v>
      </c>
      <c r="X970" s="2" t="s">
        <v>54</v>
      </c>
      <c r="Z970" s="12">
        <v>44564</v>
      </c>
      <c r="AA970" s="10">
        <v>84811.4</v>
      </c>
      <c r="AB970" s="10">
        <v>-844524.87</v>
      </c>
    </row>
    <row r="971" spans="1:28" ht="15.75" customHeight="1" thickBot="1" x14ac:dyDescent="0.35">
      <c r="A971" s="4">
        <v>43744</v>
      </c>
      <c r="B971" s="2">
        <v>29.21</v>
      </c>
      <c r="C971" s="2">
        <v>-500.13</v>
      </c>
      <c r="D971" s="2" t="s">
        <v>53</v>
      </c>
      <c r="F971" s="4">
        <v>44581</v>
      </c>
      <c r="G971" s="2">
        <v>25825.57</v>
      </c>
      <c r="H971" s="2">
        <v>-591643.04</v>
      </c>
      <c r="I971" s="2" t="s">
        <v>53</v>
      </c>
      <c r="K971" s="4">
        <v>44594</v>
      </c>
      <c r="L971" s="2">
        <v>6576.13</v>
      </c>
      <c r="M971" s="2">
        <v>-354820.64</v>
      </c>
      <c r="N971" s="2" t="s">
        <v>55</v>
      </c>
      <c r="P971" s="4">
        <v>44592</v>
      </c>
      <c r="Q971" s="2">
        <v>3000.81</v>
      </c>
      <c r="R971" s="2">
        <v>6712.45</v>
      </c>
      <c r="S971" s="2" t="s">
        <v>52</v>
      </c>
      <c r="U971" s="4">
        <v>44596</v>
      </c>
      <c r="V971" s="2">
        <v>25825.599999999999</v>
      </c>
      <c r="W971" s="2">
        <v>886845.67</v>
      </c>
      <c r="X971" s="2" t="s">
        <v>54</v>
      </c>
      <c r="Z971" s="12">
        <v>44565</v>
      </c>
      <c r="AA971" s="10">
        <v>79469.25</v>
      </c>
      <c r="AB971" s="10">
        <v>-1738730.01</v>
      </c>
    </row>
    <row r="972" spans="1:28" ht="15.75" customHeight="1" thickBot="1" x14ac:dyDescent="0.35">
      <c r="A972" s="4">
        <v>43745</v>
      </c>
      <c r="B972" s="2">
        <v>1117.01</v>
      </c>
      <c r="C972" s="2">
        <v>-14966.13</v>
      </c>
      <c r="D972" s="2" t="s">
        <v>54</v>
      </c>
      <c r="F972" s="4">
        <v>44582</v>
      </c>
      <c r="G972" s="2">
        <v>22183.9</v>
      </c>
      <c r="H972" s="2">
        <v>108937.48</v>
      </c>
      <c r="I972" s="2" t="s">
        <v>53</v>
      </c>
      <c r="K972" s="4">
        <v>44595</v>
      </c>
      <c r="L972" s="2">
        <v>8547.58</v>
      </c>
      <c r="M972" s="2">
        <v>-108091.18</v>
      </c>
      <c r="N972" s="2" t="s">
        <v>55</v>
      </c>
      <c r="P972" s="4">
        <v>44593</v>
      </c>
      <c r="Q972" s="2">
        <v>3304.42</v>
      </c>
      <c r="R972" s="2">
        <v>111691.71</v>
      </c>
      <c r="S972" s="2" t="s">
        <v>52</v>
      </c>
      <c r="U972" s="4">
        <v>44597</v>
      </c>
      <c r="V972" s="2">
        <v>0.02</v>
      </c>
      <c r="W972" s="2">
        <v>-44.78</v>
      </c>
      <c r="X972" s="2" t="s">
        <v>54</v>
      </c>
      <c r="Z972" s="12">
        <v>44566</v>
      </c>
      <c r="AA972" s="10">
        <v>84671.27</v>
      </c>
      <c r="AB972" s="10">
        <v>-1054285.3600000001</v>
      </c>
    </row>
    <row r="973" spans="1:28" ht="15.75" customHeight="1" thickBot="1" x14ac:dyDescent="0.35">
      <c r="A973" s="4">
        <v>43745</v>
      </c>
      <c r="B973" s="2">
        <v>4055.5</v>
      </c>
      <c r="C973" s="2">
        <v>9345.64</v>
      </c>
      <c r="D973" s="2" t="s">
        <v>53</v>
      </c>
      <c r="F973" s="4">
        <v>44584</v>
      </c>
      <c r="G973" s="2">
        <v>212.52</v>
      </c>
      <c r="H973" s="2">
        <v>-6403.72</v>
      </c>
      <c r="I973" s="2" t="s">
        <v>53</v>
      </c>
      <c r="K973" s="4">
        <v>44596</v>
      </c>
      <c r="L973" s="2">
        <v>6215.04</v>
      </c>
      <c r="M973" s="2">
        <v>24479.54</v>
      </c>
      <c r="N973" s="2" t="s">
        <v>55</v>
      </c>
      <c r="P973" s="4">
        <v>44594</v>
      </c>
      <c r="Q973" s="2">
        <v>2706.54</v>
      </c>
      <c r="R973" s="2">
        <v>-10137.01</v>
      </c>
      <c r="S973" s="2" t="s">
        <v>52</v>
      </c>
      <c r="U973" s="4">
        <v>44598</v>
      </c>
      <c r="V973" s="2">
        <v>451.12</v>
      </c>
      <c r="W973" s="2">
        <v>22366.63</v>
      </c>
      <c r="X973" s="2" t="s">
        <v>54</v>
      </c>
      <c r="Z973" s="12">
        <v>44567</v>
      </c>
      <c r="AA973" s="10">
        <v>86380.55</v>
      </c>
      <c r="AB973" s="10">
        <v>-1269123.45</v>
      </c>
    </row>
    <row r="974" spans="1:28" ht="15.75" customHeight="1" thickBot="1" x14ac:dyDescent="0.35">
      <c r="A974" s="4">
        <v>43745</v>
      </c>
      <c r="B974" s="2">
        <v>1119.53</v>
      </c>
      <c r="C974" s="2">
        <v>17827.900000000001</v>
      </c>
      <c r="D974" s="2" t="s">
        <v>55</v>
      </c>
      <c r="F974" s="4">
        <v>44585</v>
      </c>
      <c r="G974" s="2">
        <v>29860.38</v>
      </c>
      <c r="H974" s="2">
        <v>272157.44</v>
      </c>
      <c r="I974" s="2" t="s">
        <v>53</v>
      </c>
      <c r="K974" s="4">
        <v>44597</v>
      </c>
      <c r="L974" s="2">
        <v>0.01</v>
      </c>
      <c r="M974" s="2">
        <v>-3.5</v>
      </c>
      <c r="N974" s="2" t="s">
        <v>55</v>
      </c>
      <c r="P974" s="4">
        <v>44595</v>
      </c>
      <c r="Q974" s="2">
        <v>2061.54</v>
      </c>
      <c r="R974" s="2">
        <v>-26214.86</v>
      </c>
      <c r="S974" s="2" t="s">
        <v>52</v>
      </c>
      <c r="U974" s="4">
        <v>44599</v>
      </c>
      <c r="V974" s="2">
        <v>23080.53</v>
      </c>
      <c r="W974" s="2">
        <v>265240.40000000002</v>
      </c>
      <c r="X974" s="2" t="s">
        <v>54</v>
      </c>
      <c r="Z974" s="12">
        <v>44568</v>
      </c>
      <c r="AA974" s="10">
        <v>74563.14</v>
      </c>
      <c r="AB974" s="10">
        <v>-776361.94</v>
      </c>
    </row>
    <row r="975" spans="1:28" ht="15.75" customHeight="1" thickBot="1" x14ac:dyDescent="0.35">
      <c r="A975" s="4">
        <v>43745</v>
      </c>
      <c r="B975" s="2">
        <v>360.84</v>
      </c>
      <c r="C975" s="2">
        <v>-2229.2399999999998</v>
      </c>
      <c r="D975" s="2" t="s">
        <v>52</v>
      </c>
      <c r="F975" s="4">
        <v>44586</v>
      </c>
      <c r="G975" s="2">
        <v>30351.66</v>
      </c>
      <c r="H975" s="2">
        <v>70539.06</v>
      </c>
      <c r="I975" s="2" t="s">
        <v>53</v>
      </c>
      <c r="K975" s="4">
        <v>44598</v>
      </c>
      <c r="L975" s="2">
        <v>54.21</v>
      </c>
      <c r="M975" s="2">
        <v>-565.83000000000004</v>
      </c>
      <c r="N975" s="2" t="s">
        <v>55</v>
      </c>
      <c r="P975" s="4">
        <v>44596</v>
      </c>
      <c r="Q975" s="2">
        <v>2183.31</v>
      </c>
      <c r="R975" s="2">
        <v>-13839.77</v>
      </c>
      <c r="S975" s="2" t="s">
        <v>52</v>
      </c>
      <c r="U975" s="4">
        <v>44600</v>
      </c>
      <c r="V975" s="2">
        <v>22799.47</v>
      </c>
      <c r="W975" s="2">
        <v>387719.75</v>
      </c>
      <c r="X975" s="2" t="s">
        <v>54</v>
      </c>
      <c r="Z975" s="12">
        <v>44570</v>
      </c>
      <c r="AA975" s="10">
        <v>1492.19</v>
      </c>
      <c r="AB975" s="10">
        <v>-454567.12</v>
      </c>
    </row>
    <row r="976" spans="1:28" ht="15.75" customHeight="1" thickBot="1" x14ac:dyDescent="0.35">
      <c r="A976" s="4">
        <v>43746</v>
      </c>
      <c r="B976" s="2">
        <v>3220.89</v>
      </c>
      <c r="C976" s="2">
        <v>9214.9599999999991</v>
      </c>
      <c r="D976" s="2" t="s">
        <v>53</v>
      </c>
      <c r="F976" s="4">
        <v>44587</v>
      </c>
      <c r="G976" s="2">
        <v>30662.34</v>
      </c>
      <c r="H976" s="2">
        <v>27024.92</v>
      </c>
      <c r="I976" s="2" t="s">
        <v>53</v>
      </c>
      <c r="K976" s="4">
        <v>44599</v>
      </c>
      <c r="L976" s="2">
        <v>6059.05</v>
      </c>
      <c r="M976" s="2">
        <v>68001.45</v>
      </c>
      <c r="N976" s="2" t="s">
        <v>55</v>
      </c>
      <c r="P976" s="4">
        <v>44598</v>
      </c>
      <c r="Q976" s="2">
        <v>46.03</v>
      </c>
      <c r="R976" s="2">
        <v>290.11</v>
      </c>
      <c r="S976" s="2" t="s">
        <v>52</v>
      </c>
      <c r="U976" s="4">
        <v>44601</v>
      </c>
      <c r="V976" s="2">
        <v>23723.05</v>
      </c>
      <c r="W976" s="2">
        <v>-433438.65</v>
      </c>
      <c r="X976" s="2" t="s">
        <v>54</v>
      </c>
      <c r="Z976" s="12">
        <v>44571</v>
      </c>
      <c r="AA976" s="10">
        <v>91457.36</v>
      </c>
      <c r="AB976" s="10">
        <v>1550748.54</v>
      </c>
    </row>
    <row r="977" spans="1:28" ht="15.75" customHeight="1" thickBot="1" x14ac:dyDescent="0.35">
      <c r="A977" s="4">
        <v>43746</v>
      </c>
      <c r="B977" s="2">
        <v>1629.83</v>
      </c>
      <c r="C977" s="2">
        <v>-38032.370000000003</v>
      </c>
      <c r="D977" s="2" t="s">
        <v>55</v>
      </c>
      <c r="F977" s="4">
        <v>44588</v>
      </c>
      <c r="G977" s="2">
        <v>33854.67</v>
      </c>
      <c r="H977" s="2">
        <v>-3185264.92</v>
      </c>
      <c r="I977" s="2" t="s">
        <v>53</v>
      </c>
      <c r="K977" s="4">
        <v>44600</v>
      </c>
      <c r="L977" s="2">
        <v>6150.94</v>
      </c>
      <c r="M977" s="2">
        <v>86905.52</v>
      </c>
      <c r="N977" s="2" t="s">
        <v>55</v>
      </c>
      <c r="P977" s="4">
        <v>44599</v>
      </c>
      <c r="Q977" s="2">
        <v>2118.0700000000002</v>
      </c>
      <c r="R977" s="2">
        <v>19136.3</v>
      </c>
      <c r="S977" s="2" t="s">
        <v>52</v>
      </c>
      <c r="U977" s="4">
        <v>44602</v>
      </c>
      <c r="V977" s="2">
        <v>32084.33</v>
      </c>
      <c r="W977" s="2">
        <v>667464.47</v>
      </c>
      <c r="X977" s="2" t="s">
        <v>54</v>
      </c>
      <c r="Z977" s="12">
        <v>44572</v>
      </c>
      <c r="AA977" s="10">
        <v>90715.07</v>
      </c>
      <c r="AB977" s="10">
        <v>-445383.02</v>
      </c>
    </row>
    <row r="978" spans="1:28" ht="15.75" customHeight="1" thickBot="1" x14ac:dyDescent="0.35">
      <c r="A978" s="4">
        <v>43746</v>
      </c>
      <c r="B978" s="2">
        <v>581.69000000000005</v>
      </c>
      <c r="C978" s="2">
        <v>4035.13</v>
      </c>
      <c r="D978" s="2" t="s">
        <v>52</v>
      </c>
      <c r="F978" s="4">
        <v>44589</v>
      </c>
      <c r="G978" s="2">
        <v>28261.52</v>
      </c>
      <c r="H978" s="2">
        <v>-306360.82</v>
      </c>
      <c r="I978" s="2" t="s">
        <v>53</v>
      </c>
      <c r="K978" s="4">
        <v>44601</v>
      </c>
      <c r="L978" s="2">
        <v>7156.35</v>
      </c>
      <c r="M978" s="2">
        <v>87971.1</v>
      </c>
      <c r="N978" s="2" t="s">
        <v>55</v>
      </c>
      <c r="P978" s="4">
        <v>44600</v>
      </c>
      <c r="Q978" s="2">
        <v>2631.51</v>
      </c>
      <c r="R978" s="2">
        <v>-31747.91</v>
      </c>
      <c r="S978" s="2" t="s">
        <v>52</v>
      </c>
      <c r="U978" s="4">
        <v>44603</v>
      </c>
      <c r="V978" s="2">
        <v>32648.09</v>
      </c>
      <c r="W978" s="2">
        <v>-7579586.5999999996</v>
      </c>
      <c r="X978" s="2" t="s">
        <v>54</v>
      </c>
      <c r="Z978" s="12">
        <v>44573</v>
      </c>
      <c r="AA978" s="10">
        <v>84547.43</v>
      </c>
      <c r="AB978" s="10">
        <v>-3482776.85</v>
      </c>
    </row>
    <row r="979" spans="1:28" ht="15.75" customHeight="1" thickBot="1" x14ac:dyDescent="0.35">
      <c r="A979" s="4">
        <v>43746</v>
      </c>
      <c r="B979" s="2">
        <v>1482.15</v>
      </c>
      <c r="C979" s="2">
        <v>-63973.87</v>
      </c>
      <c r="D979" s="2" t="s">
        <v>54</v>
      </c>
      <c r="F979" s="4">
        <v>44591</v>
      </c>
      <c r="G979" s="2">
        <v>324.61</v>
      </c>
      <c r="H979" s="2">
        <v>27534.63</v>
      </c>
      <c r="I979" s="2" t="s">
        <v>53</v>
      </c>
      <c r="K979" s="4">
        <v>44602</v>
      </c>
      <c r="L979" s="2">
        <v>10757.56</v>
      </c>
      <c r="M979" s="2">
        <v>221015.42</v>
      </c>
      <c r="N979" s="2" t="s">
        <v>55</v>
      </c>
      <c r="P979" s="4">
        <v>44601</v>
      </c>
      <c r="Q979" s="2">
        <v>2005.4</v>
      </c>
      <c r="R979" s="2">
        <v>17890.46</v>
      </c>
      <c r="S979" s="2" t="s">
        <v>52</v>
      </c>
      <c r="U979" s="4">
        <v>44605</v>
      </c>
      <c r="V979" s="2">
        <v>538.29</v>
      </c>
      <c r="W979" s="2">
        <v>-58203.41</v>
      </c>
      <c r="X979" s="2" t="s">
        <v>54</v>
      </c>
      <c r="Z979" s="12">
        <v>44574</v>
      </c>
      <c r="AA979" s="10">
        <v>82168.73</v>
      </c>
      <c r="AB979" s="10">
        <v>-1207565.98</v>
      </c>
    </row>
    <row r="980" spans="1:28" ht="15.75" customHeight="1" thickBot="1" x14ac:dyDescent="0.35">
      <c r="A980" s="4">
        <v>43747</v>
      </c>
      <c r="B980" s="2">
        <v>1382.08</v>
      </c>
      <c r="C980" s="2">
        <v>-69842.100000000006</v>
      </c>
      <c r="D980" s="2" t="s">
        <v>54</v>
      </c>
      <c r="F980" s="4">
        <v>44592</v>
      </c>
      <c r="G980" s="2">
        <v>30997.09</v>
      </c>
      <c r="H980" s="2">
        <v>-7268.32</v>
      </c>
      <c r="I980" s="2" t="s">
        <v>53</v>
      </c>
      <c r="K980" s="4">
        <v>44603</v>
      </c>
      <c r="L980" s="2">
        <v>9874.83</v>
      </c>
      <c r="M980" s="2">
        <v>122148.16</v>
      </c>
      <c r="N980" s="2" t="s">
        <v>55</v>
      </c>
      <c r="P980" s="4">
        <v>44602</v>
      </c>
      <c r="Q980" s="2">
        <v>3614.56</v>
      </c>
      <c r="R980" s="2">
        <v>-86323.21</v>
      </c>
      <c r="S980" s="2" t="s">
        <v>52</v>
      </c>
      <c r="U980" s="4">
        <v>44606</v>
      </c>
      <c r="V980" s="2">
        <v>29749.91</v>
      </c>
      <c r="W980" s="2">
        <v>-803703.58</v>
      </c>
      <c r="X980" s="2" t="s">
        <v>54</v>
      </c>
      <c r="Z980" s="12">
        <v>44575</v>
      </c>
      <c r="AA980" s="10">
        <v>82672.63</v>
      </c>
      <c r="AB980" s="10">
        <v>968035.42</v>
      </c>
    </row>
    <row r="981" spans="1:28" ht="15.75" customHeight="1" thickBot="1" x14ac:dyDescent="0.35">
      <c r="A981" s="4">
        <v>43747</v>
      </c>
      <c r="B981" s="2">
        <v>529.91999999999996</v>
      </c>
      <c r="C981" s="2">
        <v>18366.66</v>
      </c>
      <c r="D981" s="2" t="s">
        <v>52</v>
      </c>
      <c r="F981" s="4">
        <v>44593</v>
      </c>
      <c r="G981" s="2">
        <v>26499.78</v>
      </c>
      <c r="H981" s="2">
        <v>107320.17</v>
      </c>
      <c r="I981" s="2" t="s">
        <v>53</v>
      </c>
      <c r="K981" s="4">
        <v>44605</v>
      </c>
      <c r="L981" s="2">
        <v>89.6</v>
      </c>
      <c r="M981" s="2">
        <v>-23338.560000000001</v>
      </c>
      <c r="N981" s="2" t="s">
        <v>55</v>
      </c>
      <c r="P981" s="4">
        <v>44603</v>
      </c>
      <c r="Q981" s="2">
        <v>2822.63</v>
      </c>
      <c r="R981" s="2">
        <v>124213.16</v>
      </c>
      <c r="S981" s="2" t="s">
        <v>52</v>
      </c>
      <c r="U981" s="4">
        <v>44607</v>
      </c>
      <c r="V981" s="2">
        <v>32113.31</v>
      </c>
      <c r="W981" s="2">
        <v>-1839906.14</v>
      </c>
      <c r="X981" s="2" t="s">
        <v>54</v>
      </c>
      <c r="Z981" s="12">
        <v>44577</v>
      </c>
      <c r="AA981" s="10">
        <v>1012.56</v>
      </c>
      <c r="AB981" s="10">
        <v>-26360.41</v>
      </c>
    </row>
    <row r="982" spans="1:28" ht="15.75" customHeight="1" thickBot="1" x14ac:dyDescent="0.35">
      <c r="A982" s="4">
        <v>43747</v>
      </c>
      <c r="B982" s="2">
        <v>2325.5100000000002</v>
      </c>
      <c r="C982" s="2">
        <v>20787</v>
      </c>
      <c r="D982" s="2" t="s">
        <v>53</v>
      </c>
      <c r="F982" s="4">
        <v>44594</v>
      </c>
      <c r="G982" s="2">
        <v>28749.78</v>
      </c>
      <c r="H982" s="2">
        <v>132865.39000000001</v>
      </c>
      <c r="I982" s="2" t="s">
        <v>53</v>
      </c>
      <c r="K982" s="4">
        <v>44606</v>
      </c>
      <c r="L982" s="2">
        <v>9829.2999999999993</v>
      </c>
      <c r="M982" s="2">
        <v>267171.23</v>
      </c>
      <c r="N982" s="2" t="s">
        <v>55</v>
      </c>
      <c r="P982" s="4">
        <v>44605</v>
      </c>
      <c r="Q982" s="2">
        <v>63.17</v>
      </c>
      <c r="R982" s="2">
        <v>6170.71</v>
      </c>
      <c r="S982" s="2" t="s">
        <v>52</v>
      </c>
      <c r="U982" s="4">
        <v>44608</v>
      </c>
      <c r="V982" s="2">
        <v>21081.15</v>
      </c>
      <c r="W982" s="2">
        <v>-706181.32</v>
      </c>
      <c r="X982" s="2" t="s">
        <v>54</v>
      </c>
      <c r="Z982" s="12">
        <v>44578</v>
      </c>
      <c r="AA982" s="10">
        <v>58139.05</v>
      </c>
      <c r="AB982" s="10">
        <v>923466.99</v>
      </c>
    </row>
    <row r="983" spans="1:28" ht="15.75" customHeight="1" thickBot="1" x14ac:dyDescent="0.35">
      <c r="A983" s="4">
        <v>43747</v>
      </c>
      <c r="B983" s="2">
        <v>1221.33</v>
      </c>
      <c r="C983" s="2">
        <v>31284.98</v>
      </c>
      <c r="D983" s="2" t="s">
        <v>55</v>
      </c>
      <c r="F983" s="4">
        <v>44595</v>
      </c>
      <c r="G983" s="2">
        <v>38374.07</v>
      </c>
      <c r="H983" s="2">
        <v>-1815967.83</v>
      </c>
      <c r="I983" s="2" t="s">
        <v>53</v>
      </c>
      <c r="K983" s="4">
        <v>44607</v>
      </c>
      <c r="L983" s="2">
        <v>15021.88</v>
      </c>
      <c r="M983" s="2">
        <v>457164.95</v>
      </c>
      <c r="N983" s="2" t="s">
        <v>55</v>
      </c>
      <c r="P983" s="4">
        <v>44606</v>
      </c>
      <c r="Q983" s="2">
        <v>2601.27</v>
      </c>
      <c r="R983" s="2">
        <v>16319.16</v>
      </c>
      <c r="S983" s="2" t="s">
        <v>52</v>
      </c>
      <c r="U983" s="4">
        <v>44609</v>
      </c>
      <c r="V983" s="2">
        <v>27887.78</v>
      </c>
      <c r="W983" s="2">
        <v>-8217774.7199999997</v>
      </c>
      <c r="X983" s="2" t="s">
        <v>54</v>
      </c>
      <c r="Z983" s="12">
        <v>44579</v>
      </c>
      <c r="AA983" s="10">
        <v>113868.46</v>
      </c>
      <c r="AB983" s="10">
        <v>2879508.42</v>
      </c>
    </row>
    <row r="984" spans="1:28" ht="15.75" customHeight="1" thickBot="1" x14ac:dyDescent="0.35">
      <c r="A984" s="4">
        <v>43748</v>
      </c>
      <c r="B984" s="2">
        <v>3036.88</v>
      </c>
      <c r="C984" s="2">
        <v>-31949.5</v>
      </c>
      <c r="D984" s="2" t="s">
        <v>53</v>
      </c>
      <c r="F984" s="4">
        <v>44596</v>
      </c>
      <c r="G984" s="2">
        <v>26689.29</v>
      </c>
      <c r="H984" s="2">
        <v>-460250.65</v>
      </c>
      <c r="I984" s="2" t="s">
        <v>53</v>
      </c>
      <c r="K984" s="4">
        <v>44608</v>
      </c>
      <c r="L984" s="2">
        <v>11113.01</v>
      </c>
      <c r="M984" s="2">
        <v>241626.15</v>
      </c>
      <c r="N984" s="2" t="s">
        <v>55</v>
      </c>
      <c r="P984" s="4">
        <v>44607</v>
      </c>
      <c r="Q984" s="2">
        <v>2455.81</v>
      </c>
      <c r="R984" s="2">
        <v>-4694.75</v>
      </c>
      <c r="S984" s="2" t="s">
        <v>52</v>
      </c>
      <c r="U984" s="4">
        <v>44610</v>
      </c>
      <c r="V984" s="2">
        <v>19144.240000000002</v>
      </c>
      <c r="W984" s="2">
        <v>-540689.51</v>
      </c>
      <c r="X984" s="2" t="s">
        <v>54</v>
      </c>
      <c r="Z984" s="12">
        <v>44580</v>
      </c>
      <c r="AA984" s="10">
        <v>93224.79</v>
      </c>
      <c r="AB984" s="10">
        <v>-9641893.5199999996</v>
      </c>
    </row>
    <row r="985" spans="1:28" ht="15.75" customHeight="1" thickBot="1" x14ac:dyDescent="0.35">
      <c r="A985" s="4">
        <v>43748</v>
      </c>
      <c r="B985" s="2">
        <v>2686.75</v>
      </c>
      <c r="C985" s="2">
        <v>-169272.34</v>
      </c>
      <c r="D985" s="2" t="s">
        <v>55</v>
      </c>
      <c r="F985" s="4">
        <v>44598</v>
      </c>
      <c r="G985" s="2">
        <v>156.12</v>
      </c>
      <c r="H985" s="2">
        <v>-25343.18</v>
      </c>
      <c r="I985" s="2" t="s">
        <v>53</v>
      </c>
      <c r="K985" s="4">
        <v>44609</v>
      </c>
      <c r="L985" s="2">
        <v>15588.86</v>
      </c>
      <c r="M985" s="2">
        <v>504799.52</v>
      </c>
      <c r="N985" s="2" t="s">
        <v>55</v>
      </c>
      <c r="P985" s="4">
        <v>44608</v>
      </c>
      <c r="Q985" s="2">
        <v>1933.75</v>
      </c>
      <c r="R985" s="2">
        <v>34636.11</v>
      </c>
      <c r="S985" s="2" t="s">
        <v>52</v>
      </c>
      <c r="U985" s="4">
        <v>44612</v>
      </c>
      <c r="V985" s="2">
        <v>1165.03</v>
      </c>
      <c r="W985" s="2">
        <v>-1316446.1100000001</v>
      </c>
      <c r="X985" s="2" t="s">
        <v>54</v>
      </c>
      <c r="Z985" s="12">
        <v>44581</v>
      </c>
      <c r="AA985" s="10">
        <v>82538.899999999994</v>
      </c>
      <c r="AB985" s="10">
        <v>-2358864.7200000002</v>
      </c>
    </row>
    <row r="986" spans="1:28" ht="15.75" customHeight="1" thickBot="1" x14ac:dyDescent="0.35">
      <c r="A986" s="4">
        <v>43748</v>
      </c>
      <c r="B986" s="2">
        <v>542.01</v>
      </c>
      <c r="C986" s="2">
        <v>-7609.32</v>
      </c>
      <c r="D986" s="2" t="s">
        <v>52</v>
      </c>
      <c r="F986" s="4">
        <v>44599</v>
      </c>
      <c r="G986" s="2">
        <v>24600.38</v>
      </c>
      <c r="H986" s="2">
        <v>251460.8</v>
      </c>
      <c r="I986" s="2" t="s">
        <v>53</v>
      </c>
      <c r="K986" s="4">
        <v>44610</v>
      </c>
      <c r="L986" s="2">
        <v>11328.52</v>
      </c>
      <c r="M986" s="2">
        <v>188307.99</v>
      </c>
      <c r="N986" s="2" t="s">
        <v>55</v>
      </c>
      <c r="P986" s="4">
        <v>44609</v>
      </c>
      <c r="Q986" s="2">
        <v>2574.73</v>
      </c>
      <c r="R986" s="2">
        <v>5455.69</v>
      </c>
      <c r="S986" s="2" t="s">
        <v>52</v>
      </c>
      <c r="U986" s="4">
        <v>44613</v>
      </c>
      <c r="V986" s="2">
        <v>19869.66</v>
      </c>
      <c r="W986" s="2">
        <v>-2539498.79</v>
      </c>
      <c r="X986" s="2" t="s">
        <v>54</v>
      </c>
      <c r="Z986" s="12">
        <v>44582</v>
      </c>
      <c r="AA986" s="10">
        <v>74580.570000000007</v>
      </c>
      <c r="AB986" s="10">
        <v>-1182006.76</v>
      </c>
    </row>
    <row r="987" spans="1:28" ht="15.75" customHeight="1" thickBot="1" x14ac:dyDescent="0.35">
      <c r="A987" s="4">
        <v>43748</v>
      </c>
      <c r="B987" s="2">
        <v>1523.84</v>
      </c>
      <c r="C987" s="2">
        <v>38053.69</v>
      </c>
      <c r="D987" s="2" t="s">
        <v>54</v>
      </c>
      <c r="F987" s="4">
        <v>44600</v>
      </c>
      <c r="G987" s="2">
        <v>24598.93</v>
      </c>
      <c r="H987" s="2">
        <v>214976.61</v>
      </c>
      <c r="I987" s="2" t="s">
        <v>53</v>
      </c>
      <c r="K987" s="4">
        <v>44612</v>
      </c>
      <c r="L987" s="2">
        <v>120.4</v>
      </c>
      <c r="M987" s="2">
        <v>1732.16</v>
      </c>
      <c r="N987" s="2" t="s">
        <v>55</v>
      </c>
      <c r="P987" s="4">
        <v>44610</v>
      </c>
      <c r="Q987" s="2">
        <v>1587.28</v>
      </c>
      <c r="R987" s="2">
        <v>13936.43</v>
      </c>
      <c r="S987" s="2" t="s">
        <v>52</v>
      </c>
      <c r="U987" s="4">
        <v>44614</v>
      </c>
      <c r="V987" s="2">
        <v>23350.639999999999</v>
      </c>
      <c r="W987" s="2">
        <v>-457941.29</v>
      </c>
      <c r="X987" s="2" t="s">
        <v>54</v>
      </c>
      <c r="Z987" s="12">
        <v>44583</v>
      </c>
      <c r="AA987" s="10">
        <v>0.03</v>
      </c>
      <c r="AB987" s="10">
        <v>-37.520000000000003</v>
      </c>
    </row>
    <row r="988" spans="1:28" ht="15.75" customHeight="1" thickBot="1" x14ac:dyDescent="0.35">
      <c r="A988" s="4">
        <v>43749</v>
      </c>
      <c r="B988" s="2">
        <v>1323.44</v>
      </c>
      <c r="C988" s="2">
        <v>-31189.55</v>
      </c>
      <c r="D988" s="2" t="s">
        <v>54</v>
      </c>
      <c r="F988" s="4">
        <v>44601</v>
      </c>
      <c r="G988" s="2">
        <v>23203.09</v>
      </c>
      <c r="H988" s="2">
        <v>82485.91</v>
      </c>
      <c r="I988" s="2" t="s">
        <v>53</v>
      </c>
      <c r="K988" s="4">
        <v>44613</v>
      </c>
      <c r="L988" s="2">
        <v>9763.83</v>
      </c>
      <c r="M988" s="2">
        <v>334063.90999999997</v>
      </c>
      <c r="N988" s="2" t="s">
        <v>55</v>
      </c>
      <c r="P988" s="4">
        <v>44612</v>
      </c>
      <c r="Q988" s="2">
        <v>78.790000000000006</v>
      </c>
      <c r="R988" s="2">
        <v>-3232.96</v>
      </c>
      <c r="S988" s="2" t="s">
        <v>52</v>
      </c>
      <c r="U988" s="4">
        <v>44615</v>
      </c>
      <c r="V988" s="2">
        <v>19481.86</v>
      </c>
      <c r="W988" s="2">
        <v>-411799.07</v>
      </c>
      <c r="X988" s="2" t="s">
        <v>54</v>
      </c>
      <c r="Z988" s="12">
        <v>44584</v>
      </c>
      <c r="AA988" s="10">
        <v>1543.63</v>
      </c>
      <c r="AB988" s="10">
        <v>-450107.46</v>
      </c>
    </row>
    <row r="989" spans="1:28" ht="15.75" customHeight="1" thickBot="1" x14ac:dyDescent="0.35">
      <c r="A989" s="4">
        <v>43749</v>
      </c>
      <c r="B989" s="2">
        <v>540.38</v>
      </c>
      <c r="C989" s="2">
        <v>-35224.28</v>
      </c>
      <c r="D989" s="2" t="s">
        <v>52</v>
      </c>
      <c r="F989" s="4">
        <v>44602</v>
      </c>
      <c r="G989" s="2">
        <v>36176.44</v>
      </c>
      <c r="H989" s="2">
        <v>261221.18</v>
      </c>
      <c r="I989" s="2" t="s">
        <v>53</v>
      </c>
      <c r="K989" s="4">
        <v>44614</v>
      </c>
      <c r="L989" s="2">
        <v>14771.79</v>
      </c>
      <c r="M989" s="2">
        <v>646991.38</v>
      </c>
      <c r="N989" s="2" t="s">
        <v>55</v>
      </c>
      <c r="P989" s="4">
        <v>44613</v>
      </c>
      <c r="Q989" s="2">
        <v>1490.26</v>
      </c>
      <c r="R989" s="2">
        <v>-45373.18</v>
      </c>
      <c r="S989" s="2" t="s">
        <v>52</v>
      </c>
      <c r="U989" s="4">
        <v>44616</v>
      </c>
      <c r="V989" s="2">
        <v>45665.62</v>
      </c>
      <c r="W989" s="2">
        <v>-24227597.289999999</v>
      </c>
      <c r="X989" s="2" t="s">
        <v>54</v>
      </c>
      <c r="Z989" s="12">
        <v>44585</v>
      </c>
      <c r="AA989" s="10">
        <v>98008.01</v>
      </c>
      <c r="AB989" s="10">
        <v>-2213109.4500000002</v>
      </c>
    </row>
    <row r="990" spans="1:28" ht="15.75" customHeight="1" thickBot="1" x14ac:dyDescent="0.35">
      <c r="A990" s="4">
        <v>43749</v>
      </c>
      <c r="B990" s="2">
        <v>2573.1799999999998</v>
      </c>
      <c r="C990" s="2">
        <v>-297396.59999999998</v>
      </c>
      <c r="D990" s="2" t="s">
        <v>55</v>
      </c>
      <c r="F990" s="4">
        <v>44603</v>
      </c>
      <c r="G990" s="2">
        <v>30713.41</v>
      </c>
      <c r="H990" s="2">
        <v>86886.04</v>
      </c>
      <c r="I990" s="2" t="s">
        <v>53</v>
      </c>
      <c r="K990" s="4">
        <v>44615</v>
      </c>
      <c r="L990" s="2">
        <v>10757.42</v>
      </c>
      <c r="M990" s="2">
        <v>222809.44</v>
      </c>
      <c r="N990" s="2" t="s">
        <v>55</v>
      </c>
      <c r="P990" s="4">
        <v>44614</v>
      </c>
      <c r="Q990" s="2">
        <v>2238.23</v>
      </c>
      <c r="R990" s="2">
        <v>27789.72</v>
      </c>
      <c r="S990" s="2" t="s">
        <v>52</v>
      </c>
      <c r="U990" s="4">
        <v>44617</v>
      </c>
      <c r="V990" s="2">
        <v>17979.599999999999</v>
      </c>
      <c r="W990" s="2">
        <v>-928302.09</v>
      </c>
      <c r="X990" s="2" t="s">
        <v>54</v>
      </c>
      <c r="Z990" s="12">
        <v>44586</v>
      </c>
      <c r="AA990" s="10">
        <v>95231.33</v>
      </c>
      <c r="AB990" s="10">
        <v>331701.53999999998</v>
      </c>
    </row>
    <row r="991" spans="1:28" ht="15.75" customHeight="1" thickBot="1" x14ac:dyDescent="0.35">
      <c r="A991" s="4">
        <v>43749</v>
      </c>
      <c r="B991" s="2">
        <v>2801.1</v>
      </c>
      <c r="C991" s="2">
        <v>-22986.22</v>
      </c>
      <c r="D991" s="2" t="s">
        <v>53</v>
      </c>
      <c r="F991" s="4">
        <v>44605</v>
      </c>
      <c r="G991" s="2">
        <v>586.53</v>
      </c>
      <c r="H991" s="2">
        <v>37620.57</v>
      </c>
      <c r="I991" s="2" t="s">
        <v>53</v>
      </c>
      <c r="K991" s="4">
        <v>44616</v>
      </c>
      <c r="L991" s="2">
        <v>25188.880000000001</v>
      </c>
      <c r="M991" s="2">
        <v>-6272381.4299999997</v>
      </c>
      <c r="N991" s="2" t="s">
        <v>55</v>
      </c>
      <c r="P991" s="4">
        <v>44615</v>
      </c>
      <c r="Q991" s="2">
        <v>1417.65</v>
      </c>
      <c r="R991" s="2">
        <v>7317.11</v>
      </c>
      <c r="S991" s="2" t="s">
        <v>52</v>
      </c>
      <c r="U991" s="4">
        <v>44619</v>
      </c>
      <c r="V991" s="2">
        <v>1121.33</v>
      </c>
      <c r="W991" s="2">
        <v>-255338.46</v>
      </c>
      <c r="X991" s="2" t="s">
        <v>54</v>
      </c>
      <c r="Z991" s="12">
        <v>44587</v>
      </c>
      <c r="AA991" s="10">
        <v>101332.33</v>
      </c>
      <c r="AB991" s="10">
        <v>-2082560.59</v>
      </c>
    </row>
    <row r="992" spans="1:28" ht="15.75" customHeight="1" thickBot="1" x14ac:dyDescent="0.35">
      <c r="A992" s="4">
        <v>43751</v>
      </c>
      <c r="B992" s="2">
        <v>69.89</v>
      </c>
      <c r="C992" s="2">
        <v>-2163.0500000000002</v>
      </c>
      <c r="D992" s="2" t="s">
        <v>53</v>
      </c>
      <c r="F992" s="4">
        <v>44606</v>
      </c>
      <c r="G992" s="2">
        <v>30199.84</v>
      </c>
      <c r="H992" s="2">
        <v>271357.74</v>
      </c>
      <c r="I992" s="2" t="s">
        <v>53</v>
      </c>
      <c r="K992" s="4">
        <v>44617</v>
      </c>
      <c r="L992" s="2">
        <v>8430.09</v>
      </c>
      <c r="M992" s="2">
        <v>-16450.66</v>
      </c>
      <c r="N992" s="2" t="s">
        <v>55</v>
      </c>
      <c r="P992" s="4">
        <v>44616</v>
      </c>
      <c r="Q992" s="2">
        <v>3046.83</v>
      </c>
      <c r="R992" s="2">
        <v>-99165.82</v>
      </c>
      <c r="S992" s="2" t="s">
        <v>52</v>
      </c>
      <c r="U992" s="4">
        <v>44620</v>
      </c>
      <c r="V992" s="2">
        <v>21854.46</v>
      </c>
      <c r="W992" s="2">
        <v>-1448.15</v>
      </c>
      <c r="X992" s="2" t="s">
        <v>54</v>
      </c>
      <c r="Z992" s="12">
        <v>44588</v>
      </c>
      <c r="AA992" s="10">
        <v>100523.48</v>
      </c>
      <c r="AB992" s="10">
        <v>-6277178.3799999999</v>
      </c>
    </row>
    <row r="993" spans="1:28" ht="15.75" customHeight="1" thickBot="1" x14ac:dyDescent="0.35">
      <c r="A993" s="4">
        <v>43751</v>
      </c>
      <c r="B993" s="2">
        <v>28.31</v>
      </c>
      <c r="C993" s="2">
        <v>-744.16</v>
      </c>
      <c r="D993" s="2" t="s">
        <v>52</v>
      </c>
      <c r="F993" s="4">
        <v>44607</v>
      </c>
      <c r="G993" s="2">
        <v>22691.23</v>
      </c>
      <c r="H993" s="2">
        <v>17183.05</v>
      </c>
      <c r="I993" s="2" t="s">
        <v>53</v>
      </c>
      <c r="K993" s="4">
        <v>44619</v>
      </c>
      <c r="L993" s="2">
        <v>521.92999999999995</v>
      </c>
      <c r="M993" s="2">
        <v>-95622.42</v>
      </c>
      <c r="N993" s="2" t="s">
        <v>55</v>
      </c>
      <c r="P993" s="4">
        <v>44617</v>
      </c>
      <c r="Q993" s="2">
        <v>1819.4</v>
      </c>
      <c r="R993" s="2">
        <v>15095.59</v>
      </c>
      <c r="S993" s="2" t="s">
        <v>52</v>
      </c>
      <c r="U993" s="4">
        <v>44621</v>
      </c>
      <c r="V993" s="2">
        <v>24547.22</v>
      </c>
      <c r="W993" s="2">
        <v>-1513490.22</v>
      </c>
      <c r="X993" s="2" t="s">
        <v>54</v>
      </c>
      <c r="Z993" s="12">
        <v>44589</v>
      </c>
      <c r="AA993" s="10">
        <v>84960.26</v>
      </c>
      <c r="AB993" s="10">
        <v>-3472231.44</v>
      </c>
    </row>
    <row r="994" spans="1:28" ht="15.75" customHeight="1" thickBot="1" x14ac:dyDescent="0.35">
      <c r="A994" s="4">
        <v>43751</v>
      </c>
      <c r="B994" s="2">
        <v>99.01</v>
      </c>
      <c r="C994" s="2">
        <v>309.08999999999997</v>
      </c>
      <c r="D994" s="2" t="s">
        <v>55</v>
      </c>
      <c r="F994" s="4">
        <v>44608</v>
      </c>
      <c r="G994" s="2">
        <v>22652.03</v>
      </c>
      <c r="H994" s="2">
        <v>-72653.97</v>
      </c>
      <c r="I994" s="2" t="s">
        <v>53</v>
      </c>
      <c r="K994" s="4">
        <v>44620</v>
      </c>
      <c r="L994" s="2">
        <v>7749.12</v>
      </c>
      <c r="M994" s="2">
        <v>160640.43</v>
      </c>
      <c r="N994" s="2" t="s">
        <v>55</v>
      </c>
      <c r="P994" s="4">
        <v>44619</v>
      </c>
      <c r="Q994" s="2">
        <v>185.46</v>
      </c>
      <c r="R994" s="2">
        <v>-13160.79</v>
      </c>
      <c r="S994" s="2" t="s">
        <v>52</v>
      </c>
      <c r="U994" s="4">
        <v>44622</v>
      </c>
      <c r="V994" s="2">
        <v>23043.93</v>
      </c>
      <c r="W994" s="2">
        <v>-257341.11</v>
      </c>
      <c r="X994" s="2" t="s">
        <v>54</v>
      </c>
      <c r="Z994" s="12">
        <v>44590</v>
      </c>
      <c r="AA994" s="10">
        <v>0.04</v>
      </c>
      <c r="AB994" s="10">
        <v>-22.57</v>
      </c>
    </row>
    <row r="995" spans="1:28" ht="15.75" customHeight="1" thickBot="1" x14ac:dyDescent="0.35">
      <c r="A995" s="4">
        <v>43751</v>
      </c>
      <c r="B995" s="2">
        <v>26.71</v>
      </c>
      <c r="C995" s="2">
        <v>-500.64</v>
      </c>
      <c r="D995" s="2" t="s">
        <v>54</v>
      </c>
      <c r="F995" s="4">
        <v>44609</v>
      </c>
      <c r="G995" s="2">
        <v>23497.71</v>
      </c>
      <c r="H995" s="2">
        <v>534773.80000000005</v>
      </c>
      <c r="I995" s="2" t="s">
        <v>53</v>
      </c>
      <c r="K995" s="4">
        <v>44621</v>
      </c>
      <c r="L995" s="2">
        <v>8202.56</v>
      </c>
      <c r="M995" s="2">
        <v>-83625.070000000007</v>
      </c>
      <c r="N995" s="2" t="s">
        <v>55</v>
      </c>
      <c r="P995" s="4">
        <v>44620</v>
      </c>
      <c r="Q995" s="2">
        <v>2518.77</v>
      </c>
      <c r="R995" s="2">
        <v>75053.75</v>
      </c>
      <c r="S995" s="2" t="s">
        <v>52</v>
      </c>
      <c r="U995" s="4">
        <v>44623</v>
      </c>
      <c r="V995" s="2">
        <v>20064.7</v>
      </c>
      <c r="W995" s="2">
        <v>376613.79</v>
      </c>
      <c r="X995" s="2" t="s">
        <v>54</v>
      </c>
      <c r="Z995" s="12">
        <v>44591</v>
      </c>
      <c r="AA995" s="10">
        <v>1101.9100000000001</v>
      </c>
      <c r="AB995" s="10">
        <v>22357.3</v>
      </c>
    </row>
    <row r="996" spans="1:28" ht="15.75" customHeight="1" thickBot="1" x14ac:dyDescent="0.35">
      <c r="A996" s="4">
        <v>43752</v>
      </c>
      <c r="B996" s="2">
        <v>1722.73</v>
      </c>
      <c r="C996" s="2">
        <v>3589.95</v>
      </c>
      <c r="D996" s="2" t="s">
        <v>53</v>
      </c>
      <c r="F996" s="4">
        <v>44610</v>
      </c>
      <c r="G996" s="2">
        <v>20785.64</v>
      </c>
      <c r="H996" s="2">
        <v>64600.68</v>
      </c>
      <c r="I996" s="2" t="s">
        <v>53</v>
      </c>
      <c r="K996" s="4">
        <v>44622</v>
      </c>
      <c r="L996" s="2">
        <v>7938.62</v>
      </c>
      <c r="M996" s="2">
        <v>-210426.43</v>
      </c>
      <c r="N996" s="2" t="s">
        <v>55</v>
      </c>
      <c r="P996" s="4">
        <v>44621</v>
      </c>
      <c r="Q996" s="2">
        <v>1967.68</v>
      </c>
      <c r="R996" s="2">
        <v>29759.01</v>
      </c>
      <c r="S996" s="2" t="s">
        <v>52</v>
      </c>
      <c r="U996" s="4">
        <v>44624</v>
      </c>
      <c r="V996" s="2">
        <v>24378.13</v>
      </c>
      <c r="W996" s="2">
        <v>-1760439.58</v>
      </c>
      <c r="X996" s="2" t="s">
        <v>54</v>
      </c>
      <c r="Z996" s="12">
        <v>44592</v>
      </c>
      <c r="AA996" s="10">
        <v>96379.3</v>
      </c>
      <c r="AB996" s="10">
        <v>1560302.77</v>
      </c>
    </row>
    <row r="997" spans="1:28" ht="15.75" customHeight="1" thickBot="1" x14ac:dyDescent="0.35">
      <c r="A997" s="4">
        <v>43752</v>
      </c>
      <c r="B997" s="2">
        <v>1964.87</v>
      </c>
      <c r="C997" s="2">
        <v>12495.7</v>
      </c>
      <c r="D997" s="2" t="s">
        <v>55</v>
      </c>
      <c r="F997" s="4">
        <v>44612</v>
      </c>
      <c r="G997" s="2">
        <v>379.04</v>
      </c>
      <c r="H997" s="2">
        <v>-39251.919999999998</v>
      </c>
      <c r="I997" s="2" t="s">
        <v>53</v>
      </c>
      <c r="K997" s="4">
        <v>44623</v>
      </c>
      <c r="L997" s="2">
        <v>6660.32</v>
      </c>
      <c r="M997" s="2">
        <v>-29659.95</v>
      </c>
      <c r="N997" s="2" t="s">
        <v>55</v>
      </c>
      <c r="P997" s="4">
        <v>44622</v>
      </c>
      <c r="Q997" s="2">
        <v>2622.83</v>
      </c>
      <c r="R997" s="2">
        <v>62054.95</v>
      </c>
      <c r="S997" s="2" t="s">
        <v>52</v>
      </c>
      <c r="U997" s="4">
        <v>44626</v>
      </c>
      <c r="V997" s="2">
        <v>1486.95</v>
      </c>
      <c r="W997" s="2">
        <v>-1908647.16</v>
      </c>
      <c r="X997" s="2" t="s">
        <v>54</v>
      </c>
      <c r="Z997" s="12">
        <v>44593</v>
      </c>
      <c r="AA997" s="10">
        <v>94696.04</v>
      </c>
      <c r="AB997" s="10">
        <v>296636.94</v>
      </c>
    </row>
    <row r="998" spans="1:28" ht="15.75" customHeight="1" thickBot="1" x14ac:dyDescent="0.35">
      <c r="A998" s="4">
        <v>43752</v>
      </c>
      <c r="B998" s="2">
        <v>717.39</v>
      </c>
      <c r="C998" s="2">
        <v>-4806.2299999999996</v>
      </c>
      <c r="D998" s="2" t="s">
        <v>54</v>
      </c>
      <c r="F998" s="4">
        <v>44613</v>
      </c>
      <c r="G998" s="2">
        <v>25540.67</v>
      </c>
      <c r="H998" s="2">
        <v>332704.28999999998</v>
      </c>
      <c r="I998" s="2" t="s">
        <v>53</v>
      </c>
      <c r="K998" s="4">
        <v>44624</v>
      </c>
      <c r="L998" s="2">
        <v>8504.68</v>
      </c>
      <c r="M998" s="2">
        <v>-1761809.53</v>
      </c>
      <c r="N998" s="2" t="s">
        <v>55</v>
      </c>
      <c r="P998" s="4">
        <v>44623</v>
      </c>
      <c r="Q998" s="2">
        <v>3161.06</v>
      </c>
      <c r="R998" s="2">
        <v>79372.87</v>
      </c>
      <c r="S998" s="2" t="s">
        <v>52</v>
      </c>
      <c r="U998" s="4">
        <v>44627</v>
      </c>
      <c r="V998" s="2">
        <v>29396.84</v>
      </c>
      <c r="W998" s="2">
        <v>-2455093.27</v>
      </c>
      <c r="X998" s="2" t="s">
        <v>54</v>
      </c>
      <c r="Z998" s="12">
        <v>44594</v>
      </c>
      <c r="AA998" s="10">
        <v>89782.71</v>
      </c>
      <c r="AB998" s="10">
        <v>325089.65000000002</v>
      </c>
    </row>
    <row r="999" spans="1:28" ht="15.75" customHeight="1" thickBot="1" x14ac:dyDescent="0.35">
      <c r="A999" s="4">
        <v>43752</v>
      </c>
      <c r="B999" s="2">
        <v>326.5</v>
      </c>
      <c r="C999" s="2">
        <v>2289.09</v>
      </c>
      <c r="D999" s="2" t="s">
        <v>52</v>
      </c>
      <c r="F999" s="4">
        <v>44614</v>
      </c>
      <c r="G999" s="2">
        <v>30162.1</v>
      </c>
      <c r="H999" s="2">
        <v>539665.93000000005</v>
      </c>
      <c r="I999" s="2" t="s">
        <v>53</v>
      </c>
      <c r="K999" s="4">
        <v>44626</v>
      </c>
      <c r="L999" s="2">
        <v>323.75</v>
      </c>
      <c r="M999" s="2">
        <v>-200894.25</v>
      </c>
      <c r="N999" s="2" t="s">
        <v>55</v>
      </c>
      <c r="P999" s="4">
        <v>44624</v>
      </c>
      <c r="Q999" s="2">
        <v>2193.4899999999998</v>
      </c>
      <c r="R999" s="2">
        <v>-221015.06</v>
      </c>
      <c r="S999" s="2" t="s">
        <v>52</v>
      </c>
      <c r="U999" s="4">
        <v>44628</v>
      </c>
      <c r="V999" s="2">
        <v>37364.230000000003</v>
      </c>
      <c r="W999" s="2">
        <v>-6355970.4800000004</v>
      </c>
      <c r="X999" s="2" t="s">
        <v>54</v>
      </c>
      <c r="Z999" s="12">
        <v>44595</v>
      </c>
      <c r="AA999" s="10">
        <v>112511.96</v>
      </c>
      <c r="AB999" s="10">
        <v>-2612196.5699999998</v>
      </c>
    </row>
    <row r="1000" spans="1:28" ht="15.75" customHeight="1" thickBot="1" x14ac:dyDescent="0.35">
      <c r="A1000" s="4">
        <v>43753</v>
      </c>
      <c r="B1000" s="2">
        <v>3116.46</v>
      </c>
      <c r="C1000" s="2">
        <v>67156.98</v>
      </c>
      <c r="D1000" s="2" t="s">
        <v>53</v>
      </c>
      <c r="F1000" s="4">
        <v>44615</v>
      </c>
      <c r="G1000" s="2">
        <v>24114.35</v>
      </c>
      <c r="H1000" s="2">
        <v>388490.93</v>
      </c>
      <c r="I1000" s="2" t="s">
        <v>53</v>
      </c>
      <c r="K1000" s="4">
        <v>44627</v>
      </c>
      <c r="L1000" s="2">
        <v>10102.799999999999</v>
      </c>
      <c r="M1000" s="2">
        <v>-2771551.79</v>
      </c>
      <c r="N1000" s="2" t="s">
        <v>55</v>
      </c>
      <c r="P1000" s="4">
        <v>44626</v>
      </c>
      <c r="Q1000" s="2">
        <v>60.55</v>
      </c>
      <c r="R1000" s="2">
        <v>-37364.69</v>
      </c>
      <c r="S1000" s="2" t="s">
        <v>52</v>
      </c>
      <c r="U1000" s="4">
        <v>44629</v>
      </c>
      <c r="V1000" s="2">
        <v>27616.82</v>
      </c>
      <c r="W1000" s="2">
        <v>-1772445.5</v>
      </c>
      <c r="X1000" s="2" t="s">
        <v>54</v>
      </c>
      <c r="Z1000" s="12">
        <v>44596</v>
      </c>
      <c r="AA1000" s="10">
        <v>88461.62</v>
      </c>
      <c r="AB1000" s="10">
        <v>-1125348.6200000001</v>
      </c>
    </row>
    <row r="1001" spans="1:28" ht="15.75" customHeight="1" thickBot="1" x14ac:dyDescent="0.35">
      <c r="A1001" s="4">
        <v>43753</v>
      </c>
      <c r="B1001" s="2">
        <v>467.83</v>
      </c>
      <c r="C1001" s="2">
        <v>-31542.799999999999</v>
      </c>
      <c r="D1001" s="2" t="s">
        <v>52</v>
      </c>
      <c r="F1001" s="4">
        <v>44616</v>
      </c>
      <c r="G1001" s="2">
        <v>44059.44</v>
      </c>
      <c r="H1001" s="2">
        <v>-3639909.67</v>
      </c>
      <c r="I1001" s="2" t="s">
        <v>53</v>
      </c>
      <c r="K1001" s="4">
        <v>44628</v>
      </c>
      <c r="L1001" s="2">
        <v>8965.2800000000007</v>
      </c>
      <c r="M1001" s="2">
        <v>-435831.44</v>
      </c>
      <c r="N1001" s="2" t="s">
        <v>55</v>
      </c>
      <c r="P1001" s="4">
        <v>44627</v>
      </c>
      <c r="Q1001" s="2">
        <v>1977.09</v>
      </c>
      <c r="R1001" s="2">
        <v>-40975.25</v>
      </c>
      <c r="S1001" s="2" t="s">
        <v>52</v>
      </c>
      <c r="U1001" s="4">
        <v>44630</v>
      </c>
      <c r="V1001" s="2">
        <v>21516.51</v>
      </c>
      <c r="W1001" s="2">
        <v>-729971.76</v>
      </c>
      <c r="X1001" s="2" t="s">
        <v>54</v>
      </c>
      <c r="Z1001" s="12">
        <v>44597</v>
      </c>
      <c r="AA1001" s="10">
        <v>2222.34</v>
      </c>
      <c r="AB1001" s="10">
        <v>-27032.6</v>
      </c>
    </row>
    <row r="1002" spans="1:28" ht="15.75" customHeight="1" thickBot="1" x14ac:dyDescent="0.35">
      <c r="A1002" s="4">
        <v>43753</v>
      </c>
      <c r="B1002" s="2">
        <v>2795.11</v>
      </c>
      <c r="C1002" s="2">
        <v>1418.4</v>
      </c>
      <c r="D1002" s="2" t="s">
        <v>55</v>
      </c>
      <c r="F1002" s="4">
        <v>44617</v>
      </c>
      <c r="G1002" s="2">
        <v>23373</v>
      </c>
      <c r="H1002" s="2">
        <v>-35607.75</v>
      </c>
      <c r="I1002" s="2" t="s">
        <v>53</v>
      </c>
      <c r="K1002" s="4">
        <v>44629</v>
      </c>
      <c r="L1002" s="2">
        <v>7810.14</v>
      </c>
      <c r="M1002" s="2">
        <v>155308.66</v>
      </c>
      <c r="N1002" s="2" t="s">
        <v>55</v>
      </c>
      <c r="P1002" s="4">
        <v>44628</v>
      </c>
      <c r="Q1002" s="2">
        <v>2050.04</v>
      </c>
      <c r="R1002" s="2">
        <v>-33322.620000000003</v>
      </c>
      <c r="S1002" s="2" t="s">
        <v>52</v>
      </c>
      <c r="U1002" s="4">
        <v>44631</v>
      </c>
      <c r="V1002" s="2">
        <v>17649.52</v>
      </c>
      <c r="W1002" s="2">
        <v>-769222.84</v>
      </c>
      <c r="X1002" s="2" t="s">
        <v>54</v>
      </c>
      <c r="Z1002" s="12">
        <v>44598</v>
      </c>
      <c r="AA1002" s="10">
        <v>3663.99</v>
      </c>
      <c r="AB1002" s="10">
        <v>37285.550000000003</v>
      </c>
    </row>
    <row r="1003" spans="1:28" ht="15.75" customHeight="1" thickBot="1" x14ac:dyDescent="0.35">
      <c r="A1003" s="4">
        <v>43753</v>
      </c>
      <c r="B1003" s="2">
        <v>1143.5999999999999</v>
      </c>
      <c r="C1003" s="2">
        <v>13073.83</v>
      </c>
      <c r="D1003" s="2" t="s">
        <v>54</v>
      </c>
      <c r="F1003" s="4">
        <v>44619</v>
      </c>
      <c r="G1003" s="2">
        <v>1458.48</v>
      </c>
      <c r="H1003" s="2">
        <v>38630.14</v>
      </c>
      <c r="I1003" s="2" t="s">
        <v>53</v>
      </c>
      <c r="K1003" s="4">
        <v>44630</v>
      </c>
      <c r="L1003" s="2">
        <v>9308.69</v>
      </c>
      <c r="M1003" s="2">
        <v>-86720.82</v>
      </c>
      <c r="N1003" s="2" t="s">
        <v>55</v>
      </c>
      <c r="P1003" s="4">
        <v>44629</v>
      </c>
      <c r="Q1003" s="2">
        <v>2802.1</v>
      </c>
      <c r="R1003" s="2">
        <v>-12470.54</v>
      </c>
      <c r="S1003" s="2" t="s">
        <v>52</v>
      </c>
      <c r="U1003" s="4">
        <v>44633</v>
      </c>
      <c r="V1003" s="2">
        <v>683.14</v>
      </c>
      <c r="W1003" s="2">
        <v>6389.49</v>
      </c>
      <c r="X1003" s="2" t="s">
        <v>54</v>
      </c>
      <c r="Z1003" s="12">
        <v>44599</v>
      </c>
      <c r="AA1003" s="10">
        <v>84399.08</v>
      </c>
      <c r="AB1003" s="10">
        <v>829809.8</v>
      </c>
    </row>
    <row r="1004" spans="1:28" ht="15.75" customHeight="1" thickBot="1" x14ac:dyDescent="0.35">
      <c r="A1004" s="4">
        <v>43754</v>
      </c>
      <c r="B1004" s="2">
        <v>419.09</v>
      </c>
      <c r="C1004" s="2">
        <v>1946.85</v>
      </c>
      <c r="D1004" s="2" t="s">
        <v>52</v>
      </c>
      <c r="F1004" s="4">
        <v>44620</v>
      </c>
      <c r="G1004" s="2">
        <v>26726.13</v>
      </c>
      <c r="H1004" s="2">
        <v>444225.99</v>
      </c>
      <c r="I1004" s="2" t="s">
        <v>53</v>
      </c>
      <c r="K1004" s="4">
        <v>44631</v>
      </c>
      <c r="L1004" s="2">
        <v>9311.9699999999993</v>
      </c>
      <c r="M1004" s="2">
        <v>-523175.55</v>
      </c>
      <c r="N1004" s="2" t="s">
        <v>55</v>
      </c>
      <c r="P1004" s="4">
        <v>44630</v>
      </c>
      <c r="Q1004" s="2">
        <v>3326.33</v>
      </c>
      <c r="R1004" s="2">
        <v>-71091.509999999995</v>
      </c>
      <c r="S1004" s="2" t="s">
        <v>52</v>
      </c>
      <c r="U1004" s="4">
        <v>44634</v>
      </c>
      <c r="V1004" s="2">
        <v>18337.97</v>
      </c>
      <c r="W1004" s="2">
        <v>-427329.99</v>
      </c>
      <c r="X1004" s="2" t="s">
        <v>54</v>
      </c>
      <c r="Z1004" s="12">
        <v>44600</v>
      </c>
      <c r="AA1004" s="10">
        <v>82202.47</v>
      </c>
      <c r="AB1004" s="10">
        <v>744768.49</v>
      </c>
    </row>
    <row r="1005" spans="1:28" ht="15.75" customHeight="1" thickBot="1" x14ac:dyDescent="0.35">
      <c r="A1005" s="4">
        <v>43754</v>
      </c>
      <c r="B1005" s="2">
        <v>3224.82</v>
      </c>
      <c r="C1005" s="2">
        <v>110081.65</v>
      </c>
      <c r="D1005" s="2" t="s">
        <v>55</v>
      </c>
      <c r="F1005" s="4">
        <v>44621</v>
      </c>
      <c r="G1005" s="2">
        <v>27675.54</v>
      </c>
      <c r="H1005" s="2">
        <v>-645079.19999999995</v>
      </c>
      <c r="I1005" s="2" t="s">
        <v>53</v>
      </c>
      <c r="K1005" s="4">
        <v>44633</v>
      </c>
      <c r="L1005" s="2">
        <v>412.27</v>
      </c>
      <c r="M1005" s="2">
        <v>-51272.82</v>
      </c>
      <c r="N1005" s="2" t="s">
        <v>55</v>
      </c>
      <c r="P1005" s="4">
        <v>44631</v>
      </c>
      <c r="Q1005" s="2">
        <v>4078.64</v>
      </c>
      <c r="R1005" s="2">
        <v>-497001.25</v>
      </c>
      <c r="S1005" s="2" t="s">
        <v>52</v>
      </c>
      <c r="U1005" s="4">
        <v>44635</v>
      </c>
      <c r="V1005" s="2">
        <v>24539.759999999998</v>
      </c>
      <c r="W1005" s="2">
        <v>-1854908.72</v>
      </c>
      <c r="X1005" s="2" t="s">
        <v>54</v>
      </c>
      <c r="Z1005" s="12">
        <v>44601</v>
      </c>
      <c r="AA1005" s="10">
        <v>79946.64</v>
      </c>
      <c r="AB1005" s="10">
        <v>-583120.66</v>
      </c>
    </row>
    <row r="1006" spans="1:28" ht="15.75" customHeight="1" thickBot="1" x14ac:dyDescent="0.35">
      <c r="A1006" s="4">
        <v>43754</v>
      </c>
      <c r="B1006" s="2">
        <v>1166.93</v>
      </c>
      <c r="C1006" s="2">
        <v>43346.2</v>
      </c>
      <c r="D1006" s="2" t="s">
        <v>54</v>
      </c>
      <c r="F1006" s="4">
        <v>44622</v>
      </c>
      <c r="G1006" s="2">
        <v>25978.31</v>
      </c>
      <c r="H1006" s="2">
        <v>-418468.41</v>
      </c>
      <c r="I1006" s="2" t="s">
        <v>53</v>
      </c>
      <c r="K1006" s="4">
        <v>44634</v>
      </c>
      <c r="L1006" s="2">
        <v>8307.5300000000007</v>
      </c>
      <c r="M1006" s="2">
        <v>-177945.36</v>
      </c>
      <c r="N1006" s="2" t="s">
        <v>55</v>
      </c>
      <c r="P1006" s="4">
        <v>44633</v>
      </c>
      <c r="Q1006" s="2">
        <v>209.67</v>
      </c>
      <c r="R1006" s="2">
        <v>-107307.2</v>
      </c>
      <c r="S1006" s="2" t="s">
        <v>52</v>
      </c>
      <c r="U1006" s="4">
        <v>44636</v>
      </c>
      <c r="V1006" s="2">
        <v>23235.37</v>
      </c>
      <c r="W1006" s="2">
        <v>-459793.94</v>
      </c>
      <c r="X1006" s="2" t="s">
        <v>54</v>
      </c>
      <c r="Z1006" s="12">
        <v>44602</v>
      </c>
      <c r="AA1006" s="10">
        <v>117453.1</v>
      </c>
      <c r="AB1006" s="10">
        <v>180974.57</v>
      </c>
    </row>
    <row r="1007" spans="1:28" ht="15.75" customHeight="1" thickBot="1" x14ac:dyDescent="0.35">
      <c r="A1007" s="4">
        <v>43754</v>
      </c>
      <c r="B1007" s="2">
        <v>2949.49</v>
      </c>
      <c r="C1007" s="2">
        <v>533.54999999999995</v>
      </c>
      <c r="D1007" s="2" t="s">
        <v>53</v>
      </c>
      <c r="F1007" s="4">
        <v>44623</v>
      </c>
      <c r="G1007" s="2">
        <v>21509.84</v>
      </c>
      <c r="H1007" s="2">
        <v>-203836.23</v>
      </c>
      <c r="I1007" s="2" t="s">
        <v>53</v>
      </c>
      <c r="K1007" s="4">
        <v>44635</v>
      </c>
      <c r="L1007" s="2">
        <v>8628.42</v>
      </c>
      <c r="M1007" s="2">
        <v>23449.56</v>
      </c>
      <c r="N1007" s="2" t="s">
        <v>55</v>
      </c>
      <c r="P1007" s="4">
        <v>44634</v>
      </c>
      <c r="Q1007" s="2">
        <v>4146.33</v>
      </c>
      <c r="R1007" s="2">
        <v>-271594.56</v>
      </c>
      <c r="S1007" s="2" t="s">
        <v>52</v>
      </c>
      <c r="U1007" s="4">
        <v>44637</v>
      </c>
      <c r="V1007" s="2">
        <v>19661.97</v>
      </c>
      <c r="W1007" s="2">
        <v>-153468.71</v>
      </c>
      <c r="X1007" s="2" t="s">
        <v>54</v>
      </c>
      <c r="Z1007" s="12">
        <v>44603</v>
      </c>
      <c r="AA1007" s="10">
        <v>109544.09</v>
      </c>
      <c r="AB1007" s="10">
        <v>-6537812.6900000004</v>
      </c>
    </row>
    <row r="1008" spans="1:28" ht="15.75" customHeight="1" thickBot="1" x14ac:dyDescent="0.35">
      <c r="A1008" s="4">
        <v>43755</v>
      </c>
      <c r="B1008" s="2">
        <v>3107.88</v>
      </c>
      <c r="C1008" s="2">
        <v>75671.69</v>
      </c>
      <c r="D1008" s="2" t="s">
        <v>53</v>
      </c>
      <c r="F1008" s="4">
        <v>44624</v>
      </c>
      <c r="G1008" s="2">
        <v>31433.3</v>
      </c>
      <c r="H1008" s="2">
        <v>-3446254.41</v>
      </c>
      <c r="I1008" s="2" t="s">
        <v>53</v>
      </c>
      <c r="K1008" s="4">
        <v>44636</v>
      </c>
      <c r="L1008" s="2">
        <v>8563.75</v>
      </c>
      <c r="M1008" s="2">
        <v>-163528.66</v>
      </c>
      <c r="N1008" s="2" t="s">
        <v>55</v>
      </c>
      <c r="P1008" s="4">
        <v>44635</v>
      </c>
      <c r="Q1008" s="2">
        <v>5296.2</v>
      </c>
      <c r="R1008" s="2">
        <v>-12478.21</v>
      </c>
      <c r="S1008" s="2" t="s">
        <v>52</v>
      </c>
      <c r="U1008" s="4">
        <v>44638</v>
      </c>
      <c r="V1008" s="2">
        <v>22842.720000000001</v>
      </c>
      <c r="W1008" s="2">
        <v>475994.09</v>
      </c>
      <c r="X1008" s="2" t="s">
        <v>54</v>
      </c>
      <c r="Z1008" s="12">
        <v>44604</v>
      </c>
      <c r="AA1008" s="10">
        <v>3082.35</v>
      </c>
      <c r="AB1008" s="10">
        <v>-33655.599999999999</v>
      </c>
    </row>
    <row r="1009" spans="1:28" ht="15.75" customHeight="1" thickBot="1" x14ac:dyDescent="0.35">
      <c r="A1009" s="4">
        <v>43755</v>
      </c>
      <c r="B1009" s="2">
        <v>3519.62</v>
      </c>
      <c r="C1009" s="2">
        <v>-81920.460000000006</v>
      </c>
      <c r="D1009" s="2" t="s">
        <v>55</v>
      </c>
      <c r="F1009" s="4">
        <v>44626</v>
      </c>
      <c r="G1009" s="2">
        <v>1310.84</v>
      </c>
      <c r="H1009" s="2">
        <v>-680663.92</v>
      </c>
      <c r="I1009" s="2" t="s">
        <v>53</v>
      </c>
      <c r="K1009" s="4">
        <v>44637</v>
      </c>
      <c r="L1009" s="2">
        <v>9851.7900000000009</v>
      </c>
      <c r="M1009" s="2">
        <v>193739.79</v>
      </c>
      <c r="N1009" s="2" t="s">
        <v>55</v>
      </c>
      <c r="P1009" s="4">
        <v>44636</v>
      </c>
      <c r="Q1009" s="2">
        <v>4537.05</v>
      </c>
      <c r="R1009" s="2">
        <v>-422375.48</v>
      </c>
      <c r="S1009" s="2" t="s">
        <v>52</v>
      </c>
      <c r="U1009" s="4">
        <v>44640</v>
      </c>
      <c r="V1009" s="2">
        <v>408.48</v>
      </c>
      <c r="W1009" s="2">
        <v>12526.11</v>
      </c>
      <c r="X1009" s="2" t="s">
        <v>54</v>
      </c>
      <c r="Z1009" s="12">
        <v>44605</v>
      </c>
      <c r="AA1009" s="10">
        <v>4296.93</v>
      </c>
      <c r="AB1009" s="10">
        <v>13161.9</v>
      </c>
    </row>
    <row r="1010" spans="1:28" ht="15.75" customHeight="1" thickBot="1" x14ac:dyDescent="0.35">
      <c r="A1010" s="4">
        <v>43755</v>
      </c>
      <c r="B1010" s="2">
        <v>1157.5899999999999</v>
      </c>
      <c r="C1010" s="2">
        <v>70741.960000000006</v>
      </c>
      <c r="D1010" s="2" t="s">
        <v>54</v>
      </c>
      <c r="F1010" s="4">
        <v>44627</v>
      </c>
      <c r="G1010" s="2">
        <v>33146.21</v>
      </c>
      <c r="H1010" s="2">
        <v>-1292319.6399999999</v>
      </c>
      <c r="I1010" s="2" t="s">
        <v>53</v>
      </c>
      <c r="K1010" s="4">
        <v>44638</v>
      </c>
      <c r="L1010" s="2">
        <v>6172.07</v>
      </c>
      <c r="M1010" s="2">
        <v>32617.13</v>
      </c>
      <c r="N1010" s="2" t="s">
        <v>55</v>
      </c>
      <c r="P1010" s="4">
        <v>44637</v>
      </c>
      <c r="Q1010" s="2">
        <v>2807.01</v>
      </c>
      <c r="R1010" s="2">
        <v>-2070.21</v>
      </c>
      <c r="S1010" s="2" t="s">
        <v>52</v>
      </c>
      <c r="U1010" s="4">
        <v>44641</v>
      </c>
      <c r="V1010" s="2">
        <v>21690.06</v>
      </c>
      <c r="W1010" s="2">
        <v>413675.46</v>
      </c>
      <c r="X1010" s="2" t="s">
        <v>54</v>
      </c>
      <c r="Z1010" s="12">
        <v>44606</v>
      </c>
      <c r="AA1010" s="10">
        <v>100555.12</v>
      </c>
      <c r="AB1010" s="10">
        <v>205359.48</v>
      </c>
    </row>
    <row r="1011" spans="1:28" ht="15.75" customHeight="1" thickBot="1" x14ac:dyDescent="0.35">
      <c r="A1011" s="4">
        <v>43755</v>
      </c>
      <c r="B1011" s="2">
        <v>398.84</v>
      </c>
      <c r="C1011" s="2">
        <v>-12962.47</v>
      </c>
      <c r="D1011" s="2" t="s">
        <v>52</v>
      </c>
      <c r="F1011" s="4">
        <v>44628</v>
      </c>
      <c r="G1011" s="2">
        <v>23790.67</v>
      </c>
      <c r="H1011" s="2">
        <v>-576743.43999999994</v>
      </c>
      <c r="I1011" s="2" t="s">
        <v>53</v>
      </c>
      <c r="K1011" s="4">
        <v>44640</v>
      </c>
      <c r="L1011" s="2">
        <v>165.04</v>
      </c>
      <c r="M1011" s="2">
        <v>-58591.35</v>
      </c>
      <c r="N1011" s="2" t="s">
        <v>55</v>
      </c>
      <c r="P1011" s="4">
        <v>44638</v>
      </c>
      <c r="Q1011" s="2">
        <v>2827.4</v>
      </c>
      <c r="R1011" s="2">
        <v>-297786.86</v>
      </c>
      <c r="S1011" s="2" t="s">
        <v>52</v>
      </c>
      <c r="U1011" s="4">
        <v>44642</v>
      </c>
      <c r="V1011" s="2">
        <v>25070.49</v>
      </c>
      <c r="W1011" s="2">
        <v>-901274.64</v>
      </c>
      <c r="X1011" s="2" t="s">
        <v>54</v>
      </c>
      <c r="Z1011" s="12">
        <v>44607</v>
      </c>
      <c r="AA1011" s="10">
        <v>95732.44</v>
      </c>
      <c r="AB1011" s="10">
        <v>-810583.33</v>
      </c>
    </row>
    <row r="1012" spans="1:28" ht="15.75" customHeight="1" thickBot="1" x14ac:dyDescent="0.35">
      <c r="A1012" s="4">
        <v>43756</v>
      </c>
      <c r="B1012" s="2">
        <v>2882.37</v>
      </c>
      <c r="C1012" s="2">
        <v>18751.63</v>
      </c>
      <c r="D1012" s="2" t="s">
        <v>53</v>
      </c>
      <c r="F1012" s="4">
        <v>44629</v>
      </c>
      <c r="G1012" s="2">
        <v>24031.25</v>
      </c>
      <c r="H1012" s="2">
        <v>-558310.44999999995</v>
      </c>
      <c r="I1012" s="2" t="s">
        <v>53</v>
      </c>
      <c r="K1012" s="4">
        <v>44641</v>
      </c>
      <c r="L1012" s="2">
        <v>7480.39</v>
      </c>
      <c r="M1012" s="2">
        <v>157139.53</v>
      </c>
      <c r="N1012" s="2" t="s">
        <v>55</v>
      </c>
      <c r="P1012" s="4">
        <v>44640</v>
      </c>
      <c r="Q1012" s="2">
        <v>183.23</v>
      </c>
      <c r="R1012" s="2">
        <v>-86358.95</v>
      </c>
      <c r="S1012" s="2" t="s">
        <v>52</v>
      </c>
      <c r="U1012" s="4">
        <v>44643</v>
      </c>
      <c r="V1012" s="2">
        <v>21848.17</v>
      </c>
      <c r="W1012" s="2">
        <v>-1236347.45</v>
      </c>
      <c r="X1012" s="2" t="s">
        <v>54</v>
      </c>
      <c r="Z1012" s="12">
        <v>44608</v>
      </c>
      <c r="AA1012" s="10">
        <v>84965.49</v>
      </c>
      <c r="AB1012" s="10">
        <v>-113656.58</v>
      </c>
    </row>
    <row r="1013" spans="1:28" ht="15.75" customHeight="1" thickBot="1" x14ac:dyDescent="0.35">
      <c r="A1013" s="4">
        <v>43756</v>
      </c>
      <c r="B1013" s="2">
        <v>2122.4499999999998</v>
      </c>
      <c r="C1013" s="2">
        <v>-140655.32</v>
      </c>
      <c r="D1013" s="2" t="s">
        <v>55</v>
      </c>
      <c r="F1013" s="4">
        <v>44630</v>
      </c>
      <c r="G1013" s="2">
        <v>20509.060000000001</v>
      </c>
      <c r="H1013" s="2">
        <v>-120014.58</v>
      </c>
      <c r="I1013" s="2" t="s">
        <v>53</v>
      </c>
      <c r="K1013" s="4">
        <v>44642</v>
      </c>
      <c r="L1013" s="2">
        <v>9320.02</v>
      </c>
      <c r="M1013" s="2">
        <v>-41912.660000000003</v>
      </c>
      <c r="N1013" s="2" t="s">
        <v>55</v>
      </c>
      <c r="P1013" s="4">
        <v>44641</v>
      </c>
      <c r="Q1013" s="2">
        <v>2604.35</v>
      </c>
      <c r="R1013" s="2">
        <v>-137065.81</v>
      </c>
      <c r="S1013" s="2" t="s">
        <v>52</v>
      </c>
      <c r="U1013" s="4">
        <v>44644</v>
      </c>
      <c r="V1013" s="2">
        <v>22772.29</v>
      </c>
      <c r="W1013" s="2">
        <v>-1103939.96</v>
      </c>
      <c r="X1013" s="2" t="s">
        <v>54</v>
      </c>
      <c r="Z1013" s="12">
        <v>44609</v>
      </c>
      <c r="AA1013" s="10">
        <v>93920.4</v>
      </c>
      <c r="AB1013" s="10">
        <v>-6802581.21</v>
      </c>
    </row>
    <row r="1014" spans="1:28" ht="15.75" customHeight="1" thickBot="1" x14ac:dyDescent="0.35">
      <c r="A1014" s="4">
        <v>43756</v>
      </c>
      <c r="B1014" s="2">
        <v>319.14999999999998</v>
      </c>
      <c r="C1014" s="2">
        <v>3865.38</v>
      </c>
      <c r="D1014" s="2" t="s">
        <v>52</v>
      </c>
      <c r="F1014" s="4">
        <v>44631</v>
      </c>
      <c r="G1014" s="2">
        <v>18035.64</v>
      </c>
      <c r="H1014" s="2">
        <v>-184892.53</v>
      </c>
      <c r="I1014" s="2" t="s">
        <v>53</v>
      </c>
      <c r="K1014" s="4">
        <v>44643</v>
      </c>
      <c r="L1014" s="2">
        <v>9534.4699999999993</v>
      </c>
      <c r="M1014" s="2">
        <v>-76201.210000000006</v>
      </c>
      <c r="N1014" s="2" t="s">
        <v>55</v>
      </c>
      <c r="P1014" s="4">
        <v>44642</v>
      </c>
      <c r="Q1014" s="2">
        <v>6138.06</v>
      </c>
      <c r="R1014" s="2">
        <v>-1235708.44</v>
      </c>
      <c r="S1014" s="2" t="s">
        <v>52</v>
      </c>
      <c r="U1014" s="4">
        <v>44645</v>
      </c>
      <c r="V1014" s="2">
        <v>21056.36</v>
      </c>
      <c r="W1014" s="2">
        <v>342047.55</v>
      </c>
      <c r="X1014" s="2" t="s">
        <v>54</v>
      </c>
      <c r="Z1014" s="12">
        <v>44610</v>
      </c>
      <c r="AA1014" s="10">
        <v>74309.990000000005</v>
      </c>
      <c r="AB1014" s="10">
        <v>-520580.01</v>
      </c>
    </row>
    <row r="1015" spans="1:28" ht="15.75" customHeight="1" thickBot="1" x14ac:dyDescent="0.35">
      <c r="A1015" s="4">
        <v>43756</v>
      </c>
      <c r="B1015" s="2">
        <v>758.94</v>
      </c>
      <c r="C1015" s="2">
        <v>-3496.27</v>
      </c>
      <c r="D1015" s="2" t="s">
        <v>54</v>
      </c>
      <c r="F1015" s="4">
        <v>44633</v>
      </c>
      <c r="G1015" s="2">
        <v>717</v>
      </c>
      <c r="H1015" s="2">
        <v>9873.81</v>
      </c>
      <c r="I1015" s="2" t="s">
        <v>53</v>
      </c>
      <c r="K1015" s="4">
        <v>44644</v>
      </c>
      <c r="L1015" s="2">
        <v>8369.01</v>
      </c>
      <c r="M1015" s="2">
        <v>-99094.7</v>
      </c>
      <c r="N1015" s="2" t="s">
        <v>55</v>
      </c>
      <c r="P1015" s="4">
        <v>44643</v>
      </c>
      <c r="Q1015" s="2">
        <v>3288.27</v>
      </c>
      <c r="R1015" s="2">
        <v>-2180.15</v>
      </c>
      <c r="S1015" s="2" t="s">
        <v>52</v>
      </c>
      <c r="U1015" s="4">
        <v>44647</v>
      </c>
      <c r="V1015" s="2">
        <v>251.16</v>
      </c>
      <c r="W1015" s="2">
        <v>-54480.3</v>
      </c>
      <c r="X1015" s="2" t="s">
        <v>54</v>
      </c>
      <c r="Z1015" s="12">
        <v>44611</v>
      </c>
      <c r="AA1015" s="10">
        <v>2772.98</v>
      </c>
      <c r="AB1015" s="10">
        <v>-39912.78</v>
      </c>
    </row>
    <row r="1016" spans="1:28" ht="15.75" customHeight="1" thickBot="1" x14ac:dyDescent="0.35">
      <c r="A1016" s="4">
        <v>43758</v>
      </c>
      <c r="B1016" s="2">
        <v>12.5</v>
      </c>
      <c r="C1016" s="2">
        <v>-1033.3699999999999</v>
      </c>
      <c r="D1016" s="2" t="s">
        <v>54</v>
      </c>
      <c r="F1016" s="4">
        <v>44634</v>
      </c>
      <c r="G1016" s="2">
        <v>18215.41</v>
      </c>
      <c r="H1016" s="2">
        <v>-69082.64</v>
      </c>
      <c r="I1016" s="2" t="s">
        <v>53</v>
      </c>
      <c r="K1016" s="4">
        <v>44645</v>
      </c>
      <c r="L1016" s="2">
        <v>7856.04</v>
      </c>
      <c r="M1016" s="2">
        <v>108370.29</v>
      </c>
      <c r="N1016" s="2" t="s">
        <v>55</v>
      </c>
      <c r="P1016" s="4">
        <v>44644</v>
      </c>
      <c r="Q1016" s="2">
        <v>4320.59</v>
      </c>
      <c r="R1016" s="2">
        <v>-713347.92</v>
      </c>
      <c r="S1016" s="2" t="s">
        <v>52</v>
      </c>
      <c r="U1016" s="4">
        <v>44648</v>
      </c>
      <c r="V1016" s="2">
        <v>27936.66</v>
      </c>
      <c r="W1016" s="2">
        <v>-1866693.59</v>
      </c>
      <c r="X1016" s="2" t="s">
        <v>54</v>
      </c>
      <c r="Z1016" s="12">
        <v>44612</v>
      </c>
      <c r="AA1016" s="10">
        <v>5970.37</v>
      </c>
      <c r="AB1016" s="10">
        <v>-2100308.1800000002</v>
      </c>
    </row>
    <row r="1017" spans="1:28" ht="15.75" customHeight="1" thickBot="1" x14ac:dyDescent="0.35">
      <c r="A1017" s="4">
        <v>43758</v>
      </c>
      <c r="B1017" s="2">
        <v>117.09</v>
      </c>
      <c r="C1017" s="2">
        <v>2529.3000000000002</v>
      </c>
      <c r="D1017" s="2" t="s">
        <v>55</v>
      </c>
      <c r="F1017" s="4">
        <v>44635</v>
      </c>
      <c r="G1017" s="2">
        <v>18931.150000000001</v>
      </c>
      <c r="H1017" s="2">
        <v>-38714.870000000003</v>
      </c>
      <c r="I1017" s="2" t="s">
        <v>53</v>
      </c>
      <c r="K1017" s="4">
        <v>44647</v>
      </c>
      <c r="L1017" s="2">
        <v>173.8</v>
      </c>
      <c r="M1017" s="2">
        <v>-10184.17</v>
      </c>
      <c r="N1017" s="2" t="s">
        <v>55</v>
      </c>
      <c r="P1017" s="4">
        <v>44645</v>
      </c>
      <c r="Q1017" s="2">
        <v>4812.4399999999996</v>
      </c>
      <c r="R1017" s="2">
        <v>-20947.91</v>
      </c>
      <c r="S1017" s="2" t="s">
        <v>52</v>
      </c>
      <c r="U1017" s="4">
        <v>44649</v>
      </c>
      <c r="V1017" s="2">
        <v>24044.17</v>
      </c>
      <c r="W1017" s="2">
        <v>-2156600.0099999998</v>
      </c>
      <c r="X1017" s="2" t="s">
        <v>54</v>
      </c>
      <c r="Z1017" s="12">
        <v>44613</v>
      </c>
      <c r="AA1017" s="10">
        <v>78578.009999999995</v>
      </c>
      <c r="AB1017" s="10">
        <v>-2562919.9300000002</v>
      </c>
    </row>
    <row r="1018" spans="1:28" ht="15.75" customHeight="1" thickBot="1" x14ac:dyDescent="0.35">
      <c r="A1018" s="4">
        <v>43758</v>
      </c>
      <c r="B1018" s="2">
        <v>113.28</v>
      </c>
      <c r="C1018" s="2">
        <v>-6932.72</v>
      </c>
      <c r="D1018" s="2" t="s">
        <v>53</v>
      </c>
      <c r="F1018" s="4">
        <v>44636</v>
      </c>
      <c r="G1018" s="2">
        <v>21613.919999999998</v>
      </c>
      <c r="H1018" s="2">
        <v>196870.83</v>
      </c>
      <c r="I1018" s="2" t="s">
        <v>53</v>
      </c>
      <c r="K1018" s="4">
        <v>44648</v>
      </c>
      <c r="L1018" s="2">
        <v>10968.57</v>
      </c>
      <c r="M1018" s="2">
        <v>-1129789.22</v>
      </c>
      <c r="N1018" s="2" t="s">
        <v>55</v>
      </c>
      <c r="P1018" s="4">
        <v>44647</v>
      </c>
      <c r="Q1018" s="2">
        <v>143.81</v>
      </c>
      <c r="R1018" s="2">
        <v>-32842.959999999999</v>
      </c>
      <c r="S1018" s="2" t="s">
        <v>52</v>
      </c>
      <c r="U1018" s="4">
        <v>44650</v>
      </c>
      <c r="V1018" s="2">
        <v>17717.27</v>
      </c>
      <c r="W1018" s="2">
        <v>-108496.27</v>
      </c>
      <c r="X1018" s="2" t="s">
        <v>54</v>
      </c>
      <c r="Z1018" s="12">
        <v>44614</v>
      </c>
      <c r="AA1018" s="10">
        <v>97225.15</v>
      </c>
      <c r="AB1018" s="10">
        <v>1179358.3400000001</v>
      </c>
    </row>
    <row r="1019" spans="1:28" ht="15.75" customHeight="1" thickBot="1" x14ac:dyDescent="0.35">
      <c r="A1019" s="4">
        <v>43758</v>
      </c>
      <c r="B1019" s="2">
        <v>43.86</v>
      </c>
      <c r="C1019" s="2">
        <v>-851.73</v>
      </c>
      <c r="D1019" s="2" t="s">
        <v>52</v>
      </c>
      <c r="F1019" s="4">
        <v>44637</v>
      </c>
      <c r="G1019" s="2">
        <v>18956.03</v>
      </c>
      <c r="H1019" s="2">
        <v>-222889.08</v>
      </c>
      <c r="I1019" s="2" t="s">
        <v>53</v>
      </c>
      <c r="K1019" s="4">
        <v>44649</v>
      </c>
      <c r="L1019" s="2">
        <v>9632.32</v>
      </c>
      <c r="M1019" s="2">
        <v>-62577.61</v>
      </c>
      <c r="N1019" s="2" t="s">
        <v>55</v>
      </c>
      <c r="P1019" s="4">
        <v>44648</v>
      </c>
      <c r="Q1019" s="2">
        <v>7975.33</v>
      </c>
      <c r="R1019" s="2">
        <v>-1136199.6100000001</v>
      </c>
      <c r="S1019" s="2" t="s">
        <v>52</v>
      </c>
      <c r="U1019" s="4">
        <v>44651</v>
      </c>
      <c r="V1019" s="2">
        <v>21077.75</v>
      </c>
      <c r="W1019" s="2">
        <v>-457217.03</v>
      </c>
      <c r="X1019" s="2" t="s">
        <v>54</v>
      </c>
      <c r="Z1019" s="12">
        <v>44615</v>
      </c>
      <c r="AA1019" s="10">
        <v>87528.73</v>
      </c>
      <c r="AB1019" s="10">
        <v>-49846.18</v>
      </c>
    </row>
    <row r="1020" spans="1:28" ht="15.75" customHeight="1" thickBot="1" x14ac:dyDescent="0.35">
      <c r="A1020" s="4">
        <v>43759</v>
      </c>
      <c r="B1020" s="2">
        <v>2196.27</v>
      </c>
      <c r="C1020" s="2">
        <v>-23244.43</v>
      </c>
      <c r="D1020" s="2" t="s">
        <v>55</v>
      </c>
      <c r="F1020" s="4">
        <v>44638</v>
      </c>
      <c r="G1020" s="2">
        <v>18424.87</v>
      </c>
      <c r="H1020" s="2">
        <v>-64880.81</v>
      </c>
      <c r="I1020" s="2" t="s">
        <v>53</v>
      </c>
      <c r="K1020" s="4">
        <v>44650</v>
      </c>
      <c r="L1020" s="2">
        <v>6807.9</v>
      </c>
      <c r="M1020" s="2">
        <v>81475.53</v>
      </c>
      <c r="N1020" s="2" t="s">
        <v>55</v>
      </c>
      <c r="P1020" s="4">
        <v>44649</v>
      </c>
      <c r="Q1020" s="2">
        <v>4733.38</v>
      </c>
      <c r="R1020" s="2">
        <v>-30890.1</v>
      </c>
      <c r="S1020" s="2" t="s">
        <v>52</v>
      </c>
      <c r="U1020" s="4">
        <v>44652</v>
      </c>
      <c r="V1020" s="2">
        <v>21033.34</v>
      </c>
      <c r="W1020" s="2">
        <v>365328.08</v>
      </c>
      <c r="X1020" s="2" t="s">
        <v>54</v>
      </c>
      <c r="Z1020" s="12">
        <v>44616</v>
      </c>
      <c r="AA1020" s="10">
        <v>148642.56</v>
      </c>
      <c r="AB1020" s="10">
        <v>-39208211.539999999</v>
      </c>
    </row>
    <row r="1021" spans="1:28" ht="15.75" customHeight="1" thickBot="1" x14ac:dyDescent="0.35">
      <c r="A1021" s="4">
        <v>43759</v>
      </c>
      <c r="B1021" s="2">
        <v>338.59</v>
      </c>
      <c r="C1021" s="2">
        <v>-4416.5200000000004</v>
      </c>
      <c r="D1021" s="2" t="s">
        <v>52</v>
      </c>
      <c r="F1021" s="4">
        <v>44640</v>
      </c>
      <c r="G1021" s="2">
        <v>276.83</v>
      </c>
      <c r="H1021" s="2">
        <v>-13899.22</v>
      </c>
      <c r="I1021" s="2" t="s">
        <v>53</v>
      </c>
      <c r="K1021" s="4">
        <v>44651</v>
      </c>
      <c r="L1021" s="2">
        <v>8312.7800000000007</v>
      </c>
      <c r="M1021" s="2">
        <v>173938.95</v>
      </c>
      <c r="N1021" s="2" t="s">
        <v>55</v>
      </c>
      <c r="P1021" s="4">
        <v>44650</v>
      </c>
      <c r="Q1021" s="2">
        <v>4380.33</v>
      </c>
      <c r="R1021" s="2">
        <v>34206.61</v>
      </c>
      <c r="S1021" s="2" t="s">
        <v>52</v>
      </c>
      <c r="U1021" s="4">
        <v>44654</v>
      </c>
      <c r="V1021" s="2">
        <v>178.66</v>
      </c>
      <c r="W1021" s="2">
        <v>-11449</v>
      </c>
      <c r="X1021" s="2" t="s">
        <v>54</v>
      </c>
      <c r="Z1021" s="12">
        <v>44617</v>
      </c>
      <c r="AA1021" s="10">
        <v>68506.75</v>
      </c>
      <c r="AB1021" s="10">
        <v>-1058518.21</v>
      </c>
    </row>
    <row r="1022" spans="1:28" ht="15.75" customHeight="1" thickBot="1" x14ac:dyDescent="0.35">
      <c r="A1022" s="4">
        <v>43759</v>
      </c>
      <c r="B1022" s="2">
        <v>2334.48</v>
      </c>
      <c r="C1022" s="2">
        <v>-39710.18</v>
      </c>
      <c r="D1022" s="2" t="s">
        <v>53</v>
      </c>
      <c r="F1022" s="4">
        <v>44641</v>
      </c>
      <c r="G1022" s="2">
        <v>16908.25</v>
      </c>
      <c r="H1022" s="2">
        <v>97983.98</v>
      </c>
      <c r="I1022" s="2" t="s">
        <v>53</v>
      </c>
      <c r="K1022" s="4">
        <v>44652</v>
      </c>
      <c r="L1022" s="2">
        <v>5780.33</v>
      </c>
      <c r="M1022" s="2">
        <v>49373.86</v>
      </c>
      <c r="N1022" s="2" t="s">
        <v>55</v>
      </c>
      <c r="P1022" s="4">
        <v>44651</v>
      </c>
      <c r="Q1022" s="2">
        <v>5595.48</v>
      </c>
      <c r="R1022" s="2">
        <v>21030.63</v>
      </c>
      <c r="S1022" s="2" t="s">
        <v>52</v>
      </c>
      <c r="U1022" s="4">
        <v>44655</v>
      </c>
      <c r="V1022" s="2">
        <v>21864.09</v>
      </c>
      <c r="W1022" s="2">
        <v>107072.76</v>
      </c>
      <c r="X1022" s="2" t="s">
        <v>54</v>
      </c>
      <c r="Z1022" s="12">
        <v>44618</v>
      </c>
      <c r="AA1022" s="10">
        <v>2549.4</v>
      </c>
      <c r="AB1022" s="10">
        <v>-50639.91</v>
      </c>
    </row>
    <row r="1023" spans="1:28" ht="15.75" customHeight="1" thickBot="1" x14ac:dyDescent="0.35">
      <c r="A1023" s="4">
        <v>43759</v>
      </c>
      <c r="B1023" s="2">
        <v>889.72</v>
      </c>
      <c r="C1023" s="2">
        <v>29159.46</v>
      </c>
      <c r="D1023" s="2" t="s">
        <v>54</v>
      </c>
      <c r="F1023" s="4">
        <v>44642</v>
      </c>
      <c r="G1023" s="2">
        <v>18188.2</v>
      </c>
      <c r="H1023" s="2">
        <v>-226483.21</v>
      </c>
      <c r="I1023" s="2" t="s">
        <v>53</v>
      </c>
      <c r="K1023" s="4">
        <v>44654</v>
      </c>
      <c r="L1023" s="2">
        <v>183.89</v>
      </c>
      <c r="M1023" s="2">
        <v>9559.94</v>
      </c>
      <c r="N1023" s="2" t="s">
        <v>55</v>
      </c>
      <c r="P1023" s="4">
        <v>44652</v>
      </c>
      <c r="Q1023" s="2">
        <v>5241.3999999999996</v>
      </c>
      <c r="R1023" s="2">
        <v>-3925.67</v>
      </c>
      <c r="S1023" s="2" t="s">
        <v>52</v>
      </c>
      <c r="U1023" s="4">
        <v>44656</v>
      </c>
      <c r="V1023" s="2">
        <v>25630.26</v>
      </c>
      <c r="W1023" s="2">
        <v>533873.91</v>
      </c>
      <c r="X1023" s="2" t="s">
        <v>54</v>
      </c>
      <c r="Z1023" s="12">
        <v>44619</v>
      </c>
      <c r="AA1023" s="10">
        <v>8374.85</v>
      </c>
      <c r="AB1023" s="10">
        <v>-236216.2</v>
      </c>
    </row>
    <row r="1024" spans="1:28" ht="15.75" customHeight="1" thickBot="1" x14ac:dyDescent="0.35">
      <c r="A1024" s="4">
        <v>43760</v>
      </c>
      <c r="B1024" s="2">
        <v>2162.35</v>
      </c>
      <c r="C1024" s="2">
        <v>1416.24</v>
      </c>
      <c r="D1024" s="2" t="s">
        <v>53</v>
      </c>
      <c r="F1024" s="4">
        <v>44643</v>
      </c>
      <c r="G1024" s="2">
        <v>14799.4</v>
      </c>
      <c r="H1024" s="2">
        <v>-36957.300000000003</v>
      </c>
      <c r="I1024" s="2" t="s">
        <v>53</v>
      </c>
      <c r="K1024" s="4">
        <v>44655</v>
      </c>
      <c r="L1024" s="2">
        <v>6721.5</v>
      </c>
      <c r="M1024" s="2">
        <v>115945.08</v>
      </c>
      <c r="N1024" s="2" t="s">
        <v>55</v>
      </c>
      <c r="P1024" s="4">
        <v>44654</v>
      </c>
      <c r="Q1024" s="2">
        <v>106.28</v>
      </c>
      <c r="R1024" s="2">
        <v>993.53</v>
      </c>
      <c r="S1024" s="2" t="s">
        <v>52</v>
      </c>
      <c r="U1024" s="4">
        <v>44657</v>
      </c>
      <c r="V1024" s="2">
        <v>27107.59</v>
      </c>
      <c r="W1024" s="2">
        <v>1301268.57</v>
      </c>
      <c r="X1024" s="2" t="s">
        <v>54</v>
      </c>
      <c r="Z1024" s="12">
        <v>44620</v>
      </c>
      <c r="AA1024" s="10">
        <v>82819.199999999997</v>
      </c>
      <c r="AB1024" s="10">
        <v>808184.5</v>
      </c>
    </row>
    <row r="1025" spans="1:28" ht="15.75" customHeight="1" thickBot="1" x14ac:dyDescent="0.35">
      <c r="A1025" s="4">
        <v>43760</v>
      </c>
      <c r="B1025" s="2">
        <v>408.39</v>
      </c>
      <c r="C1025" s="2">
        <v>-4859.18</v>
      </c>
      <c r="D1025" s="2" t="s">
        <v>52</v>
      </c>
      <c r="F1025" s="4">
        <v>44644</v>
      </c>
      <c r="G1025" s="2">
        <v>17058.43</v>
      </c>
      <c r="H1025" s="2">
        <v>106248.71</v>
      </c>
      <c r="I1025" s="2" t="s">
        <v>53</v>
      </c>
      <c r="K1025" s="4">
        <v>44656</v>
      </c>
      <c r="L1025" s="2">
        <v>8749.6</v>
      </c>
      <c r="M1025" s="2">
        <v>11790.89</v>
      </c>
      <c r="N1025" s="2" t="s">
        <v>55</v>
      </c>
      <c r="P1025" s="4">
        <v>44655</v>
      </c>
      <c r="Q1025" s="2">
        <v>3541.46</v>
      </c>
      <c r="R1025" s="2">
        <v>-45443.02</v>
      </c>
      <c r="S1025" s="2" t="s">
        <v>52</v>
      </c>
      <c r="U1025" s="4">
        <v>44658</v>
      </c>
      <c r="V1025" s="2">
        <v>23864.21</v>
      </c>
      <c r="W1025" s="2">
        <v>851987.59</v>
      </c>
      <c r="X1025" s="2" t="s">
        <v>54</v>
      </c>
      <c r="Z1025" s="12">
        <v>44621</v>
      </c>
      <c r="AA1025" s="10">
        <v>87910.76</v>
      </c>
      <c r="AB1025" s="10">
        <v>-3991614.93</v>
      </c>
    </row>
    <row r="1026" spans="1:28" ht="15.75" customHeight="1" thickBot="1" x14ac:dyDescent="0.35">
      <c r="A1026" s="4">
        <v>43760</v>
      </c>
      <c r="B1026" s="2">
        <v>2810.78</v>
      </c>
      <c r="C1026" s="2">
        <v>-17076.23</v>
      </c>
      <c r="D1026" s="2" t="s">
        <v>55</v>
      </c>
      <c r="F1026" s="4">
        <v>44645</v>
      </c>
      <c r="G1026" s="2">
        <v>17469.96</v>
      </c>
      <c r="H1026" s="2">
        <v>73137.72</v>
      </c>
      <c r="I1026" s="2" t="s">
        <v>53</v>
      </c>
      <c r="K1026" s="4">
        <v>44657</v>
      </c>
      <c r="L1026" s="2">
        <v>9278.3700000000008</v>
      </c>
      <c r="M1026" s="2">
        <v>101572.38</v>
      </c>
      <c r="N1026" s="2" t="s">
        <v>55</v>
      </c>
      <c r="P1026" s="4">
        <v>44656</v>
      </c>
      <c r="Q1026" s="2">
        <v>4178.0600000000004</v>
      </c>
      <c r="R1026" s="2">
        <v>-185226.14</v>
      </c>
      <c r="S1026" s="2" t="s">
        <v>52</v>
      </c>
      <c r="U1026" s="4">
        <v>44659</v>
      </c>
      <c r="V1026" s="2">
        <v>27136.81</v>
      </c>
      <c r="W1026" s="2">
        <v>172692.12</v>
      </c>
      <c r="X1026" s="2" t="s">
        <v>54</v>
      </c>
      <c r="Z1026" s="12">
        <v>44622</v>
      </c>
      <c r="AA1026" s="10">
        <v>82063.33</v>
      </c>
      <c r="AB1026" s="10">
        <v>-2861682.2</v>
      </c>
    </row>
    <row r="1027" spans="1:28" ht="15.75" customHeight="1" thickBot="1" x14ac:dyDescent="0.35">
      <c r="A1027" s="4">
        <v>43760</v>
      </c>
      <c r="B1027" s="2">
        <v>853.74</v>
      </c>
      <c r="C1027" s="2">
        <v>24014.720000000001</v>
      </c>
      <c r="D1027" s="2" t="s">
        <v>54</v>
      </c>
      <c r="F1027" s="4">
        <v>44647</v>
      </c>
      <c r="G1027" s="2">
        <v>365.43</v>
      </c>
      <c r="H1027" s="2">
        <v>-17655.16</v>
      </c>
      <c r="I1027" s="2" t="s">
        <v>53</v>
      </c>
      <c r="K1027" s="4">
        <v>44658</v>
      </c>
      <c r="L1027" s="2">
        <v>8598.0300000000007</v>
      </c>
      <c r="M1027" s="2">
        <v>223200.51</v>
      </c>
      <c r="N1027" s="2" t="s">
        <v>55</v>
      </c>
      <c r="P1027" s="4">
        <v>44657</v>
      </c>
      <c r="Q1027" s="2">
        <v>4513.93</v>
      </c>
      <c r="R1027" s="2">
        <v>-58942.720000000001</v>
      </c>
      <c r="S1027" s="2" t="s">
        <v>52</v>
      </c>
      <c r="U1027" s="4">
        <v>44661</v>
      </c>
      <c r="V1027" s="2">
        <v>824.7</v>
      </c>
      <c r="W1027" s="2">
        <v>-185212.62</v>
      </c>
      <c r="X1027" s="2" t="s">
        <v>54</v>
      </c>
      <c r="Z1027" s="12">
        <v>44623</v>
      </c>
      <c r="AA1027" s="10">
        <v>71748.740000000005</v>
      </c>
      <c r="AB1027" s="10">
        <v>-2183648.0499999998</v>
      </c>
    </row>
    <row r="1028" spans="1:28" ht="15.75" customHeight="1" thickBot="1" x14ac:dyDescent="0.35">
      <c r="A1028" s="4">
        <v>43761</v>
      </c>
      <c r="B1028" s="2">
        <v>2057.09</v>
      </c>
      <c r="C1028" s="2">
        <v>6098.59</v>
      </c>
      <c r="D1028" s="2" t="s">
        <v>53</v>
      </c>
      <c r="F1028" s="4">
        <v>44648</v>
      </c>
      <c r="G1028" s="2">
        <v>20526.810000000001</v>
      </c>
      <c r="H1028" s="2">
        <v>-148264.57</v>
      </c>
      <c r="I1028" s="2" t="s">
        <v>53</v>
      </c>
      <c r="K1028" s="4">
        <v>44659</v>
      </c>
      <c r="L1028" s="2">
        <v>9964.7999999999993</v>
      </c>
      <c r="M1028" s="2">
        <v>-544734.99</v>
      </c>
      <c r="N1028" s="2" t="s">
        <v>55</v>
      </c>
      <c r="P1028" s="4">
        <v>44658</v>
      </c>
      <c r="Q1028" s="2">
        <v>3241.34</v>
      </c>
      <c r="R1028" s="2">
        <v>-45816.09</v>
      </c>
      <c r="S1028" s="2" t="s">
        <v>52</v>
      </c>
      <c r="U1028" s="4">
        <v>44662</v>
      </c>
      <c r="V1028" s="2">
        <v>33539.07</v>
      </c>
      <c r="W1028" s="2">
        <v>-3101305.3</v>
      </c>
      <c r="X1028" s="2" t="s">
        <v>54</v>
      </c>
      <c r="Z1028" s="12">
        <v>44624</v>
      </c>
      <c r="AA1028" s="10">
        <v>89360.72</v>
      </c>
      <c r="AB1028" s="10">
        <v>-11455278.98</v>
      </c>
    </row>
    <row r="1029" spans="1:28" ht="15.75" customHeight="1" thickBot="1" x14ac:dyDescent="0.35">
      <c r="A1029" s="4">
        <v>43761</v>
      </c>
      <c r="B1029" s="2">
        <v>989.73</v>
      </c>
      <c r="C1029" s="2">
        <v>14583.27</v>
      </c>
      <c r="D1029" s="2" t="s">
        <v>54</v>
      </c>
      <c r="F1029" s="4">
        <v>44649</v>
      </c>
      <c r="G1029" s="2">
        <v>24998.03</v>
      </c>
      <c r="H1029" s="2">
        <v>-28068.52</v>
      </c>
      <c r="I1029" s="2" t="s">
        <v>53</v>
      </c>
      <c r="K1029" s="4">
        <v>44661</v>
      </c>
      <c r="L1029" s="2">
        <v>154.96</v>
      </c>
      <c r="M1029" s="2">
        <v>-23599.89</v>
      </c>
      <c r="N1029" s="2" t="s">
        <v>55</v>
      </c>
      <c r="P1029" s="4">
        <v>44659</v>
      </c>
      <c r="Q1029" s="2">
        <v>4063.02</v>
      </c>
      <c r="R1029" s="2">
        <v>-219027.6</v>
      </c>
      <c r="S1029" s="2" t="s">
        <v>52</v>
      </c>
      <c r="U1029" s="4">
        <v>44663</v>
      </c>
      <c r="V1029" s="2">
        <v>29568.04</v>
      </c>
      <c r="W1029" s="2">
        <v>88395.35</v>
      </c>
      <c r="X1029" s="2" t="s">
        <v>54</v>
      </c>
      <c r="Z1029" s="12">
        <v>44625</v>
      </c>
      <c r="AA1029" s="10">
        <v>1915.89</v>
      </c>
      <c r="AB1029" s="10">
        <v>-4695.16</v>
      </c>
    </row>
    <row r="1030" spans="1:28" ht="15.75" customHeight="1" thickBot="1" x14ac:dyDescent="0.35">
      <c r="A1030" s="4">
        <v>43761</v>
      </c>
      <c r="B1030" s="2">
        <v>2247.42</v>
      </c>
      <c r="C1030" s="2">
        <v>-7457.77</v>
      </c>
      <c r="D1030" s="2" t="s">
        <v>55</v>
      </c>
      <c r="F1030" s="4">
        <v>44650</v>
      </c>
      <c r="G1030" s="2">
        <v>19350.27</v>
      </c>
      <c r="H1030" s="2">
        <v>-94048</v>
      </c>
      <c r="I1030" s="2" t="s">
        <v>53</v>
      </c>
      <c r="K1030" s="4">
        <v>44662</v>
      </c>
      <c r="L1030" s="2">
        <v>8501.0400000000009</v>
      </c>
      <c r="M1030" s="2">
        <v>47291.39</v>
      </c>
      <c r="N1030" s="2" t="s">
        <v>55</v>
      </c>
      <c r="P1030" s="4">
        <v>44661</v>
      </c>
      <c r="Q1030" s="2">
        <v>158.75</v>
      </c>
      <c r="R1030" s="2">
        <v>-17941.849999999999</v>
      </c>
      <c r="S1030" s="2" t="s">
        <v>52</v>
      </c>
      <c r="U1030" s="4">
        <v>44664</v>
      </c>
      <c r="V1030" s="2">
        <v>27688.560000000001</v>
      </c>
      <c r="W1030" s="2">
        <v>422204.57</v>
      </c>
      <c r="X1030" s="2" t="s">
        <v>54</v>
      </c>
      <c r="Z1030" s="12">
        <v>44626</v>
      </c>
      <c r="AA1030" s="10">
        <v>7328.23</v>
      </c>
      <c r="AB1030" s="10">
        <v>-4725493.53</v>
      </c>
    </row>
    <row r="1031" spans="1:28" ht="15.75" customHeight="1" thickBot="1" x14ac:dyDescent="0.35">
      <c r="A1031" s="4">
        <v>43761</v>
      </c>
      <c r="B1031" s="2">
        <v>397.85</v>
      </c>
      <c r="C1031" s="2">
        <v>-2743.85</v>
      </c>
      <c r="D1031" s="2" t="s">
        <v>52</v>
      </c>
      <c r="F1031" s="4">
        <v>44651</v>
      </c>
      <c r="G1031" s="2">
        <v>22954.29</v>
      </c>
      <c r="H1031" s="2">
        <v>-139187.9</v>
      </c>
      <c r="I1031" s="2" t="s">
        <v>53</v>
      </c>
      <c r="K1031" s="4">
        <v>44663</v>
      </c>
      <c r="L1031" s="2">
        <v>10738.52</v>
      </c>
      <c r="M1031" s="2">
        <v>314583.06</v>
      </c>
      <c r="N1031" s="2" t="s">
        <v>55</v>
      </c>
      <c r="P1031" s="4">
        <v>44662</v>
      </c>
      <c r="Q1031" s="2">
        <v>6053.78</v>
      </c>
      <c r="R1031" s="2">
        <v>-611584.37</v>
      </c>
      <c r="S1031" s="2" t="s">
        <v>52</v>
      </c>
      <c r="U1031" s="4">
        <v>44665</v>
      </c>
      <c r="V1031" s="2">
        <v>33558.080000000002</v>
      </c>
      <c r="W1031" s="2">
        <v>1573400.49</v>
      </c>
      <c r="X1031" s="2" t="s">
        <v>54</v>
      </c>
      <c r="Z1031" s="12">
        <v>44627</v>
      </c>
      <c r="AA1031" s="10">
        <v>97576.1</v>
      </c>
      <c r="AB1031" s="10">
        <v>-9326276.8699999992</v>
      </c>
    </row>
    <row r="1032" spans="1:28" ht="15.75" customHeight="1" thickBot="1" x14ac:dyDescent="0.35">
      <c r="A1032" s="4">
        <v>43762</v>
      </c>
      <c r="B1032" s="2">
        <v>2278.77</v>
      </c>
      <c r="C1032" s="2">
        <v>-36665.96</v>
      </c>
      <c r="D1032" s="2" t="s">
        <v>55</v>
      </c>
      <c r="F1032" s="4">
        <v>44652</v>
      </c>
      <c r="G1032" s="2">
        <v>16705.599999999999</v>
      </c>
      <c r="H1032" s="2">
        <v>-15370.12</v>
      </c>
      <c r="I1032" s="2" t="s">
        <v>53</v>
      </c>
      <c r="K1032" s="4">
        <v>44664</v>
      </c>
      <c r="L1032" s="2">
        <v>10744.15</v>
      </c>
      <c r="M1032" s="2">
        <v>-303468.11</v>
      </c>
      <c r="N1032" s="2" t="s">
        <v>55</v>
      </c>
      <c r="P1032" s="4">
        <v>44663</v>
      </c>
      <c r="Q1032" s="2">
        <v>5340.89</v>
      </c>
      <c r="R1032" s="2">
        <v>65178.03</v>
      </c>
      <c r="S1032" s="2" t="s">
        <v>52</v>
      </c>
      <c r="U1032" s="4">
        <v>44666</v>
      </c>
      <c r="V1032" s="2">
        <v>0.02</v>
      </c>
      <c r="W1032" s="2">
        <v>-0.01</v>
      </c>
      <c r="X1032" s="2" t="s">
        <v>54</v>
      </c>
      <c r="Z1032" s="12">
        <v>44628</v>
      </c>
      <c r="AA1032" s="10">
        <v>90820.62</v>
      </c>
      <c r="AB1032" s="10">
        <v>-8317062.9299999997</v>
      </c>
    </row>
    <row r="1033" spans="1:28" ht="15.75" customHeight="1" thickBot="1" x14ac:dyDescent="0.35">
      <c r="A1033" s="4">
        <v>43762</v>
      </c>
      <c r="B1033" s="2">
        <v>3026.64</v>
      </c>
      <c r="C1033" s="2">
        <v>-2310.85</v>
      </c>
      <c r="D1033" s="2" t="s">
        <v>53</v>
      </c>
      <c r="F1033" s="4">
        <v>44654</v>
      </c>
      <c r="G1033" s="2">
        <v>191.43</v>
      </c>
      <c r="H1033" s="2">
        <v>-5356.45</v>
      </c>
      <c r="I1033" s="2" t="s">
        <v>53</v>
      </c>
      <c r="K1033" s="4">
        <v>44665</v>
      </c>
      <c r="L1033" s="2">
        <v>9482.7099999999991</v>
      </c>
      <c r="M1033" s="2">
        <v>-17887.11</v>
      </c>
      <c r="N1033" s="2" t="s">
        <v>55</v>
      </c>
      <c r="P1033" s="4">
        <v>44664</v>
      </c>
      <c r="Q1033" s="2">
        <v>5734.3</v>
      </c>
      <c r="R1033" s="2">
        <v>-430297.75</v>
      </c>
      <c r="S1033" s="2" t="s">
        <v>52</v>
      </c>
      <c r="U1033" s="4">
        <v>44668</v>
      </c>
      <c r="V1033" s="2">
        <v>1876.55</v>
      </c>
      <c r="W1033" s="2">
        <v>-734281.05</v>
      </c>
      <c r="X1033" s="2" t="s">
        <v>54</v>
      </c>
      <c r="Z1033" s="12">
        <v>44629</v>
      </c>
      <c r="AA1033" s="10">
        <v>77864.490000000005</v>
      </c>
      <c r="AB1033" s="10">
        <v>-2913879.22</v>
      </c>
    </row>
    <row r="1034" spans="1:28" ht="15.75" customHeight="1" thickBot="1" x14ac:dyDescent="0.35">
      <c r="A1034" s="4">
        <v>43762</v>
      </c>
      <c r="B1034" s="2">
        <v>335.5</v>
      </c>
      <c r="C1034" s="2">
        <v>346.76</v>
      </c>
      <c r="D1034" s="2" t="s">
        <v>52</v>
      </c>
      <c r="F1034" s="4">
        <v>44655</v>
      </c>
      <c r="G1034" s="2">
        <v>19504.88</v>
      </c>
      <c r="H1034" s="2">
        <v>-575909.9</v>
      </c>
      <c r="I1034" s="2" t="s">
        <v>53</v>
      </c>
      <c r="K1034" s="4">
        <v>44666</v>
      </c>
      <c r="L1034" s="2">
        <v>488.08</v>
      </c>
      <c r="M1034" s="2">
        <v>-38068.379999999997</v>
      </c>
      <c r="N1034" s="2" t="s">
        <v>55</v>
      </c>
      <c r="P1034" s="4">
        <v>44665</v>
      </c>
      <c r="Q1034" s="2">
        <v>3685.85</v>
      </c>
      <c r="R1034" s="2">
        <v>-121174.48</v>
      </c>
      <c r="S1034" s="2" t="s">
        <v>52</v>
      </c>
      <c r="U1034" s="4">
        <v>44669</v>
      </c>
      <c r="V1034" s="2">
        <v>31648.61</v>
      </c>
      <c r="W1034" s="2">
        <v>-1279537.3600000001</v>
      </c>
      <c r="X1034" s="2" t="s">
        <v>54</v>
      </c>
      <c r="Z1034" s="12">
        <v>44630</v>
      </c>
      <c r="AA1034" s="10">
        <v>71326.05</v>
      </c>
      <c r="AB1034" s="10">
        <v>-1262084.49</v>
      </c>
    </row>
    <row r="1035" spans="1:28" ht="15.75" customHeight="1" thickBot="1" x14ac:dyDescent="0.35">
      <c r="A1035" s="4">
        <v>43762</v>
      </c>
      <c r="B1035" s="2">
        <v>1410.46</v>
      </c>
      <c r="C1035" s="2">
        <v>-78056.84</v>
      </c>
      <c r="D1035" s="2" t="s">
        <v>54</v>
      </c>
      <c r="F1035" s="4">
        <v>44656</v>
      </c>
      <c r="G1035" s="2">
        <v>22567.68</v>
      </c>
      <c r="H1035" s="2">
        <v>-977906.08</v>
      </c>
      <c r="I1035" s="2" t="s">
        <v>53</v>
      </c>
      <c r="K1035" s="4">
        <v>44668</v>
      </c>
      <c r="L1035" s="2">
        <v>103.62</v>
      </c>
      <c r="M1035" s="2">
        <v>-7536.42</v>
      </c>
      <c r="N1035" s="2" t="s">
        <v>55</v>
      </c>
      <c r="P1035" s="4">
        <v>44666</v>
      </c>
      <c r="Q1035" s="2">
        <v>990.32</v>
      </c>
      <c r="R1035" s="2">
        <v>-150350.14000000001</v>
      </c>
      <c r="S1035" s="2" t="s">
        <v>52</v>
      </c>
      <c r="U1035" s="4">
        <v>44670</v>
      </c>
      <c r="V1035" s="2">
        <v>33793.449999999997</v>
      </c>
      <c r="W1035" s="2">
        <v>-3269396.46</v>
      </c>
      <c r="X1035" s="2" t="s">
        <v>54</v>
      </c>
      <c r="Z1035" s="12">
        <v>44631</v>
      </c>
      <c r="AA1035" s="10">
        <v>63116.639999999999</v>
      </c>
      <c r="AB1035" s="10">
        <v>-2300687.5099999998</v>
      </c>
    </row>
    <row r="1036" spans="1:28" ht="15.75" customHeight="1" thickBot="1" x14ac:dyDescent="0.35">
      <c r="A1036" s="4">
        <v>43763</v>
      </c>
      <c r="B1036" s="2">
        <v>2339.9299999999998</v>
      </c>
      <c r="C1036" s="2">
        <v>-12888.55</v>
      </c>
      <c r="D1036" s="2" t="s">
        <v>53</v>
      </c>
      <c r="F1036" s="4">
        <v>44657</v>
      </c>
      <c r="G1036" s="2">
        <v>22018.33</v>
      </c>
      <c r="H1036" s="2">
        <v>-464099.66</v>
      </c>
      <c r="I1036" s="2" t="s">
        <v>53</v>
      </c>
      <c r="K1036" s="4">
        <v>44669</v>
      </c>
      <c r="L1036" s="2">
        <v>6307.12</v>
      </c>
      <c r="M1036" s="2">
        <v>33733.79</v>
      </c>
      <c r="N1036" s="2" t="s">
        <v>55</v>
      </c>
      <c r="P1036" s="4">
        <v>44668</v>
      </c>
      <c r="Q1036" s="2">
        <v>214.59</v>
      </c>
      <c r="R1036" s="2">
        <v>-59946.27</v>
      </c>
      <c r="S1036" s="2" t="s">
        <v>52</v>
      </c>
      <c r="U1036" s="4">
        <v>44671</v>
      </c>
      <c r="V1036" s="2">
        <v>26680.83</v>
      </c>
      <c r="W1036" s="2">
        <v>11919.61</v>
      </c>
      <c r="X1036" s="2" t="s">
        <v>54</v>
      </c>
      <c r="Z1036" s="12">
        <v>44632</v>
      </c>
      <c r="AA1036" s="10">
        <v>2066.44</v>
      </c>
      <c r="AB1036" s="10">
        <v>10886.01</v>
      </c>
    </row>
    <row r="1037" spans="1:28" ht="15.75" customHeight="1" thickBot="1" x14ac:dyDescent="0.35">
      <c r="A1037" s="4">
        <v>43763</v>
      </c>
      <c r="B1037" s="2">
        <v>331.71</v>
      </c>
      <c r="C1037" s="2">
        <v>1491.54</v>
      </c>
      <c r="D1037" s="2" t="s">
        <v>52</v>
      </c>
      <c r="F1037" s="4">
        <v>44658</v>
      </c>
      <c r="G1037" s="2">
        <v>23347.99</v>
      </c>
      <c r="H1037" s="2">
        <v>-318190.07</v>
      </c>
      <c r="I1037" s="2" t="s">
        <v>53</v>
      </c>
      <c r="K1037" s="4">
        <v>44670</v>
      </c>
      <c r="L1037" s="2">
        <v>10368.450000000001</v>
      </c>
      <c r="M1037" s="2">
        <v>74128.639999999999</v>
      </c>
      <c r="N1037" s="2" t="s">
        <v>55</v>
      </c>
      <c r="P1037" s="4">
        <v>44669</v>
      </c>
      <c r="Q1037" s="2">
        <v>3264.35</v>
      </c>
      <c r="R1037" s="2">
        <v>-319245.7</v>
      </c>
      <c r="S1037" s="2" t="s">
        <v>52</v>
      </c>
      <c r="U1037" s="4">
        <v>44672</v>
      </c>
      <c r="V1037" s="2">
        <v>32939.9</v>
      </c>
      <c r="W1037" s="2">
        <v>-152549.56</v>
      </c>
      <c r="X1037" s="2" t="s">
        <v>54</v>
      </c>
      <c r="Z1037" s="12">
        <v>44633</v>
      </c>
      <c r="AA1037" s="10">
        <v>4711.99</v>
      </c>
      <c r="AB1037" s="10">
        <v>-195659.62</v>
      </c>
    </row>
    <row r="1038" spans="1:28" ht="15.75" customHeight="1" thickBot="1" x14ac:dyDescent="0.35">
      <c r="A1038" s="4">
        <v>43763</v>
      </c>
      <c r="B1038" s="2">
        <v>1385.61</v>
      </c>
      <c r="C1038" s="2">
        <v>-10285.950000000001</v>
      </c>
      <c r="D1038" s="2" t="s">
        <v>55</v>
      </c>
      <c r="F1038" s="4">
        <v>44659</v>
      </c>
      <c r="G1038" s="2">
        <v>19724.080000000002</v>
      </c>
      <c r="H1038" s="2">
        <v>-178671.75</v>
      </c>
      <c r="I1038" s="2" t="s">
        <v>53</v>
      </c>
      <c r="K1038" s="4">
        <v>44671</v>
      </c>
      <c r="L1038" s="2">
        <v>9452.09</v>
      </c>
      <c r="M1038" s="2">
        <v>252748.3</v>
      </c>
      <c r="N1038" s="2" t="s">
        <v>55</v>
      </c>
      <c r="P1038" s="4">
        <v>44670</v>
      </c>
      <c r="Q1038" s="2">
        <v>9172.27</v>
      </c>
      <c r="R1038" s="2">
        <v>-1291891.75</v>
      </c>
      <c r="S1038" s="2" t="s">
        <v>52</v>
      </c>
      <c r="U1038" s="4">
        <v>44673</v>
      </c>
      <c r="V1038" s="2">
        <v>31173.73</v>
      </c>
      <c r="W1038" s="2">
        <v>-882588.26</v>
      </c>
      <c r="X1038" s="2" t="s">
        <v>54</v>
      </c>
      <c r="Z1038" s="12">
        <v>44634</v>
      </c>
      <c r="AA1038" s="10">
        <v>65547.69</v>
      </c>
      <c r="AB1038" s="10">
        <v>-1171949.07</v>
      </c>
    </row>
    <row r="1039" spans="1:28" ht="15.75" customHeight="1" thickBot="1" x14ac:dyDescent="0.35">
      <c r="A1039" s="4">
        <v>43763</v>
      </c>
      <c r="B1039" s="2">
        <v>1556.12</v>
      </c>
      <c r="C1039" s="2">
        <v>-208003.34</v>
      </c>
      <c r="D1039" s="2" t="s">
        <v>54</v>
      </c>
      <c r="F1039" s="4">
        <v>44661</v>
      </c>
      <c r="G1039" s="2">
        <v>1065.97</v>
      </c>
      <c r="H1039" s="2">
        <v>-401387.43</v>
      </c>
      <c r="I1039" s="2" t="s">
        <v>53</v>
      </c>
      <c r="K1039" s="4">
        <v>44672</v>
      </c>
      <c r="L1039" s="2">
        <v>10433.52</v>
      </c>
      <c r="M1039" s="2">
        <v>280607.15000000002</v>
      </c>
      <c r="N1039" s="2" t="s">
        <v>55</v>
      </c>
      <c r="P1039" s="4">
        <v>44671</v>
      </c>
      <c r="Q1039" s="2">
        <v>9016.85</v>
      </c>
      <c r="R1039" s="2">
        <v>308517.71999999997</v>
      </c>
      <c r="S1039" s="2" t="s">
        <v>52</v>
      </c>
      <c r="U1039" s="4">
        <v>44675</v>
      </c>
      <c r="V1039" s="2">
        <v>443.01</v>
      </c>
      <c r="W1039" s="2">
        <v>-29958.31</v>
      </c>
      <c r="X1039" s="2" t="s">
        <v>54</v>
      </c>
      <c r="Z1039" s="12">
        <v>44635</v>
      </c>
      <c r="AA1039" s="10">
        <v>75463.09</v>
      </c>
      <c r="AB1039" s="10">
        <v>-2041791.15</v>
      </c>
    </row>
    <row r="1040" spans="1:28" ht="15.75" customHeight="1" thickBot="1" x14ac:dyDescent="0.35">
      <c r="A1040" s="4">
        <v>43765</v>
      </c>
      <c r="B1040" s="2">
        <v>19.309999999999999</v>
      </c>
      <c r="C1040" s="2">
        <v>-130.19</v>
      </c>
      <c r="D1040" s="2" t="s">
        <v>52</v>
      </c>
      <c r="F1040" s="4">
        <v>44662</v>
      </c>
      <c r="G1040" s="2">
        <v>17062.75</v>
      </c>
      <c r="H1040" s="2">
        <v>71375.11</v>
      </c>
      <c r="I1040" s="2" t="s">
        <v>53</v>
      </c>
      <c r="K1040" s="4">
        <v>44673</v>
      </c>
      <c r="L1040" s="2">
        <v>14639.49</v>
      </c>
      <c r="M1040" s="2">
        <v>-3219012.92</v>
      </c>
      <c r="N1040" s="2" t="s">
        <v>55</v>
      </c>
      <c r="P1040" s="4">
        <v>44672</v>
      </c>
      <c r="Q1040" s="2">
        <v>5637.74</v>
      </c>
      <c r="R1040" s="2">
        <v>-27745.439999999999</v>
      </c>
      <c r="S1040" s="2" t="s">
        <v>52</v>
      </c>
      <c r="U1040" s="4">
        <v>44676</v>
      </c>
      <c r="V1040" s="2">
        <v>33494.910000000003</v>
      </c>
      <c r="W1040" s="2">
        <v>-4536636.1900000004</v>
      </c>
      <c r="X1040" s="2" t="s">
        <v>54</v>
      </c>
      <c r="Z1040" s="12">
        <v>44636</v>
      </c>
      <c r="AA1040" s="10">
        <v>76028.44</v>
      </c>
      <c r="AB1040" s="10">
        <v>-1827146.84</v>
      </c>
    </row>
    <row r="1041" spans="1:28" ht="15.75" customHeight="1" thickBot="1" x14ac:dyDescent="0.35">
      <c r="A1041" s="4">
        <v>43765</v>
      </c>
      <c r="B1041" s="2">
        <v>29.22</v>
      </c>
      <c r="C1041" s="2">
        <v>-1643.92</v>
      </c>
      <c r="D1041" s="2" t="s">
        <v>55</v>
      </c>
      <c r="F1041" s="4">
        <v>44663</v>
      </c>
      <c r="G1041" s="2">
        <v>22593.71</v>
      </c>
      <c r="H1041" s="2">
        <v>-136987.53</v>
      </c>
      <c r="I1041" s="2" t="s">
        <v>53</v>
      </c>
      <c r="K1041" s="4">
        <v>44675</v>
      </c>
      <c r="L1041" s="2">
        <v>244.96</v>
      </c>
      <c r="M1041" s="2">
        <v>-77029.539999999994</v>
      </c>
      <c r="N1041" s="2" t="s">
        <v>55</v>
      </c>
      <c r="P1041" s="4">
        <v>44673</v>
      </c>
      <c r="Q1041" s="2">
        <v>5182.26</v>
      </c>
      <c r="R1041" s="2">
        <v>-44741.8</v>
      </c>
      <c r="S1041" s="2" t="s">
        <v>52</v>
      </c>
      <c r="U1041" s="4">
        <v>44677</v>
      </c>
      <c r="V1041" s="2">
        <v>29761.93</v>
      </c>
      <c r="W1041" s="2">
        <v>451825.74</v>
      </c>
      <c r="X1041" s="2" t="s">
        <v>54</v>
      </c>
      <c r="Z1041" s="12">
        <v>44637</v>
      </c>
      <c r="AA1041" s="10">
        <v>66360.33</v>
      </c>
      <c r="AB1041" s="10">
        <v>-695699.15</v>
      </c>
    </row>
    <row r="1042" spans="1:28" ht="15.75" customHeight="1" thickBot="1" x14ac:dyDescent="0.35">
      <c r="A1042" s="4">
        <v>43765</v>
      </c>
      <c r="B1042" s="2">
        <v>19.670000000000002</v>
      </c>
      <c r="C1042" s="2">
        <v>-3807.54</v>
      </c>
      <c r="D1042" s="2" t="s">
        <v>54</v>
      </c>
      <c r="F1042" s="4">
        <v>44664</v>
      </c>
      <c r="G1042" s="2">
        <v>20853.68</v>
      </c>
      <c r="H1042" s="2">
        <v>-231038.21</v>
      </c>
      <c r="I1042" s="2" t="s">
        <v>53</v>
      </c>
      <c r="K1042" s="4">
        <v>44676</v>
      </c>
      <c r="L1042" s="2">
        <v>12127.3</v>
      </c>
      <c r="M1042" s="2">
        <v>-2604186.7799999998</v>
      </c>
      <c r="N1042" s="2" t="s">
        <v>55</v>
      </c>
      <c r="P1042" s="4">
        <v>44675</v>
      </c>
      <c r="Q1042" s="2">
        <v>208.63</v>
      </c>
      <c r="R1042" s="2">
        <v>7858.55</v>
      </c>
      <c r="S1042" s="2" t="s">
        <v>52</v>
      </c>
      <c r="U1042" s="4">
        <v>44678</v>
      </c>
      <c r="V1042" s="2">
        <v>31832.37</v>
      </c>
      <c r="W1042" s="2">
        <v>-1470932.74</v>
      </c>
      <c r="X1042" s="2" t="s">
        <v>54</v>
      </c>
      <c r="Z1042" s="12">
        <v>44638</v>
      </c>
      <c r="AA1042" s="10">
        <v>64972.41</v>
      </c>
      <c r="AB1042" s="10">
        <v>-632250.41</v>
      </c>
    </row>
    <row r="1043" spans="1:28" ht="15.75" customHeight="1" thickBot="1" x14ac:dyDescent="0.35">
      <c r="A1043" s="4">
        <v>43765</v>
      </c>
      <c r="B1043" s="2">
        <v>25.55</v>
      </c>
      <c r="C1043" s="2">
        <v>-36.840000000000003</v>
      </c>
      <c r="D1043" s="2" t="s">
        <v>53</v>
      </c>
      <c r="F1043" s="4">
        <v>44665</v>
      </c>
      <c r="G1043" s="2">
        <v>25514.92</v>
      </c>
      <c r="H1043" s="2">
        <v>-1059742.1399999999</v>
      </c>
      <c r="I1043" s="2" t="s">
        <v>53</v>
      </c>
      <c r="K1043" s="4">
        <v>44677</v>
      </c>
      <c r="L1043" s="2">
        <v>14364.26</v>
      </c>
      <c r="M1043" s="2">
        <v>-2598974.44</v>
      </c>
      <c r="N1043" s="2" t="s">
        <v>55</v>
      </c>
      <c r="P1043" s="4">
        <v>44676</v>
      </c>
      <c r="Q1043" s="2">
        <v>4727.82</v>
      </c>
      <c r="R1043" s="2">
        <v>-17888.29</v>
      </c>
      <c r="S1043" s="2" t="s">
        <v>52</v>
      </c>
      <c r="U1043" s="4">
        <v>44679</v>
      </c>
      <c r="V1043" s="2">
        <v>29610.43</v>
      </c>
      <c r="W1043" s="2">
        <v>-1512625.78</v>
      </c>
      <c r="X1043" s="2" t="s">
        <v>54</v>
      </c>
      <c r="Z1043" s="12">
        <v>44639</v>
      </c>
      <c r="AA1043" s="10">
        <v>3070.84</v>
      </c>
      <c r="AB1043" s="10">
        <v>8781.43</v>
      </c>
    </row>
    <row r="1044" spans="1:28" ht="15.75" customHeight="1" thickBot="1" x14ac:dyDescent="0.35">
      <c r="A1044" s="4">
        <v>43766</v>
      </c>
      <c r="B1044" s="2">
        <v>292.64</v>
      </c>
      <c r="C1044" s="2">
        <v>-8712.74</v>
      </c>
      <c r="D1044" s="2" t="s">
        <v>52</v>
      </c>
      <c r="F1044" s="4">
        <v>44666</v>
      </c>
      <c r="G1044" s="2">
        <v>2251.7800000000002</v>
      </c>
      <c r="H1044" s="2">
        <v>-103819.48</v>
      </c>
      <c r="I1044" s="2" t="s">
        <v>53</v>
      </c>
      <c r="K1044" s="4">
        <v>44678</v>
      </c>
      <c r="L1044" s="2">
        <v>13317.84</v>
      </c>
      <c r="M1044" s="2">
        <v>-1682292.07</v>
      </c>
      <c r="N1044" s="2" t="s">
        <v>55</v>
      </c>
      <c r="P1044" s="4">
        <v>44677</v>
      </c>
      <c r="Q1044" s="2">
        <v>5473.17</v>
      </c>
      <c r="R1044" s="2">
        <v>-23153.43</v>
      </c>
      <c r="S1044" s="2" t="s">
        <v>52</v>
      </c>
      <c r="U1044" s="4">
        <v>44680</v>
      </c>
      <c r="V1044" s="2">
        <v>30259.64</v>
      </c>
      <c r="W1044" s="2">
        <v>-1572306.78</v>
      </c>
      <c r="X1044" s="2" t="s">
        <v>54</v>
      </c>
      <c r="Z1044" s="12">
        <v>44640</v>
      </c>
      <c r="AA1044" s="10">
        <v>5360.53</v>
      </c>
      <c r="AB1044" s="10">
        <v>-218756.16</v>
      </c>
    </row>
    <row r="1045" spans="1:28" ht="15.75" customHeight="1" thickBot="1" x14ac:dyDescent="0.35">
      <c r="A1045" s="4">
        <v>43766</v>
      </c>
      <c r="B1045" s="2">
        <v>1230.8499999999999</v>
      </c>
      <c r="C1045" s="2">
        <v>27541.08</v>
      </c>
      <c r="D1045" s="2" t="s">
        <v>54</v>
      </c>
      <c r="F1045" s="4">
        <v>44668</v>
      </c>
      <c r="G1045" s="2">
        <v>361.68</v>
      </c>
      <c r="H1045" s="2">
        <v>-2141.38</v>
      </c>
      <c r="I1045" s="2" t="s">
        <v>53</v>
      </c>
      <c r="K1045" s="4">
        <v>44679</v>
      </c>
      <c r="L1045" s="2">
        <v>13675.51</v>
      </c>
      <c r="M1045" s="2">
        <v>-2156689.84</v>
      </c>
      <c r="N1045" s="2" t="s">
        <v>55</v>
      </c>
      <c r="P1045" s="4">
        <v>44678</v>
      </c>
      <c r="Q1045" s="2">
        <v>5098.72</v>
      </c>
      <c r="R1045" s="2">
        <v>-325539.46999999997</v>
      </c>
      <c r="S1045" s="2" t="s">
        <v>52</v>
      </c>
      <c r="U1045" s="4">
        <v>44682</v>
      </c>
      <c r="V1045" s="2">
        <v>429.73</v>
      </c>
      <c r="W1045" s="2">
        <v>13759.61</v>
      </c>
      <c r="X1045" s="2" t="s">
        <v>54</v>
      </c>
      <c r="Z1045" s="12">
        <v>44641</v>
      </c>
      <c r="AA1045" s="10">
        <v>65278.44</v>
      </c>
      <c r="AB1045" s="10">
        <v>270799.64</v>
      </c>
    </row>
    <row r="1046" spans="1:28" ht="15.75" customHeight="1" thickBot="1" x14ac:dyDescent="0.35">
      <c r="A1046" s="4">
        <v>43766</v>
      </c>
      <c r="B1046" s="2">
        <v>1420.65</v>
      </c>
      <c r="C1046" s="2">
        <v>29853.52</v>
      </c>
      <c r="D1046" s="2" t="s">
        <v>55</v>
      </c>
      <c r="F1046" s="4">
        <v>44669</v>
      </c>
      <c r="G1046" s="2">
        <v>14043.78</v>
      </c>
      <c r="H1046" s="2">
        <v>-159523.54999999999</v>
      </c>
      <c r="I1046" s="2" t="s">
        <v>53</v>
      </c>
      <c r="K1046" s="4">
        <v>44680</v>
      </c>
      <c r="L1046" s="2">
        <v>10131.799999999999</v>
      </c>
      <c r="M1046" s="2">
        <v>-207724</v>
      </c>
      <c r="N1046" s="2" t="s">
        <v>55</v>
      </c>
      <c r="P1046" s="4">
        <v>44679</v>
      </c>
      <c r="Q1046" s="2">
        <v>9008.9</v>
      </c>
      <c r="R1046" s="2">
        <v>-764177.84</v>
      </c>
      <c r="S1046" s="2" t="s">
        <v>52</v>
      </c>
      <c r="U1046" s="4">
        <v>44683</v>
      </c>
      <c r="V1046" s="2">
        <v>26839.15</v>
      </c>
      <c r="W1046" s="2">
        <v>-3362806.2</v>
      </c>
      <c r="X1046" s="2" t="s">
        <v>54</v>
      </c>
      <c r="Z1046" s="12">
        <v>44642</v>
      </c>
      <c r="AA1046" s="10">
        <v>79990.850000000006</v>
      </c>
      <c r="AB1046" s="10">
        <v>-4663591.93</v>
      </c>
    </row>
    <row r="1047" spans="1:28" ht="15.75" customHeight="1" thickBot="1" x14ac:dyDescent="0.35">
      <c r="A1047" s="4">
        <v>43766</v>
      </c>
      <c r="B1047" s="2">
        <v>2048.65</v>
      </c>
      <c r="C1047" s="2">
        <v>4773.5600000000004</v>
      </c>
      <c r="D1047" s="2" t="s">
        <v>53</v>
      </c>
      <c r="F1047" s="4">
        <v>44670</v>
      </c>
      <c r="G1047" s="2">
        <v>17537.419999999998</v>
      </c>
      <c r="H1047" s="2">
        <v>-20598.59</v>
      </c>
      <c r="I1047" s="2" t="s">
        <v>53</v>
      </c>
      <c r="K1047" s="4">
        <v>44682</v>
      </c>
      <c r="L1047" s="2">
        <v>74.91</v>
      </c>
      <c r="M1047" s="2">
        <v>-4206.53</v>
      </c>
      <c r="N1047" s="2" t="s">
        <v>55</v>
      </c>
      <c r="P1047" s="4">
        <v>44680</v>
      </c>
      <c r="Q1047" s="2">
        <v>6999.66</v>
      </c>
      <c r="R1047" s="2">
        <v>59085.35</v>
      </c>
      <c r="S1047" s="2" t="s">
        <v>52</v>
      </c>
      <c r="U1047" s="4">
        <v>44684</v>
      </c>
      <c r="V1047" s="2">
        <v>27302.71</v>
      </c>
      <c r="W1047" s="2">
        <v>-530804.57999999996</v>
      </c>
      <c r="X1047" s="2" t="s">
        <v>54</v>
      </c>
      <c r="Z1047" s="12">
        <v>44643</v>
      </c>
      <c r="AA1047" s="10">
        <v>66320.87</v>
      </c>
      <c r="AB1047" s="10">
        <v>-1961742.87</v>
      </c>
    </row>
    <row r="1048" spans="1:28" ht="15.75" customHeight="1" thickBot="1" x14ac:dyDescent="0.35">
      <c r="A1048" s="4">
        <v>43767</v>
      </c>
      <c r="B1048" s="2">
        <v>2239.86</v>
      </c>
      <c r="C1048" s="2">
        <v>701.54</v>
      </c>
      <c r="D1048" s="2" t="s">
        <v>53</v>
      </c>
      <c r="F1048" s="4">
        <v>44671</v>
      </c>
      <c r="G1048" s="2">
        <v>18890.82</v>
      </c>
      <c r="H1048" s="2">
        <v>75331.009999999995</v>
      </c>
      <c r="I1048" s="2" t="s">
        <v>53</v>
      </c>
      <c r="K1048" s="4">
        <v>44683</v>
      </c>
      <c r="L1048" s="2">
        <v>6289.36</v>
      </c>
      <c r="M1048" s="2">
        <v>-112583.61</v>
      </c>
      <c r="N1048" s="2" t="s">
        <v>55</v>
      </c>
      <c r="P1048" s="4">
        <v>44682</v>
      </c>
      <c r="Q1048" s="2">
        <v>235.88</v>
      </c>
      <c r="R1048" s="2">
        <v>218.85</v>
      </c>
      <c r="S1048" s="2" t="s">
        <v>52</v>
      </c>
      <c r="U1048" s="4">
        <v>44685</v>
      </c>
      <c r="V1048" s="2">
        <v>28647.39</v>
      </c>
      <c r="W1048" s="2">
        <v>-134574.01999999999</v>
      </c>
      <c r="X1048" s="2" t="s">
        <v>54</v>
      </c>
      <c r="Z1048" s="12">
        <v>44644</v>
      </c>
      <c r="AA1048" s="10">
        <v>68609.149999999994</v>
      </c>
      <c r="AB1048" s="10">
        <v>-3108037.87</v>
      </c>
    </row>
    <row r="1049" spans="1:28" ht="15.75" customHeight="1" thickBot="1" x14ac:dyDescent="0.35">
      <c r="A1049" s="4">
        <v>43767</v>
      </c>
      <c r="B1049" s="2">
        <v>1213.07</v>
      </c>
      <c r="C1049" s="2">
        <v>5679.25</v>
      </c>
      <c r="D1049" s="2" t="s">
        <v>54</v>
      </c>
      <c r="F1049" s="4">
        <v>44672</v>
      </c>
      <c r="G1049" s="2">
        <v>22994.97</v>
      </c>
      <c r="H1049" s="2">
        <v>-101138.59</v>
      </c>
      <c r="I1049" s="2" t="s">
        <v>53</v>
      </c>
      <c r="K1049" s="4">
        <v>44684</v>
      </c>
      <c r="L1049" s="2">
        <v>8748.32</v>
      </c>
      <c r="M1049" s="2">
        <v>15820.87</v>
      </c>
      <c r="N1049" s="2" t="s">
        <v>55</v>
      </c>
      <c r="P1049" s="4">
        <v>44683</v>
      </c>
      <c r="Q1049" s="2">
        <v>3835.86</v>
      </c>
      <c r="R1049" s="2">
        <v>-51904.32</v>
      </c>
      <c r="S1049" s="2" t="s">
        <v>52</v>
      </c>
      <c r="U1049" s="4">
        <v>44686</v>
      </c>
      <c r="V1049" s="2">
        <v>31185.06</v>
      </c>
      <c r="W1049" s="2">
        <v>-1325523.8799999999</v>
      </c>
      <c r="X1049" s="2" t="s">
        <v>54</v>
      </c>
      <c r="Z1049" s="12">
        <v>44645</v>
      </c>
      <c r="AA1049" s="10">
        <v>66769.05</v>
      </c>
      <c r="AB1049" s="10">
        <v>148312.94</v>
      </c>
    </row>
    <row r="1050" spans="1:28" ht="15.75" customHeight="1" thickBot="1" x14ac:dyDescent="0.35">
      <c r="A1050" s="4">
        <v>43767</v>
      </c>
      <c r="B1050" s="2">
        <v>331.25</v>
      </c>
      <c r="C1050" s="2">
        <v>-1346.07</v>
      </c>
      <c r="D1050" s="2" t="s">
        <v>52</v>
      </c>
      <c r="F1050" s="4">
        <v>44673</v>
      </c>
      <c r="G1050" s="2">
        <v>18534.63</v>
      </c>
      <c r="H1050" s="2">
        <v>-367867.41</v>
      </c>
      <c r="I1050" s="2" t="s">
        <v>53</v>
      </c>
      <c r="K1050" s="4">
        <v>44685</v>
      </c>
      <c r="L1050" s="2">
        <v>10020.32</v>
      </c>
      <c r="M1050" s="2">
        <v>27674.38</v>
      </c>
      <c r="N1050" s="2" t="s">
        <v>55</v>
      </c>
      <c r="P1050" s="4">
        <v>44684</v>
      </c>
      <c r="Q1050" s="2">
        <v>2790.76</v>
      </c>
      <c r="R1050" s="2">
        <v>-11397.73</v>
      </c>
      <c r="S1050" s="2" t="s">
        <v>52</v>
      </c>
      <c r="U1050" s="4">
        <v>44687</v>
      </c>
      <c r="V1050" s="2">
        <v>23908.959999999999</v>
      </c>
      <c r="W1050" s="2">
        <v>-668304.94999999995</v>
      </c>
      <c r="X1050" s="2" t="s">
        <v>54</v>
      </c>
      <c r="Z1050" s="12">
        <v>44646</v>
      </c>
      <c r="AA1050" s="10">
        <v>2284.7199999999998</v>
      </c>
      <c r="AB1050" s="10">
        <v>15798.15</v>
      </c>
    </row>
    <row r="1051" spans="1:28" ht="15.75" customHeight="1" thickBot="1" x14ac:dyDescent="0.35">
      <c r="A1051" s="4">
        <v>43767</v>
      </c>
      <c r="B1051" s="2">
        <v>2229.84</v>
      </c>
      <c r="C1051" s="2">
        <v>22735.29</v>
      </c>
      <c r="D1051" s="2" t="s">
        <v>55</v>
      </c>
      <c r="F1051" s="4">
        <v>44675</v>
      </c>
      <c r="G1051" s="2">
        <v>556.76</v>
      </c>
      <c r="H1051" s="2">
        <v>-14331.79</v>
      </c>
      <c r="I1051" s="2" t="s">
        <v>53</v>
      </c>
      <c r="K1051" s="4">
        <v>44686</v>
      </c>
      <c r="L1051" s="2">
        <v>14529.65</v>
      </c>
      <c r="M1051" s="2">
        <v>-1555311.24</v>
      </c>
      <c r="N1051" s="2" t="s">
        <v>55</v>
      </c>
      <c r="P1051" s="4">
        <v>44685</v>
      </c>
      <c r="Q1051" s="2">
        <v>4657.2</v>
      </c>
      <c r="R1051" s="2">
        <v>-139173.87</v>
      </c>
      <c r="S1051" s="2" t="s">
        <v>52</v>
      </c>
      <c r="U1051" s="4">
        <v>44689</v>
      </c>
      <c r="V1051" s="2">
        <v>366.14</v>
      </c>
      <c r="W1051" s="2">
        <v>-2575.1999999999998</v>
      </c>
      <c r="X1051" s="2" t="s">
        <v>54</v>
      </c>
      <c r="Z1051" s="12">
        <v>44647</v>
      </c>
      <c r="AA1051" s="10">
        <v>4803.84</v>
      </c>
      <c r="AB1051" s="10">
        <v>-510336.35</v>
      </c>
    </row>
    <row r="1052" spans="1:28" ht="15.75" customHeight="1" thickBot="1" x14ac:dyDescent="0.35">
      <c r="A1052" s="4">
        <v>43768</v>
      </c>
      <c r="B1052" s="2">
        <v>535.55999999999995</v>
      </c>
      <c r="C1052" s="2">
        <v>-17554.28</v>
      </c>
      <c r="D1052" s="2" t="s">
        <v>52</v>
      </c>
      <c r="F1052" s="4">
        <v>44676</v>
      </c>
      <c r="G1052" s="2">
        <v>21256.86</v>
      </c>
      <c r="H1052" s="2">
        <v>-1385094.57</v>
      </c>
      <c r="I1052" s="2" t="s">
        <v>53</v>
      </c>
      <c r="K1052" s="4">
        <v>44687</v>
      </c>
      <c r="L1052" s="2">
        <v>10884.69</v>
      </c>
      <c r="M1052" s="2">
        <v>-511458.06</v>
      </c>
      <c r="N1052" s="2" t="s">
        <v>55</v>
      </c>
      <c r="P1052" s="4">
        <v>44686</v>
      </c>
      <c r="Q1052" s="2">
        <v>4429.2700000000004</v>
      </c>
      <c r="R1052" s="2">
        <v>-199197.83</v>
      </c>
      <c r="S1052" s="2" t="s">
        <v>52</v>
      </c>
      <c r="U1052" s="4">
        <v>44690</v>
      </c>
      <c r="V1052" s="2">
        <v>27239.68</v>
      </c>
      <c r="W1052" s="2">
        <v>-1096637.1100000001</v>
      </c>
      <c r="X1052" s="2" t="s">
        <v>54</v>
      </c>
      <c r="Z1052" s="12">
        <v>44648</v>
      </c>
      <c r="AA1052" s="10">
        <v>88539.36</v>
      </c>
      <c r="AB1052" s="10">
        <v>-6120756.0599999996</v>
      </c>
    </row>
    <row r="1053" spans="1:28" ht="15.75" customHeight="1" thickBot="1" x14ac:dyDescent="0.35">
      <c r="A1053" s="4">
        <v>43768</v>
      </c>
      <c r="B1053" s="2">
        <v>1546.65</v>
      </c>
      <c r="C1053" s="2">
        <v>63804.74</v>
      </c>
      <c r="D1053" s="2" t="s">
        <v>54</v>
      </c>
      <c r="F1053" s="4">
        <v>44677</v>
      </c>
      <c r="G1053" s="2">
        <v>21681.15</v>
      </c>
      <c r="H1053" s="2">
        <v>-1524297.92</v>
      </c>
      <c r="I1053" s="2" t="s">
        <v>53</v>
      </c>
      <c r="K1053" s="4">
        <v>44689</v>
      </c>
      <c r="L1053" s="2">
        <v>107.39</v>
      </c>
      <c r="M1053" s="2">
        <v>-41538.11</v>
      </c>
      <c r="N1053" s="2" t="s">
        <v>55</v>
      </c>
      <c r="P1053" s="4">
        <v>44687</v>
      </c>
      <c r="Q1053" s="2">
        <v>3140.42</v>
      </c>
      <c r="R1053" s="2">
        <v>-50172.36</v>
      </c>
      <c r="S1053" s="2" t="s">
        <v>52</v>
      </c>
      <c r="U1053" s="4">
        <v>44691</v>
      </c>
      <c r="V1053" s="2">
        <v>30548.87</v>
      </c>
      <c r="W1053" s="2">
        <v>-905886.41</v>
      </c>
      <c r="X1053" s="2" t="s">
        <v>54</v>
      </c>
      <c r="Z1053" s="12">
        <v>44649</v>
      </c>
      <c r="AA1053" s="10">
        <v>81695.210000000006</v>
      </c>
      <c r="AB1053" s="10">
        <v>-2770387.29</v>
      </c>
    </row>
    <row r="1054" spans="1:28" ht="15.75" customHeight="1" thickBot="1" x14ac:dyDescent="0.35">
      <c r="A1054" s="4">
        <v>43768</v>
      </c>
      <c r="B1054" s="2">
        <v>1750.42</v>
      </c>
      <c r="C1054" s="2">
        <v>18556.55</v>
      </c>
      <c r="D1054" s="2" t="s">
        <v>55</v>
      </c>
      <c r="F1054" s="4">
        <v>44678</v>
      </c>
      <c r="G1054" s="2">
        <v>27760.54</v>
      </c>
      <c r="H1054" s="2">
        <v>-2614983.89</v>
      </c>
      <c r="I1054" s="2" t="s">
        <v>53</v>
      </c>
      <c r="K1054" s="4">
        <v>44690</v>
      </c>
      <c r="L1054" s="2">
        <v>12810.32</v>
      </c>
      <c r="M1054" s="2">
        <v>111558.91</v>
      </c>
      <c r="N1054" s="2" t="s">
        <v>55</v>
      </c>
      <c r="P1054" s="4">
        <v>44689</v>
      </c>
      <c r="Q1054" s="2">
        <v>92.01</v>
      </c>
      <c r="R1054" s="2">
        <v>-11863.6</v>
      </c>
      <c r="S1054" s="2" t="s">
        <v>52</v>
      </c>
      <c r="U1054" s="4">
        <v>44692</v>
      </c>
      <c r="V1054" s="2">
        <v>31108.02</v>
      </c>
      <c r="W1054" s="2">
        <v>23895.119999999999</v>
      </c>
      <c r="X1054" s="2" t="s">
        <v>54</v>
      </c>
      <c r="Z1054" s="12">
        <v>44650</v>
      </c>
      <c r="AA1054" s="10">
        <v>64115.42</v>
      </c>
      <c r="AB1054" s="10">
        <v>-235803.27</v>
      </c>
    </row>
    <row r="1055" spans="1:28" ht="15.75" customHeight="1" thickBot="1" x14ac:dyDescent="0.35">
      <c r="A1055" s="4">
        <v>43768</v>
      </c>
      <c r="B1055" s="2">
        <v>3016.5</v>
      </c>
      <c r="C1055" s="2">
        <v>-7671.58</v>
      </c>
      <c r="D1055" s="2" t="s">
        <v>53</v>
      </c>
      <c r="F1055" s="4">
        <v>44679</v>
      </c>
      <c r="G1055" s="2">
        <v>25219.360000000001</v>
      </c>
      <c r="H1055" s="2">
        <v>-785030.54</v>
      </c>
      <c r="I1055" s="2" t="s">
        <v>53</v>
      </c>
      <c r="K1055" s="4">
        <v>44691</v>
      </c>
      <c r="L1055" s="2">
        <v>10831.84</v>
      </c>
      <c r="M1055" s="2">
        <v>62302.400000000001</v>
      </c>
      <c r="N1055" s="2" t="s">
        <v>55</v>
      </c>
      <c r="P1055" s="4">
        <v>44690</v>
      </c>
      <c r="Q1055" s="2">
        <v>4594.25</v>
      </c>
      <c r="R1055" s="2">
        <v>-14656.88</v>
      </c>
      <c r="S1055" s="2" t="s">
        <v>52</v>
      </c>
      <c r="U1055" s="4">
        <v>44693</v>
      </c>
      <c r="V1055" s="2">
        <v>33360.49</v>
      </c>
      <c r="W1055" s="2">
        <v>-1892225.6</v>
      </c>
      <c r="X1055" s="2" t="s">
        <v>54</v>
      </c>
      <c r="Z1055" s="12">
        <v>44651</v>
      </c>
      <c r="AA1055" s="10">
        <v>74456.38</v>
      </c>
      <c r="AB1055" s="10">
        <v>-371145.51</v>
      </c>
    </row>
    <row r="1056" spans="1:28" ht="15.75" customHeight="1" thickBot="1" x14ac:dyDescent="0.35">
      <c r="A1056" s="4">
        <v>43769</v>
      </c>
      <c r="B1056" s="2">
        <v>1322.18</v>
      </c>
      <c r="C1056" s="2">
        <v>-67644.539999999994</v>
      </c>
      <c r="D1056" s="2" t="s">
        <v>54</v>
      </c>
      <c r="F1056" s="4">
        <v>44680</v>
      </c>
      <c r="G1056" s="2">
        <v>21001.63</v>
      </c>
      <c r="H1056" s="2">
        <v>-68127.91</v>
      </c>
      <c r="I1056" s="2" t="s">
        <v>53</v>
      </c>
      <c r="K1056" s="4">
        <v>44692</v>
      </c>
      <c r="L1056" s="2">
        <v>13800.8</v>
      </c>
      <c r="M1056" s="2">
        <v>-63714.29</v>
      </c>
      <c r="N1056" s="2" t="s">
        <v>55</v>
      </c>
      <c r="P1056" s="4">
        <v>44691</v>
      </c>
      <c r="Q1056" s="2">
        <v>3359.18</v>
      </c>
      <c r="R1056" s="2">
        <v>-21855.32</v>
      </c>
      <c r="S1056" s="2" t="s">
        <v>52</v>
      </c>
      <c r="U1056" s="4">
        <v>44694</v>
      </c>
      <c r="V1056" s="2">
        <v>28920.74</v>
      </c>
      <c r="W1056" s="2">
        <v>-886620.48</v>
      </c>
      <c r="X1056" s="2" t="s">
        <v>54</v>
      </c>
      <c r="Z1056" s="12">
        <v>44652</v>
      </c>
      <c r="AA1056" s="10">
        <v>63830.559999999998</v>
      </c>
      <c r="AB1056" s="10">
        <v>381195.52000000002</v>
      </c>
    </row>
    <row r="1057" spans="1:28" ht="15.75" customHeight="1" thickBot="1" x14ac:dyDescent="0.35">
      <c r="A1057" s="4">
        <v>43769</v>
      </c>
      <c r="B1057" s="2">
        <v>3037.75</v>
      </c>
      <c r="C1057" s="2">
        <v>2845.42</v>
      </c>
      <c r="D1057" s="2" t="s">
        <v>53</v>
      </c>
      <c r="F1057" s="4">
        <v>44682</v>
      </c>
      <c r="G1057" s="2">
        <v>363.25</v>
      </c>
      <c r="H1057" s="2">
        <v>-18072.16</v>
      </c>
      <c r="I1057" s="2" t="s">
        <v>53</v>
      </c>
      <c r="K1057" s="4">
        <v>44693</v>
      </c>
      <c r="L1057" s="2">
        <v>12275.62</v>
      </c>
      <c r="M1057" s="2">
        <v>-1027142.63</v>
      </c>
      <c r="N1057" s="2" t="s">
        <v>55</v>
      </c>
      <c r="P1057" s="4">
        <v>44692</v>
      </c>
      <c r="Q1057" s="2">
        <v>4540.42</v>
      </c>
      <c r="R1057" s="2">
        <v>51183.51</v>
      </c>
      <c r="S1057" s="2" t="s">
        <v>52</v>
      </c>
      <c r="U1057" s="4">
        <v>44696</v>
      </c>
      <c r="V1057" s="2">
        <v>474.1</v>
      </c>
      <c r="W1057" s="2">
        <v>-472823.19</v>
      </c>
      <c r="X1057" s="2" t="s">
        <v>54</v>
      </c>
      <c r="Z1057" s="12">
        <v>44653</v>
      </c>
      <c r="AA1057" s="10">
        <v>4393.2299999999996</v>
      </c>
      <c r="AB1057" s="10">
        <v>42238.82</v>
      </c>
    </row>
    <row r="1058" spans="1:28" ht="15.75" customHeight="1" thickBot="1" x14ac:dyDescent="0.35">
      <c r="A1058" s="4">
        <v>43769</v>
      </c>
      <c r="B1058" s="2">
        <v>558.58000000000004</v>
      </c>
      <c r="C1058" s="2">
        <v>21750.06</v>
      </c>
      <c r="D1058" s="2" t="s">
        <v>52</v>
      </c>
      <c r="F1058" s="4">
        <v>44683</v>
      </c>
      <c r="G1058" s="2">
        <v>15887.71</v>
      </c>
      <c r="H1058" s="2">
        <v>-83879.09</v>
      </c>
      <c r="I1058" s="2" t="s">
        <v>53</v>
      </c>
      <c r="K1058" s="4">
        <v>44694</v>
      </c>
      <c r="L1058" s="2">
        <v>8469.5499999999993</v>
      </c>
      <c r="M1058" s="2">
        <v>-142404.88</v>
      </c>
      <c r="N1058" s="2" t="s">
        <v>55</v>
      </c>
      <c r="P1058" s="4">
        <v>44693</v>
      </c>
      <c r="Q1058" s="2">
        <v>3909.43</v>
      </c>
      <c r="R1058" s="2">
        <v>-167789.94</v>
      </c>
      <c r="S1058" s="2" t="s">
        <v>52</v>
      </c>
      <c r="U1058" s="4">
        <v>44697</v>
      </c>
      <c r="V1058" s="2">
        <v>28950.38</v>
      </c>
      <c r="W1058" s="2">
        <v>-2085623.26</v>
      </c>
      <c r="X1058" s="2" t="s">
        <v>54</v>
      </c>
      <c r="Z1058" s="12">
        <v>44654</v>
      </c>
      <c r="AA1058" s="10">
        <v>5273.7</v>
      </c>
      <c r="AB1058" s="10">
        <v>7357</v>
      </c>
    </row>
    <row r="1059" spans="1:28" ht="15.75" customHeight="1" thickBot="1" x14ac:dyDescent="0.35">
      <c r="A1059" s="4">
        <v>43769</v>
      </c>
      <c r="B1059" s="2">
        <v>1845.69</v>
      </c>
      <c r="C1059" s="2">
        <v>-81903.44</v>
      </c>
      <c r="D1059" s="2" t="s">
        <v>55</v>
      </c>
      <c r="F1059" s="4">
        <v>44684</v>
      </c>
      <c r="G1059" s="2">
        <v>20703.47</v>
      </c>
      <c r="H1059" s="2">
        <v>72892.479999999996</v>
      </c>
      <c r="I1059" s="2" t="s">
        <v>53</v>
      </c>
      <c r="K1059" s="4">
        <v>44696</v>
      </c>
      <c r="L1059" s="2">
        <v>97.94</v>
      </c>
      <c r="M1059" s="2">
        <v>-32633.439999999999</v>
      </c>
      <c r="N1059" s="2" t="s">
        <v>55</v>
      </c>
      <c r="P1059" s="4">
        <v>44694</v>
      </c>
      <c r="Q1059" s="2">
        <v>3098.19</v>
      </c>
      <c r="R1059" s="2">
        <v>-46088.18</v>
      </c>
      <c r="S1059" s="2" t="s">
        <v>52</v>
      </c>
      <c r="U1059" s="4">
        <v>44698</v>
      </c>
      <c r="V1059" s="2">
        <v>28742.39</v>
      </c>
      <c r="W1059" s="2">
        <v>-438169.65</v>
      </c>
      <c r="X1059" s="2" t="s">
        <v>54</v>
      </c>
      <c r="Z1059" s="12">
        <v>44655</v>
      </c>
      <c r="AA1059" s="10">
        <v>68459.360000000001</v>
      </c>
      <c r="AB1059" s="10">
        <v>-590918.38</v>
      </c>
    </row>
    <row r="1060" spans="1:28" ht="15.75" customHeight="1" thickBot="1" x14ac:dyDescent="0.35">
      <c r="A1060" s="4">
        <v>43770</v>
      </c>
      <c r="B1060" s="2">
        <v>1559.85</v>
      </c>
      <c r="C1060" s="2">
        <v>-20272.34</v>
      </c>
      <c r="D1060" s="2" t="s">
        <v>54</v>
      </c>
      <c r="F1060" s="4">
        <v>44685</v>
      </c>
      <c r="G1060" s="2">
        <v>23394.959999999999</v>
      </c>
      <c r="H1060" s="2">
        <v>150471.73000000001</v>
      </c>
      <c r="I1060" s="2" t="s">
        <v>53</v>
      </c>
      <c r="K1060" s="4">
        <v>44697</v>
      </c>
      <c r="L1060" s="2">
        <v>8686.2199999999993</v>
      </c>
      <c r="M1060" s="2">
        <v>2069.67</v>
      </c>
      <c r="N1060" s="2" t="s">
        <v>55</v>
      </c>
      <c r="P1060" s="4">
        <v>44696</v>
      </c>
      <c r="Q1060" s="2">
        <v>87.94</v>
      </c>
      <c r="R1060" s="2">
        <v>-10003.81</v>
      </c>
      <c r="S1060" s="2" t="s">
        <v>52</v>
      </c>
      <c r="U1060" s="4">
        <v>44699</v>
      </c>
      <c r="V1060" s="2">
        <v>28610.22</v>
      </c>
      <c r="W1060" s="2">
        <v>-11754.69</v>
      </c>
      <c r="X1060" s="2" t="s">
        <v>54</v>
      </c>
      <c r="Z1060" s="12">
        <v>44656</v>
      </c>
      <c r="AA1060" s="10">
        <v>82133.820000000007</v>
      </c>
      <c r="AB1060" s="10">
        <v>-2023533.03</v>
      </c>
    </row>
    <row r="1061" spans="1:28" ht="15.75" customHeight="1" thickBot="1" x14ac:dyDescent="0.35">
      <c r="A1061" s="4">
        <v>43770</v>
      </c>
      <c r="B1061" s="2">
        <v>1793.91</v>
      </c>
      <c r="C1061" s="2">
        <v>12800.89</v>
      </c>
      <c r="D1061" s="2" t="s">
        <v>55</v>
      </c>
      <c r="F1061" s="4">
        <v>44686</v>
      </c>
      <c r="G1061" s="2">
        <v>22877.94</v>
      </c>
      <c r="H1061" s="2">
        <v>-176328.56</v>
      </c>
      <c r="I1061" s="2" t="s">
        <v>53</v>
      </c>
      <c r="K1061" s="4">
        <v>44698</v>
      </c>
      <c r="L1061" s="2">
        <v>13595.05</v>
      </c>
      <c r="M1061" s="2">
        <v>-376955.22</v>
      </c>
      <c r="N1061" s="2" t="s">
        <v>55</v>
      </c>
      <c r="P1061" s="4">
        <v>44697</v>
      </c>
      <c r="Q1061" s="2">
        <v>3021.2</v>
      </c>
      <c r="R1061" s="2">
        <v>2614.48</v>
      </c>
      <c r="S1061" s="2" t="s">
        <v>52</v>
      </c>
      <c r="U1061" s="4">
        <v>44700</v>
      </c>
      <c r="V1061" s="2">
        <v>29718.21</v>
      </c>
      <c r="W1061" s="2">
        <v>-2068857.62</v>
      </c>
      <c r="X1061" s="2" t="s">
        <v>54</v>
      </c>
      <c r="Z1061" s="12">
        <v>44657</v>
      </c>
      <c r="AA1061" s="10">
        <v>80308.539999999994</v>
      </c>
      <c r="AB1061" s="10">
        <v>305052.14</v>
      </c>
    </row>
    <row r="1062" spans="1:28" ht="15.75" customHeight="1" thickBot="1" x14ac:dyDescent="0.35">
      <c r="A1062" s="4">
        <v>43770</v>
      </c>
      <c r="B1062" s="2">
        <v>352.22</v>
      </c>
      <c r="C1062" s="2">
        <v>5530.97</v>
      </c>
      <c r="D1062" s="2" t="s">
        <v>52</v>
      </c>
      <c r="F1062" s="4">
        <v>44687</v>
      </c>
      <c r="G1062" s="2">
        <v>22914.63</v>
      </c>
      <c r="H1062" s="2">
        <v>86159.79</v>
      </c>
      <c r="I1062" s="2" t="s">
        <v>53</v>
      </c>
      <c r="K1062" s="4">
        <v>44699</v>
      </c>
      <c r="L1062" s="2">
        <v>11928.49</v>
      </c>
      <c r="M1062" s="2">
        <v>-39372.559999999998</v>
      </c>
      <c r="N1062" s="2" t="s">
        <v>55</v>
      </c>
      <c r="P1062" s="4">
        <v>44698</v>
      </c>
      <c r="Q1062" s="2">
        <v>4176.71</v>
      </c>
      <c r="R1062" s="2">
        <v>-75717.009999999995</v>
      </c>
      <c r="S1062" s="2" t="s">
        <v>52</v>
      </c>
      <c r="U1062" s="4">
        <v>44701</v>
      </c>
      <c r="V1062" s="2">
        <v>20686.22</v>
      </c>
      <c r="W1062" s="2">
        <v>-298511.87</v>
      </c>
      <c r="X1062" s="2" t="s">
        <v>54</v>
      </c>
      <c r="Z1062" s="12">
        <v>44658</v>
      </c>
      <c r="AA1062" s="10">
        <v>75166.31</v>
      </c>
      <c r="AB1062" s="10">
        <v>738223.8</v>
      </c>
    </row>
    <row r="1063" spans="1:28" ht="15.75" customHeight="1" thickBot="1" x14ac:dyDescent="0.35">
      <c r="A1063" s="4">
        <v>43770</v>
      </c>
      <c r="B1063" s="2">
        <v>2691.01</v>
      </c>
      <c r="C1063" s="2">
        <v>29043.62</v>
      </c>
      <c r="D1063" s="2" t="s">
        <v>53</v>
      </c>
      <c r="F1063" s="4">
        <v>44689</v>
      </c>
      <c r="G1063" s="2">
        <v>227.63</v>
      </c>
      <c r="H1063" s="2">
        <v>-1061.3599999999999</v>
      </c>
      <c r="I1063" s="2" t="s">
        <v>53</v>
      </c>
      <c r="K1063" s="4">
        <v>44700</v>
      </c>
      <c r="L1063" s="2">
        <v>9425.93</v>
      </c>
      <c r="M1063" s="2">
        <v>-97971.06</v>
      </c>
      <c r="N1063" s="2" t="s">
        <v>55</v>
      </c>
      <c r="P1063" s="4">
        <v>44699</v>
      </c>
      <c r="Q1063" s="2">
        <v>3267.67</v>
      </c>
      <c r="R1063" s="2">
        <v>24271.93</v>
      </c>
      <c r="S1063" s="2" t="s">
        <v>52</v>
      </c>
      <c r="U1063" s="4">
        <v>44703</v>
      </c>
      <c r="V1063" s="2">
        <v>524.87</v>
      </c>
      <c r="W1063" s="2">
        <v>-244404.56</v>
      </c>
      <c r="X1063" s="2" t="s">
        <v>54</v>
      </c>
      <c r="Z1063" s="12">
        <v>44659</v>
      </c>
      <c r="AA1063" s="10">
        <v>73813.960000000006</v>
      </c>
      <c r="AB1063" s="10">
        <v>-873700.72</v>
      </c>
    </row>
    <row r="1064" spans="1:28" ht="15.75" customHeight="1" thickBot="1" x14ac:dyDescent="0.35">
      <c r="A1064" s="4">
        <v>43772</v>
      </c>
      <c r="B1064" s="2">
        <v>16.04</v>
      </c>
      <c r="C1064" s="2">
        <v>-477.62</v>
      </c>
      <c r="D1064" s="2" t="s">
        <v>53</v>
      </c>
      <c r="F1064" s="4">
        <v>44690</v>
      </c>
      <c r="G1064" s="2">
        <v>23284.14</v>
      </c>
      <c r="H1064" s="2">
        <v>99671.37</v>
      </c>
      <c r="I1064" s="2" t="s">
        <v>53</v>
      </c>
      <c r="K1064" s="4">
        <v>44701</v>
      </c>
      <c r="L1064" s="2">
        <v>7666.49</v>
      </c>
      <c r="M1064" s="2">
        <v>28647.02</v>
      </c>
      <c r="N1064" s="2" t="s">
        <v>55</v>
      </c>
      <c r="P1064" s="4">
        <v>44700</v>
      </c>
      <c r="Q1064" s="2">
        <v>3729.28</v>
      </c>
      <c r="R1064" s="2">
        <v>45105.01</v>
      </c>
      <c r="S1064" s="2" t="s">
        <v>52</v>
      </c>
      <c r="U1064" s="4">
        <v>44704</v>
      </c>
      <c r="V1064" s="2">
        <v>22667.81</v>
      </c>
      <c r="W1064" s="2">
        <v>-898599.67</v>
      </c>
      <c r="X1064" s="2" t="s">
        <v>54</v>
      </c>
      <c r="Z1064" s="12">
        <v>44660</v>
      </c>
      <c r="AA1064" s="10">
        <v>3236.26</v>
      </c>
      <c r="AB1064" s="10">
        <v>34573.279999999999</v>
      </c>
    </row>
    <row r="1065" spans="1:28" ht="15.75" customHeight="1" thickBot="1" x14ac:dyDescent="0.35">
      <c r="A1065" s="4">
        <v>43772</v>
      </c>
      <c r="B1065" s="2">
        <v>11.59</v>
      </c>
      <c r="C1065" s="2">
        <v>1034.52</v>
      </c>
      <c r="D1065" s="2" t="s">
        <v>54</v>
      </c>
      <c r="F1065" s="4">
        <v>44691</v>
      </c>
      <c r="G1065" s="2">
        <v>21431.39</v>
      </c>
      <c r="H1065" s="2">
        <v>48317.55</v>
      </c>
      <c r="I1065" s="2" t="s">
        <v>53</v>
      </c>
      <c r="K1065" s="4">
        <v>44703</v>
      </c>
      <c r="L1065" s="2">
        <v>119.04</v>
      </c>
      <c r="M1065" s="2">
        <v>-5826.1</v>
      </c>
      <c r="N1065" s="2" t="s">
        <v>55</v>
      </c>
      <c r="P1065" s="4">
        <v>44701</v>
      </c>
      <c r="Q1065" s="2">
        <v>2916.82</v>
      </c>
      <c r="R1065" s="2">
        <v>112.87</v>
      </c>
      <c r="S1065" s="2" t="s">
        <v>52</v>
      </c>
      <c r="U1065" s="4">
        <v>44705</v>
      </c>
      <c r="V1065" s="2">
        <v>22427.439999999999</v>
      </c>
      <c r="W1065" s="2">
        <v>436790.47</v>
      </c>
      <c r="X1065" s="2" t="s">
        <v>54</v>
      </c>
      <c r="Z1065" s="12">
        <v>44661</v>
      </c>
      <c r="AA1065" s="10">
        <v>6819.92</v>
      </c>
      <c r="AB1065" s="10">
        <v>-638373.94999999995</v>
      </c>
    </row>
    <row r="1066" spans="1:28" ht="15.75" customHeight="1" thickBot="1" x14ac:dyDescent="0.35">
      <c r="A1066" s="4">
        <v>43772</v>
      </c>
      <c r="B1066" s="2">
        <v>2.59</v>
      </c>
      <c r="C1066" s="2">
        <v>149.91</v>
      </c>
      <c r="D1066" s="2" t="s">
        <v>52</v>
      </c>
      <c r="F1066" s="4">
        <v>44692</v>
      </c>
      <c r="G1066" s="2">
        <v>23839.4</v>
      </c>
      <c r="H1066" s="2">
        <v>168896.26</v>
      </c>
      <c r="I1066" s="2" t="s">
        <v>53</v>
      </c>
      <c r="K1066" s="4">
        <v>44704</v>
      </c>
      <c r="L1066" s="2">
        <v>9105.33</v>
      </c>
      <c r="M1066" s="2">
        <v>-160672.25</v>
      </c>
      <c r="N1066" s="2" t="s">
        <v>55</v>
      </c>
      <c r="P1066" s="4">
        <v>44703</v>
      </c>
      <c r="Q1066" s="2">
        <v>46.43</v>
      </c>
      <c r="R1066" s="2">
        <v>-2966.34</v>
      </c>
      <c r="S1066" s="2" t="s">
        <v>52</v>
      </c>
      <c r="U1066" s="4">
        <v>44706</v>
      </c>
      <c r="V1066" s="2">
        <v>25672.560000000001</v>
      </c>
      <c r="W1066" s="2">
        <v>-173658.69</v>
      </c>
      <c r="X1066" s="2" t="s">
        <v>54</v>
      </c>
      <c r="Z1066" s="12">
        <v>44662</v>
      </c>
      <c r="AA1066" s="10">
        <v>81830.649999999994</v>
      </c>
      <c r="AB1066" s="10">
        <v>-5042502.8899999997</v>
      </c>
    </row>
    <row r="1067" spans="1:28" ht="15.75" customHeight="1" thickBot="1" x14ac:dyDescent="0.35">
      <c r="A1067" s="4">
        <v>43772</v>
      </c>
      <c r="B1067" s="2">
        <v>21.24</v>
      </c>
      <c r="C1067" s="2">
        <v>141.68</v>
      </c>
      <c r="D1067" s="2" t="s">
        <v>55</v>
      </c>
      <c r="F1067" s="4">
        <v>44693</v>
      </c>
      <c r="G1067" s="2">
        <v>28451.47</v>
      </c>
      <c r="H1067" s="2">
        <v>-1586292.39</v>
      </c>
      <c r="I1067" s="2" t="s">
        <v>53</v>
      </c>
      <c r="K1067" s="4">
        <v>44705</v>
      </c>
      <c r="L1067" s="2">
        <v>10731.5</v>
      </c>
      <c r="M1067" s="2">
        <v>117081.63</v>
      </c>
      <c r="N1067" s="2" t="s">
        <v>55</v>
      </c>
      <c r="P1067" s="4">
        <v>44704</v>
      </c>
      <c r="Q1067" s="2">
        <v>3354.47</v>
      </c>
      <c r="R1067" s="2">
        <v>18124.3</v>
      </c>
      <c r="S1067" s="2" t="s">
        <v>52</v>
      </c>
      <c r="U1067" s="4">
        <v>44707</v>
      </c>
      <c r="V1067" s="2">
        <v>25210.19</v>
      </c>
      <c r="W1067" s="2">
        <v>542256.25</v>
      </c>
      <c r="X1067" s="2" t="s">
        <v>54</v>
      </c>
      <c r="Z1067" s="12">
        <v>44663</v>
      </c>
      <c r="AA1067" s="10">
        <v>82788.990000000005</v>
      </c>
      <c r="AB1067" s="10">
        <v>53463.31</v>
      </c>
    </row>
    <row r="1068" spans="1:28" ht="15.75" customHeight="1" thickBot="1" x14ac:dyDescent="0.35">
      <c r="A1068" s="4">
        <v>43773</v>
      </c>
      <c r="B1068" s="2">
        <v>278.49</v>
      </c>
      <c r="C1068" s="2">
        <v>-5628.98</v>
      </c>
      <c r="D1068" s="2" t="s">
        <v>52</v>
      </c>
      <c r="F1068" s="4">
        <v>44694</v>
      </c>
      <c r="G1068" s="2">
        <v>24662.68</v>
      </c>
      <c r="H1068" s="2">
        <v>-428904.23</v>
      </c>
      <c r="I1068" s="2" t="s">
        <v>53</v>
      </c>
      <c r="K1068" s="4">
        <v>44706</v>
      </c>
      <c r="L1068" s="2">
        <v>11102.28</v>
      </c>
      <c r="M1068" s="2">
        <v>7165.59</v>
      </c>
      <c r="N1068" s="2" t="s">
        <v>55</v>
      </c>
      <c r="P1068" s="4">
        <v>44705</v>
      </c>
      <c r="Q1068" s="2">
        <v>3848.05</v>
      </c>
      <c r="R1068" s="2">
        <v>-30741.26</v>
      </c>
      <c r="S1068" s="2" t="s">
        <v>52</v>
      </c>
      <c r="U1068" s="4">
        <v>44708</v>
      </c>
      <c r="V1068" s="2">
        <v>24247.51</v>
      </c>
      <c r="W1068" s="2">
        <v>561491.94999999995</v>
      </c>
      <c r="X1068" s="2" t="s">
        <v>54</v>
      </c>
      <c r="Z1068" s="12">
        <v>44664</v>
      </c>
      <c r="AA1068" s="10">
        <v>82071.05</v>
      </c>
      <c r="AB1068" s="10">
        <v>-1018982.67</v>
      </c>
    </row>
    <row r="1069" spans="1:28" ht="15.75" customHeight="1" thickBot="1" x14ac:dyDescent="0.35">
      <c r="A1069" s="4">
        <v>43773</v>
      </c>
      <c r="B1069" s="2">
        <v>2824.93</v>
      </c>
      <c r="C1069" s="2">
        <v>31677.32</v>
      </c>
      <c r="D1069" s="2" t="s">
        <v>53</v>
      </c>
      <c r="F1069" s="4">
        <v>44696</v>
      </c>
      <c r="G1069" s="2">
        <v>233.33</v>
      </c>
      <c r="H1069" s="2">
        <v>-39694.129999999997</v>
      </c>
      <c r="I1069" s="2" t="s">
        <v>53</v>
      </c>
      <c r="K1069" s="4">
        <v>44707</v>
      </c>
      <c r="L1069" s="2">
        <v>11472.7</v>
      </c>
      <c r="M1069" s="2">
        <v>210863.76</v>
      </c>
      <c r="N1069" s="2" t="s">
        <v>55</v>
      </c>
      <c r="P1069" s="4">
        <v>44706</v>
      </c>
      <c r="Q1069" s="2">
        <v>3228.17</v>
      </c>
      <c r="R1069" s="2">
        <v>-11453.08</v>
      </c>
      <c r="S1069" s="2" t="s">
        <v>52</v>
      </c>
      <c r="U1069" s="4">
        <v>44710</v>
      </c>
      <c r="V1069" s="2">
        <v>585.09</v>
      </c>
      <c r="W1069" s="2">
        <v>-69401.210000000006</v>
      </c>
      <c r="X1069" s="2" t="s">
        <v>54</v>
      </c>
      <c r="Z1069" s="12">
        <v>44665</v>
      </c>
      <c r="AA1069" s="10">
        <v>89275.82</v>
      </c>
      <c r="AB1069" s="10">
        <v>11428.44</v>
      </c>
    </row>
    <row r="1070" spans="1:28" ht="15.75" customHeight="1" thickBot="1" x14ac:dyDescent="0.35">
      <c r="A1070" s="4">
        <v>43773</v>
      </c>
      <c r="B1070" s="2">
        <v>1585.6</v>
      </c>
      <c r="C1070" s="2">
        <v>57420.47</v>
      </c>
      <c r="D1070" s="2" t="s">
        <v>54</v>
      </c>
      <c r="F1070" s="4">
        <v>44697</v>
      </c>
      <c r="G1070" s="2">
        <v>15611.92</v>
      </c>
      <c r="H1070" s="2">
        <v>44810.26</v>
      </c>
      <c r="I1070" s="2" t="s">
        <v>53</v>
      </c>
      <c r="K1070" s="4">
        <v>44708</v>
      </c>
      <c r="L1070" s="2">
        <v>10377.959999999999</v>
      </c>
      <c r="M1070" s="2">
        <v>-3679.98</v>
      </c>
      <c r="N1070" s="2" t="s">
        <v>55</v>
      </c>
      <c r="P1070" s="4">
        <v>44707</v>
      </c>
      <c r="Q1070" s="2">
        <v>3640.64</v>
      </c>
      <c r="R1070" s="2">
        <v>47749.1</v>
      </c>
      <c r="S1070" s="2" t="s">
        <v>52</v>
      </c>
      <c r="U1070" s="4">
        <v>44711</v>
      </c>
      <c r="V1070" s="2">
        <v>20992.78</v>
      </c>
      <c r="W1070" s="2">
        <v>939417.83</v>
      </c>
      <c r="X1070" s="2" t="s">
        <v>54</v>
      </c>
      <c r="Z1070" s="12">
        <v>44666</v>
      </c>
      <c r="AA1070" s="10">
        <v>8151.54</v>
      </c>
      <c r="AB1070" s="10">
        <v>-489316.51</v>
      </c>
    </row>
    <row r="1071" spans="1:28" ht="15.75" customHeight="1" thickBot="1" x14ac:dyDescent="0.35">
      <c r="A1071" s="4">
        <v>43773</v>
      </c>
      <c r="B1071" s="2">
        <v>1694.86</v>
      </c>
      <c r="C1071" s="2">
        <v>6731.86</v>
      </c>
      <c r="D1071" s="2" t="s">
        <v>55</v>
      </c>
      <c r="F1071" s="4">
        <v>44698</v>
      </c>
      <c r="G1071" s="2">
        <v>21121.69</v>
      </c>
      <c r="H1071" s="2">
        <v>-335694.69</v>
      </c>
      <c r="I1071" s="2" t="s">
        <v>53</v>
      </c>
      <c r="K1071" s="4">
        <v>44710</v>
      </c>
      <c r="L1071" s="2">
        <v>105.58</v>
      </c>
      <c r="M1071" s="2">
        <v>-25204.16</v>
      </c>
      <c r="N1071" s="2" t="s">
        <v>55</v>
      </c>
      <c r="P1071" s="4">
        <v>44708</v>
      </c>
      <c r="Q1071" s="2">
        <v>3140.09</v>
      </c>
      <c r="R1071" s="2">
        <v>49030.33</v>
      </c>
      <c r="S1071" s="2" t="s">
        <v>52</v>
      </c>
      <c r="U1071" s="4">
        <v>44712</v>
      </c>
      <c r="V1071" s="2">
        <v>34228.69</v>
      </c>
      <c r="W1071" s="2">
        <v>982330.14</v>
      </c>
      <c r="X1071" s="2" t="s">
        <v>54</v>
      </c>
      <c r="Z1071" s="12">
        <v>44667</v>
      </c>
      <c r="AA1071" s="10">
        <v>3692.27</v>
      </c>
      <c r="AB1071" s="10">
        <v>45237.85</v>
      </c>
    </row>
    <row r="1072" spans="1:28" ht="15.75" customHeight="1" thickBot="1" x14ac:dyDescent="0.35">
      <c r="A1072" s="4">
        <v>43774</v>
      </c>
      <c r="B1072" s="2">
        <v>1424.71</v>
      </c>
      <c r="C1072" s="2">
        <v>19627.46</v>
      </c>
      <c r="D1072" s="2" t="s">
        <v>55</v>
      </c>
      <c r="F1072" s="4">
        <v>44699</v>
      </c>
      <c r="G1072" s="2">
        <v>17624.28</v>
      </c>
      <c r="H1072" s="2">
        <v>-207524.14</v>
      </c>
      <c r="I1072" s="2" t="s">
        <v>53</v>
      </c>
      <c r="K1072" s="4">
        <v>44711</v>
      </c>
      <c r="L1072" s="2">
        <v>7847.01</v>
      </c>
      <c r="M1072" s="2">
        <v>99123.61</v>
      </c>
      <c r="N1072" s="2" t="s">
        <v>55</v>
      </c>
      <c r="P1072" s="4">
        <v>44710</v>
      </c>
      <c r="Q1072" s="2">
        <v>117.16</v>
      </c>
      <c r="R1072" s="2">
        <v>-11274.9</v>
      </c>
      <c r="S1072" s="2" t="s">
        <v>52</v>
      </c>
      <c r="U1072" s="4">
        <v>44713</v>
      </c>
      <c r="V1072" s="2">
        <v>34699.370000000003</v>
      </c>
      <c r="W1072" s="2">
        <v>-425575.21</v>
      </c>
      <c r="X1072" s="2" t="s">
        <v>54</v>
      </c>
      <c r="Z1072" s="12">
        <v>44668</v>
      </c>
      <c r="AA1072" s="10">
        <v>7279.5</v>
      </c>
      <c r="AB1072" s="10">
        <v>-862887.4</v>
      </c>
    </row>
    <row r="1073" spans="1:28" ht="15.75" customHeight="1" thickBot="1" x14ac:dyDescent="0.35">
      <c r="A1073" s="4">
        <v>43774</v>
      </c>
      <c r="B1073" s="2">
        <v>3331.38</v>
      </c>
      <c r="C1073" s="2">
        <v>-54870.400000000001</v>
      </c>
      <c r="D1073" s="2" t="s">
        <v>53</v>
      </c>
      <c r="F1073" s="4">
        <v>44700</v>
      </c>
      <c r="G1073" s="2">
        <v>21585.67</v>
      </c>
      <c r="H1073" s="2">
        <v>-240421.62</v>
      </c>
      <c r="I1073" s="2" t="s">
        <v>53</v>
      </c>
      <c r="K1073" s="4">
        <v>44712</v>
      </c>
      <c r="L1073" s="2">
        <v>12503.34</v>
      </c>
      <c r="M1073" s="2">
        <v>170032.58</v>
      </c>
      <c r="N1073" s="2" t="s">
        <v>55</v>
      </c>
      <c r="P1073" s="4">
        <v>44711</v>
      </c>
      <c r="Q1073" s="2">
        <v>3023.26</v>
      </c>
      <c r="R1073" s="2">
        <v>-61046.83</v>
      </c>
      <c r="S1073" s="2" t="s">
        <v>52</v>
      </c>
      <c r="U1073" s="4">
        <v>44714</v>
      </c>
      <c r="V1073" s="2">
        <v>28239.31</v>
      </c>
      <c r="W1073" s="2">
        <v>-3486193.76</v>
      </c>
      <c r="X1073" s="2" t="s">
        <v>54</v>
      </c>
      <c r="Z1073" s="12">
        <v>44669</v>
      </c>
      <c r="AA1073" s="10">
        <v>68144.08</v>
      </c>
      <c r="AB1073" s="10">
        <v>-2292534.73</v>
      </c>
    </row>
    <row r="1074" spans="1:28" ht="15.75" customHeight="1" thickBot="1" x14ac:dyDescent="0.35">
      <c r="A1074" s="4">
        <v>43774</v>
      </c>
      <c r="B1074" s="2">
        <v>550.66999999999996</v>
      </c>
      <c r="C1074" s="2">
        <v>-38695.15</v>
      </c>
      <c r="D1074" s="2" t="s">
        <v>52</v>
      </c>
      <c r="F1074" s="4">
        <v>44701</v>
      </c>
      <c r="G1074" s="2">
        <v>16527.16</v>
      </c>
      <c r="H1074" s="2">
        <v>6426.75</v>
      </c>
      <c r="I1074" s="2" t="s">
        <v>53</v>
      </c>
      <c r="K1074" s="4">
        <v>44713</v>
      </c>
      <c r="L1074" s="2">
        <v>12789.72</v>
      </c>
      <c r="M1074" s="2">
        <v>-93696.82</v>
      </c>
      <c r="N1074" s="2" t="s">
        <v>55</v>
      </c>
      <c r="P1074" s="4">
        <v>44712</v>
      </c>
      <c r="Q1074" s="2">
        <v>5266.52</v>
      </c>
      <c r="R1074" s="2">
        <v>-19066.580000000002</v>
      </c>
      <c r="S1074" s="2" t="s">
        <v>52</v>
      </c>
      <c r="U1074" s="4">
        <v>44715</v>
      </c>
      <c r="V1074" s="2">
        <v>24926.84</v>
      </c>
      <c r="W1074" s="2">
        <v>-985461.68</v>
      </c>
      <c r="X1074" s="2" t="s">
        <v>54</v>
      </c>
      <c r="Z1074" s="12">
        <v>44670</v>
      </c>
      <c r="AA1074" s="10">
        <v>90851.33</v>
      </c>
      <c r="AB1074" s="10">
        <v>-6079802.4000000004</v>
      </c>
    </row>
    <row r="1075" spans="1:28" ht="15.75" customHeight="1" thickBot="1" x14ac:dyDescent="0.35">
      <c r="A1075" s="4">
        <v>43774</v>
      </c>
      <c r="B1075" s="2">
        <v>2251.34</v>
      </c>
      <c r="C1075" s="2">
        <v>-257955.08</v>
      </c>
      <c r="D1075" s="2" t="s">
        <v>54</v>
      </c>
      <c r="F1075" s="4">
        <v>44703</v>
      </c>
      <c r="G1075" s="2">
        <v>354.81</v>
      </c>
      <c r="H1075" s="2">
        <v>4678.8999999999996</v>
      </c>
      <c r="I1075" s="2" t="s">
        <v>53</v>
      </c>
      <c r="K1075" s="4">
        <v>44714</v>
      </c>
      <c r="L1075" s="2">
        <v>8721.2999999999993</v>
      </c>
      <c r="M1075" s="2">
        <v>-163748.74</v>
      </c>
      <c r="N1075" s="2" t="s">
        <v>55</v>
      </c>
      <c r="P1075" s="4">
        <v>44713</v>
      </c>
      <c r="Q1075" s="2">
        <v>5771.45</v>
      </c>
      <c r="R1075" s="2">
        <v>-249310.35</v>
      </c>
      <c r="S1075" s="2" t="s">
        <v>52</v>
      </c>
      <c r="U1075" s="4">
        <v>44717</v>
      </c>
      <c r="V1075" s="2">
        <v>341.37</v>
      </c>
      <c r="W1075" s="2">
        <v>-31637.55</v>
      </c>
      <c r="X1075" s="2" t="s">
        <v>54</v>
      </c>
      <c r="Z1075" s="12">
        <v>44671</v>
      </c>
      <c r="AA1075" s="10">
        <v>83539.12</v>
      </c>
      <c r="AB1075" s="10">
        <v>384221.67</v>
      </c>
    </row>
    <row r="1076" spans="1:28" ht="15.75" customHeight="1" thickBot="1" x14ac:dyDescent="0.35">
      <c r="A1076" s="4">
        <v>43775</v>
      </c>
      <c r="B1076" s="2">
        <v>512.82000000000005</v>
      </c>
      <c r="C1076" s="2">
        <v>10263.51</v>
      </c>
      <c r="D1076" s="2" t="s">
        <v>52</v>
      </c>
      <c r="F1076" s="4">
        <v>44704</v>
      </c>
      <c r="G1076" s="2">
        <v>21891.88</v>
      </c>
      <c r="H1076" s="2">
        <v>-937294.75</v>
      </c>
      <c r="I1076" s="2" t="s">
        <v>53</v>
      </c>
      <c r="K1076" s="4">
        <v>44715</v>
      </c>
      <c r="L1076" s="2">
        <v>6116.64</v>
      </c>
      <c r="M1076" s="2">
        <v>11874.64</v>
      </c>
      <c r="N1076" s="2" t="s">
        <v>55</v>
      </c>
      <c r="P1076" s="4">
        <v>44714</v>
      </c>
      <c r="Q1076" s="2">
        <v>4059.11</v>
      </c>
      <c r="R1076" s="2">
        <v>-11046.21</v>
      </c>
      <c r="S1076" s="2" t="s">
        <v>52</v>
      </c>
      <c r="U1076" s="4">
        <v>44718</v>
      </c>
      <c r="V1076" s="2">
        <v>25010.58</v>
      </c>
      <c r="W1076" s="2">
        <v>-191812.03</v>
      </c>
      <c r="X1076" s="2" t="s">
        <v>54</v>
      </c>
      <c r="Z1076" s="12">
        <v>44672</v>
      </c>
      <c r="AA1076" s="10">
        <v>93857.41</v>
      </c>
      <c r="AB1076" s="10">
        <v>-102159.77</v>
      </c>
    </row>
    <row r="1077" spans="1:28" ht="15.75" customHeight="1" thickBot="1" x14ac:dyDescent="0.35">
      <c r="A1077" s="4">
        <v>43775</v>
      </c>
      <c r="B1077" s="2">
        <v>2391.58</v>
      </c>
      <c r="C1077" s="2">
        <v>-12665.45</v>
      </c>
      <c r="D1077" s="2" t="s">
        <v>53</v>
      </c>
      <c r="F1077" s="4">
        <v>44705</v>
      </c>
      <c r="G1077" s="2">
        <v>21750.03</v>
      </c>
      <c r="H1077" s="2">
        <v>-178923.5</v>
      </c>
      <c r="I1077" s="2" t="s">
        <v>53</v>
      </c>
      <c r="K1077" s="4">
        <v>44717</v>
      </c>
      <c r="L1077" s="2">
        <v>111.35</v>
      </c>
      <c r="M1077" s="2">
        <v>-14735.63</v>
      </c>
      <c r="N1077" s="2" t="s">
        <v>55</v>
      </c>
      <c r="P1077" s="4">
        <v>44715</v>
      </c>
      <c r="Q1077" s="2">
        <v>3140.89</v>
      </c>
      <c r="R1077" s="2">
        <v>-132093.63</v>
      </c>
      <c r="S1077" s="2" t="s">
        <v>52</v>
      </c>
      <c r="U1077" s="4">
        <v>44719</v>
      </c>
      <c r="V1077" s="2">
        <v>28554.41</v>
      </c>
      <c r="W1077" s="2">
        <v>464666.17</v>
      </c>
      <c r="X1077" s="2" t="s">
        <v>54</v>
      </c>
      <c r="Z1077" s="12">
        <v>44673</v>
      </c>
      <c r="AA1077" s="10">
        <v>89668.61</v>
      </c>
      <c r="AB1077" s="10">
        <v>-5485298.9699999997</v>
      </c>
    </row>
    <row r="1078" spans="1:28" ht="15.75" customHeight="1" thickBot="1" x14ac:dyDescent="0.35">
      <c r="A1078" s="4">
        <v>43775</v>
      </c>
      <c r="B1078" s="2">
        <v>1166.01</v>
      </c>
      <c r="C1078" s="2">
        <v>38122.65</v>
      </c>
      <c r="D1078" s="2" t="s">
        <v>54</v>
      </c>
      <c r="F1078" s="4">
        <v>44706</v>
      </c>
      <c r="G1078" s="2">
        <v>21111.29</v>
      </c>
      <c r="H1078" s="2">
        <v>-65331.55</v>
      </c>
      <c r="I1078" s="2" t="s">
        <v>53</v>
      </c>
      <c r="K1078" s="4">
        <v>44718</v>
      </c>
      <c r="L1078" s="2">
        <v>8304.51</v>
      </c>
      <c r="M1078" s="2">
        <v>96746.67</v>
      </c>
      <c r="N1078" s="2" t="s">
        <v>55</v>
      </c>
      <c r="P1078" s="4">
        <v>44717</v>
      </c>
      <c r="Q1078" s="2">
        <v>192.18</v>
      </c>
      <c r="R1078" s="2">
        <v>-14515.26</v>
      </c>
      <c r="S1078" s="2" t="s">
        <v>52</v>
      </c>
      <c r="U1078" s="4">
        <v>44720</v>
      </c>
      <c r="V1078" s="2">
        <v>30097.360000000001</v>
      </c>
      <c r="W1078" s="2">
        <v>883236.89</v>
      </c>
      <c r="X1078" s="2" t="s">
        <v>54</v>
      </c>
      <c r="Z1078" s="12">
        <v>44674</v>
      </c>
      <c r="AA1078" s="10">
        <v>3737.89</v>
      </c>
      <c r="AB1078" s="10">
        <v>-7433.01</v>
      </c>
    </row>
    <row r="1079" spans="1:28" ht="15.75" customHeight="1" thickBot="1" x14ac:dyDescent="0.35">
      <c r="A1079" s="4">
        <v>43775</v>
      </c>
      <c r="B1079" s="2">
        <v>1230.81</v>
      </c>
      <c r="C1079" s="2">
        <v>8856.4500000000007</v>
      </c>
      <c r="D1079" s="2" t="s">
        <v>55</v>
      </c>
      <c r="F1079" s="4">
        <v>44707</v>
      </c>
      <c r="G1079" s="2">
        <v>16167.14</v>
      </c>
      <c r="H1079" s="2">
        <v>-42441.56</v>
      </c>
      <c r="I1079" s="2" t="s">
        <v>53</v>
      </c>
      <c r="K1079" s="4">
        <v>44719</v>
      </c>
      <c r="L1079" s="2">
        <v>10691.32</v>
      </c>
      <c r="M1079" s="2">
        <v>-103844.27</v>
      </c>
      <c r="N1079" s="2" t="s">
        <v>55</v>
      </c>
      <c r="P1079" s="4">
        <v>44718</v>
      </c>
      <c r="Q1079" s="2">
        <v>6528.11</v>
      </c>
      <c r="R1079" s="2">
        <v>-413119.07</v>
      </c>
      <c r="S1079" s="2" t="s">
        <v>52</v>
      </c>
      <c r="U1079" s="4">
        <v>44721</v>
      </c>
      <c r="V1079" s="2">
        <v>35004.69</v>
      </c>
      <c r="W1079" s="2">
        <v>1234319.02</v>
      </c>
      <c r="X1079" s="2" t="s">
        <v>54</v>
      </c>
      <c r="Z1079" s="12">
        <v>44675</v>
      </c>
      <c r="AA1079" s="10">
        <v>6862.47</v>
      </c>
      <c r="AB1079" s="10">
        <v>-125047.57</v>
      </c>
    </row>
    <row r="1080" spans="1:28" ht="15.75" customHeight="1" thickBot="1" x14ac:dyDescent="0.35">
      <c r="A1080" s="4">
        <v>43776</v>
      </c>
      <c r="B1080" s="2">
        <v>2105.65</v>
      </c>
      <c r="C1080" s="2">
        <v>-446509.83</v>
      </c>
      <c r="D1080" s="2" t="s">
        <v>54</v>
      </c>
      <c r="F1080" s="4">
        <v>44708</v>
      </c>
      <c r="G1080" s="2">
        <v>16359.7</v>
      </c>
      <c r="H1080" s="2">
        <v>7403.59</v>
      </c>
      <c r="I1080" s="2" t="s">
        <v>53</v>
      </c>
      <c r="K1080" s="4">
        <v>44720</v>
      </c>
      <c r="L1080" s="2">
        <v>7743.69</v>
      </c>
      <c r="M1080" s="2">
        <v>44101.99</v>
      </c>
      <c r="N1080" s="2" t="s">
        <v>55</v>
      </c>
      <c r="P1080" s="4">
        <v>44719</v>
      </c>
      <c r="Q1080" s="2">
        <v>7956.13</v>
      </c>
      <c r="R1080" s="2">
        <v>-226101.88</v>
      </c>
      <c r="S1080" s="2" t="s">
        <v>52</v>
      </c>
      <c r="U1080" s="4">
        <v>44722</v>
      </c>
      <c r="V1080" s="2">
        <v>40474.6</v>
      </c>
      <c r="W1080" s="2">
        <v>-2316375.69</v>
      </c>
      <c r="X1080" s="2" t="s">
        <v>54</v>
      </c>
      <c r="Z1080" s="12">
        <v>44676</v>
      </c>
      <c r="AA1080" s="10">
        <v>96621.21</v>
      </c>
      <c r="AB1080" s="10">
        <v>-9656146.1199999992</v>
      </c>
    </row>
    <row r="1081" spans="1:28" ht="15.75" customHeight="1" thickBot="1" x14ac:dyDescent="0.35">
      <c r="A1081" s="4">
        <v>43776</v>
      </c>
      <c r="B1081" s="2">
        <v>855.09</v>
      </c>
      <c r="C1081" s="2">
        <v>-35906.53</v>
      </c>
      <c r="D1081" s="2" t="s">
        <v>52</v>
      </c>
      <c r="F1081" s="4">
        <v>44710</v>
      </c>
      <c r="G1081" s="2">
        <v>187.43</v>
      </c>
      <c r="H1081" s="2">
        <v>-20259.740000000002</v>
      </c>
      <c r="I1081" s="2" t="s">
        <v>53</v>
      </c>
      <c r="K1081" s="4">
        <v>44721</v>
      </c>
      <c r="L1081" s="2">
        <v>8533.2999999999993</v>
      </c>
      <c r="M1081" s="2">
        <v>47882.16</v>
      </c>
      <c r="N1081" s="2" t="s">
        <v>55</v>
      </c>
      <c r="P1081" s="4">
        <v>44720</v>
      </c>
      <c r="Q1081" s="2">
        <v>10030.98</v>
      </c>
      <c r="R1081" s="2">
        <v>-440251.88</v>
      </c>
      <c r="S1081" s="2" t="s">
        <v>52</v>
      </c>
      <c r="U1081" s="4">
        <v>44724</v>
      </c>
      <c r="V1081" s="2">
        <v>694.16</v>
      </c>
      <c r="W1081" s="2">
        <v>-411540.14</v>
      </c>
      <c r="X1081" s="2" t="s">
        <v>54</v>
      </c>
      <c r="Z1081" s="12">
        <v>44677</v>
      </c>
      <c r="AA1081" s="10">
        <v>95336.76</v>
      </c>
      <c r="AB1081" s="10">
        <v>-4835702.09</v>
      </c>
    </row>
    <row r="1082" spans="1:28" ht="15.75" customHeight="1" thickBot="1" x14ac:dyDescent="0.35">
      <c r="A1082" s="4">
        <v>43776</v>
      </c>
      <c r="B1082" s="2">
        <v>2999.9</v>
      </c>
      <c r="C1082" s="2">
        <v>-60434.99</v>
      </c>
      <c r="D1082" s="2" t="s">
        <v>53</v>
      </c>
      <c r="F1082" s="4">
        <v>44711</v>
      </c>
      <c r="G1082" s="2">
        <v>15684.11</v>
      </c>
      <c r="H1082" s="2">
        <v>18372</v>
      </c>
      <c r="I1082" s="2" t="s">
        <v>53</v>
      </c>
      <c r="K1082" s="4">
        <v>44722</v>
      </c>
      <c r="L1082" s="2">
        <v>8429.9699999999993</v>
      </c>
      <c r="M1082" s="2">
        <v>-752012.34</v>
      </c>
      <c r="N1082" s="2" t="s">
        <v>55</v>
      </c>
      <c r="P1082" s="4">
        <v>44721</v>
      </c>
      <c r="Q1082" s="2">
        <v>9324.2199999999993</v>
      </c>
      <c r="R1082" s="2">
        <v>18872.990000000002</v>
      </c>
      <c r="S1082" s="2" t="s">
        <v>52</v>
      </c>
      <c r="U1082" s="4">
        <v>44725</v>
      </c>
      <c r="V1082" s="2">
        <v>32915.53</v>
      </c>
      <c r="W1082" s="2">
        <v>-3758725.23</v>
      </c>
      <c r="X1082" s="2" t="s">
        <v>54</v>
      </c>
      <c r="Z1082" s="12">
        <v>44678</v>
      </c>
      <c r="AA1082" s="10">
        <v>100320.41</v>
      </c>
      <c r="AB1082" s="10">
        <v>-6636333.8399999999</v>
      </c>
    </row>
    <row r="1083" spans="1:28" ht="15.75" customHeight="1" thickBot="1" x14ac:dyDescent="0.35">
      <c r="A1083" s="4">
        <v>43776</v>
      </c>
      <c r="B1083" s="2">
        <v>1669.47</v>
      </c>
      <c r="C1083" s="2">
        <v>-46498.15</v>
      </c>
      <c r="D1083" s="2" t="s">
        <v>55</v>
      </c>
      <c r="F1083" s="4">
        <v>44712</v>
      </c>
      <c r="G1083" s="2">
        <v>21502.7</v>
      </c>
      <c r="H1083" s="2">
        <v>115607.25</v>
      </c>
      <c r="I1083" s="2" t="s">
        <v>53</v>
      </c>
      <c r="K1083" s="4">
        <v>44724</v>
      </c>
      <c r="L1083" s="2">
        <v>327.99</v>
      </c>
      <c r="M1083" s="2">
        <v>-173701.59</v>
      </c>
      <c r="N1083" s="2" t="s">
        <v>55</v>
      </c>
      <c r="P1083" s="4">
        <v>44722</v>
      </c>
      <c r="Q1083" s="2">
        <v>7279.72</v>
      </c>
      <c r="R1083" s="2">
        <v>-24882.23</v>
      </c>
      <c r="S1083" s="2" t="s">
        <v>52</v>
      </c>
      <c r="U1083" s="4">
        <v>44726</v>
      </c>
      <c r="V1083" s="2">
        <v>22063.23</v>
      </c>
      <c r="W1083" s="2">
        <v>-1043166.21</v>
      </c>
      <c r="X1083" s="2" t="s">
        <v>54</v>
      </c>
      <c r="Z1083" s="12">
        <v>44679</v>
      </c>
      <c r="AA1083" s="10">
        <v>102154.19</v>
      </c>
      <c r="AB1083" s="10">
        <v>-6019434.3899999997</v>
      </c>
    </row>
    <row r="1084" spans="1:28" ht="15.75" customHeight="1" thickBot="1" x14ac:dyDescent="0.35">
      <c r="A1084" s="4">
        <v>43777</v>
      </c>
      <c r="B1084" s="2">
        <v>2014.7</v>
      </c>
      <c r="C1084" s="2">
        <v>-55029.81</v>
      </c>
      <c r="D1084" s="2" t="s">
        <v>53</v>
      </c>
      <c r="F1084" s="4">
        <v>44713</v>
      </c>
      <c r="G1084" s="2">
        <v>19444.11</v>
      </c>
      <c r="H1084" s="2">
        <v>-700.06</v>
      </c>
      <c r="I1084" s="2" t="s">
        <v>53</v>
      </c>
      <c r="K1084" s="4">
        <v>44725</v>
      </c>
      <c r="L1084" s="2">
        <v>10590.39</v>
      </c>
      <c r="M1084" s="2">
        <v>-835940.84</v>
      </c>
      <c r="N1084" s="2" t="s">
        <v>55</v>
      </c>
      <c r="P1084" s="4">
        <v>44724</v>
      </c>
      <c r="Q1084" s="2">
        <v>382.58</v>
      </c>
      <c r="R1084" s="2">
        <v>-145344.95999999999</v>
      </c>
      <c r="S1084" s="2" t="s">
        <v>52</v>
      </c>
      <c r="U1084" s="4">
        <v>44727</v>
      </c>
      <c r="V1084" s="2">
        <v>29594.48</v>
      </c>
      <c r="W1084" s="2">
        <v>-761175.24</v>
      </c>
      <c r="X1084" s="2" t="s">
        <v>54</v>
      </c>
      <c r="Z1084" s="12">
        <v>44680</v>
      </c>
      <c r="AA1084" s="10">
        <v>92169.4</v>
      </c>
      <c r="AB1084" s="10">
        <v>-2110027.15</v>
      </c>
    </row>
    <row r="1085" spans="1:28" ht="15.75" customHeight="1" thickBot="1" x14ac:dyDescent="0.35">
      <c r="A1085" s="4">
        <v>43777</v>
      </c>
      <c r="B1085" s="2">
        <v>1597.66</v>
      </c>
      <c r="C1085" s="2">
        <v>-169168.06</v>
      </c>
      <c r="D1085" s="2" t="s">
        <v>54</v>
      </c>
      <c r="F1085" s="4">
        <v>44714</v>
      </c>
      <c r="G1085" s="2">
        <v>16492.689999999999</v>
      </c>
      <c r="H1085" s="2">
        <v>-260948.18</v>
      </c>
      <c r="I1085" s="2" t="s">
        <v>53</v>
      </c>
      <c r="K1085" s="4">
        <v>44726</v>
      </c>
      <c r="L1085" s="2">
        <v>12314.67</v>
      </c>
      <c r="M1085" s="2">
        <v>-982950.76</v>
      </c>
      <c r="N1085" s="2" t="s">
        <v>55</v>
      </c>
      <c r="P1085" s="4">
        <v>44725</v>
      </c>
      <c r="Q1085" s="2">
        <v>8840.18</v>
      </c>
      <c r="R1085" s="2">
        <v>-142403.25</v>
      </c>
      <c r="S1085" s="2" t="s">
        <v>52</v>
      </c>
      <c r="U1085" s="4">
        <v>44728</v>
      </c>
      <c r="V1085" s="2">
        <v>25191.23</v>
      </c>
      <c r="W1085" s="2">
        <v>84314.78</v>
      </c>
      <c r="X1085" s="2" t="s">
        <v>54</v>
      </c>
      <c r="Z1085" s="12">
        <v>44681</v>
      </c>
      <c r="AA1085" s="10">
        <v>3135.66</v>
      </c>
      <c r="AB1085" s="10">
        <v>-229121.88</v>
      </c>
    </row>
    <row r="1086" spans="1:28" ht="15.75" customHeight="1" thickBot="1" x14ac:dyDescent="0.35">
      <c r="A1086" s="4">
        <v>43777</v>
      </c>
      <c r="B1086" s="2">
        <v>402.65</v>
      </c>
      <c r="C1086" s="2">
        <v>632.51</v>
      </c>
      <c r="D1086" s="2" t="s">
        <v>52</v>
      </c>
      <c r="F1086" s="4">
        <v>44715</v>
      </c>
      <c r="G1086" s="2">
        <v>16346.41</v>
      </c>
      <c r="H1086" s="2">
        <v>-46262.27</v>
      </c>
      <c r="I1086" s="2" t="s">
        <v>53</v>
      </c>
      <c r="K1086" s="4">
        <v>44727</v>
      </c>
      <c r="L1086" s="2">
        <v>10042.66</v>
      </c>
      <c r="M1086" s="2">
        <v>-157491.96</v>
      </c>
      <c r="N1086" s="2" t="s">
        <v>55</v>
      </c>
      <c r="P1086" s="4">
        <v>44726</v>
      </c>
      <c r="Q1086" s="2">
        <v>6267.05</v>
      </c>
      <c r="R1086" s="2">
        <v>-224880.47</v>
      </c>
      <c r="S1086" s="2" t="s">
        <v>52</v>
      </c>
      <c r="U1086" s="4">
        <v>44729</v>
      </c>
      <c r="V1086" s="2">
        <v>18639.37</v>
      </c>
      <c r="W1086" s="2">
        <v>316777.59999999998</v>
      </c>
      <c r="X1086" s="2" t="s">
        <v>54</v>
      </c>
      <c r="Z1086" s="12">
        <v>44682</v>
      </c>
      <c r="AA1086" s="10">
        <v>5059.76</v>
      </c>
      <c r="AB1086" s="10">
        <v>-55585.08</v>
      </c>
    </row>
    <row r="1087" spans="1:28" ht="15.75" customHeight="1" thickBot="1" x14ac:dyDescent="0.35">
      <c r="A1087" s="4">
        <v>43777</v>
      </c>
      <c r="B1087" s="2">
        <v>1012.17</v>
      </c>
      <c r="C1087" s="2">
        <v>-78114.429999999993</v>
      </c>
      <c r="D1087" s="2" t="s">
        <v>55</v>
      </c>
      <c r="F1087" s="4">
        <v>44717</v>
      </c>
      <c r="G1087" s="2">
        <v>163.09</v>
      </c>
      <c r="H1087" s="2">
        <v>-5941.53</v>
      </c>
      <c r="I1087" s="2" t="s">
        <v>53</v>
      </c>
      <c r="K1087" s="4">
        <v>44728</v>
      </c>
      <c r="L1087" s="2">
        <v>12220.91</v>
      </c>
      <c r="M1087" s="2">
        <v>-154939.57999999999</v>
      </c>
      <c r="N1087" s="2" t="s">
        <v>55</v>
      </c>
      <c r="P1087" s="4">
        <v>44727</v>
      </c>
      <c r="Q1087" s="2">
        <v>5696.21</v>
      </c>
      <c r="R1087" s="2">
        <v>-30416.81</v>
      </c>
      <c r="S1087" s="2" t="s">
        <v>52</v>
      </c>
      <c r="U1087" s="4">
        <v>44731</v>
      </c>
      <c r="V1087" s="2">
        <v>294.98</v>
      </c>
      <c r="W1087" s="2">
        <v>-12866.17</v>
      </c>
      <c r="X1087" s="2" t="s">
        <v>54</v>
      </c>
      <c r="Z1087" s="12">
        <v>44683</v>
      </c>
      <c r="AA1087" s="10">
        <v>69355.03</v>
      </c>
      <c r="AB1087" s="10">
        <v>-4250926.66</v>
      </c>
    </row>
    <row r="1088" spans="1:28" ht="15.75" customHeight="1" thickBot="1" x14ac:dyDescent="0.35">
      <c r="A1088" s="4">
        <v>43779</v>
      </c>
      <c r="B1088" s="2">
        <v>27.41</v>
      </c>
      <c r="C1088" s="2">
        <v>-8.3800000000000008</v>
      </c>
      <c r="D1088" s="2" t="s">
        <v>55</v>
      </c>
      <c r="F1088" s="4">
        <v>44718</v>
      </c>
      <c r="G1088" s="2">
        <v>15490.67</v>
      </c>
      <c r="H1088" s="2">
        <v>-41660.71</v>
      </c>
      <c r="I1088" s="2" t="s">
        <v>53</v>
      </c>
      <c r="K1088" s="4">
        <v>44729</v>
      </c>
      <c r="L1088" s="2">
        <v>7834.51</v>
      </c>
      <c r="M1088" s="2">
        <v>-36710.76</v>
      </c>
      <c r="N1088" s="2" t="s">
        <v>55</v>
      </c>
      <c r="P1088" s="4">
        <v>44728</v>
      </c>
      <c r="Q1088" s="2">
        <v>6107.43</v>
      </c>
      <c r="R1088" s="2">
        <v>17105.759999999998</v>
      </c>
      <c r="S1088" s="2" t="s">
        <v>52</v>
      </c>
      <c r="U1088" s="4">
        <v>44732</v>
      </c>
      <c r="V1088" s="2">
        <v>14240.21</v>
      </c>
      <c r="W1088" s="2">
        <v>537139.93000000005</v>
      </c>
      <c r="X1088" s="2" t="s">
        <v>54</v>
      </c>
      <c r="Z1088" s="12">
        <v>44684</v>
      </c>
      <c r="AA1088" s="10">
        <v>78157.350000000006</v>
      </c>
      <c r="AB1088" s="10">
        <v>-403374.08000000002</v>
      </c>
    </row>
    <row r="1089" spans="1:28" ht="15.75" customHeight="1" thickBot="1" x14ac:dyDescent="0.35">
      <c r="A1089" s="4">
        <v>43779</v>
      </c>
      <c r="B1089" s="2">
        <v>27.63</v>
      </c>
      <c r="C1089" s="2">
        <v>-2212.16</v>
      </c>
      <c r="D1089" s="2" t="s">
        <v>53</v>
      </c>
      <c r="F1089" s="4">
        <v>44719</v>
      </c>
      <c r="G1089" s="2">
        <v>17365.150000000001</v>
      </c>
      <c r="H1089" s="2">
        <v>-189424.19</v>
      </c>
      <c r="I1089" s="2" t="s">
        <v>53</v>
      </c>
      <c r="K1089" s="4">
        <v>44731</v>
      </c>
      <c r="L1089" s="2">
        <v>76.17</v>
      </c>
      <c r="M1089" s="2">
        <v>-14664.79</v>
      </c>
      <c r="N1089" s="2" t="s">
        <v>55</v>
      </c>
      <c r="P1089" s="4">
        <v>44729</v>
      </c>
      <c r="Q1089" s="2">
        <v>6256.96</v>
      </c>
      <c r="R1089" s="2">
        <v>-193586</v>
      </c>
      <c r="S1089" s="2" t="s">
        <v>52</v>
      </c>
      <c r="U1089" s="4">
        <v>44733</v>
      </c>
      <c r="V1089" s="2">
        <v>24692.29</v>
      </c>
      <c r="W1089" s="2">
        <v>879545.5</v>
      </c>
      <c r="X1089" s="2" t="s">
        <v>54</v>
      </c>
      <c r="Z1089" s="12">
        <v>44685</v>
      </c>
      <c r="AA1089" s="10">
        <v>87978.57</v>
      </c>
      <c r="AB1089" s="10">
        <v>-814633.44</v>
      </c>
    </row>
    <row r="1090" spans="1:28" ht="15.75" customHeight="1" thickBot="1" x14ac:dyDescent="0.35">
      <c r="A1090" s="4">
        <v>43779</v>
      </c>
      <c r="B1090" s="2">
        <v>3.56</v>
      </c>
      <c r="C1090" s="2">
        <v>15.68</v>
      </c>
      <c r="D1090" s="2" t="s">
        <v>52</v>
      </c>
      <c r="F1090" s="4">
        <v>44720</v>
      </c>
      <c r="G1090" s="2">
        <v>18619.18</v>
      </c>
      <c r="H1090" s="2">
        <v>59772.03</v>
      </c>
      <c r="I1090" s="2" t="s">
        <v>53</v>
      </c>
      <c r="K1090" s="4">
        <v>44732</v>
      </c>
      <c r="L1090" s="2">
        <v>5702.5</v>
      </c>
      <c r="M1090" s="2">
        <v>33607.31</v>
      </c>
      <c r="N1090" s="2" t="s">
        <v>55</v>
      </c>
      <c r="P1090" s="4">
        <v>44731</v>
      </c>
      <c r="Q1090" s="2">
        <v>195.44</v>
      </c>
      <c r="R1090" s="2">
        <v>-12817.36</v>
      </c>
      <c r="S1090" s="2" t="s">
        <v>52</v>
      </c>
      <c r="U1090" s="4">
        <v>44734</v>
      </c>
      <c r="V1090" s="2">
        <v>30273.41</v>
      </c>
      <c r="W1090" s="2">
        <v>-158404.19</v>
      </c>
      <c r="X1090" s="2" t="s">
        <v>54</v>
      </c>
      <c r="Z1090" s="12">
        <v>44686</v>
      </c>
      <c r="AA1090" s="10">
        <v>93072.6</v>
      </c>
      <c r="AB1090" s="10">
        <v>-4095423.85</v>
      </c>
    </row>
    <row r="1091" spans="1:28" ht="15.75" customHeight="1" thickBot="1" x14ac:dyDescent="0.35">
      <c r="A1091" s="4">
        <v>43779</v>
      </c>
      <c r="B1091" s="2">
        <v>14.62</v>
      </c>
      <c r="C1091" s="2">
        <v>152.54</v>
      </c>
      <c r="D1091" s="2" t="s">
        <v>54</v>
      </c>
      <c r="F1091" s="4">
        <v>44721</v>
      </c>
      <c r="G1091" s="2">
        <v>23100.27</v>
      </c>
      <c r="H1091" s="2">
        <v>-124647.07</v>
      </c>
      <c r="I1091" s="2" t="s">
        <v>53</v>
      </c>
      <c r="K1091" s="4">
        <v>44733</v>
      </c>
      <c r="L1091" s="2">
        <v>6975.61</v>
      </c>
      <c r="M1091" s="2">
        <v>63889.47</v>
      </c>
      <c r="N1091" s="2" t="s">
        <v>55</v>
      </c>
      <c r="P1091" s="4">
        <v>44732</v>
      </c>
      <c r="Q1091" s="2">
        <v>5632.55</v>
      </c>
      <c r="R1091" s="2">
        <v>4431.91</v>
      </c>
      <c r="S1091" s="2" t="s">
        <v>52</v>
      </c>
      <c r="U1091" s="4">
        <v>44735</v>
      </c>
      <c r="V1091" s="2">
        <v>29577.19</v>
      </c>
      <c r="W1091" s="2">
        <v>653664.9</v>
      </c>
      <c r="X1091" s="2" t="s">
        <v>54</v>
      </c>
      <c r="Z1091" s="12">
        <v>44687</v>
      </c>
      <c r="AA1091" s="10">
        <v>79624.66</v>
      </c>
      <c r="AB1091" s="10">
        <v>-1786114.38</v>
      </c>
    </row>
    <row r="1092" spans="1:28" ht="15.75" customHeight="1" thickBot="1" x14ac:dyDescent="0.35">
      <c r="A1092" s="4">
        <v>43780</v>
      </c>
      <c r="B1092" s="2">
        <v>1335.19</v>
      </c>
      <c r="C1092" s="2">
        <v>-107721.39</v>
      </c>
      <c r="D1092" s="2" t="s">
        <v>54</v>
      </c>
      <c r="F1092" s="4">
        <v>44722</v>
      </c>
      <c r="G1092" s="2">
        <v>19523.22</v>
      </c>
      <c r="H1092" s="2">
        <v>-852488.57</v>
      </c>
      <c r="I1092" s="2" t="s">
        <v>53</v>
      </c>
      <c r="K1092" s="4">
        <v>44734</v>
      </c>
      <c r="L1092" s="2">
        <v>9089.81</v>
      </c>
      <c r="M1092" s="2">
        <v>50942.48</v>
      </c>
      <c r="N1092" s="2" t="s">
        <v>55</v>
      </c>
      <c r="P1092" s="4">
        <v>44733</v>
      </c>
      <c r="Q1092" s="2">
        <v>9081.02</v>
      </c>
      <c r="R1092" s="2">
        <v>-640264.24</v>
      </c>
      <c r="S1092" s="2" t="s">
        <v>52</v>
      </c>
      <c r="U1092" s="4">
        <v>44736</v>
      </c>
      <c r="V1092" s="2">
        <v>24535.09</v>
      </c>
      <c r="W1092" s="2">
        <v>874220.13</v>
      </c>
      <c r="X1092" s="2" t="s">
        <v>54</v>
      </c>
      <c r="Z1092" s="12">
        <v>44688</v>
      </c>
      <c r="AA1092" s="10">
        <v>3189.2</v>
      </c>
      <c r="AB1092" s="10">
        <v>-85720.48</v>
      </c>
    </row>
    <row r="1093" spans="1:28" ht="15.75" customHeight="1" thickBot="1" x14ac:dyDescent="0.35">
      <c r="A1093" s="4">
        <v>43780</v>
      </c>
      <c r="B1093" s="2">
        <v>390.08</v>
      </c>
      <c r="C1093" s="2">
        <v>7648.62</v>
      </c>
      <c r="D1093" s="2" t="s">
        <v>52</v>
      </c>
      <c r="F1093" s="4">
        <v>44724</v>
      </c>
      <c r="G1093" s="2">
        <v>1035.6199999999999</v>
      </c>
      <c r="H1093" s="2">
        <v>-334188.46999999997</v>
      </c>
      <c r="I1093" s="2" t="s">
        <v>53</v>
      </c>
      <c r="K1093" s="4">
        <v>44735</v>
      </c>
      <c r="L1093" s="2">
        <v>8589.67</v>
      </c>
      <c r="M1093" s="2">
        <v>157476.60999999999</v>
      </c>
      <c r="N1093" s="2" t="s">
        <v>55</v>
      </c>
      <c r="P1093" s="4">
        <v>44734</v>
      </c>
      <c r="Q1093" s="2">
        <v>6971.23</v>
      </c>
      <c r="R1093" s="2">
        <v>-54897.91</v>
      </c>
      <c r="S1093" s="2" t="s">
        <v>52</v>
      </c>
      <c r="U1093" s="4">
        <v>44738</v>
      </c>
      <c r="V1093" s="2">
        <v>993.92</v>
      </c>
      <c r="W1093" s="2">
        <v>73491.100000000006</v>
      </c>
      <c r="X1093" s="2" t="s">
        <v>54</v>
      </c>
      <c r="Z1093" s="12">
        <v>44689</v>
      </c>
      <c r="AA1093" s="10">
        <v>6048.29</v>
      </c>
      <c r="AB1093" s="10">
        <v>-384536.35</v>
      </c>
    </row>
    <row r="1094" spans="1:28" ht="15.75" customHeight="1" thickBot="1" x14ac:dyDescent="0.35">
      <c r="A1094" s="4">
        <v>43780</v>
      </c>
      <c r="B1094" s="2">
        <v>1555.81</v>
      </c>
      <c r="C1094" s="2">
        <v>-48267.76</v>
      </c>
      <c r="D1094" s="2" t="s">
        <v>55</v>
      </c>
      <c r="F1094" s="4">
        <v>44725</v>
      </c>
      <c r="G1094" s="2">
        <v>20518.330000000002</v>
      </c>
      <c r="H1094" s="2">
        <v>-1254430.95</v>
      </c>
      <c r="I1094" s="2" t="s">
        <v>53</v>
      </c>
      <c r="K1094" s="4">
        <v>44736</v>
      </c>
      <c r="L1094" s="2">
        <v>8909.09</v>
      </c>
      <c r="M1094" s="2">
        <v>-24484.87</v>
      </c>
      <c r="N1094" s="2" t="s">
        <v>55</v>
      </c>
      <c r="P1094" s="4">
        <v>44735</v>
      </c>
      <c r="Q1094" s="2">
        <v>7328.21</v>
      </c>
      <c r="R1094" s="2">
        <v>67846.179999999993</v>
      </c>
      <c r="S1094" s="2" t="s">
        <v>52</v>
      </c>
      <c r="U1094" s="4">
        <v>44739</v>
      </c>
      <c r="V1094" s="2">
        <v>27711.24</v>
      </c>
      <c r="W1094" s="2">
        <v>559255.51</v>
      </c>
      <c r="X1094" s="2" t="s">
        <v>54</v>
      </c>
      <c r="Z1094" s="12">
        <v>44690</v>
      </c>
      <c r="AA1094" s="10">
        <v>92319.86</v>
      </c>
      <c r="AB1094" s="10">
        <v>-3427025.65</v>
      </c>
    </row>
    <row r="1095" spans="1:28" ht="15.75" customHeight="1" thickBot="1" x14ac:dyDescent="0.35">
      <c r="A1095" s="4">
        <v>43780</v>
      </c>
      <c r="B1095" s="2">
        <v>1748.84</v>
      </c>
      <c r="C1095" s="2">
        <v>-1485.36</v>
      </c>
      <c r="D1095" s="2" t="s">
        <v>53</v>
      </c>
      <c r="F1095" s="4">
        <v>44726</v>
      </c>
      <c r="G1095" s="2">
        <v>17326.98</v>
      </c>
      <c r="H1095" s="2">
        <v>-242481.84</v>
      </c>
      <c r="I1095" s="2" t="s">
        <v>53</v>
      </c>
      <c r="K1095" s="4">
        <v>44738</v>
      </c>
      <c r="L1095" s="2">
        <v>173.41</v>
      </c>
      <c r="M1095" s="2">
        <v>-16416.72</v>
      </c>
      <c r="N1095" s="2" t="s">
        <v>55</v>
      </c>
      <c r="P1095" s="4">
        <v>44736</v>
      </c>
      <c r="Q1095" s="2">
        <v>6353.09</v>
      </c>
      <c r="R1095" s="2">
        <v>-25412.19</v>
      </c>
      <c r="S1095" s="2" t="s">
        <v>52</v>
      </c>
      <c r="U1095" s="4">
        <v>44740</v>
      </c>
      <c r="V1095" s="2">
        <v>25426.29</v>
      </c>
      <c r="W1095" s="2">
        <v>883951.39</v>
      </c>
      <c r="X1095" s="2" t="s">
        <v>54</v>
      </c>
      <c r="Z1095" s="12">
        <v>44691</v>
      </c>
      <c r="AA1095" s="10">
        <v>89615.64</v>
      </c>
      <c r="AB1095" s="10">
        <v>-1450259.23</v>
      </c>
    </row>
    <row r="1096" spans="1:28" ht="15.75" customHeight="1" thickBot="1" x14ac:dyDescent="0.35">
      <c r="A1096" s="4">
        <v>43781</v>
      </c>
      <c r="B1096" s="2">
        <v>1562.66</v>
      </c>
      <c r="C1096" s="2">
        <v>4905.49</v>
      </c>
      <c r="D1096" s="2" t="s">
        <v>54</v>
      </c>
      <c r="F1096" s="4">
        <v>44727</v>
      </c>
      <c r="G1096" s="2">
        <v>22197.96</v>
      </c>
      <c r="H1096" s="2">
        <v>55249.86</v>
      </c>
      <c r="I1096" s="2" t="s">
        <v>53</v>
      </c>
      <c r="K1096" s="4">
        <v>44739</v>
      </c>
      <c r="L1096" s="2">
        <v>9094.6</v>
      </c>
      <c r="M1096" s="2">
        <v>119135.12</v>
      </c>
      <c r="N1096" s="2" t="s">
        <v>55</v>
      </c>
      <c r="P1096" s="4">
        <v>44738</v>
      </c>
      <c r="Q1096" s="2">
        <v>111.43</v>
      </c>
      <c r="R1096" s="2">
        <v>-1295.18</v>
      </c>
      <c r="S1096" s="2" t="s">
        <v>52</v>
      </c>
      <c r="U1096" s="4">
        <v>44741</v>
      </c>
      <c r="V1096" s="2">
        <v>33040.35</v>
      </c>
      <c r="W1096" s="2">
        <v>201615.68</v>
      </c>
      <c r="X1096" s="2" t="s">
        <v>54</v>
      </c>
      <c r="Z1096" s="12">
        <v>44692</v>
      </c>
      <c r="AA1096" s="10">
        <v>97908.32</v>
      </c>
      <c r="AB1096" s="10">
        <v>-385492.45</v>
      </c>
    </row>
    <row r="1097" spans="1:28" ht="15.75" customHeight="1" thickBot="1" x14ac:dyDescent="0.35">
      <c r="A1097" s="4">
        <v>43781</v>
      </c>
      <c r="B1097" s="2">
        <v>475.11</v>
      </c>
      <c r="C1097" s="2">
        <v>52.22</v>
      </c>
      <c r="D1097" s="2" t="s">
        <v>52</v>
      </c>
      <c r="F1097" s="4">
        <v>44728</v>
      </c>
      <c r="G1097" s="2">
        <v>21038.77</v>
      </c>
      <c r="H1097" s="2">
        <v>-261452.79999999999</v>
      </c>
      <c r="I1097" s="2" t="s">
        <v>53</v>
      </c>
      <c r="K1097" s="4">
        <v>44740</v>
      </c>
      <c r="L1097" s="2">
        <v>10826.77</v>
      </c>
      <c r="M1097" s="2">
        <v>-47706.97</v>
      </c>
      <c r="N1097" s="2" t="s">
        <v>55</v>
      </c>
      <c r="P1097" s="4">
        <v>44739</v>
      </c>
      <c r="Q1097" s="2">
        <v>6332.56</v>
      </c>
      <c r="R1097" s="2">
        <v>-23188.78</v>
      </c>
      <c r="S1097" s="2" t="s">
        <v>52</v>
      </c>
      <c r="U1097" s="4">
        <v>44742</v>
      </c>
      <c r="V1097" s="2">
        <v>36591.93</v>
      </c>
      <c r="W1097" s="2">
        <v>958648.74</v>
      </c>
      <c r="X1097" s="2" t="s">
        <v>54</v>
      </c>
      <c r="Z1097" s="12">
        <v>44693</v>
      </c>
      <c r="AA1097" s="10">
        <v>104348.85</v>
      </c>
      <c r="AB1097" s="10">
        <v>-6762841.6500000004</v>
      </c>
    </row>
    <row r="1098" spans="1:28" ht="15.75" customHeight="1" thickBot="1" x14ac:dyDescent="0.35">
      <c r="A1098" s="4">
        <v>43781</v>
      </c>
      <c r="B1098" s="2">
        <v>2469.1</v>
      </c>
      <c r="C1098" s="2">
        <v>-17919.13</v>
      </c>
      <c r="D1098" s="2" t="s">
        <v>53</v>
      </c>
      <c r="F1098" s="4">
        <v>44729</v>
      </c>
      <c r="G1098" s="2">
        <v>14188.08</v>
      </c>
      <c r="H1098" s="2">
        <v>-104235.09</v>
      </c>
      <c r="I1098" s="2" t="s">
        <v>53</v>
      </c>
      <c r="K1098" s="4">
        <v>44741</v>
      </c>
      <c r="L1098" s="2">
        <v>11566.8</v>
      </c>
      <c r="M1098" s="2">
        <v>-730144.26</v>
      </c>
      <c r="N1098" s="2" t="s">
        <v>55</v>
      </c>
      <c r="P1098" s="4">
        <v>44740</v>
      </c>
      <c r="Q1098" s="2">
        <v>8491.34</v>
      </c>
      <c r="R1098" s="2">
        <v>-133117.57</v>
      </c>
      <c r="S1098" s="2" t="s">
        <v>52</v>
      </c>
      <c r="U1098" s="4">
        <v>44743</v>
      </c>
      <c r="V1098" s="2">
        <v>36358.480000000003</v>
      </c>
      <c r="W1098" s="2">
        <v>-2482600.6800000002</v>
      </c>
      <c r="X1098" s="2" t="s">
        <v>54</v>
      </c>
      <c r="Z1098" s="12">
        <v>44694</v>
      </c>
      <c r="AA1098" s="10">
        <v>80644.240000000005</v>
      </c>
      <c r="AB1098" s="10">
        <v>-1906204.7</v>
      </c>
    </row>
    <row r="1099" spans="1:28" ht="15.75" customHeight="1" thickBot="1" x14ac:dyDescent="0.35">
      <c r="A1099" s="4">
        <v>43781</v>
      </c>
      <c r="B1099" s="2">
        <v>1088.42</v>
      </c>
      <c r="C1099" s="2">
        <v>1711.12</v>
      </c>
      <c r="D1099" s="2" t="s">
        <v>55</v>
      </c>
      <c r="F1099" s="4">
        <v>44731</v>
      </c>
      <c r="G1099" s="2">
        <v>193.31</v>
      </c>
      <c r="H1099" s="2">
        <v>-25763.15</v>
      </c>
      <c r="I1099" s="2" t="s">
        <v>53</v>
      </c>
      <c r="K1099" s="4">
        <v>44742</v>
      </c>
      <c r="L1099" s="2">
        <v>11128.7</v>
      </c>
      <c r="M1099" s="2">
        <v>-195220.65</v>
      </c>
      <c r="N1099" s="2" t="s">
        <v>55</v>
      </c>
      <c r="P1099" s="4">
        <v>44741</v>
      </c>
      <c r="Q1099" s="2">
        <v>8648.32</v>
      </c>
      <c r="R1099" s="2">
        <v>-212625.31</v>
      </c>
      <c r="S1099" s="2" t="s">
        <v>52</v>
      </c>
      <c r="U1099" s="4">
        <v>44745</v>
      </c>
      <c r="V1099" s="2">
        <v>332.89</v>
      </c>
      <c r="W1099" s="2">
        <v>-8750.08</v>
      </c>
      <c r="X1099" s="2" t="s">
        <v>54</v>
      </c>
      <c r="Z1099" s="12">
        <v>44695</v>
      </c>
      <c r="AA1099" s="10">
        <v>5667.29</v>
      </c>
      <c r="AB1099" s="10">
        <v>-90076.73</v>
      </c>
    </row>
    <row r="1100" spans="1:28" ht="15.75" customHeight="1" thickBot="1" x14ac:dyDescent="0.35">
      <c r="A1100" s="4">
        <v>43782</v>
      </c>
      <c r="B1100" s="2">
        <v>1290.48</v>
      </c>
      <c r="C1100" s="2">
        <v>-16424.580000000002</v>
      </c>
      <c r="D1100" s="2" t="s">
        <v>54</v>
      </c>
      <c r="F1100" s="4">
        <v>44732</v>
      </c>
      <c r="G1100" s="2">
        <v>12295.17</v>
      </c>
      <c r="H1100" s="2">
        <v>22727.47</v>
      </c>
      <c r="I1100" s="2" t="s">
        <v>53</v>
      </c>
      <c r="K1100" s="4">
        <v>44743</v>
      </c>
      <c r="L1100" s="2">
        <v>12002.32</v>
      </c>
      <c r="M1100" s="2">
        <v>-784025.71</v>
      </c>
      <c r="N1100" s="2" t="s">
        <v>55</v>
      </c>
      <c r="P1100" s="4">
        <v>44742</v>
      </c>
      <c r="Q1100" s="2">
        <v>6921.83</v>
      </c>
      <c r="R1100" s="2">
        <v>24407.89</v>
      </c>
      <c r="S1100" s="2" t="s">
        <v>52</v>
      </c>
      <c r="U1100" s="4">
        <v>44746</v>
      </c>
      <c r="V1100" s="2">
        <v>18348.259999999998</v>
      </c>
      <c r="W1100" s="2">
        <v>611231.65</v>
      </c>
      <c r="X1100" s="2" t="s">
        <v>54</v>
      </c>
      <c r="Z1100" s="12">
        <v>44696</v>
      </c>
      <c r="AA1100" s="10">
        <v>8926.24</v>
      </c>
      <c r="AB1100" s="10">
        <v>-917640.69</v>
      </c>
    </row>
    <row r="1101" spans="1:28" ht="15.75" customHeight="1" thickBot="1" x14ac:dyDescent="0.35">
      <c r="A1101" s="4">
        <v>43782</v>
      </c>
      <c r="B1101" s="2">
        <v>1015.44</v>
      </c>
      <c r="C1101" s="2">
        <v>11632.19</v>
      </c>
      <c r="D1101" s="2" t="s">
        <v>55</v>
      </c>
      <c r="F1101" s="4">
        <v>44733</v>
      </c>
      <c r="G1101" s="2">
        <v>16986.599999999999</v>
      </c>
      <c r="H1101" s="2">
        <v>185925.85</v>
      </c>
      <c r="I1101" s="2" t="s">
        <v>53</v>
      </c>
      <c r="K1101" s="4">
        <v>44745</v>
      </c>
      <c r="L1101" s="2">
        <v>238.21</v>
      </c>
      <c r="M1101" s="2">
        <v>-40894.699999999997</v>
      </c>
      <c r="N1101" s="2" t="s">
        <v>55</v>
      </c>
      <c r="P1101" s="4">
        <v>44743</v>
      </c>
      <c r="Q1101" s="2">
        <v>7345.88</v>
      </c>
      <c r="R1101" s="2">
        <v>58691.48</v>
      </c>
      <c r="S1101" s="2" t="s">
        <v>52</v>
      </c>
      <c r="U1101" s="4">
        <v>44747</v>
      </c>
      <c r="V1101" s="2">
        <v>40071.620000000003</v>
      </c>
      <c r="W1101" s="2">
        <v>-8805491.6199999992</v>
      </c>
      <c r="X1101" s="2" t="s">
        <v>54</v>
      </c>
      <c r="Z1101" s="12">
        <v>44697</v>
      </c>
      <c r="AA1101" s="10">
        <v>75372.67</v>
      </c>
      <c r="AB1101" s="10">
        <v>-2299172.21</v>
      </c>
    </row>
    <row r="1102" spans="1:28" ht="15.75" customHeight="1" thickBot="1" x14ac:dyDescent="0.35">
      <c r="A1102" s="4">
        <v>43782</v>
      </c>
      <c r="B1102" s="2">
        <v>411.1</v>
      </c>
      <c r="C1102" s="2">
        <v>7627.14</v>
      </c>
      <c r="D1102" s="2" t="s">
        <v>52</v>
      </c>
      <c r="F1102" s="4">
        <v>44734</v>
      </c>
      <c r="G1102" s="2">
        <v>17946.689999999999</v>
      </c>
      <c r="H1102" s="2">
        <v>-409934.53</v>
      </c>
      <c r="I1102" s="2" t="s">
        <v>53</v>
      </c>
      <c r="K1102" s="4">
        <v>44746</v>
      </c>
      <c r="L1102" s="2">
        <v>6537.16</v>
      </c>
      <c r="M1102" s="2">
        <v>25082.77</v>
      </c>
      <c r="N1102" s="2" t="s">
        <v>55</v>
      </c>
      <c r="P1102" s="4">
        <v>44745</v>
      </c>
      <c r="Q1102" s="2">
        <v>125.08</v>
      </c>
      <c r="R1102" s="2">
        <v>-8706.9699999999993</v>
      </c>
      <c r="S1102" s="2" t="s">
        <v>52</v>
      </c>
      <c r="U1102" s="4">
        <v>44748</v>
      </c>
      <c r="V1102" s="2">
        <v>36260.870000000003</v>
      </c>
      <c r="W1102" s="2">
        <v>-5698562.7699999996</v>
      </c>
      <c r="X1102" s="2" t="s">
        <v>54</v>
      </c>
      <c r="Z1102" s="12">
        <v>44698</v>
      </c>
      <c r="AA1102" s="10">
        <v>88552.26</v>
      </c>
      <c r="AB1102" s="10">
        <v>-1433637.41</v>
      </c>
    </row>
    <row r="1103" spans="1:28" ht="15.75" customHeight="1" thickBot="1" x14ac:dyDescent="0.35">
      <c r="A1103" s="4">
        <v>43782</v>
      </c>
      <c r="B1103" s="2">
        <v>2361.08</v>
      </c>
      <c r="C1103" s="2">
        <v>-5426.19</v>
      </c>
      <c r="D1103" s="2" t="s">
        <v>53</v>
      </c>
      <c r="F1103" s="4">
        <v>44735</v>
      </c>
      <c r="G1103" s="2">
        <v>18958.77</v>
      </c>
      <c r="H1103" s="2">
        <v>128703.45</v>
      </c>
      <c r="I1103" s="2" t="s">
        <v>53</v>
      </c>
      <c r="K1103" s="4">
        <v>44747</v>
      </c>
      <c r="L1103" s="2">
        <v>11093.73</v>
      </c>
      <c r="M1103" s="2">
        <v>-873481.61</v>
      </c>
      <c r="N1103" s="2" t="s">
        <v>55</v>
      </c>
      <c r="P1103" s="4">
        <v>44746</v>
      </c>
      <c r="Q1103" s="2">
        <v>4543.34</v>
      </c>
      <c r="R1103" s="2">
        <v>-82742.59</v>
      </c>
      <c r="S1103" s="2" t="s">
        <v>52</v>
      </c>
      <c r="U1103" s="4">
        <v>44749</v>
      </c>
      <c r="V1103" s="2">
        <v>21579.66</v>
      </c>
      <c r="W1103" s="2">
        <v>21213.64</v>
      </c>
      <c r="X1103" s="2" t="s">
        <v>54</v>
      </c>
      <c r="Z1103" s="12">
        <v>44699</v>
      </c>
      <c r="AA1103" s="10">
        <v>81651.81</v>
      </c>
      <c r="AB1103" s="10">
        <v>-480920.92</v>
      </c>
    </row>
    <row r="1104" spans="1:28" ht="15.75" customHeight="1" thickBot="1" x14ac:dyDescent="0.35">
      <c r="A1104" s="4">
        <v>43783</v>
      </c>
      <c r="B1104" s="2">
        <v>1392.83</v>
      </c>
      <c r="C1104" s="2">
        <v>13768.26</v>
      </c>
      <c r="D1104" s="2" t="s">
        <v>55</v>
      </c>
      <c r="F1104" s="4">
        <v>44736</v>
      </c>
      <c r="G1104" s="2">
        <v>14408.46</v>
      </c>
      <c r="H1104" s="2">
        <v>95711.96</v>
      </c>
      <c r="I1104" s="2" t="s">
        <v>53</v>
      </c>
      <c r="K1104" s="4">
        <v>44748</v>
      </c>
      <c r="L1104" s="2">
        <v>11411.62</v>
      </c>
      <c r="M1104" s="2">
        <v>-292288.71000000002</v>
      </c>
      <c r="N1104" s="2" t="s">
        <v>55</v>
      </c>
      <c r="P1104" s="4">
        <v>44747</v>
      </c>
      <c r="Q1104" s="2">
        <v>6691.67</v>
      </c>
      <c r="R1104" s="2">
        <v>-120393.87</v>
      </c>
      <c r="S1104" s="2" t="s">
        <v>52</v>
      </c>
      <c r="U1104" s="4">
        <v>44750</v>
      </c>
      <c r="V1104" s="2">
        <v>23706.639999999999</v>
      </c>
      <c r="W1104" s="2">
        <v>289464.84000000003</v>
      </c>
      <c r="X1104" s="2" t="s">
        <v>54</v>
      </c>
      <c r="Z1104" s="12">
        <v>44700</v>
      </c>
      <c r="AA1104" s="10">
        <v>86278.84</v>
      </c>
      <c r="AB1104" s="10">
        <v>-2656858.6800000002</v>
      </c>
    </row>
    <row r="1105" spans="1:28" ht="15.75" customHeight="1" thickBot="1" x14ac:dyDescent="0.35">
      <c r="A1105" s="4">
        <v>43783</v>
      </c>
      <c r="B1105" s="2">
        <v>1261.43</v>
      </c>
      <c r="C1105" s="2">
        <v>-30782.95</v>
      </c>
      <c r="D1105" s="2" t="s">
        <v>54</v>
      </c>
      <c r="F1105" s="4">
        <v>44738</v>
      </c>
      <c r="G1105" s="2">
        <v>444.28</v>
      </c>
      <c r="H1105" s="2">
        <v>-5634.14</v>
      </c>
      <c r="I1105" s="2" t="s">
        <v>53</v>
      </c>
      <c r="K1105" s="4">
        <v>44749</v>
      </c>
      <c r="L1105" s="2">
        <v>11240.24</v>
      </c>
      <c r="M1105" s="2">
        <v>-159186.85</v>
      </c>
      <c r="N1105" s="2" t="s">
        <v>55</v>
      </c>
      <c r="P1105" s="4">
        <v>44748</v>
      </c>
      <c r="Q1105" s="2">
        <v>5913.19</v>
      </c>
      <c r="R1105" s="2">
        <v>-199517.1</v>
      </c>
      <c r="S1105" s="2" t="s">
        <v>52</v>
      </c>
      <c r="U1105" s="4">
        <v>44752</v>
      </c>
      <c r="V1105" s="2">
        <v>240.78</v>
      </c>
      <c r="W1105" s="2">
        <v>-24914.3</v>
      </c>
      <c r="X1105" s="2" t="s">
        <v>54</v>
      </c>
      <c r="Z1105" s="12">
        <v>44701</v>
      </c>
      <c r="AA1105" s="10">
        <v>67082.25</v>
      </c>
      <c r="AB1105" s="10">
        <v>-506764.29</v>
      </c>
    </row>
    <row r="1106" spans="1:28" ht="15.75" customHeight="1" thickBot="1" x14ac:dyDescent="0.35">
      <c r="A1106" s="4">
        <v>43783</v>
      </c>
      <c r="B1106" s="2">
        <v>471.44</v>
      </c>
      <c r="C1106" s="2">
        <v>-7080.83</v>
      </c>
      <c r="D1106" s="2" t="s">
        <v>52</v>
      </c>
      <c r="F1106" s="4">
        <v>44739</v>
      </c>
      <c r="G1106" s="2">
        <v>15558.61</v>
      </c>
      <c r="H1106" s="2">
        <v>110525.06</v>
      </c>
      <c r="I1106" s="2" t="s">
        <v>53</v>
      </c>
      <c r="K1106" s="4">
        <v>44750</v>
      </c>
      <c r="L1106" s="2">
        <v>10061.86</v>
      </c>
      <c r="M1106" s="2">
        <v>-162705.07</v>
      </c>
      <c r="N1106" s="2" t="s">
        <v>55</v>
      </c>
      <c r="P1106" s="4">
        <v>44749</v>
      </c>
      <c r="Q1106" s="2">
        <v>4550.1099999999997</v>
      </c>
      <c r="R1106" s="2">
        <v>-18322.59</v>
      </c>
      <c r="S1106" s="2" t="s">
        <v>52</v>
      </c>
      <c r="U1106" s="4">
        <v>44753</v>
      </c>
      <c r="V1106" s="2">
        <v>20960.72</v>
      </c>
      <c r="W1106" s="2">
        <v>350434.81</v>
      </c>
      <c r="X1106" s="2" t="s">
        <v>54</v>
      </c>
      <c r="Z1106" s="12">
        <v>44702</v>
      </c>
      <c r="AA1106" s="10">
        <v>3704.17</v>
      </c>
      <c r="AB1106" s="10">
        <v>9635.4599999999991</v>
      </c>
    </row>
    <row r="1107" spans="1:28" ht="15.75" customHeight="1" thickBot="1" x14ac:dyDescent="0.35">
      <c r="A1107" s="4">
        <v>43783</v>
      </c>
      <c r="B1107" s="2">
        <v>2852.18</v>
      </c>
      <c r="C1107" s="2">
        <v>-3064.26</v>
      </c>
      <c r="D1107" s="2" t="s">
        <v>53</v>
      </c>
      <c r="F1107" s="4">
        <v>44740</v>
      </c>
      <c r="G1107" s="2">
        <v>17416.330000000002</v>
      </c>
      <c r="H1107" s="2">
        <v>19402.22</v>
      </c>
      <c r="I1107" s="2" t="s">
        <v>53</v>
      </c>
      <c r="K1107" s="4">
        <v>44752</v>
      </c>
      <c r="L1107" s="2">
        <v>115.9</v>
      </c>
      <c r="M1107" s="2">
        <v>-2552.73</v>
      </c>
      <c r="N1107" s="2" t="s">
        <v>55</v>
      </c>
      <c r="P1107" s="4">
        <v>44750</v>
      </c>
      <c r="Q1107" s="2">
        <v>7272.83</v>
      </c>
      <c r="R1107" s="2">
        <v>129377.85</v>
      </c>
      <c r="S1107" s="2" t="s">
        <v>52</v>
      </c>
      <c r="U1107" s="4">
        <v>44754</v>
      </c>
      <c r="V1107" s="2">
        <v>30158.21</v>
      </c>
      <c r="W1107" s="2">
        <v>14153.12</v>
      </c>
      <c r="X1107" s="2" t="s">
        <v>54</v>
      </c>
      <c r="Z1107" s="12">
        <v>44703</v>
      </c>
      <c r="AA1107" s="10">
        <v>6507.71</v>
      </c>
      <c r="AB1107" s="10">
        <v>-180180.57</v>
      </c>
    </row>
    <row r="1108" spans="1:28" ht="15.75" customHeight="1" thickBot="1" x14ac:dyDescent="0.35">
      <c r="A1108" s="4">
        <v>43784</v>
      </c>
      <c r="B1108" s="2">
        <v>2322.52</v>
      </c>
      <c r="C1108" s="2">
        <v>-6273.74</v>
      </c>
      <c r="D1108" s="2" t="s">
        <v>53</v>
      </c>
      <c r="F1108" s="4">
        <v>44741</v>
      </c>
      <c r="G1108" s="2">
        <v>17915.63</v>
      </c>
      <c r="H1108" s="2">
        <v>-262529.13</v>
      </c>
      <c r="I1108" s="2" t="s">
        <v>53</v>
      </c>
      <c r="K1108" s="4">
        <v>44753</v>
      </c>
      <c r="L1108" s="2">
        <v>8677.5499999999993</v>
      </c>
      <c r="M1108" s="2">
        <v>-133797.16</v>
      </c>
      <c r="N1108" s="2" t="s">
        <v>55</v>
      </c>
      <c r="P1108" s="4">
        <v>44752</v>
      </c>
      <c r="Q1108" s="2">
        <v>68.56</v>
      </c>
      <c r="R1108" s="2">
        <v>-3299.54</v>
      </c>
      <c r="S1108" s="2" t="s">
        <v>52</v>
      </c>
      <c r="U1108" s="4">
        <v>44755</v>
      </c>
      <c r="V1108" s="2">
        <v>37813.15</v>
      </c>
      <c r="W1108" s="2">
        <v>-2007891.97</v>
      </c>
      <c r="X1108" s="2" t="s">
        <v>54</v>
      </c>
      <c r="Z1108" s="12">
        <v>44704</v>
      </c>
      <c r="AA1108" s="10">
        <v>76752.19</v>
      </c>
      <c r="AB1108" s="10">
        <v>-1802047.28</v>
      </c>
    </row>
    <row r="1109" spans="1:28" ht="15.75" customHeight="1" thickBot="1" x14ac:dyDescent="0.35">
      <c r="A1109" s="4">
        <v>43784</v>
      </c>
      <c r="B1109" s="2">
        <v>1050.72</v>
      </c>
      <c r="C1109" s="2">
        <v>-39409.279999999999</v>
      </c>
      <c r="D1109" s="2" t="s">
        <v>54</v>
      </c>
      <c r="F1109" s="4">
        <v>44742</v>
      </c>
      <c r="G1109" s="2">
        <v>21736.93</v>
      </c>
      <c r="H1109" s="2">
        <v>-231321.53</v>
      </c>
      <c r="I1109" s="2" t="s">
        <v>53</v>
      </c>
      <c r="K1109" s="4">
        <v>44754</v>
      </c>
      <c r="L1109" s="2">
        <v>9853.9599999999991</v>
      </c>
      <c r="M1109" s="2">
        <v>-415863.6</v>
      </c>
      <c r="N1109" s="2" t="s">
        <v>55</v>
      </c>
      <c r="P1109" s="4">
        <v>44753</v>
      </c>
      <c r="Q1109" s="2">
        <v>10585.52</v>
      </c>
      <c r="R1109" s="2">
        <v>-243653.2</v>
      </c>
      <c r="S1109" s="2" t="s">
        <v>52</v>
      </c>
      <c r="U1109" s="4">
        <v>44756</v>
      </c>
      <c r="V1109" s="2">
        <v>33556.97</v>
      </c>
      <c r="W1109" s="2">
        <v>-2562881.87</v>
      </c>
      <c r="X1109" s="2" t="s">
        <v>54</v>
      </c>
      <c r="Z1109" s="12">
        <v>44705</v>
      </c>
      <c r="AA1109" s="10">
        <v>80369.990000000005</v>
      </c>
      <c r="AB1109" s="10">
        <v>504577.26</v>
      </c>
    </row>
    <row r="1110" spans="1:28" ht="15.75" customHeight="1" thickBot="1" x14ac:dyDescent="0.35">
      <c r="A1110" s="4">
        <v>43784</v>
      </c>
      <c r="B1110" s="2">
        <v>296.57</v>
      </c>
      <c r="C1110" s="2">
        <v>-5745.71</v>
      </c>
      <c r="D1110" s="2" t="s">
        <v>52</v>
      </c>
      <c r="F1110" s="4">
        <v>44743</v>
      </c>
      <c r="G1110" s="2">
        <v>19024.23</v>
      </c>
      <c r="H1110" s="2">
        <v>124997.43</v>
      </c>
      <c r="I1110" s="2" t="s">
        <v>53</v>
      </c>
      <c r="K1110" s="4">
        <v>44755</v>
      </c>
      <c r="L1110" s="2">
        <v>11296.13</v>
      </c>
      <c r="M1110" s="2">
        <v>4055.95</v>
      </c>
      <c r="N1110" s="2" t="s">
        <v>55</v>
      </c>
      <c r="P1110" s="4">
        <v>44754</v>
      </c>
      <c r="Q1110" s="2">
        <v>7880.61</v>
      </c>
      <c r="R1110" s="2">
        <v>21851.23</v>
      </c>
      <c r="S1110" s="2" t="s">
        <v>52</v>
      </c>
      <c r="U1110" s="4">
        <v>44757</v>
      </c>
      <c r="V1110" s="2">
        <v>22741.77</v>
      </c>
      <c r="W1110" s="2">
        <v>714830.08</v>
      </c>
      <c r="X1110" s="2" t="s">
        <v>54</v>
      </c>
      <c r="Z1110" s="12">
        <v>44706</v>
      </c>
      <c r="AA1110" s="10">
        <v>85423.2</v>
      </c>
      <c r="AB1110" s="10">
        <v>116765.77</v>
      </c>
    </row>
    <row r="1111" spans="1:28" ht="15.75" customHeight="1" thickBot="1" x14ac:dyDescent="0.35">
      <c r="A1111" s="4">
        <v>43784</v>
      </c>
      <c r="B1111" s="2">
        <v>1255.3900000000001</v>
      </c>
      <c r="C1111" s="2">
        <v>-812.7</v>
      </c>
      <c r="D1111" s="2" t="s">
        <v>55</v>
      </c>
      <c r="F1111" s="4">
        <v>44745</v>
      </c>
      <c r="G1111" s="2">
        <v>253.47</v>
      </c>
      <c r="H1111" s="2">
        <v>2487.13</v>
      </c>
      <c r="I1111" s="2" t="s">
        <v>53</v>
      </c>
      <c r="K1111" s="4">
        <v>44756</v>
      </c>
      <c r="L1111" s="2">
        <v>16356.08</v>
      </c>
      <c r="M1111" s="2">
        <v>160414.26</v>
      </c>
      <c r="N1111" s="2" t="s">
        <v>55</v>
      </c>
      <c r="P1111" s="4">
        <v>44755</v>
      </c>
      <c r="Q1111" s="2">
        <v>6891.14</v>
      </c>
      <c r="R1111" s="2">
        <v>-13360.46</v>
      </c>
      <c r="S1111" s="2" t="s">
        <v>52</v>
      </c>
      <c r="U1111" s="4">
        <v>44758</v>
      </c>
      <c r="V1111" s="2">
        <v>0.01</v>
      </c>
      <c r="W1111" s="2">
        <v>0.79</v>
      </c>
      <c r="X1111" s="2" t="s">
        <v>54</v>
      </c>
      <c r="Z1111" s="12">
        <v>44707</v>
      </c>
      <c r="AA1111" s="10">
        <v>78429.03</v>
      </c>
      <c r="AB1111" s="10">
        <v>461706.27</v>
      </c>
    </row>
    <row r="1112" spans="1:28" ht="15.75" customHeight="1" thickBot="1" x14ac:dyDescent="0.35">
      <c r="A1112" s="4">
        <v>43786</v>
      </c>
      <c r="B1112" s="2">
        <v>33.270000000000003</v>
      </c>
      <c r="C1112" s="2">
        <v>-204.38</v>
      </c>
      <c r="D1112" s="2" t="s">
        <v>54</v>
      </c>
      <c r="F1112" s="4">
        <v>44746</v>
      </c>
      <c r="G1112" s="2">
        <v>13490.24</v>
      </c>
      <c r="H1112" s="2">
        <v>120313.63</v>
      </c>
      <c r="I1112" s="2" t="s">
        <v>53</v>
      </c>
      <c r="K1112" s="4">
        <v>44757</v>
      </c>
      <c r="L1112" s="2">
        <v>7708.51</v>
      </c>
      <c r="M1112" s="2">
        <v>160176.43</v>
      </c>
      <c r="N1112" s="2" t="s">
        <v>55</v>
      </c>
      <c r="P1112" s="4">
        <v>44756</v>
      </c>
      <c r="Q1112" s="2">
        <v>10255.700000000001</v>
      </c>
      <c r="R1112" s="2">
        <v>-706251.75</v>
      </c>
      <c r="S1112" s="2" t="s">
        <v>52</v>
      </c>
      <c r="U1112" s="4">
        <v>44759</v>
      </c>
      <c r="V1112" s="2">
        <v>373.67</v>
      </c>
      <c r="W1112" s="2">
        <v>9605.57</v>
      </c>
      <c r="X1112" s="2" t="s">
        <v>54</v>
      </c>
      <c r="Z1112" s="12">
        <v>44708</v>
      </c>
      <c r="AA1112" s="10">
        <v>74716.039999999994</v>
      </c>
      <c r="AB1112" s="10">
        <v>-40409.660000000003</v>
      </c>
    </row>
    <row r="1113" spans="1:28" ht="15.75" customHeight="1" thickBot="1" x14ac:dyDescent="0.35">
      <c r="A1113" s="4">
        <v>43786</v>
      </c>
      <c r="B1113" s="2">
        <v>38.729999999999997</v>
      </c>
      <c r="C1113" s="2">
        <v>-1346.17</v>
      </c>
      <c r="D1113" s="2" t="s">
        <v>55</v>
      </c>
      <c r="F1113" s="4">
        <v>44747</v>
      </c>
      <c r="G1113" s="2">
        <v>25955.63</v>
      </c>
      <c r="H1113" s="2">
        <v>-3244733.52</v>
      </c>
      <c r="I1113" s="2" t="s">
        <v>53</v>
      </c>
      <c r="K1113" s="4">
        <v>44759</v>
      </c>
      <c r="L1113" s="2">
        <v>212.07</v>
      </c>
      <c r="M1113" s="2">
        <v>-43253.11</v>
      </c>
      <c r="N1113" s="2" t="s">
        <v>55</v>
      </c>
      <c r="P1113" s="4">
        <v>44757</v>
      </c>
      <c r="Q1113" s="2">
        <v>4860.95</v>
      </c>
      <c r="R1113" s="2">
        <v>12166.2</v>
      </c>
      <c r="S1113" s="2" t="s">
        <v>52</v>
      </c>
      <c r="U1113" s="4">
        <v>44760</v>
      </c>
      <c r="V1113" s="2">
        <v>24880.13</v>
      </c>
      <c r="W1113" s="2">
        <v>293806.44</v>
      </c>
      <c r="X1113" s="2" t="s">
        <v>54</v>
      </c>
      <c r="Z1113" s="12">
        <v>44709</v>
      </c>
      <c r="AA1113" s="10">
        <v>4887.66</v>
      </c>
      <c r="AB1113" s="10">
        <v>14231.74</v>
      </c>
    </row>
    <row r="1114" spans="1:28" ht="15.75" customHeight="1" thickBot="1" x14ac:dyDescent="0.35">
      <c r="A1114" s="4">
        <v>43786</v>
      </c>
      <c r="B1114" s="2">
        <v>31.49</v>
      </c>
      <c r="C1114" s="2">
        <v>799.11</v>
      </c>
      <c r="D1114" s="2" t="s">
        <v>53</v>
      </c>
      <c r="F1114" s="4">
        <v>44748</v>
      </c>
      <c r="G1114" s="2">
        <v>19660.97</v>
      </c>
      <c r="H1114" s="2">
        <v>-1539790.74</v>
      </c>
      <c r="I1114" s="2" t="s">
        <v>53</v>
      </c>
      <c r="K1114" s="4">
        <v>44760</v>
      </c>
      <c r="L1114" s="2">
        <v>10853.43</v>
      </c>
      <c r="M1114" s="2">
        <v>-305273.82</v>
      </c>
      <c r="N1114" s="2" t="s">
        <v>55</v>
      </c>
      <c r="P1114" s="4">
        <v>44759</v>
      </c>
      <c r="Q1114" s="2">
        <v>112.11</v>
      </c>
      <c r="R1114" s="2">
        <v>-1566.91</v>
      </c>
      <c r="S1114" s="2" t="s">
        <v>52</v>
      </c>
      <c r="U1114" s="4">
        <v>44761</v>
      </c>
      <c r="V1114" s="2">
        <v>22320.6</v>
      </c>
      <c r="W1114" s="2">
        <v>604166.13</v>
      </c>
      <c r="X1114" s="2" t="s">
        <v>54</v>
      </c>
      <c r="Z1114" s="12">
        <v>44710</v>
      </c>
      <c r="AA1114" s="10">
        <v>7653.43</v>
      </c>
      <c r="AB1114" s="10">
        <v>-195851.81</v>
      </c>
    </row>
    <row r="1115" spans="1:28" ht="15.75" customHeight="1" thickBot="1" x14ac:dyDescent="0.35">
      <c r="A1115" s="4">
        <v>43786</v>
      </c>
      <c r="B1115" s="2">
        <v>9.17</v>
      </c>
      <c r="C1115" s="2">
        <v>-118.78</v>
      </c>
      <c r="D1115" s="2" t="s">
        <v>52</v>
      </c>
      <c r="F1115" s="4">
        <v>44749</v>
      </c>
      <c r="G1115" s="2">
        <v>15718.78</v>
      </c>
      <c r="H1115" s="2">
        <v>-249572.98</v>
      </c>
      <c r="I1115" s="2" t="s">
        <v>53</v>
      </c>
      <c r="K1115" s="4">
        <v>44761</v>
      </c>
      <c r="L1115" s="2">
        <v>8890.08</v>
      </c>
      <c r="M1115" s="2">
        <v>-22061.66</v>
      </c>
      <c r="N1115" s="2" t="s">
        <v>55</v>
      </c>
      <c r="P1115" s="4">
        <v>44760</v>
      </c>
      <c r="Q1115" s="2">
        <v>5314.59</v>
      </c>
      <c r="R1115" s="2">
        <v>14278.76</v>
      </c>
      <c r="S1115" s="2" t="s">
        <v>52</v>
      </c>
      <c r="U1115" s="4">
        <v>44762</v>
      </c>
      <c r="V1115" s="2">
        <v>29194.080000000002</v>
      </c>
      <c r="W1115" s="2">
        <v>-684742.28</v>
      </c>
      <c r="X1115" s="2" t="s">
        <v>54</v>
      </c>
      <c r="Z1115" s="12">
        <v>44711</v>
      </c>
      <c r="AA1115" s="10">
        <v>65777.119999999995</v>
      </c>
      <c r="AB1115" s="10">
        <v>-1307218.32</v>
      </c>
    </row>
    <row r="1116" spans="1:28" ht="15.75" customHeight="1" thickBot="1" x14ac:dyDescent="0.35">
      <c r="A1116" s="4">
        <v>43787</v>
      </c>
      <c r="B1116" s="2">
        <v>2299.19</v>
      </c>
      <c r="C1116" s="2">
        <v>-24549.71</v>
      </c>
      <c r="D1116" s="2" t="s">
        <v>53</v>
      </c>
      <c r="F1116" s="4">
        <v>44750</v>
      </c>
      <c r="G1116" s="2">
        <v>19077.07</v>
      </c>
      <c r="H1116" s="2">
        <v>-775698.61</v>
      </c>
      <c r="I1116" s="2" t="s">
        <v>53</v>
      </c>
      <c r="K1116" s="4">
        <v>44762</v>
      </c>
      <c r="L1116" s="2">
        <v>10156.969999999999</v>
      </c>
      <c r="M1116" s="2">
        <v>27820.76</v>
      </c>
      <c r="N1116" s="2" t="s">
        <v>55</v>
      </c>
      <c r="P1116" s="4">
        <v>44761</v>
      </c>
      <c r="Q1116" s="2">
        <v>6528.07</v>
      </c>
      <c r="R1116" s="2">
        <v>-93305.37</v>
      </c>
      <c r="S1116" s="2" t="s">
        <v>52</v>
      </c>
      <c r="U1116" s="4">
        <v>44763</v>
      </c>
      <c r="V1116" s="2">
        <v>34051.050000000003</v>
      </c>
      <c r="W1116" s="2">
        <v>-3560119.5</v>
      </c>
      <c r="X1116" s="2" t="s">
        <v>54</v>
      </c>
      <c r="Z1116" s="12">
        <v>44712</v>
      </c>
      <c r="AA1116" s="10">
        <v>98069.25</v>
      </c>
      <c r="AB1116" s="10">
        <v>36185.629999999997</v>
      </c>
    </row>
    <row r="1117" spans="1:28" ht="15.75" customHeight="1" thickBot="1" x14ac:dyDescent="0.35">
      <c r="A1117" s="4">
        <v>43787</v>
      </c>
      <c r="B1117" s="2">
        <v>1351.37</v>
      </c>
      <c r="C1117" s="2">
        <v>-8362.31</v>
      </c>
      <c r="D1117" s="2" t="s">
        <v>54</v>
      </c>
      <c r="F1117" s="4">
        <v>44752</v>
      </c>
      <c r="G1117" s="2">
        <v>302.89999999999998</v>
      </c>
      <c r="H1117" s="2">
        <v>-2688.64</v>
      </c>
      <c r="I1117" s="2" t="s">
        <v>53</v>
      </c>
      <c r="K1117" s="4">
        <v>44763</v>
      </c>
      <c r="L1117" s="2">
        <v>11384.91</v>
      </c>
      <c r="M1117" s="2">
        <v>-270447.43</v>
      </c>
      <c r="N1117" s="2" t="s">
        <v>55</v>
      </c>
      <c r="P1117" s="4">
        <v>44762</v>
      </c>
      <c r="Q1117" s="2">
        <v>6345.5</v>
      </c>
      <c r="R1117" s="2">
        <v>-15218.47</v>
      </c>
      <c r="S1117" s="2" t="s">
        <v>52</v>
      </c>
      <c r="U1117" s="4">
        <v>44764</v>
      </c>
      <c r="V1117" s="2">
        <v>22200.9</v>
      </c>
      <c r="W1117" s="2">
        <v>-2195288.27</v>
      </c>
      <c r="X1117" s="2" t="s">
        <v>54</v>
      </c>
      <c r="Z1117" s="12">
        <v>44713</v>
      </c>
      <c r="AA1117" s="10">
        <v>96297.9</v>
      </c>
      <c r="AB1117" s="10">
        <v>-1561714.8</v>
      </c>
    </row>
    <row r="1118" spans="1:28" ht="15.75" customHeight="1" thickBot="1" x14ac:dyDescent="0.35">
      <c r="A1118" s="4">
        <v>43787</v>
      </c>
      <c r="B1118" s="2">
        <v>1345.8</v>
      </c>
      <c r="C1118" s="2">
        <v>-84247.71</v>
      </c>
      <c r="D1118" s="2" t="s">
        <v>55</v>
      </c>
      <c r="F1118" s="4">
        <v>44753</v>
      </c>
      <c r="G1118" s="2">
        <v>18462.75</v>
      </c>
      <c r="H1118" s="2">
        <v>-150916.17000000001</v>
      </c>
      <c r="I1118" s="2" t="s">
        <v>53</v>
      </c>
      <c r="K1118" s="4">
        <v>44764</v>
      </c>
      <c r="L1118" s="2">
        <v>9616.83</v>
      </c>
      <c r="M1118" s="2">
        <v>83883.240000000005</v>
      </c>
      <c r="N1118" s="2" t="s">
        <v>55</v>
      </c>
      <c r="P1118" s="4">
        <v>44763</v>
      </c>
      <c r="Q1118" s="2">
        <v>9216.14</v>
      </c>
      <c r="R1118" s="2">
        <v>98356.79</v>
      </c>
      <c r="S1118" s="2" t="s">
        <v>52</v>
      </c>
      <c r="U1118" s="4">
        <v>44766</v>
      </c>
      <c r="V1118" s="2">
        <v>134.9</v>
      </c>
      <c r="W1118" s="2">
        <v>-9104.76</v>
      </c>
      <c r="X1118" s="2" t="s">
        <v>54</v>
      </c>
      <c r="Z1118" s="12">
        <v>44714</v>
      </c>
      <c r="AA1118" s="10">
        <v>76031.350000000006</v>
      </c>
      <c r="AB1118" s="10">
        <v>-4577657.97</v>
      </c>
    </row>
    <row r="1119" spans="1:28" ht="15.75" customHeight="1" thickBot="1" x14ac:dyDescent="0.35">
      <c r="A1119" s="4">
        <v>43787</v>
      </c>
      <c r="B1119" s="2">
        <v>418.4</v>
      </c>
      <c r="C1119" s="2">
        <v>2331.91</v>
      </c>
      <c r="D1119" s="2" t="s">
        <v>52</v>
      </c>
      <c r="F1119" s="4">
        <v>44754</v>
      </c>
      <c r="G1119" s="2">
        <v>21008.9</v>
      </c>
      <c r="H1119" s="2">
        <v>-338588.78</v>
      </c>
      <c r="I1119" s="2" t="s">
        <v>53</v>
      </c>
      <c r="K1119" s="4">
        <v>44766</v>
      </c>
      <c r="L1119" s="2">
        <v>74.87</v>
      </c>
      <c r="M1119" s="2">
        <v>-3326.16</v>
      </c>
      <c r="N1119" s="2" t="s">
        <v>55</v>
      </c>
      <c r="P1119" s="4">
        <v>44764</v>
      </c>
      <c r="Q1119" s="2">
        <v>7568.54</v>
      </c>
      <c r="R1119" s="2">
        <v>-72197.259999999995</v>
      </c>
      <c r="S1119" s="2" t="s">
        <v>52</v>
      </c>
      <c r="U1119" s="4">
        <v>44767</v>
      </c>
      <c r="V1119" s="2">
        <v>18874.759999999998</v>
      </c>
      <c r="W1119" s="2">
        <v>-391039.8</v>
      </c>
      <c r="X1119" s="2" t="s">
        <v>54</v>
      </c>
      <c r="Z1119" s="12">
        <v>44715</v>
      </c>
      <c r="AA1119" s="10">
        <v>66538.899999999994</v>
      </c>
      <c r="AB1119" s="10">
        <v>-1893853.44</v>
      </c>
    </row>
    <row r="1120" spans="1:28" ht="15.75" customHeight="1" thickBot="1" x14ac:dyDescent="0.35">
      <c r="A1120" s="4">
        <v>43788</v>
      </c>
      <c r="B1120" s="2">
        <v>1394.21</v>
      </c>
      <c r="C1120" s="2">
        <v>20273.48</v>
      </c>
      <c r="D1120" s="2" t="s">
        <v>54</v>
      </c>
      <c r="F1120" s="4">
        <v>44755</v>
      </c>
      <c r="G1120" s="2">
        <v>21196.13</v>
      </c>
      <c r="H1120" s="2">
        <v>323316.25</v>
      </c>
      <c r="I1120" s="2" t="s">
        <v>53</v>
      </c>
      <c r="K1120" s="4">
        <v>44767</v>
      </c>
      <c r="L1120" s="2">
        <v>9296.8799999999992</v>
      </c>
      <c r="M1120" s="2">
        <v>50746.71</v>
      </c>
      <c r="N1120" s="2" t="s">
        <v>55</v>
      </c>
      <c r="P1120" s="4">
        <v>44766</v>
      </c>
      <c r="Q1120" s="2">
        <v>131.25</v>
      </c>
      <c r="R1120" s="2">
        <v>-7215</v>
      </c>
      <c r="S1120" s="2" t="s">
        <v>52</v>
      </c>
      <c r="U1120" s="4">
        <v>44768</v>
      </c>
      <c r="V1120" s="2">
        <v>19855.79</v>
      </c>
      <c r="W1120" s="2">
        <v>701361.55</v>
      </c>
      <c r="X1120" s="2" t="s">
        <v>54</v>
      </c>
      <c r="Z1120" s="12">
        <v>44716</v>
      </c>
      <c r="AA1120" s="10">
        <v>3639.6</v>
      </c>
      <c r="AB1120" s="10">
        <v>3029.55</v>
      </c>
    </row>
    <row r="1121" spans="1:28" ht="15.75" customHeight="1" thickBot="1" x14ac:dyDescent="0.35">
      <c r="A1121" s="4">
        <v>43788</v>
      </c>
      <c r="B1121" s="2">
        <v>430.63</v>
      </c>
      <c r="C1121" s="2">
        <v>5216.37</v>
      </c>
      <c r="D1121" s="2" t="s">
        <v>52</v>
      </c>
      <c r="F1121" s="4">
        <v>44756</v>
      </c>
      <c r="G1121" s="2">
        <v>23669.040000000001</v>
      </c>
      <c r="H1121" s="2">
        <v>-449365.89</v>
      </c>
      <c r="I1121" s="2" t="s">
        <v>53</v>
      </c>
      <c r="K1121" s="4">
        <v>44768</v>
      </c>
      <c r="L1121" s="2">
        <v>14198.58</v>
      </c>
      <c r="M1121" s="2">
        <v>-105124.81</v>
      </c>
      <c r="N1121" s="2" t="s">
        <v>55</v>
      </c>
      <c r="P1121" s="4">
        <v>44767</v>
      </c>
      <c r="Q1121" s="2">
        <v>7471.82</v>
      </c>
      <c r="R1121" s="2">
        <v>64232.81</v>
      </c>
      <c r="S1121" s="2" t="s">
        <v>52</v>
      </c>
      <c r="U1121" s="4">
        <v>44769</v>
      </c>
      <c r="V1121" s="2">
        <v>27734.47</v>
      </c>
      <c r="W1121" s="2">
        <v>-230725.36</v>
      </c>
      <c r="X1121" s="2" t="s">
        <v>54</v>
      </c>
      <c r="Z1121" s="12">
        <v>44717</v>
      </c>
      <c r="AA1121" s="10">
        <v>6231.9</v>
      </c>
      <c r="AB1121" s="10">
        <v>-62934.76</v>
      </c>
    </row>
    <row r="1122" spans="1:28" ht="15.75" customHeight="1" thickBot="1" x14ac:dyDescent="0.35">
      <c r="A1122" s="4">
        <v>43788</v>
      </c>
      <c r="B1122" s="2">
        <v>2074.2600000000002</v>
      </c>
      <c r="C1122" s="2">
        <v>3540.43</v>
      </c>
      <c r="D1122" s="2" t="s">
        <v>53</v>
      </c>
      <c r="F1122" s="4">
        <v>44757</v>
      </c>
      <c r="G1122" s="2">
        <v>17040.57</v>
      </c>
      <c r="H1122" s="2">
        <v>-23354.79</v>
      </c>
      <c r="I1122" s="2" t="s">
        <v>53</v>
      </c>
      <c r="K1122" s="4">
        <v>44769</v>
      </c>
      <c r="L1122" s="2">
        <v>13503.17</v>
      </c>
      <c r="M1122" s="2">
        <v>-52598.78</v>
      </c>
      <c r="N1122" s="2" t="s">
        <v>55</v>
      </c>
      <c r="P1122" s="4">
        <v>44768</v>
      </c>
      <c r="Q1122" s="2">
        <v>5698.31</v>
      </c>
      <c r="R1122" s="2">
        <v>-20307.62</v>
      </c>
      <c r="S1122" s="2" t="s">
        <v>52</v>
      </c>
      <c r="U1122" s="4">
        <v>44770</v>
      </c>
      <c r="V1122" s="2">
        <v>31016.42</v>
      </c>
      <c r="W1122" s="2">
        <v>-963289.13</v>
      </c>
      <c r="X1122" s="2" t="s">
        <v>54</v>
      </c>
      <c r="Z1122" s="12">
        <v>44718</v>
      </c>
      <c r="AA1122" s="10">
        <v>77087.23</v>
      </c>
      <c r="AB1122" s="10">
        <v>-1590197.77</v>
      </c>
    </row>
    <row r="1123" spans="1:28" ht="15.75" customHeight="1" thickBot="1" x14ac:dyDescent="0.35">
      <c r="A1123" s="4">
        <v>43788</v>
      </c>
      <c r="B1123" s="2">
        <v>1596.05</v>
      </c>
      <c r="C1123" s="2">
        <v>32707.75</v>
      </c>
      <c r="D1123" s="2" t="s">
        <v>55</v>
      </c>
      <c r="F1123" s="4">
        <v>44759</v>
      </c>
      <c r="G1123" s="2">
        <v>273.02</v>
      </c>
      <c r="H1123" s="2">
        <v>-31971.15</v>
      </c>
      <c r="I1123" s="2" t="s">
        <v>53</v>
      </c>
      <c r="K1123" s="4">
        <v>44770</v>
      </c>
      <c r="L1123" s="2">
        <v>12711.35</v>
      </c>
      <c r="M1123" s="2">
        <v>-9001.7900000000009</v>
      </c>
      <c r="N1123" s="2" t="s">
        <v>55</v>
      </c>
      <c r="P1123" s="4">
        <v>44769</v>
      </c>
      <c r="Q1123" s="2">
        <v>8739.61</v>
      </c>
      <c r="R1123" s="2">
        <v>-274486.02</v>
      </c>
      <c r="S1123" s="2" t="s">
        <v>52</v>
      </c>
      <c r="U1123" s="4">
        <v>44771</v>
      </c>
      <c r="V1123" s="2">
        <v>23801.64</v>
      </c>
      <c r="W1123" s="2">
        <v>-1140517.47</v>
      </c>
      <c r="X1123" s="2" t="s">
        <v>54</v>
      </c>
      <c r="Z1123" s="12">
        <v>44719</v>
      </c>
      <c r="AA1123" s="10">
        <v>86824.92</v>
      </c>
      <c r="AB1123" s="10">
        <v>-820800.37</v>
      </c>
    </row>
    <row r="1124" spans="1:28" ht="15.75" customHeight="1" thickBot="1" x14ac:dyDescent="0.35">
      <c r="A1124" s="4">
        <v>43789</v>
      </c>
      <c r="B1124" s="2">
        <v>1688.62</v>
      </c>
      <c r="C1124" s="2">
        <v>2759.35</v>
      </c>
      <c r="D1124" s="2" t="s">
        <v>55</v>
      </c>
      <c r="F1124" s="4">
        <v>44760</v>
      </c>
      <c r="G1124" s="2">
        <v>20608.73</v>
      </c>
      <c r="H1124" s="2">
        <v>-303224.2</v>
      </c>
      <c r="I1124" s="2" t="s">
        <v>53</v>
      </c>
      <c r="K1124" s="4">
        <v>44771</v>
      </c>
      <c r="L1124" s="2">
        <v>14179.86</v>
      </c>
      <c r="M1124" s="2">
        <v>-289349.14</v>
      </c>
      <c r="N1124" s="2" t="s">
        <v>55</v>
      </c>
      <c r="P1124" s="4">
        <v>44770</v>
      </c>
      <c r="Q1124" s="2">
        <v>9933.14</v>
      </c>
      <c r="R1124" s="2">
        <v>-37897.56</v>
      </c>
      <c r="S1124" s="2" t="s">
        <v>52</v>
      </c>
      <c r="U1124" s="4">
        <v>44773</v>
      </c>
      <c r="V1124" s="2">
        <v>321.76</v>
      </c>
      <c r="W1124" s="2">
        <v>-23690.32</v>
      </c>
      <c r="X1124" s="2" t="s">
        <v>54</v>
      </c>
      <c r="Z1124" s="12">
        <v>44720</v>
      </c>
      <c r="AA1124" s="10">
        <v>90099.54</v>
      </c>
      <c r="AB1124" s="10">
        <v>-636485.93999999994</v>
      </c>
    </row>
    <row r="1125" spans="1:28" ht="15.75" customHeight="1" thickBot="1" x14ac:dyDescent="0.35">
      <c r="A1125" s="4">
        <v>43789</v>
      </c>
      <c r="B1125" s="2">
        <v>503.08</v>
      </c>
      <c r="C1125" s="2">
        <v>8034.33</v>
      </c>
      <c r="D1125" s="2" t="s">
        <v>52</v>
      </c>
      <c r="F1125" s="4">
        <v>44761</v>
      </c>
      <c r="G1125" s="2">
        <v>19750.37</v>
      </c>
      <c r="H1125" s="2">
        <v>-43439.08</v>
      </c>
      <c r="I1125" s="2" t="s">
        <v>53</v>
      </c>
      <c r="K1125" s="4">
        <v>44773</v>
      </c>
      <c r="L1125" s="2">
        <v>161.33000000000001</v>
      </c>
      <c r="M1125" s="2">
        <v>-13535.99</v>
      </c>
      <c r="N1125" s="2" t="s">
        <v>55</v>
      </c>
      <c r="P1125" s="4">
        <v>44771</v>
      </c>
      <c r="Q1125" s="2">
        <v>11803.57</v>
      </c>
      <c r="R1125" s="2">
        <v>-481668.23</v>
      </c>
      <c r="S1125" s="2" t="s">
        <v>52</v>
      </c>
      <c r="U1125" s="4">
        <v>44774</v>
      </c>
      <c r="V1125" s="2">
        <v>25556.720000000001</v>
      </c>
      <c r="W1125" s="2">
        <v>-347280.15</v>
      </c>
      <c r="X1125" s="2" t="s">
        <v>54</v>
      </c>
      <c r="Z1125" s="12">
        <v>44721</v>
      </c>
      <c r="AA1125" s="10">
        <v>99468.59</v>
      </c>
      <c r="AB1125" s="10">
        <v>1189929.77</v>
      </c>
    </row>
    <row r="1126" spans="1:28" ht="15.75" customHeight="1" thickBot="1" x14ac:dyDescent="0.35">
      <c r="A1126" s="4">
        <v>43789</v>
      </c>
      <c r="B1126" s="2">
        <v>1722.71</v>
      </c>
      <c r="C1126" s="2">
        <v>-12581.01</v>
      </c>
      <c r="D1126" s="2" t="s">
        <v>54</v>
      </c>
      <c r="F1126" s="4">
        <v>44762</v>
      </c>
      <c r="G1126" s="2">
        <v>23639.39</v>
      </c>
      <c r="H1126" s="2">
        <v>-679661.04</v>
      </c>
      <c r="I1126" s="2" t="s">
        <v>53</v>
      </c>
      <c r="K1126" s="4">
        <v>44774</v>
      </c>
      <c r="L1126" s="2">
        <v>11122.01</v>
      </c>
      <c r="M1126" s="2">
        <v>-194644.5</v>
      </c>
      <c r="N1126" s="2" t="s">
        <v>55</v>
      </c>
      <c r="P1126" s="4">
        <v>44773</v>
      </c>
      <c r="Q1126" s="2">
        <v>263.91000000000003</v>
      </c>
      <c r="R1126" s="2">
        <v>-25152.27</v>
      </c>
      <c r="S1126" s="2" t="s">
        <v>52</v>
      </c>
      <c r="U1126" s="4">
        <v>44775</v>
      </c>
      <c r="V1126" s="2">
        <v>31879.040000000001</v>
      </c>
      <c r="W1126" s="2">
        <v>-1374683.99</v>
      </c>
      <c r="X1126" s="2" t="s">
        <v>54</v>
      </c>
      <c r="Z1126" s="12">
        <v>44722</v>
      </c>
      <c r="AA1126" s="10">
        <v>95879.55</v>
      </c>
      <c r="AB1126" s="10">
        <v>-5020469.3099999996</v>
      </c>
    </row>
    <row r="1127" spans="1:28" ht="15.75" customHeight="1" thickBot="1" x14ac:dyDescent="0.35">
      <c r="A1127" s="4">
        <v>43789</v>
      </c>
      <c r="B1127" s="2">
        <v>2761.94</v>
      </c>
      <c r="C1127" s="2">
        <v>15518.3</v>
      </c>
      <c r="D1127" s="2" t="s">
        <v>53</v>
      </c>
      <c r="F1127" s="4">
        <v>44763</v>
      </c>
      <c r="G1127" s="2">
        <v>21556.68</v>
      </c>
      <c r="H1127" s="2">
        <v>135984.79</v>
      </c>
      <c r="I1127" s="2" t="s">
        <v>53</v>
      </c>
      <c r="K1127" s="4">
        <v>44775</v>
      </c>
      <c r="L1127" s="2">
        <v>12880.48</v>
      </c>
      <c r="M1127" s="2">
        <v>58320.01</v>
      </c>
      <c r="N1127" s="2" t="s">
        <v>55</v>
      </c>
      <c r="P1127" s="4">
        <v>44774</v>
      </c>
      <c r="Q1127" s="2">
        <v>9708.74</v>
      </c>
      <c r="R1127" s="2">
        <v>-23906.28</v>
      </c>
      <c r="S1127" s="2" t="s">
        <v>52</v>
      </c>
      <c r="U1127" s="4">
        <v>44776</v>
      </c>
      <c r="V1127" s="2">
        <v>22517.45</v>
      </c>
      <c r="W1127" s="2">
        <v>554083.93999999994</v>
      </c>
      <c r="X1127" s="2" t="s">
        <v>54</v>
      </c>
      <c r="Z1127" s="12">
        <v>44723</v>
      </c>
      <c r="AA1127" s="10">
        <v>4298.83</v>
      </c>
      <c r="AB1127" s="10">
        <v>-379007.93</v>
      </c>
    </row>
    <row r="1128" spans="1:28" ht="15.75" customHeight="1" thickBot="1" x14ac:dyDescent="0.35">
      <c r="A1128" s="4">
        <v>43790</v>
      </c>
      <c r="B1128" s="2">
        <v>2477.63</v>
      </c>
      <c r="C1128" s="2">
        <v>-12120.66</v>
      </c>
      <c r="D1128" s="2" t="s">
        <v>53</v>
      </c>
      <c r="F1128" s="4">
        <v>44764</v>
      </c>
      <c r="G1128" s="2">
        <v>20555.3</v>
      </c>
      <c r="H1128" s="2">
        <v>-25993.67</v>
      </c>
      <c r="I1128" s="2" t="s">
        <v>53</v>
      </c>
      <c r="K1128" s="4">
        <v>44776</v>
      </c>
      <c r="L1128" s="2">
        <v>10453.09</v>
      </c>
      <c r="M1128" s="2">
        <v>-49837.27</v>
      </c>
      <c r="N1128" s="2" t="s">
        <v>55</v>
      </c>
      <c r="P1128" s="4">
        <v>44775</v>
      </c>
      <c r="Q1128" s="2">
        <v>9647.92</v>
      </c>
      <c r="R1128" s="2">
        <v>-362569.29</v>
      </c>
      <c r="S1128" s="2" t="s">
        <v>52</v>
      </c>
      <c r="U1128" s="4">
        <v>44777</v>
      </c>
      <c r="V1128" s="2">
        <v>23857.71</v>
      </c>
      <c r="W1128" s="2">
        <v>-2061318.78</v>
      </c>
      <c r="X1128" s="2" t="s">
        <v>54</v>
      </c>
      <c r="Z1128" s="12">
        <v>44724</v>
      </c>
      <c r="AA1128" s="10">
        <v>10344.65</v>
      </c>
      <c r="AB1128" s="10">
        <v>-1937977.13</v>
      </c>
    </row>
    <row r="1129" spans="1:28" ht="15.75" customHeight="1" thickBot="1" x14ac:dyDescent="0.35">
      <c r="A1129" s="4">
        <v>43790</v>
      </c>
      <c r="B1129" s="2">
        <v>562.25</v>
      </c>
      <c r="C1129" s="2">
        <v>3576.22</v>
      </c>
      <c r="D1129" s="2" t="s">
        <v>52</v>
      </c>
      <c r="F1129" s="4">
        <v>44766</v>
      </c>
      <c r="G1129" s="2">
        <v>229.76</v>
      </c>
      <c r="H1129" s="2">
        <v>564.70000000000005</v>
      </c>
      <c r="I1129" s="2" t="s">
        <v>53</v>
      </c>
      <c r="K1129" s="4">
        <v>44777</v>
      </c>
      <c r="L1129" s="2">
        <v>11939.92</v>
      </c>
      <c r="M1129" s="2">
        <v>111735.6</v>
      </c>
      <c r="N1129" s="2" t="s">
        <v>55</v>
      </c>
      <c r="P1129" s="4">
        <v>44776</v>
      </c>
      <c r="Q1129" s="2">
        <v>8763.93</v>
      </c>
      <c r="R1129" s="2">
        <v>37621.879999999997</v>
      </c>
      <c r="S1129" s="2" t="s">
        <v>52</v>
      </c>
      <c r="U1129" s="4">
        <v>44778</v>
      </c>
      <c r="V1129" s="2">
        <v>20958.37</v>
      </c>
      <c r="W1129" s="2">
        <v>-193902.77</v>
      </c>
      <c r="X1129" s="2" t="s">
        <v>54</v>
      </c>
      <c r="Z1129" s="12">
        <v>44725</v>
      </c>
      <c r="AA1129" s="10">
        <v>96971.57</v>
      </c>
      <c r="AB1129" s="10">
        <v>-8496455.4199999999</v>
      </c>
    </row>
    <row r="1130" spans="1:28" ht="15.75" customHeight="1" thickBot="1" x14ac:dyDescent="0.35">
      <c r="A1130" s="4">
        <v>43790</v>
      </c>
      <c r="B1130" s="2">
        <v>1947.53</v>
      </c>
      <c r="C1130" s="2">
        <v>-11544.61</v>
      </c>
      <c r="D1130" s="2" t="s">
        <v>55</v>
      </c>
      <c r="F1130" s="4">
        <v>44767</v>
      </c>
      <c r="G1130" s="2">
        <v>17939.560000000001</v>
      </c>
      <c r="H1130" s="2">
        <v>215008.27</v>
      </c>
      <c r="I1130" s="2" t="s">
        <v>53</v>
      </c>
      <c r="K1130" s="4">
        <v>44778</v>
      </c>
      <c r="L1130" s="2">
        <v>12575.88</v>
      </c>
      <c r="M1130" s="2">
        <v>140893.35999999999</v>
      </c>
      <c r="N1130" s="2" t="s">
        <v>55</v>
      </c>
      <c r="P1130" s="4">
        <v>44777</v>
      </c>
      <c r="Q1130" s="2">
        <v>8763.7099999999991</v>
      </c>
      <c r="R1130" s="2">
        <v>-23631.31</v>
      </c>
      <c r="S1130" s="2" t="s">
        <v>52</v>
      </c>
      <c r="U1130" s="4">
        <v>44780</v>
      </c>
      <c r="V1130" s="2">
        <v>163.53</v>
      </c>
      <c r="W1130" s="2">
        <v>-35731.07</v>
      </c>
      <c r="X1130" s="2" t="s">
        <v>54</v>
      </c>
      <c r="Z1130" s="12">
        <v>44726</v>
      </c>
      <c r="AA1130" s="10">
        <v>79831.78</v>
      </c>
      <c r="AB1130" s="10">
        <v>-3389214</v>
      </c>
    </row>
    <row r="1131" spans="1:28" ht="15.75" customHeight="1" thickBot="1" x14ac:dyDescent="0.35">
      <c r="A1131" s="4">
        <v>43790</v>
      </c>
      <c r="B1131" s="2">
        <v>1449.7</v>
      </c>
      <c r="C1131" s="2">
        <v>67350.149999999994</v>
      </c>
      <c r="D1131" s="2" t="s">
        <v>54</v>
      </c>
      <c r="F1131" s="4">
        <v>44768</v>
      </c>
      <c r="G1131" s="2">
        <v>24425.119999999999</v>
      </c>
      <c r="H1131" s="2">
        <v>-204397.56</v>
      </c>
      <c r="I1131" s="2" t="s">
        <v>53</v>
      </c>
      <c r="K1131" s="4">
        <v>44779</v>
      </c>
      <c r="L1131" s="2">
        <v>0.02</v>
      </c>
      <c r="M1131" s="2">
        <v>18.899999999999999</v>
      </c>
      <c r="N1131" s="2" t="s">
        <v>55</v>
      </c>
      <c r="P1131" s="4">
        <v>44778</v>
      </c>
      <c r="Q1131" s="2">
        <v>10219.879999999999</v>
      </c>
      <c r="R1131" s="2">
        <v>-61079.65</v>
      </c>
      <c r="S1131" s="2" t="s">
        <v>52</v>
      </c>
      <c r="U1131" s="4">
        <v>44781</v>
      </c>
      <c r="V1131" s="2">
        <v>17944.16</v>
      </c>
      <c r="W1131" s="2">
        <v>22194.25</v>
      </c>
      <c r="X1131" s="2" t="s">
        <v>54</v>
      </c>
      <c r="Z1131" s="12">
        <v>44727</v>
      </c>
      <c r="AA1131" s="10">
        <v>88045.79</v>
      </c>
      <c r="AB1131" s="10">
        <v>-931694.18</v>
      </c>
    </row>
    <row r="1132" spans="1:28" ht="15.75" customHeight="1" thickBot="1" x14ac:dyDescent="0.35">
      <c r="A1132" s="4">
        <v>43791</v>
      </c>
      <c r="B1132" s="2">
        <v>1489.18</v>
      </c>
      <c r="C1132" s="2">
        <v>106205.16</v>
      </c>
      <c r="D1132" s="2" t="s">
        <v>54</v>
      </c>
      <c r="F1132" s="4">
        <v>44769</v>
      </c>
      <c r="G1132" s="2">
        <v>25915.09</v>
      </c>
      <c r="H1132" s="2">
        <v>110489.63</v>
      </c>
      <c r="I1132" s="2" t="s">
        <v>53</v>
      </c>
      <c r="K1132" s="4">
        <v>44780</v>
      </c>
      <c r="L1132" s="2">
        <v>104.75</v>
      </c>
      <c r="M1132" s="2">
        <v>-22789.759999999998</v>
      </c>
      <c r="N1132" s="2" t="s">
        <v>55</v>
      </c>
      <c r="P1132" s="4">
        <v>44780</v>
      </c>
      <c r="Q1132" s="2">
        <v>128.94</v>
      </c>
      <c r="R1132" s="2">
        <v>-8775.0499999999993</v>
      </c>
      <c r="S1132" s="2" t="s">
        <v>52</v>
      </c>
      <c r="U1132" s="4">
        <v>44782</v>
      </c>
      <c r="V1132" s="2">
        <v>22191.42</v>
      </c>
      <c r="W1132" s="2">
        <v>8594.7199999999993</v>
      </c>
      <c r="X1132" s="2" t="s">
        <v>54</v>
      </c>
      <c r="Z1132" s="12">
        <v>44728</v>
      </c>
      <c r="AA1132" s="10">
        <v>87828.479999999996</v>
      </c>
      <c r="AB1132" s="10">
        <v>-1101939.73</v>
      </c>
    </row>
    <row r="1133" spans="1:28" ht="15.75" customHeight="1" thickBot="1" x14ac:dyDescent="0.35">
      <c r="A1133" s="4">
        <v>43791</v>
      </c>
      <c r="B1133" s="2">
        <v>1309.1199999999999</v>
      </c>
      <c r="C1133" s="2">
        <v>-2661.72</v>
      </c>
      <c r="D1133" s="2" t="s">
        <v>55</v>
      </c>
      <c r="F1133" s="4">
        <v>44770</v>
      </c>
      <c r="G1133" s="2">
        <v>23468.36</v>
      </c>
      <c r="H1133" s="2">
        <v>128735.67999999999</v>
      </c>
      <c r="I1133" s="2" t="s">
        <v>53</v>
      </c>
      <c r="K1133" s="4">
        <v>44781</v>
      </c>
      <c r="L1133" s="2">
        <v>11307.42</v>
      </c>
      <c r="M1133" s="2">
        <v>206214.88</v>
      </c>
      <c r="N1133" s="2" t="s">
        <v>55</v>
      </c>
      <c r="P1133" s="4">
        <v>44781</v>
      </c>
      <c r="Q1133" s="2">
        <v>5986.37</v>
      </c>
      <c r="R1133" s="2">
        <v>-2651.98</v>
      </c>
      <c r="S1133" s="2" t="s">
        <v>52</v>
      </c>
      <c r="U1133" s="4">
        <v>44783</v>
      </c>
      <c r="V1133" s="2">
        <v>26173.88</v>
      </c>
      <c r="W1133" s="2">
        <v>692104.46</v>
      </c>
      <c r="X1133" s="2" t="s">
        <v>54</v>
      </c>
      <c r="Z1133" s="12">
        <v>44729</v>
      </c>
      <c r="AA1133" s="10">
        <v>65741.740000000005</v>
      </c>
      <c r="AB1133" s="10">
        <v>260290.41</v>
      </c>
    </row>
    <row r="1134" spans="1:28" ht="15.75" customHeight="1" thickBot="1" x14ac:dyDescent="0.35">
      <c r="A1134" s="4">
        <v>43791</v>
      </c>
      <c r="B1134" s="2">
        <v>2920.96</v>
      </c>
      <c r="C1134" s="2">
        <v>9352.0400000000009</v>
      </c>
      <c r="D1134" s="2" t="s">
        <v>53</v>
      </c>
      <c r="F1134" s="4">
        <v>44771</v>
      </c>
      <c r="G1134" s="2">
        <v>24382.240000000002</v>
      </c>
      <c r="H1134" s="2">
        <v>112399.65</v>
      </c>
      <c r="I1134" s="2" t="s">
        <v>53</v>
      </c>
      <c r="K1134" s="4">
        <v>44782</v>
      </c>
      <c r="L1134" s="2">
        <v>10400.75</v>
      </c>
      <c r="M1134" s="2">
        <v>148055.54999999999</v>
      </c>
      <c r="N1134" s="2" t="s">
        <v>55</v>
      </c>
      <c r="P1134" s="4">
        <v>44782</v>
      </c>
      <c r="Q1134" s="2">
        <v>3627</v>
      </c>
      <c r="R1134" s="2">
        <v>-5558.24</v>
      </c>
      <c r="S1134" s="2" t="s">
        <v>52</v>
      </c>
      <c r="U1134" s="4">
        <v>44784</v>
      </c>
      <c r="V1134" s="2">
        <v>26219.88</v>
      </c>
      <c r="W1134" s="2">
        <v>555385.62</v>
      </c>
      <c r="X1134" s="2" t="s">
        <v>54</v>
      </c>
      <c r="Z1134" s="12">
        <v>44730</v>
      </c>
      <c r="AA1134" s="10">
        <v>8231.2099999999991</v>
      </c>
      <c r="AB1134" s="10">
        <v>-758667.98</v>
      </c>
    </row>
    <row r="1135" spans="1:28" ht="15.75" customHeight="1" thickBot="1" x14ac:dyDescent="0.35">
      <c r="A1135" s="4">
        <v>43791</v>
      </c>
      <c r="B1135" s="2">
        <v>285.72000000000003</v>
      </c>
      <c r="C1135" s="2">
        <v>-1208.1500000000001</v>
      </c>
      <c r="D1135" s="2" t="s">
        <v>52</v>
      </c>
      <c r="F1135" s="4">
        <v>44773</v>
      </c>
      <c r="G1135" s="2">
        <v>388.21</v>
      </c>
      <c r="H1135" s="2">
        <v>-20164.75</v>
      </c>
      <c r="I1135" s="2" t="s">
        <v>53</v>
      </c>
      <c r="K1135" s="4">
        <v>44783</v>
      </c>
      <c r="L1135" s="2">
        <v>13648.96</v>
      </c>
      <c r="M1135" s="2">
        <v>-253818.61</v>
      </c>
      <c r="N1135" s="2" t="s">
        <v>55</v>
      </c>
      <c r="P1135" s="4">
        <v>44783</v>
      </c>
      <c r="Q1135" s="2">
        <v>6282.11</v>
      </c>
      <c r="R1135" s="2">
        <v>87633.88</v>
      </c>
      <c r="S1135" s="2" t="s">
        <v>52</v>
      </c>
      <c r="U1135" s="4">
        <v>44785</v>
      </c>
      <c r="V1135" s="2">
        <v>23964.55</v>
      </c>
      <c r="W1135" s="2">
        <v>76676.41</v>
      </c>
      <c r="X1135" s="2" t="s">
        <v>54</v>
      </c>
      <c r="Z1135" s="12">
        <v>44731</v>
      </c>
      <c r="AA1135" s="10">
        <v>7186.78</v>
      </c>
      <c r="AB1135" s="10">
        <v>-278708.21000000002</v>
      </c>
    </row>
    <row r="1136" spans="1:28" ht="15.75" customHeight="1" thickBot="1" x14ac:dyDescent="0.35">
      <c r="A1136" s="4">
        <v>43793</v>
      </c>
      <c r="B1136" s="2">
        <v>47.91</v>
      </c>
      <c r="C1136" s="2">
        <v>-21040.79</v>
      </c>
      <c r="D1136" s="2" t="s">
        <v>54</v>
      </c>
      <c r="F1136" s="4">
        <v>44774</v>
      </c>
      <c r="G1136" s="2">
        <v>21665.33</v>
      </c>
      <c r="H1136" s="2">
        <v>160309.82999999999</v>
      </c>
      <c r="I1136" s="2" t="s">
        <v>53</v>
      </c>
      <c r="K1136" s="4">
        <v>44784</v>
      </c>
      <c r="L1136" s="2">
        <v>11197.8</v>
      </c>
      <c r="M1136" s="2">
        <v>193619.55</v>
      </c>
      <c r="N1136" s="2" t="s">
        <v>55</v>
      </c>
      <c r="P1136" s="4">
        <v>44784</v>
      </c>
      <c r="Q1136" s="2">
        <v>5221.54</v>
      </c>
      <c r="R1136" s="2">
        <v>92917.07</v>
      </c>
      <c r="S1136" s="2" t="s">
        <v>52</v>
      </c>
      <c r="U1136" s="4">
        <v>44787</v>
      </c>
      <c r="V1136" s="2">
        <v>252.08</v>
      </c>
      <c r="W1136" s="2">
        <v>-35858.54</v>
      </c>
      <c r="X1136" s="2" t="s">
        <v>54</v>
      </c>
      <c r="Z1136" s="12">
        <v>44732</v>
      </c>
      <c r="AA1136" s="10">
        <v>53348.12</v>
      </c>
      <c r="AB1136" s="10">
        <v>632345.56000000006</v>
      </c>
    </row>
    <row r="1137" spans="1:28" ht="15.75" customHeight="1" thickBot="1" x14ac:dyDescent="0.35">
      <c r="A1137" s="4">
        <v>43793</v>
      </c>
      <c r="B1137" s="2">
        <v>71.69</v>
      </c>
      <c r="C1137" s="2">
        <v>-423.6</v>
      </c>
      <c r="D1137" s="2" t="s">
        <v>55</v>
      </c>
      <c r="F1137" s="4">
        <v>44775</v>
      </c>
      <c r="G1137" s="2">
        <v>24906.560000000001</v>
      </c>
      <c r="H1137" s="2">
        <v>-166592.87</v>
      </c>
      <c r="I1137" s="2" t="s">
        <v>53</v>
      </c>
      <c r="K1137" s="4">
        <v>44785</v>
      </c>
      <c r="L1137" s="2">
        <v>12905.49</v>
      </c>
      <c r="M1137" s="2">
        <v>15911.63</v>
      </c>
      <c r="N1137" s="2" t="s">
        <v>55</v>
      </c>
      <c r="P1137" s="4">
        <v>44785</v>
      </c>
      <c r="Q1137" s="2">
        <v>4038.63</v>
      </c>
      <c r="R1137" s="2">
        <v>-173250.66</v>
      </c>
      <c r="S1137" s="2" t="s">
        <v>52</v>
      </c>
      <c r="U1137" s="4">
        <v>44788</v>
      </c>
      <c r="V1137" s="2">
        <v>26069.16</v>
      </c>
      <c r="W1137" s="2">
        <v>-1798092.61</v>
      </c>
      <c r="X1137" s="2" t="s">
        <v>54</v>
      </c>
      <c r="Z1137" s="12">
        <v>44733</v>
      </c>
      <c r="AA1137" s="10">
        <v>78562.05</v>
      </c>
      <c r="AB1137" s="10">
        <v>263610.34999999998</v>
      </c>
    </row>
    <row r="1138" spans="1:28" ht="15.75" customHeight="1" thickBot="1" x14ac:dyDescent="0.35">
      <c r="A1138" s="4">
        <v>43793</v>
      </c>
      <c r="B1138" s="2">
        <v>24.69</v>
      </c>
      <c r="C1138" s="2">
        <v>-3060.16</v>
      </c>
      <c r="D1138" s="2" t="s">
        <v>53</v>
      </c>
      <c r="F1138" s="4">
        <v>44776</v>
      </c>
      <c r="G1138" s="2">
        <v>22502.95</v>
      </c>
      <c r="H1138" s="2">
        <v>91986.2</v>
      </c>
      <c r="I1138" s="2" t="s">
        <v>53</v>
      </c>
      <c r="K1138" s="4">
        <v>44786</v>
      </c>
      <c r="L1138" s="2">
        <v>0.04</v>
      </c>
      <c r="M1138" s="2">
        <v>13.36</v>
      </c>
      <c r="N1138" s="2" t="s">
        <v>55</v>
      </c>
      <c r="P1138" s="4">
        <v>44787</v>
      </c>
      <c r="Q1138" s="2">
        <v>101.65</v>
      </c>
      <c r="R1138" s="2">
        <v>-3085.71</v>
      </c>
      <c r="S1138" s="2" t="s">
        <v>52</v>
      </c>
      <c r="U1138" s="4">
        <v>44789</v>
      </c>
      <c r="V1138" s="2">
        <v>18273.13</v>
      </c>
      <c r="W1138" s="2">
        <v>-28083.85</v>
      </c>
      <c r="X1138" s="2" t="s">
        <v>54</v>
      </c>
      <c r="Z1138" s="12">
        <v>44734</v>
      </c>
      <c r="AA1138" s="10">
        <v>86082.87</v>
      </c>
      <c r="AB1138" s="10">
        <v>-571006.94999999995</v>
      </c>
    </row>
    <row r="1139" spans="1:28" ht="15.75" customHeight="1" thickBot="1" x14ac:dyDescent="0.35">
      <c r="A1139" s="4">
        <v>43793</v>
      </c>
      <c r="B1139" s="2">
        <v>16.41</v>
      </c>
      <c r="C1139" s="2">
        <v>-977.4</v>
      </c>
      <c r="D1139" s="2" t="s">
        <v>52</v>
      </c>
      <c r="F1139" s="4">
        <v>44777</v>
      </c>
      <c r="G1139" s="2">
        <v>21238.38</v>
      </c>
      <c r="H1139" s="2">
        <v>-75386.87</v>
      </c>
      <c r="I1139" s="2" t="s">
        <v>53</v>
      </c>
      <c r="K1139" s="4">
        <v>44787</v>
      </c>
      <c r="L1139" s="2">
        <v>106.17</v>
      </c>
      <c r="M1139" s="2">
        <v>-25818.84</v>
      </c>
      <c r="N1139" s="2" t="s">
        <v>55</v>
      </c>
      <c r="P1139" s="4">
        <v>44788</v>
      </c>
      <c r="Q1139" s="2">
        <v>3872.04</v>
      </c>
      <c r="R1139" s="2">
        <v>-16354.98</v>
      </c>
      <c r="S1139" s="2" t="s">
        <v>52</v>
      </c>
      <c r="U1139" s="4">
        <v>44790</v>
      </c>
      <c r="V1139" s="2">
        <v>25462.68</v>
      </c>
      <c r="W1139" s="2">
        <v>-1375733.77</v>
      </c>
      <c r="X1139" s="2" t="s">
        <v>54</v>
      </c>
      <c r="Z1139" s="12">
        <v>44735</v>
      </c>
      <c r="AA1139" s="10">
        <v>85278.31</v>
      </c>
      <c r="AB1139" s="10">
        <v>1399633.7</v>
      </c>
    </row>
    <row r="1140" spans="1:28" ht="15.75" customHeight="1" thickBot="1" x14ac:dyDescent="0.35">
      <c r="A1140" s="4">
        <v>43794</v>
      </c>
      <c r="B1140" s="2">
        <v>1192.8599999999999</v>
      </c>
      <c r="C1140" s="2">
        <v>6032.63</v>
      </c>
      <c r="D1140" s="2" t="s">
        <v>55</v>
      </c>
      <c r="F1140" s="4">
        <v>44778</v>
      </c>
      <c r="G1140" s="2">
        <v>19378.099999999999</v>
      </c>
      <c r="H1140" s="2">
        <v>314731.34000000003</v>
      </c>
      <c r="I1140" s="2" t="s">
        <v>53</v>
      </c>
      <c r="K1140" s="4">
        <v>44788</v>
      </c>
      <c r="L1140" s="2">
        <v>11187.32</v>
      </c>
      <c r="M1140" s="2">
        <v>-178944.34</v>
      </c>
      <c r="N1140" s="2" t="s">
        <v>55</v>
      </c>
      <c r="P1140" s="4">
        <v>44789</v>
      </c>
      <c r="Q1140" s="2">
        <v>4807.3999999999996</v>
      </c>
      <c r="R1140" s="2">
        <v>-123760.06</v>
      </c>
      <c r="S1140" s="2" t="s">
        <v>52</v>
      </c>
      <c r="U1140" s="4">
        <v>44791</v>
      </c>
      <c r="V1140" s="2">
        <v>19586.939999999999</v>
      </c>
      <c r="W1140" s="2">
        <v>-182483.1</v>
      </c>
      <c r="X1140" s="2" t="s">
        <v>54</v>
      </c>
      <c r="Z1140" s="12">
        <v>44736</v>
      </c>
      <c r="AA1140" s="10">
        <v>72668.259999999995</v>
      </c>
      <c r="AB1140" s="10">
        <v>802095.23</v>
      </c>
    </row>
    <row r="1141" spans="1:28" ht="15.75" customHeight="1" thickBot="1" x14ac:dyDescent="0.35">
      <c r="A1141" s="4">
        <v>43794</v>
      </c>
      <c r="B1141" s="2">
        <v>2574.2600000000002</v>
      </c>
      <c r="C1141" s="2">
        <v>-9925.35</v>
      </c>
      <c r="D1141" s="2" t="s">
        <v>53</v>
      </c>
      <c r="F1141" s="4">
        <v>44780</v>
      </c>
      <c r="G1141" s="2">
        <v>310.17</v>
      </c>
      <c r="H1141" s="2">
        <v>-15833.84</v>
      </c>
      <c r="I1141" s="2" t="s">
        <v>53</v>
      </c>
      <c r="K1141" s="4">
        <v>44789</v>
      </c>
      <c r="L1141" s="2">
        <v>14698.16</v>
      </c>
      <c r="M1141" s="2">
        <v>-5289.87</v>
      </c>
      <c r="N1141" s="2" t="s">
        <v>55</v>
      </c>
      <c r="P1141" s="4">
        <v>44790</v>
      </c>
      <c r="Q1141" s="2">
        <v>7193.62</v>
      </c>
      <c r="R1141" s="2">
        <v>2856.87</v>
      </c>
      <c r="S1141" s="2" t="s">
        <v>52</v>
      </c>
      <c r="U1141" s="4">
        <v>44792</v>
      </c>
      <c r="V1141" s="2">
        <v>19549.72</v>
      </c>
      <c r="W1141" s="2">
        <v>-1568771.14</v>
      </c>
      <c r="X1141" s="2" t="s">
        <v>54</v>
      </c>
      <c r="Z1141" s="12">
        <v>44737</v>
      </c>
      <c r="AA1141" s="10">
        <v>5609.4</v>
      </c>
      <c r="AB1141" s="10">
        <v>11459.19</v>
      </c>
    </row>
    <row r="1142" spans="1:28" ht="15.75" customHeight="1" thickBot="1" x14ac:dyDescent="0.35">
      <c r="A1142" s="4">
        <v>43794</v>
      </c>
      <c r="B1142" s="2">
        <v>1183.73</v>
      </c>
      <c r="C1142" s="2">
        <v>-21071.43</v>
      </c>
      <c r="D1142" s="2" t="s">
        <v>54</v>
      </c>
      <c r="F1142" s="4">
        <v>44781</v>
      </c>
      <c r="G1142" s="2">
        <v>19034.59</v>
      </c>
      <c r="H1142" s="2">
        <v>213695.48</v>
      </c>
      <c r="I1142" s="2" t="s">
        <v>53</v>
      </c>
      <c r="K1142" s="4">
        <v>44790</v>
      </c>
      <c r="L1142" s="2">
        <v>16041.46</v>
      </c>
      <c r="M1142" s="2">
        <v>219978.79</v>
      </c>
      <c r="N1142" s="2" t="s">
        <v>55</v>
      </c>
      <c r="P1142" s="4">
        <v>44791</v>
      </c>
      <c r="Q1142" s="2">
        <v>7744.52</v>
      </c>
      <c r="R1142" s="2">
        <v>10536.27</v>
      </c>
      <c r="S1142" s="2" t="s">
        <v>52</v>
      </c>
      <c r="U1142" s="4">
        <v>44794</v>
      </c>
      <c r="V1142" s="2">
        <v>387.35</v>
      </c>
      <c r="W1142" s="2">
        <v>-98205.04</v>
      </c>
      <c r="X1142" s="2" t="s">
        <v>54</v>
      </c>
      <c r="Z1142" s="12">
        <v>44738</v>
      </c>
      <c r="AA1142" s="10">
        <v>8910.32</v>
      </c>
      <c r="AB1142" s="10">
        <v>-32336.52</v>
      </c>
    </row>
    <row r="1143" spans="1:28" ht="15.75" customHeight="1" thickBot="1" x14ac:dyDescent="0.35">
      <c r="A1143" s="4">
        <v>43794</v>
      </c>
      <c r="B1143" s="2">
        <v>292.02999999999997</v>
      </c>
      <c r="C1143" s="2">
        <v>-3103.05</v>
      </c>
      <c r="D1143" s="2" t="s">
        <v>52</v>
      </c>
      <c r="F1143" s="4">
        <v>44782</v>
      </c>
      <c r="G1143" s="2">
        <v>17866.88</v>
      </c>
      <c r="H1143" s="2">
        <v>32590.61</v>
      </c>
      <c r="I1143" s="2" t="s">
        <v>53</v>
      </c>
      <c r="K1143" s="4">
        <v>44791</v>
      </c>
      <c r="L1143" s="2">
        <v>14543.62</v>
      </c>
      <c r="M1143" s="2">
        <v>-575957.27</v>
      </c>
      <c r="N1143" s="2" t="s">
        <v>55</v>
      </c>
      <c r="P1143" s="4">
        <v>44792</v>
      </c>
      <c r="Q1143" s="2">
        <v>9291.2900000000009</v>
      </c>
      <c r="R1143" s="2">
        <v>-392786.01</v>
      </c>
      <c r="S1143" s="2" t="s">
        <v>52</v>
      </c>
      <c r="U1143" s="4">
        <v>44795</v>
      </c>
      <c r="V1143" s="2">
        <v>23569.11</v>
      </c>
      <c r="W1143" s="2">
        <v>-2817694.92</v>
      </c>
      <c r="X1143" s="2" t="s">
        <v>54</v>
      </c>
      <c r="Z1143" s="12">
        <v>44739</v>
      </c>
      <c r="AA1143" s="10">
        <v>78682.3</v>
      </c>
      <c r="AB1143" s="10">
        <v>1131750.46</v>
      </c>
    </row>
    <row r="1144" spans="1:28" ht="15.75" customHeight="1" thickBot="1" x14ac:dyDescent="0.35">
      <c r="A1144" s="4">
        <v>43795</v>
      </c>
      <c r="B1144" s="2">
        <v>1592.95</v>
      </c>
      <c r="C1144" s="2">
        <v>-11624.02</v>
      </c>
      <c r="D1144" s="2" t="s">
        <v>54</v>
      </c>
      <c r="F1144" s="4">
        <v>44783</v>
      </c>
      <c r="G1144" s="2">
        <v>26935.9</v>
      </c>
      <c r="H1144" s="2">
        <v>-1227387.24</v>
      </c>
      <c r="I1144" s="2" t="s">
        <v>53</v>
      </c>
      <c r="K1144" s="4">
        <v>44792</v>
      </c>
      <c r="L1144" s="2">
        <v>14077.66</v>
      </c>
      <c r="M1144" s="2">
        <v>-2165245.54</v>
      </c>
      <c r="N1144" s="2" t="s">
        <v>55</v>
      </c>
      <c r="P1144" s="4">
        <v>44794</v>
      </c>
      <c r="Q1144" s="2">
        <v>106.55</v>
      </c>
      <c r="R1144" s="2">
        <v>-12363.2</v>
      </c>
      <c r="S1144" s="2" t="s">
        <v>52</v>
      </c>
      <c r="U1144" s="4">
        <v>44796</v>
      </c>
      <c r="V1144" s="2">
        <v>22372.97</v>
      </c>
      <c r="W1144" s="2">
        <v>-232072.74</v>
      </c>
      <c r="X1144" s="2" t="s">
        <v>54</v>
      </c>
      <c r="Z1144" s="12">
        <v>44740</v>
      </c>
      <c r="AA1144" s="10">
        <v>86293.1</v>
      </c>
      <c r="AB1144" s="10">
        <v>-155347.16</v>
      </c>
    </row>
    <row r="1145" spans="1:28" ht="15.75" customHeight="1" thickBot="1" x14ac:dyDescent="0.35">
      <c r="A1145" s="4">
        <v>43795</v>
      </c>
      <c r="B1145" s="2">
        <v>1815.61</v>
      </c>
      <c r="C1145" s="2">
        <v>29564.55</v>
      </c>
      <c r="D1145" s="2" t="s">
        <v>55</v>
      </c>
      <c r="F1145" s="4">
        <v>44784</v>
      </c>
      <c r="G1145" s="2">
        <v>21451.360000000001</v>
      </c>
      <c r="H1145" s="2">
        <v>103338.41</v>
      </c>
      <c r="I1145" s="2" t="s">
        <v>53</v>
      </c>
      <c r="K1145" s="4">
        <v>44794</v>
      </c>
      <c r="L1145" s="2">
        <v>157.11000000000001</v>
      </c>
      <c r="M1145" s="2">
        <v>-39690.53</v>
      </c>
      <c r="N1145" s="2" t="s">
        <v>55</v>
      </c>
      <c r="P1145" s="4">
        <v>44795</v>
      </c>
      <c r="Q1145" s="2">
        <v>11317.61</v>
      </c>
      <c r="R1145" s="2">
        <v>-165238.51</v>
      </c>
      <c r="S1145" s="2" t="s">
        <v>52</v>
      </c>
      <c r="U1145" s="4">
        <v>44797</v>
      </c>
      <c r="V1145" s="2">
        <v>20702.05</v>
      </c>
      <c r="W1145" s="2">
        <v>604060.94999999995</v>
      </c>
      <c r="X1145" s="2" t="s">
        <v>54</v>
      </c>
      <c r="Z1145" s="12">
        <v>44741</v>
      </c>
      <c r="AA1145" s="10">
        <v>93848.54</v>
      </c>
      <c r="AB1145" s="10">
        <v>-1492564.39</v>
      </c>
    </row>
    <row r="1146" spans="1:28" ht="15.75" customHeight="1" thickBot="1" x14ac:dyDescent="0.35">
      <c r="A1146" s="4">
        <v>43795</v>
      </c>
      <c r="B1146" s="2">
        <v>2584.4699999999998</v>
      </c>
      <c r="C1146" s="2">
        <v>1057.98</v>
      </c>
      <c r="D1146" s="2" t="s">
        <v>53</v>
      </c>
      <c r="F1146" s="4">
        <v>44785</v>
      </c>
      <c r="G1146" s="2">
        <v>17004.59</v>
      </c>
      <c r="H1146" s="2">
        <v>-17670.59</v>
      </c>
      <c r="I1146" s="2" t="s">
        <v>53</v>
      </c>
      <c r="K1146" s="4">
        <v>44795</v>
      </c>
      <c r="L1146" s="2">
        <v>10591.98</v>
      </c>
      <c r="M1146" s="2">
        <v>-611864.56000000006</v>
      </c>
      <c r="N1146" s="2" t="s">
        <v>55</v>
      </c>
      <c r="P1146" s="4">
        <v>44796</v>
      </c>
      <c r="Q1146" s="2">
        <v>12200.99</v>
      </c>
      <c r="R1146" s="2">
        <v>68167.05</v>
      </c>
      <c r="S1146" s="2" t="s">
        <v>52</v>
      </c>
      <c r="U1146" s="4">
        <v>44798</v>
      </c>
      <c r="V1146" s="2">
        <v>22047.71</v>
      </c>
      <c r="W1146" s="2">
        <v>-417983.08</v>
      </c>
      <c r="X1146" s="2" t="s">
        <v>54</v>
      </c>
      <c r="Z1146" s="12">
        <v>44742</v>
      </c>
      <c r="AA1146" s="10">
        <v>98647.1</v>
      </c>
      <c r="AB1146" s="10">
        <v>177739.61</v>
      </c>
    </row>
    <row r="1147" spans="1:28" ht="15.75" customHeight="1" thickBot="1" x14ac:dyDescent="0.35">
      <c r="A1147" s="4">
        <v>43795</v>
      </c>
      <c r="B1147" s="2">
        <v>446.95</v>
      </c>
      <c r="C1147" s="2">
        <v>-23841.54</v>
      </c>
      <c r="D1147" s="2" t="s">
        <v>52</v>
      </c>
      <c r="F1147" s="4">
        <v>44787</v>
      </c>
      <c r="G1147" s="2">
        <v>204.68</v>
      </c>
      <c r="H1147" s="2">
        <v>-14333.97</v>
      </c>
      <c r="I1147" s="2" t="s">
        <v>53</v>
      </c>
      <c r="K1147" s="4">
        <v>44796</v>
      </c>
      <c r="L1147" s="2">
        <v>11455.08</v>
      </c>
      <c r="M1147" s="2">
        <v>-149373.75</v>
      </c>
      <c r="N1147" s="2" t="s">
        <v>55</v>
      </c>
      <c r="P1147" s="4">
        <v>44797</v>
      </c>
      <c r="Q1147" s="2">
        <v>12036.28</v>
      </c>
      <c r="R1147" s="2">
        <v>-10644.84</v>
      </c>
      <c r="S1147" s="2" t="s">
        <v>52</v>
      </c>
      <c r="U1147" s="4">
        <v>44799</v>
      </c>
      <c r="V1147" s="2">
        <v>27854.13</v>
      </c>
      <c r="W1147" s="2">
        <v>54014.91</v>
      </c>
      <c r="X1147" s="2" t="s">
        <v>54</v>
      </c>
      <c r="Z1147" s="12">
        <v>44743</v>
      </c>
      <c r="AA1147" s="10">
        <v>99537.8</v>
      </c>
      <c r="AB1147" s="10">
        <v>-3429499.13</v>
      </c>
    </row>
    <row r="1148" spans="1:28" ht="15.75" customHeight="1" thickBot="1" x14ac:dyDescent="0.35">
      <c r="A1148" s="4">
        <v>43796</v>
      </c>
      <c r="B1148" s="2">
        <v>3311.97</v>
      </c>
      <c r="C1148" s="2">
        <v>-38172.300000000003</v>
      </c>
      <c r="D1148" s="2" t="s">
        <v>53</v>
      </c>
      <c r="F1148" s="4">
        <v>44788</v>
      </c>
      <c r="G1148" s="2">
        <v>19747.3</v>
      </c>
      <c r="H1148" s="2">
        <v>-577832.43000000005</v>
      </c>
      <c r="I1148" s="2" t="s">
        <v>53</v>
      </c>
      <c r="K1148" s="4">
        <v>44797</v>
      </c>
      <c r="L1148" s="2">
        <v>10016.799999999999</v>
      </c>
      <c r="M1148" s="2">
        <v>-202857.26</v>
      </c>
      <c r="N1148" s="2" t="s">
        <v>55</v>
      </c>
      <c r="P1148" s="4">
        <v>44798</v>
      </c>
      <c r="Q1148" s="2">
        <v>12724.76</v>
      </c>
      <c r="R1148" s="2">
        <v>46967.85</v>
      </c>
      <c r="S1148" s="2" t="s">
        <v>52</v>
      </c>
      <c r="U1148" s="4">
        <v>44801</v>
      </c>
      <c r="V1148" s="2">
        <v>467</v>
      </c>
      <c r="W1148" s="2">
        <v>-196921.04</v>
      </c>
      <c r="X1148" s="2" t="s">
        <v>54</v>
      </c>
      <c r="Z1148" s="12">
        <v>44744</v>
      </c>
      <c r="AA1148" s="10">
        <v>5326.99</v>
      </c>
      <c r="AB1148" s="10">
        <v>8453.1200000000008</v>
      </c>
    </row>
    <row r="1149" spans="1:28" ht="15.75" customHeight="1" thickBot="1" x14ac:dyDescent="0.35">
      <c r="A1149" s="4">
        <v>43796</v>
      </c>
      <c r="B1149" s="2">
        <v>1565.55</v>
      </c>
      <c r="C1149" s="2">
        <v>76742.53</v>
      </c>
      <c r="D1149" s="2" t="s">
        <v>54</v>
      </c>
      <c r="F1149" s="4">
        <v>44789</v>
      </c>
      <c r="G1149" s="2">
        <v>23846.03</v>
      </c>
      <c r="H1149" s="2">
        <v>-349144.77</v>
      </c>
      <c r="I1149" s="2" t="s">
        <v>53</v>
      </c>
      <c r="K1149" s="4">
        <v>44798</v>
      </c>
      <c r="L1149" s="2">
        <v>11371.54</v>
      </c>
      <c r="M1149" s="2">
        <v>62290.400000000001</v>
      </c>
      <c r="N1149" s="2" t="s">
        <v>55</v>
      </c>
      <c r="P1149" s="4">
        <v>44799</v>
      </c>
      <c r="Q1149" s="2">
        <v>10643.5</v>
      </c>
      <c r="R1149" s="2">
        <v>-51338.720000000001</v>
      </c>
      <c r="S1149" s="2" t="s">
        <v>52</v>
      </c>
      <c r="U1149" s="4">
        <v>44802</v>
      </c>
      <c r="V1149" s="2">
        <v>23248.87</v>
      </c>
      <c r="W1149" s="2">
        <v>-2382417.16</v>
      </c>
      <c r="X1149" s="2" t="s">
        <v>54</v>
      </c>
      <c r="Z1149" s="12">
        <v>44745</v>
      </c>
      <c r="AA1149" s="10">
        <v>9168.74</v>
      </c>
      <c r="AB1149" s="10">
        <v>-62984.07</v>
      </c>
    </row>
    <row r="1150" spans="1:28" ht="15.75" customHeight="1" thickBot="1" x14ac:dyDescent="0.35">
      <c r="A1150" s="4">
        <v>43796</v>
      </c>
      <c r="B1150" s="2">
        <v>2676.07</v>
      </c>
      <c r="C1150" s="2">
        <v>6516.52</v>
      </c>
      <c r="D1150" s="2" t="s">
        <v>55</v>
      </c>
      <c r="F1150" s="4">
        <v>44790</v>
      </c>
      <c r="G1150" s="2">
        <v>19415.099999999999</v>
      </c>
      <c r="H1150" s="2">
        <v>-50986.37</v>
      </c>
      <c r="I1150" s="2" t="s">
        <v>53</v>
      </c>
      <c r="K1150" s="4">
        <v>44799</v>
      </c>
      <c r="L1150" s="2">
        <v>15484.68</v>
      </c>
      <c r="M1150" s="2">
        <v>91396.39</v>
      </c>
      <c r="N1150" s="2" t="s">
        <v>55</v>
      </c>
      <c r="P1150" s="4">
        <v>44801</v>
      </c>
      <c r="Q1150" s="2">
        <v>369.12</v>
      </c>
      <c r="R1150" s="2">
        <v>-121549.91</v>
      </c>
      <c r="S1150" s="2" t="s">
        <v>52</v>
      </c>
      <c r="U1150" s="4">
        <v>44803</v>
      </c>
      <c r="V1150" s="2">
        <v>21028.23</v>
      </c>
      <c r="W1150" s="2">
        <v>347442.07</v>
      </c>
      <c r="X1150" s="2" t="s">
        <v>54</v>
      </c>
      <c r="Z1150" s="12">
        <v>44746</v>
      </c>
      <c r="AA1150" s="10">
        <v>62535.89</v>
      </c>
      <c r="AB1150" s="10">
        <v>652869.15</v>
      </c>
    </row>
    <row r="1151" spans="1:28" ht="15.75" customHeight="1" thickBot="1" x14ac:dyDescent="0.35">
      <c r="A1151" s="4">
        <v>43796</v>
      </c>
      <c r="B1151" s="2">
        <v>595.74</v>
      </c>
      <c r="C1151" s="2">
        <v>-44714.55</v>
      </c>
      <c r="D1151" s="2" t="s">
        <v>52</v>
      </c>
      <c r="F1151" s="4">
        <v>44791</v>
      </c>
      <c r="G1151" s="2">
        <v>22776.66</v>
      </c>
      <c r="H1151" s="2">
        <v>-848902.52</v>
      </c>
      <c r="I1151" s="2" t="s">
        <v>53</v>
      </c>
      <c r="K1151" s="4">
        <v>44801</v>
      </c>
      <c r="L1151" s="2">
        <v>791.57</v>
      </c>
      <c r="M1151" s="2">
        <v>-471707.05</v>
      </c>
      <c r="N1151" s="2" t="s">
        <v>55</v>
      </c>
      <c r="P1151" s="4">
        <v>44802</v>
      </c>
      <c r="Q1151" s="2">
        <v>10829.61</v>
      </c>
      <c r="R1151" s="2">
        <v>-118516.78</v>
      </c>
      <c r="S1151" s="2" t="s">
        <v>52</v>
      </c>
      <c r="U1151" s="4">
        <v>44804</v>
      </c>
      <c r="V1151" s="2">
        <v>26491.17</v>
      </c>
      <c r="W1151" s="2">
        <v>-1398225.24</v>
      </c>
      <c r="X1151" s="2" t="s">
        <v>54</v>
      </c>
      <c r="Z1151" s="12">
        <v>44747</v>
      </c>
      <c r="AA1151" s="10">
        <v>113745.53</v>
      </c>
      <c r="AB1151" s="10">
        <v>-13226156.300000001</v>
      </c>
    </row>
    <row r="1152" spans="1:28" ht="15.75" customHeight="1" thickBot="1" x14ac:dyDescent="0.35">
      <c r="A1152" s="4">
        <v>43797</v>
      </c>
      <c r="B1152" s="2">
        <v>2143.17</v>
      </c>
      <c r="C1152" s="2">
        <v>273.66000000000003</v>
      </c>
      <c r="D1152" s="2" t="s">
        <v>53</v>
      </c>
      <c r="F1152" s="4">
        <v>44792</v>
      </c>
      <c r="G1152" s="2">
        <v>18905.98</v>
      </c>
      <c r="H1152" s="2">
        <v>-821218.29</v>
      </c>
      <c r="I1152" s="2" t="s">
        <v>53</v>
      </c>
      <c r="K1152" s="4">
        <v>44802</v>
      </c>
      <c r="L1152" s="2">
        <v>10515.87</v>
      </c>
      <c r="M1152" s="2">
        <v>-712439</v>
      </c>
      <c r="N1152" s="2" t="s">
        <v>55</v>
      </c>
      <c r="P1152" s="4">
        <v>44803</v>
      </c>
      <c r="Q1152" s="2">
        <v>9750.92</v>
      </c>
      <c r="R1152" s="2">
        <v>7162.94</v>
      </c>
      <c r="S1152" s="2" t="s">
        <v>52</v>
      </c>
      <c r="U1152" s="4">
        <v>44805</v>
      </c>
      <c r="V1152" s="2">
        <v>29000.78</v>
      </c>
      <c r="W1152" s="2">
        <v>-717257.2</v>
      </c>
      <c r="X1152" s="2" t="s">
        <v>54</v>
      </c>
      <c r="Z1152" s="12">
        <v>44748</v>
      </c>
      <c r="AA1152" s="10">
        <v>96883.199999999997</v>
      </c>
      <c r="AB1152" s="10">
        <v>-9331695.6199999992</v>
      </c>
    </row>
    <row r="1153" spans="1:28" ht="15.75" customHeight="1" thickBot="1" x14ac:dyDescent="0.35">
      <c r="A1153" s="4">
        <v>43797</v>
      </c>
      <c r="B1153" s="2">
        <v>219.69</v>
      </c>
      <c r="C1153" s="2">
        <v>-10642.68</v>
      </c>
      <c r="D1153" s="2" t="s">
        <v>52</v>
      </c>
      <c r="F1153" s="4">
        <v>44794</v>
      </c>
      <c r="G1153" s="2">
        <v>447.46</v>
      </c>
      <c r="H1153" s="2">
        <v>-59268.86</v>
      </c>
      <c r="I1153" s="2" t="s">
        <v>53</v>
      </c>
      <c r="K1153" s="4">
        <v>44803</v>
      </c>
      <c r="L1153" s="2">
        <v>13279.84</v>
      </c>
      <c r="M1153" s="2">
        <v>-87441.8</v>
      </c>
      <c r="N1153" s="2" t="s">
        <v>55</v>
      </c>
      <c r="P1153" s="4">
        <v>44804</v>
      </c>
      <c r="Q1153" s="2">
        <v>11523.31</v>
      </c>
      <c r="R1153" s="2">
        <v>-114878.89</v>
      </c>
      <c r="S1153" s="2" t="s">
        <v>52</v>
      </c>
      <c r="U1153" s="4">
        <v>44806</v>
      </c>
      <c r="V1153" s="2">
        <v>22338.77</v>
      </c>
      <c r="W1153" s="2">
        <v>-917101.23</v>
      </c>
      <c r="X1153" s="2" t="s">
        <v>54</v>
      </c>
      <c r="Z1153" s="12">
        <v>44749</v>
      </c>
      <c r="AA1153" s="10">
        <v>72805.600000000006</v>
      </c>
      <c r="AB1153" s="10">
        <v>-1008268.06</v>
      </c>
    </row>
    <row r="1154" spans="1:28" ht="15.75" customHeight="1" thickBot="1" x14ac:dyDescent="0.35">
      <c r="A1154" s="4">
        <v>43797</v>
      </c>
      <c r="B1154" s="2">
        <v>1416.34</v>
      </c>
      <c r="C1154" s="2">
        <v>7363.31</v>
      </c>
      <c r="D1154" s="2" t="s">
        <v>55</v>
      </c>
      <c r="F1154" s="4">
        <v>44795</v>
      </c>
      <c r="G1154" s="2">
        <v>22983.21</v>
      </c>
      <c r="H1154" s="2">
        <v>-1913450.47</v>
      </c>
      <c r="I1154" s="2" t="s">
        <v>53</v>
      </c>
      <c r="K1154" s="4">
        <v>44804</v>
      </c>
      <c r="L1154" s="2">
        <v>13845.88</v>
      </c>
      <c r="M1154" s="2">
        <v>-324090.65000000002</v>
      </c>
      <c r="N1154" s="2" t="s">
        <v>55</v>
      </c>
      <c r="P1154" s="4">
        <v>44805</v>
      </c>
      <c r="Q1154" s="2">
        <v>10508.39</v>
      </c>
      <c r="R1154" s="2">
        <v>-502194.37</v>
      </c>
      <c r="S1154" s="2" t="s">
        <v>52</v>
      </c>
      <c r="U1154" s="4">
        <v>44808</v>
      </c>
      <c r="V1154" s="2">
        <v>315.18</v>
      </c>
      <c r="W1154" s="2">
        <v>-74607.31</v>
      </c>
      <c r="X1154" s="2" t="s">
        <v>54</v>
      </c>
      <c r="Z1154" s="12">
        <v>44750</v>
      </c>
      <c r="AA1154" s="10">
        <v>80900.09</v>
      </c>
      <c r="AB1154" s="10">
        <v>-691247.76</v>
      </c>
    </row>
    <row r="1155" spans="1:28" ht="15.75" customHeight="1" thickBot="1" x14ac:dyDescent="0.35">
      <c r="A1155" s="4">
        <v>43797</v>
      </c>
      <c r="B1155" s="2">
        <v>558.14</v>
      </c>
      <c r="C1155" s="2">
        <v>12525.48</v>
      </c>
      <c r="D1155" s="2" t="s">
        <v>54</v>
      </c>
      <c r="F1155" s="4">
        <v>44796</v>
      </c>
      <c r="G1155" s="2">
        <v>24614.04</v>
      </c>
      <c r="H1155" s="2">
        <v>-427279.8</v>
      </c>
      <c r="I1155" s="2" t="s">
        <v>53</v>
      </c>
      <c r="K1155" s="4">
        <v>44805</v>
      </c>
      <c r="L1155" s="2">
        <v>15083.9</v>
      </c>
      <c r="M1155" s="2">
        <v>-678866.63</v>
      </c>
      <c r="N1155" s="2" t="s">
        <v>55</v>
      </c>
      <c r="P1155" s="4">
        <v>44806</v>
      </c>
      <c r="Q1155" s="2">
        <v>9859.14</v>
      </c>
      <c r="R1155" s="2">
        <v>-244802.97</v>
      </c>
      <c r="S1155" s="2" t="s">
        <v>52</v>
      </c>
      <c r="U1155" s="4">
        <v>44809</v>
      </c>
      <c r="V1155" s="2">
        <v>12919.4</v>
      </c>
      <c r="W1155" s="2">
        <v>364399.66</v>
      </c>
      <c r="X1155" s="2" t="s">
        <v>54</v>
      </c>
      <c r="Z1155" s="12">
        <v>44751</v>
      </c>
      <c r="AA1155" s="10">
        <v>5777.83</v>
      </c>
      <c r="AB1155" s="10">
        <v>10960.37</v>
      </c>
    </row>
    <row r="1156" spans="1:28" ht="15.75" customHeight="1" thickBot="1" x14ac:dyDescent="0.35">
      <c r="A1156" s="4">
        <v>43798</v>
      </c>
      <c r="B1156" s="2">
        <v>469.35</v>
      </c>
      <c r="C1156" s="2">
        <v>-7843.48</v>
      </c>
      <c r="D1156" s="2" t="s">
        <v>52</v>
      </c>
      <c r="F1156" s="4">
        <v>44797</v>
      </c>
      <c r="G1156" s="2">
        <v>21201.94</v>
      </c>
      <c r="H1156" s="2">
        <v>8692.33</v>
      </c>
      <c r="I1156" s="2" t="s">
        <v>53</v>
      </c>
      <c r="K1156" s="4">
        <v>44806</v>
      </c>
      <c r="L1156" s="2">
        <v>13644.01</v>
      </c>
      <c r="M1156" s="2">
        <v>50371.77</v>
      </c>
      <c r="N1156" s="2" t="s">
        <v>55</v>
      </c>
      <c r="P1156" s="4">
        <v>44808</v>
      </c>
      <c r="Q1156" s="2">
        <v>168.33</v>
      </c>
      <c r="R1156" s="2">
        <v>-42583.39</v>
      </c>
      <c r="S1156" s="2" t="s">
        <v>52</v>
      </c>
      <c r="U1156" s="4">
        <v>44810</v>
      </c>
      <c r="V1156" s="2">
        <v>25550.57</v>
      </c>
      <c r="W1156" s="2">
        <v>-601347.29</v>
      </c>
      <c r="X1156" s="2" t="s">
        <v>54</v>
      </c>
      <c r="Z1156" s="12">
        <v>44752</v>
      </c>
      <c r="AA1156" s="10">
        <v>6869.56</v>
      </c>
      <c r="AB1156" s="10">
        <v>-88161.88</v>
      </c>
    </row>
    <row r="1157" spans="1:28" ht="15.75" customHeight="1" thickBot="1" x14ac:dyDescent="0.35">
      <c r="A1157" s="4">
        <v>43798</v>
      </c>
      <c r="B1157" s="2">
        <v>2439.5500000000002</v>
      </c>
      <c r="C1157" s="2">
        <v>-12554.46</v>
      </c>
      <c r="D1157" s="2" t="s">
        <v>55</v>
      </c>
      <c r="F1157" s="4">
        <v>44798</v>
      </c>
      <c r="G1157" s="2">
        <v>24178.33</v>
      </c>
      <c r="H1157" s="2">
        <v>-37925.57</v>
      </c>
      <c r="I1157" s="2" t="s">
        <v>53</v>
      </c>
      <c r="K1157" s="4">
        <v>44808</v>
      </c>
      <c r="L1157" s="2">
        <v>549.83000000000004</v>
      </c>
      <c r="M1157" s="2">
        <v>-277810.18</v>
      </c>
      <c r="N1157" s="2" t="s">
        <v>55</v>
      </c>
      <c r="P1157" s="4">
        <v>44809</v>
      </c>
      <c r="Q1157" s="2">
        <v>3415.47</v>
      </c>
      <c r="R1157" s="2">
        <v>-37089.81</v>
      </c>
      <c r="S1157" s="2" t="s">
        <v>52</v>
      </c>
      <c r="U1157" s="4">
        <v>44811</v>
      </c>
      <c r="V1157" s="2">
        <v>24210.240000000002</v>
      </c>
      <c r="W1157" s="2">
        <v>-1654046.96</v>
      </c>
      <c r="X1157" s="2" t="s">
        <v>54</v>
      </c>
      <c r="Z1157" s="12">
        <v>44753</v>
      </c>
      <c r="AA1157" s="10">
        <v>80098.039999999994</v>
      </c>
      <c r="AB1157" s="10">
        <v>-697107.3</v>
      </c>
    </row>
    <row r="1158" spans="1:28" ht="15.75" customHeight="1" thickBot="1" x14ac:dyDescent="0.35">
      <c r="A1158" s="4">
        <v>43798</v>
      </c>
      <c r="B1158" s="2">
        <v>1481.29</v>
      </c>
      <c r="C1158" s="2">
        <v>72588.28</v>
      </c>
      <c r="D1158" s="2" t="s">
        <v>54</v>
      </c>
      <c r="F1158" s="4">
        <v>44799</v>
      </c>
      <c r="G1158" s="2">
        <v>22627.85</v>
      </c>
      <c r="H1158" s="2">
        <v>-126809.36</v>
      </c>
      <c r="I1158" s="2" t="s">
        <v>53</v>
      </c>
      <c r="K1158" s="4">
        <v>44809</v>
      </c>
      <c r="L1158" s="2">
        <v>11843</v>
      </c>
      <c r="M1158" s="2">
        <v>-147428.45000000001</v>
      </c>
      <c r="N1158" s="2" t="s">
        <v>55</v>
      </c>
      <c r="P1158" s="4">
        <v>44810</v>
      </c>
      <c r="Q1158" s="2">
        <v>9410.5300000000007</v>
      </c>
      <c r="R1158" s="2">
        <v>-2230731.2400000002</v>
      </c>
      <c r="S1158" s="2" t="s">
        <v>52</v>
      </c>
      <c r="U1158" s="4">
        <v>44812</v>
      </c>
      <c r="V1158" s="2">
        <v>25192.39</v>
      </c>
      <c r="W1158" s="2">
        <v>-762254.68</v>
      </c>
      <c r="X1158" s="2" t="s">
        <v>54</v>
      </c>
      <c r="Z1158" s="12">
        <v>44754</v>
      </c>
      <c r="AA1158" s="10">
        <v>90957.2</v>
      </c>
      <c r="AB1158" s="10">
        <v>-974369.24</v>
      </c>
    </row>
    <row r="1159" spans="1:28" ht="15.75" customHeight="1" thickBot="1" x14ac:dyDescent="0.35">
      <c r="A1159" s="4">
        <v>43798</v>
      </c>
      <c r="B1159" s="2">
        <v>3098.51</v>
      </c>
      <c r="C1159" s="2">
        <v>-16044.93</v>
      </c>
      <c r="D1159" s="2" t="s">
        <v>53</v>
      </c>
      <c r="F1159" s="4">
        <v>44801</v>
      </c>
      <c r="G1159" s="2">
        <v>587.6</v>
      </c>
      <c r="H1159" s="2">
        <v>-126614.16</v>
      </c>
      <c r="I1159" s="2" t="s">
        <v>53</v>
      </c>
      <c r="K1159" s="4">
        <v>44810</v>
      </c>
      <c r="L1159" s="2">
        <v>26954.53</v>
      </c>
      <c r="M1159" s="2">
        <v>78019.899999999994</v>
      </c>
      <c r="N1159" s="2" t="s">
        <v>55</v>
      </c>
      <c r="P1159" s="4">
        <v>44811</v>
      </c>
      <c r="Q1159" s="2">
        <v>7853.7</v>
      </c>
      <c r="R1159" s="2">
        <v>-903022.63</v>
      </c>
      <c r="S1159" s="2" t="s">
        <v>52</v>
      </c>
      <c r="U1159" s="4">
        <v>44813</v>
      </c>
      <c r="V1159" s="2">
        <v>20411.439999999999</v>
      </c>
      <c r="W1159" s="2">
        <v>548296.44999999995</v>
      </c>
      <c r="X1159" s="2" t="s">
        <v>54</v>
      </c>
      <c r="Z1159" s="12">
        <v>44755</v>
      </c>
      <c r="AA1159" s="10">
        <v>103704.59</v>
      </c>
      <c r="AB1159" s="10">
        <v>-2484756.96</v>
      </c>
    </row>
    <row r="1160" spans="1:28" ht="15.75" customHeight="1" thickBot="1" x14ac:dyDescent="0.35">
      <c r="A1160" s="4">
        <v>43800</v>
      </c>
      <c r="B1160" s="2">
        <v>52.98</v>
      </c>
      <c r="C1160" s="2">
        <v>2357.16</v>
      </c>
      <c r="D1160" s="2" t="s">
        <v>55</v>
      </c>
      <c r="F1160" s="4">
        <v>44802</v>
      </c>
      <c r="G1160" s="2">
        <v>21504.35</v>
      </c>
      <c r="H1160" s="2">
        <v>-95184.05</v>
      </c>
      <c r="I1160" s="2" t="s">
        <v>53</v>
      </c>
      <c r="K1160" s="4">
        <v>44811</v>
      </c>
      <c r="L1160" s="2">
        <v>15700.55</v>
      </c>
      <c r="M1160" s="2">
        <v>-187718.5</v>
      </c>
      <c r="N1160" s="2" t="s">
        <v>55</v>
      </c>
      <c r="P1160" s="4">
        <v>44812</v>
      </c>
      <c r="Q1160" s="2">
        <v>5606.58</v>
      </c>
      <c r="R1160" s="2">
        <v>3622.22</v>
      </c>
      <c r="S1160" s="2" t="s">
        <v>52</v>
      </c>
      <c r="U1160" s="4">
        <v>44815</v>
      </c>
      <c r="V1160" s="2">
        <v>319.99</v>
      </c>
      <c r="W1160" s="2">
        <v>-2052.84</v>
      </c>
      <c r="X1160" s="2" t="s">
        <v>54</v>
      </c>
      <c r="Z1160" s="12">
        <v>44756</v>
      </c>
      <c r="AA1160" s="10">
        <v>109400.15</v>
      </c>
      <c r="AB1160" s="10">
        <v>-4523260.5999999996</v>
      </c>
    </row>
    <row r="1161" spans="1:28" ht="15.75" customHeight="1" thickBot="1" x14ac:dyDescent="0.35">
      <c r="A1161" s="4">
        <v>43800</v>
      </c>
      <c r="B1161" s="2">
        <v>23.26</v>
      </c>
      <c r="C1161" s="2">
        <v>-135.07</v>
      </c>
      <c r="D1161" s="2" t="s">
        <v>52</v>
      </c>
      <c r="F1161" s="4">
        <v>44803</v>
      </c>
      <c r="G1161" s="2">
        <v>23776.03</v>
      </c>
      <c r="H1161" s="2">
        <v>129589.51</v>
      </c>
      <c r="I1161" s="2" t="s">
        <v>53</v>
      </c>
      <c r="K1161" s="4">
        <v>44812</v>
      </c>
      <c r="L1161" s="2">
        <v>15401.69</v>
      </c>
      <c r="M1161" s="2">
        <v>107742.83</v>
      </c>
      <c r="N1161" s="2" t="s">
        <v>55</v>
      </c>
      <c r="P1161" s="4">
        <v>44813</v>
      </c>
      <c r="Q1161" s="2">
        <v>8138.53</v>
      </c>
      <c r="R1161" s="2">
        <v>161701.29999999999</v>
      </c>
      <c r="S1161" s="2" t="s">
        <v>52</v>
      </c>
      <c r="U1161" s="4">
        <v>44816</v>
      </c>
      <c r="V1161" s="2">
        <v>23391.53</v>
      </c>
      <c r="W1161" s="2">
        <v>-286316.28999999998</v>
      </c>
      <c r="X1161" s="2" t="s">
        <v>54</v>
      </c>
      <c r="Z1161" s="12">
        <v>44757</v>
      </c>
      <c r="AA1161" s="10">
        <v>71253.67</v>
      </c>
      <c r="AB1161" s="10">
        <v>590257.9</v>
      </c>
    </row>
    <row r="1162" spans="1:28" ht="15.75" customHeight="1" thickBot="1" x14ac:dyDescent="0.35">
      <c r="A1162" s="4">
        <v>43800</v>
      </c>
      <c r="B1162" s="2">
        <v>21.22</v>
      </c>
      <c r="C1162" s="2">
        <v>469.3</v>
      </c>
      <c r="D1162" s="2" t="s">
        <v>53</v>
      </c>
      <c r="F1162" s="4">
        <v>44804</v>
      </c>
      <c r="G1162" s="2">
        <v>24627.439999999999</v>
      </c>
      <c r="H1162" s="2">
        <v>7138.44</v>
      </c>
      <c r="I1162" s="2" t="s">
        <v>53</v>
      </c>
      <c r="K1162" s="4">
        <v>44813</v>
      </c>
      <c r="L1162" s="2">
        <v>13642.77</v>
      </c>
      <c r="M1162" s="2">
        <v>60626.63</v>
      </c>
      <c r="N1162" s="2" t="s">
        <v>55</v>
      </c>
      <c r="P1162" s="4">
        <v>44815</v>
      </c>
      <c r="Q1162" s="2">
        <v>138.6</v>
      </c>
      <c r="R1162" s="2">
        <v>-367.19</v>
      </c>
      <c r="S1162" s="2" t="s">
        <v>52</v>
      </c>
      <c r="U1162" s="4">
        <v>44817</v>
      </c>
      <c r="V1162" s="2">
        <v>25443.41</v>
      </c>
      <c r="W1162" s="2">
        <v>363493.42</v>
      </c>
      <c r="X1162" s="2" t="s">
        <v>54</v>
      </c>
      <c r="Z1162" s="12">
        <v>44758</v>
      </c>
      <c r="AA1162" s="10">
        <v>8987.1</v>
      </c>
      <c r="AB1162" s="10">
        <v>-229751.47</v>
      </c>
    </row>
    <row r="1163" spans="1:28" ht="15.75" customHeight="1" thickBot="1" x14ac:dyDescent="0.35">
      <c r="A1163" s="4">
        <v>43800</v>
      </c>
      <c r="B1163" s="2">
        <v>41.63</v>
      </c>
      <c r="C1163" s="2">
        <v>1102.56</v>
      </c>
      <c r="D1163" s="2" t="s">
        <v>54</v>
      </c>
      <c r="F1163" s="4">
        <v>44805</v>
      </c>
      <c r="G1163" s="2">
        <v>21895.18</v>
      </c>
      <c r="H1163" s="2">
        <v>-350624.04</v>
      </c>
      <c r="I1163" s="2" t="s">
        <v>53</v>
      </c>
      <c r="K1163" s="4">
        <v>44815</v>
      </c>
      <c r="L1163" s="2">
        <v>426.14</v>
      </c>
      <c r="M1163" s="2">
        <v>-87674.81</v>
      </c>
      <c r="N1163" s="2" t="s">
        <v>55</v>
      </c>
      <c r="P1163" s="4">
        <v>44816</v>
      </c>
      <c r="Q1163" s="2">
        <v>5459.4</v>
      </c>
      <c r="R1163" s="2">
        <v>-7136.99</v>
      </c>
      <c r="S1163" s="2" t="s">
        <v>52</v>
      </c>
      <c r="U1163" s="4">
        <v>44818</v>
      </c>
      <c r="V1163" s="2">
        <v>20863.419999999998</v>
      </c>
      <c r="W1163" s="2">
        <v>198982.21</v>
      </c>
      <c r="X1163" s="2" t="s">
        <v>54</v>
      </c>
      <c r="Z1163" s="12">
        <v>44759</v>
      </c>
      <c r="AA1163" s="10">
        <v>11119.83</v>
      </c>
      <c r="AB1163" s="10">
        <v>-132058.23999999999</v>
      </c>
    </row>
    <row r="1164" spans="1:28" ht="15.75" customHeight="1" thickBot="1" x14ac:dyDescent="0.35">
      <c r="A1164" s="4">
        <v>43801</v>
      </c>
      <c r="B1164" s="2">
        <v>3300.7</v>
      </c>
      <c r="C1164" s="2">
        <v>36423.370000000003</v>
      </c>
      <c r="D1164" s="2" t="s">
        <v>53</v>
      </c>
      <c r="F1164" s="4">
        <v>44806</v>
      </c>
      <c r="G1164" s="2">
        <v>24476.86</v>
      </c>
      <c r="H1164" s="2">
        <v>156439.01999999999</v>
      </c>
      <c r="I1164" s="2" t="s">
        <v>53</v>
      </c>
      <c r="K1164" s="4">
        <v>44816</v>
      </c>
      <c r="L1164" s="2">
        <v>16364.51</v>
      </c>
      <c r="M1164" s="2">
        <v>142363.38</v>
      </c>
      <c r="N1164" s="2" t="s">
        <v>55</v>
      </c>
      <c r="P1164" s="4">
        <v>44817</v>
      </c>
      <c r="Q1164" s="2">
        <v>6609.5</v>
      </c>
      <c r="R1164" s="2">
        <v>-67879.820000000007</v>
      </c>
      <c r="S1164" s="2" t="s">
        <v>52</v>
      </c>
      <c r="U1164" s="4">
        <v>44819</v>
      </c>
      <c r="V1164" s="2">
        <v>31541.14</v>
      </c>
      <c r="W1164" s="2">
        <v>-7840719.8499999996</v>
      </c>
      <c r="X1164" s="2" t="s">
        <v>54</v>
      </c>
      <c r="Z1164" s="12">
        <v>44760</v>
      </c>
      <c r="AA1164" s="10">
        <v>84955.75</v>
      </c>
      <c r="AB1164" s="10">
        <v>-998889.12</v>
      </c>
    </row>
    <row r="1165" spans="1:28" ht="15.75" customHeight="1" thickBot="1" x14ac:dyDescent="0.35">
      <c r="A1165" s="4">
        <v>43801</v>
      </c>
      <c r="B1165" s="2">
        <v>1672.95</v>
      </c>
      <c r="C1165" s="2">
        <v>106465.86</v>
      </c>
      <c r="D1165" s="2" t="s">
        <v>54</v>
      </c>
      <c r="F1165" s="4">
        <v>44808</v>
      </c>
      <c r="G1165" s="2">
        <v>1114.99</v>
      </c>
      <c r="H1165" s="2">
        <v>-120402.45</v>
      </c>
      <c r="I1165" s="2" t="s">
        <v>53</v>
      </c>
      <c r="K1165" s="4">
        <v>44817</v>
      </c>
      <c r="L1165" s="2">
        <v>20675.599999999999</v>
      </c>
      <c r="M1165" s="2">
        <v>374214.77</v>
      </c>
      <c r="N1165" s="2" t="s">
        <v>55</v>
      </c>
      <c r="P1165" s="4">
        <v>44818</v>
      </c>
      <c r="Q1165" s="2">
        <v>5534.23</v>
      </c>
      <c r="R1165" s="2">
        <v>62605.17</v>
      </c>
      <c r="S1165" s="2" t="s">
        <v>52</v>
      </c>
      <c r="U1165" s="4">
        <v>44820</v>
      </c>
      <c r="V1165" s="2">
        <v>21810.63</v>
      </c>
      <c r="W1165" s="2">
        <v>-6033725.6100000003</v>
      </c>
      <c r="X1165" s="2" t="s">
        <v>54</v>
      </c>
      <c r="Z1165" s="12">
        <v>44761</v>
      </c>
      <c r="AA1165" s="10">
        <v>82146.149999999994</v>
      </c>
      <c r="AB1165" s="10">
        <v>95892.58</v>
      </c>
    </row>
    <row r="1166" spans="1:28" ht="15.75" customHeight="1" thickBot="1" x14ac:dyDescent="0.35">
      <c r="A1166" s="4">
        <v>43801</v>
      </c>
      <c r="B1166" s="2">
        <v>1529.76</v>
      </c>
      <c r="C1166" s="2">
        <v>7218.36</v>
      </c>
      <c r="D1166" s="2" t="s">
        <v>55</v>
      </c>
      <c r="F1166" s="4">
        <v>44809</v>
      </c>
      <c r="G1166" s="2">
        <v>20478.59</v>
      </c>
      <c r="H1166" s="2">
        <v>-58398.22</v>
      </c>
      <c r="I1166" s="2" t="s">
        <v>53</v>
      </c>
      <c r="K1166" s="4">
        <v>44818</v>
      </c>
      <c r="L1166" s="2">
        <v>15009.44</v>
      </c>
      <c r="M1166" s="2">
        <v>1326.44</v>
      </c>
      <c r="N1166" s="2" t="s">
        <v>55</v>
      </c>
      <c r="P1166" s="4">
        <v>44819</v>
      </c>
      <c r="Q1166" s="2">
        <v>3786.99</v>
      </c>
      <c r="R1166" s="2">
        <v>-363936.02</v>
      </c>
      <c r="S1166" s="2" t="s">
        <v>52</v>
      </c>
      <c r="U1166" s="4">
        <v>44822</v>
      </c>
      <c r="V1166" s="2">
        <v>349.32</v>
      </c>
      <c r="W1166" s="2">
        <v>-166848.93</v>
      </c>
      <c r="X1166" s="2" t="s">
        <v>54</v>
      </c>
      <c r="Z1166" s="12">
        <v>44762</v>
      </c>
      <c r="AA1166" s="10">
        <v>96688.71</v>
      </c>
      <c r="AB1166" s="10">
        <v>-1598901.17</v>
      </c>
    </row>
    <row r="1167" spans="1:28" ht="15.75" customHeight="1" thickBot="1" x14ac:dyDescent="0.35">
      <c r="A1167" s="4">
        <v>43801</v>
      </c>
      <c r="B1167" s="2">
        <v>833.26</v>
      </c>
      <c r="C1167" s="2">
        <v>29455.360000000001</v>
      </c>
      <c r="D1167" s="2" t="s">
        <v>52</v>
      </c>
      <c r="F1167" s="4">
        <v>44810</v>
      </c>
      <c r="G1167" s="2">
        <v>27681.599999999999</v>
      </c>
      <c r="H1167" s="2">
        <v>-225387.76</v>
      </c>
      <c r="I1167" s="2" t="s">
        <v>53</v>
      </c>
      <c r="K1167" s="4">
        <v>44819</v>
      </c>
      <c r="L1167" s="2">
        <v>11332.86</v>
      </c>
      <c r="M1167" s="2">
        <v>-176771.05</v>
      </c>
      <c r="N1167" s="2" t="s">
        <v>55</v>
      </c>
      <c r="P1167" s="4">
        <v>44820</v>
      </c>
      <c r="Q1167" s="2">
        <v>3492.92</v>
      </c>
      <c r="R1167" s="2">
        <v>-77156.2</v>
      </c>
      <c r="S1167" s="2" t="s">
        <v>52</v>
      </c>
      <c r="U1167" s="4">
        <v>44823</v>
      </c>
      <c r="V1167" s="2">
        <v>18485.28</v>
      </c>
      <c r="W1167" s="2">
        <v>392943.78</v>
      </c>
      <c r="X1167" s="2" t="s">
        <v>54</v>
      </c>
      <c r="Z1167" s="12">
        <v>44763</v>
      </c>
      <c r="AA1167" s="10">
        <v>103573.05</v>
      </c>
      <c r="AB1167" s="10">
        <v>-3623383.48</v>
      </c>
    </row>
    <row r="1168" spans="1:28" ht="15.75" customHeight="1" thickBot="1" x14ac:dyDescent="0.35">
      <c r="A1168" s="4">
        <v>43802</v>
      </c>
      <c r="B1168" s="2">
        <v>1935.42</v>
      </c>
      <c r="C1168" s="2">
        <v>-372285.98</v>
      </c>
      <c r="D1168" s="2" t="s">
        <v>54</v>
      </c>
      <c r="F1168" s="4">
        <v>44811</v>
      </c>
      <c r="G1168" s="2">
        <v>24648.58</v>
      </c>
      <c r="H1168" s="2">
        <v>-107090.85</v>
      </c>
      <c r="I1168" s="2" t="s">
        <v>53</v>
      </c>
      <c r="K1168" s="4">
        <v>44820</v>
      </c>
      <c r="L1168" s="2">
        <v>13259.23</v>
      </c>
      <c r="M1168" s="2">
        <v>-1193563.8999999999</v>
      </c>
      <c r="N1168" s="2" t="s">
        <v>55</v>
      </c>
      <c r="P1168" s="4">
        <v>44822</v>
      </c>
      <c r="Q1168" s="2">
        <v>153.61000000000001</v>
      </c>
      <c r="R1168" s="2">
        <v>-24507.41</v>
      </c>
      <c r="S1168" s="2" t="s">
        <v>52</v>
      </c>
      <c r="U1168" s="4">
        <v>44824</v>
      </c>
      <c r="V1168" s="2">
        <v>20074.59</v>
      </c>
      <c r="W1168" s="2">
        <v>312711.63</v>
      </c>
      <c r="X1168" s="2" t="s">
        <v>54</v>
      </c>
      <c r="Z1168" s="12">
        <v>44764</v>
      </c>
      <c r="AA1168" s="10">
        <v>85355.16</v>
      </c>
      <c r="AB1168" s="10">
        <v>-2126292.08</v>
      </c>
    </row>
    <row r="1169" spans="1:28" ht="15.75" customHeight="1" thickBot="1" x14ac:dyDescent="0.35">
      <c r="A1169" s="4">
        <v>43802</v>
      </c>
      <c r="B1169" s="2">
        <v>1718.97</v>
      </c>
      <c r="C1169" s="2">
        <v>-173117.88</v>
      </c>
      <c r="D1169" s="2" t="s">
        <v>55</v>
      </c>
      <c r="F1169" s="4">
        <v>44812</v>
      </c>
      <c r="G1169" s="2">
        <v>23808.54</v>
      </c>
      <c r="H1169" s="2">
        <v>89985.58</v>
      </c>
      <c r="I1169" s="2" t="s">
        <v>53</v>
      </c>
      <c r="K1169" s="4">
        <v>44822</v>
      </c>
      <c r="L1169" s="2">
        <v>360.22</v>
      </c>
      <c r="M1169" s="2">
        <v>-74766.87</v>
      </c>
      <c r="N1169" s="2" t="s">
        <v>55</v>
      </c>
      <c r="P1169" s="4">
        <v>44823</v>
      </c>
      <c r="Q1169" s="2">
        <v>3323.43</v>
      </c>
      <c r="R1169" s="2">
        <v>-5515.91</v>
      </c>
      <c r="S1169" s="2" t="s">
        <v>52</v>
      </c>
      <c r="U1169" s="4">
        <v>44825</v>
      </c>
      <c r="V1169" s="2">
        <v>30519.52</v>
      </c>
      <c r="W1169" s="2">
        <v>157608.4</v>
      </c>
      <c r="X1169" s="2" t="s">
        <v>54</v>
      </c>
      <c r="Z1169" s="12">
        <v>44765</v>
      </c>
      <c r="AA1169" s="10">
        <v>8782.35</v>
      </c>
      <c r="AB1169" s="10">
        <v>-56269.35</v>
      </c>
    </row>
    <row r="1170" spans="1:28" ht="15.75" customHeight="1" thickBot="1" x14ac:dyDescent="0.35">
      <c r="A1170" s="4">
        <v>43802</v>
      </c>
      <c r="B1170" s="2">
        <v>2800.57</v>
      </c>
      <c r="C1170" s="2">
        <v>-3164.86</v>
      </c>
      <c r="D1170" s="2" t="s">
        <v>53</v>
      </c>
      <c r="F1170" s="4">
        <v>44813</v>
      </c>
      <c r="G1170" s="2">
        <v>21543.75</v>
      </c>
      <c r="H1170" s="2">
        <v>-115605.45</v>
      </c>
      <c r="I1170" s="2" t="s">
        <v>53</v>
      </c>
      <c r="K1170" s="4">
        <v>44823</v>
      </c>
      <c r="L1170" s="2">
        <v>10574.22</v>
      </c>
      <c r="M1170" s="2">
        <v>208386.83</v>
      </c>
      <c r="N1170" s="2" t="s">
        <v>55</v>
      </c>
      <c r="P1170" s="4">
        <v>44824</v>
      </c>
      <c r="Q1170" s="2">
        <v>3718.79</v>
      </c>
      <c r="R1170" s="2">
        <v>-10841.38</v>
      </c>
      <c r="S1170" s="2" t="s">
        <v>52</v>
      </c>
      <c r="U1170" s="4">
        <v>44826</v>
      </c>
      <c r="V1170" s="2">
        <v>26722.6</v>
      </c>
      <c r="W1170" s="2">
        <v>-303311.53000000003</v>
      </c>
      <c r="X1170" s="2" t="s">
        <v>54</v>
      </c>
      <c r="Z1170" s="12">
        <v>44766</v>
      </c>
      <c r="AA1170" s="10">
        <v>9613.86</v>
      </c>
      <c r="AB1170" s="10">
        <v>31612.22</v>
      </c>
    </row>
    <row r="1171" spans="1:28" ht="15.75" customHeight="1" thickBot="1" x14ac:dyDescent="0.35">
      <c r="A1171" s="4">
        <v>43802</v>
      </c>
      <c r="B1171" s="2">
        <v>609.27</v>
      </c>
      <c r="C1171" s="2">
        <v>18156.93</v>
      </c>
      <c r="D1171" s="2" t="s">
        <v>52</v>
      </c>
      <c r="F1171" s="4">
        <v>44815</v>
      </c>
      <c r="G1171" s="2">
        <v>781.24</v>
      </c>
      <c r="H1171" s="2">
        <v>-90040.33</v>
      </c>
      <c r="I1171" s="2" t="s">
        <v>53</v>
      </c>
      <c r="K1171" s="4">
        <v>44824</v>
      </c>
      <c r="L1171" s="2">
        <v>19943.86</v>
      </c>
      <c r="M1171" s="2">
        <v>318575.07</v>
      </c>
      <c r="N1171" s="2" t="s">
        <v>55</v>
      </c>
      <c r="P1171" s="4">
        <v>44825</v>
      </c>
      <c r="Q1171" s="2">
        <v>6364.89</v>
      </c>
      <c r="R1171" s="2">
        <v>-68621.58</v>
      </c>
      <c r="S1171" s="2" t="s">
        <v>52</v>
      </c>
      <c r="U1171" s="4">
        <v>44827</v>
      </c>
      <c r="V1171" s="2">
        <v>26497.9</v>
      </c>
      <c r="W1171" s="2">
        <v>-3196501.39</v>
      </c>
      <c r="X1171" s="2" t="s">
        <v>54</v>
      </c>
      <c r="Z1171" s="12">
        <v>44767</v>
      </c>
      <c r="AA1171" s="10">
        <v>75794.17</v>
      </c>
      <c r="AB1171" s="10">
        <v>81961.929999999993</v>
      </c>
    </row>
    <row r="1172" spans="1:28" ht="15.75" customHeight="1" thickBot="1" x14ac:dyDescent="0.35">
      <c r="A1172" s="4">
        <v>43803</v>
      </c>
      <c r="B1172" s="2">
        <v>628.47</v>
      </c>
      <c r="C1172" s="2">
        <v>-3434.55</v>
      </c>
      <c r="D1172" s="2" t="s">
        <v>52</v>
      </c>
      <c r="F1172" s="4">
        <v>44816</v>
      </c>
      <c r="G1172" s="2">
        <v>24733.05</v>
      </c>
      <c r="H1172" s="2">
        <v>-104567.21</v>
      </c>
      <c r="I1172" s="2" t="s">
        <v>53</v>
      </c>
      <c r="K1172" s="4">
        <v>44825</v>
      </c>
      <c r="L1172" s="2">
        <v>24990.19</v>
      </c>
      <c r="M1172" s="2">
        <v>-2725762.76</v>
      </c>
      <c r="N1172" s="2" t="s">
        <v>55</v>
      </c>
      <c r="P1172" s="4">
        <v>44826</v>
      </c>
      <c r="Q1172" s="2">
        <v>10251.23</v>
      </c>
      <c r="R1172" s="2">
        <v>-1022104.02</v>
      </c>
      <c r="S1172" s="2" t="s">
        <v>52</v>
      </c>
      <c r="U1172" s="4">
        <v>44829</v>
      </c>
      <c r="V1172" s="2">
        <v>449.43</v>
      </c>
      <c r="W1172" s="2">
        <v>-130033.44</v>
      </c>
      <c r="X1172" s="2" t="s">
        <v>54</v>
      </c>
      <c r="Z1172" s="12">
        <v>44768</v>
      </c>
      <c r="AA1172" s="10">
        <v>92121.600000000006</v>
      </c>
      <c r="AB1172" s="10">
        <v>332694.42</v>
      </c>
    </row>
    <row r="1173" spans="1:28" ht="15.75" customHeight="1" thickBot="1" x14ac:dyDescent="0.35">
      <c r="A1173" s="4">
        <v>43803</v>
      </c>
      <c r="B1173" s="2">
        <v>3033.69</v>
      </c>
      <c r="C1173" s="2">
        <v>-35761.230000000003</v>
      </c>
      <c r="D1173" s="2" t="s">
        <v>53</v>
      </c>
      <c r="F1173" s="4">
        <v>44817</v>
      </c>
      <c r="G1173" s="2">
        <v>26839.34</v>
      </c>
      <c r="H1173" s="2">
        <v>-30887.86</v>
      </c>
      <c r="I1173" s="2" t="s">
        <v>53</v>
      </c>
      <c r="K1173" s="4">
        <v>44826</v>
      </c>
      <c r="L1173" s="2">
        <v>14273.14</v>
      </c>
      <c r="M1173" s="2">
        <v>-567453.44999999995</v>
      </c>
      <c r="N1173" s="2" t="s">
        <v>55</v>
      </c>
      <c r="P1173" s="4">
        <v>44827</v>
      </c>
      <c r="Q1173" s="2">
        <v>3820.97</v>
      </c>
      <c r="R1173" s="2">
        <v>-165425.74</v>
      </c>
      <c r="S1173" s="2" t="s">
        <v>52</v>
      </c>
      <c r="U1173" s="4">
        <v>44830</v>
      </c>
      <c r="V1173" s="2">
        <v>26127.15</v>
      </c>
      <c r="W1173" s="2">
        <v>-3494354.5</v>
      </c>
      <c r="X1173" s="2" t="s">
        <v>54</v>
      </c>
      <c r="Z1173" s="12">
        <v>44769</v>
      </c>
      <c r="AA1173" s="10">
        <v>105526.48</v>
      </c>
      <c r="AB1173" s="10">
        <v>-349012.96</v>
      </c>
    </row>
    <row r="1174" spans="1:28" ht="15.75" customHeight="1" thickBot="1" x14ac:dyDescent="0.35">
      <c r="A1174" s="4">
        <v>43803</v>
      </c>
      <c r="B1174" s="2">
        <v>1979.61</v>
      </c>
      <c r="C1174" s="2">
        <v>-443462.5</v>
      </c>
      <c r="D1174" s="2" t="s">
        <v>55</v>
      </c>
      <c r="F1174" s="4">
        <v>44818</v>
      </c>
      <c r="G1174" s="2">
        <v>24356.06</v>
      </c>
      <c r="H1174" s="2">
        <v>86410.07</v>
      </c>
      <c r="I1174" s="2" t="s">
        <v>53</v>
      </c>
      <c r="K1174" s="4">
        <v>44827</v>
      </c>
      <c r="L1174" s="2">
        <v>20543.16</v>
      </c>
      <c r="M1174" s="2">
        <v>-4061596.56</v>
      </c>
      <c r="N1174" s="2" t="s">
        <v>55</v>
      </c>
      <c r="P1174" s="4">
        <v>44829</v>
      </c>
      <c r="Q1174" s="2">
        <v>129.78</v>
      </c>
      <c r="R1174" s="2">
        <v>-36108.26</v>
      </c>
      <c r="S1174" s="2" t="s">
        <v>52</v>
      </c>
      <c r="U1174" s="4">
        <v>44831</v>
      </c>
      <c r="V1174" s="2">
        <v>21206.880000000001</v>
      </c>
      <c r="W1174" s="2">
        <v>589480.97</v>
      </c>
      <c r="X1174" s="2" t="s">
        <v>54</v>
      </c>
      <c r="Z1174" s="12">
        <v>44770</v>
      </c>
      <c r="AA1174" s="10">
        <v>107943.86</v>
      </c>
      <c r="AB1174" s="10">
        <v>-1017799.6800000001</v>
      </c>
    </row>
    <row r="1175" spans="1:28" ht="15.75" customHeight="1" thickBot="1" x14ac:dyDescent="0.35">
      <c r="A1175" s="4">
        <v>43803</v>
      </c>
      <c r="B1175" s="2">
        <v>1617.01</v>
      </c>
      <c r="C1175" s="2">
        <v>-17872.11</v>
      </c>
      <c r="D1175" s="2" t="s">
        <v>54</v>
      </c>
      <c r="F1175" s="4">
        <v>44819</v>
      </c>
      <c r="G1175" s="2">
        <v>21313.24</v>
      </c>
      <c r="H1175" s="2">
        <v>-229431.73</v>
      </c>
      <c r="I1175" s="2" t="s">
        <v>53</v>
      </c>
      <c r="K1175" s="4">
        <v>44829</v>
      </c>
      <c r="L1175" s="2">
        <v>791.28</v>
      </c>
      <c r="M1175" s="2">
        <v>-370113.25</v>
      </c>
      <c r="N1175" s="2" t="s">
        <v>55</v>
      </c>
      <c r="P1175" s="4">
        <v>44830</v>
      </c>
      <c r="Q1175" s="2">
        <v>3142.52</v>
      </c>
      <c r="R1175" s="2">
        <v>-475812.8</v>
      </c>
      <c r="S1175" s="2" t="s">
        <v>52</v>
      </c>
      <c r="U1175" s="4">
        <v>44832</v>
      </c>
      <c r="V1175" s="2">
        <v>32136.12</v>
      </c>
      <c r="W1175" s="2">
        <v>-2961329.45</v>
      </c>
      <c r="X1175" s="2" t="s">
        <v>54</v>
      </c>
      <c r="Z1175" s="12">
        <v>44771</v>
      </c>
      <c r="AA1175" s="10">
        <v>100206.16</v>
      </c>
      <c r="AB1175" s="10">
        <v>-2126934.7599999998</v>
      </c>
    </row>
    <row r="1176" spans="1:28" ht="15.75" customHeight="1" thickBot="1" x14ac:dyDescent="0.35">
      <c r="A1176" s="4">
        <v>43804</v>
      </c>
      <c r="B1176" s="2">
        <v>2363.63</v>
      </c>
      <c r="C1176" s="2">
        <v>-10109.9</v>
      </c>
      <c r="D1176" s="2" t="s">
        <v>53</v>
      </c>
      <c r="F1176" s="4">
        <v>44820</v>
      </c>
      <c r="G1176" s="2">
        <v>18894.57</v>
      </c>
      <c r="H1176" s="2">
        <v>-16705.02</v>
      </c>
      <c r="I1176" s="2" t="s">
        <v>53</v>
      </c>
      <c r="K1176" s="4">
        <v>44830</v>
      </c>
      <c r="L1176" s="2">
        <v>18025.650000000001</v>
      </c>
      <c r="M1176" s="2">
        <v>-4038736.44</v>
      </c>
      <c r="N1176" s="2" t="s">
        <v>55</v>
      </c>
      <c r="P1176" s="4">
        <v>44831</v>
      </c>
      <c r="Q1176" s="2">
        <v>3565.71</v>
      </c>
      <c r="R1176" s="2">
        <v>-18314.78</v>
      </c>
      <c r="S1176" s="2" t="s">
        <v>52</v>
      </c>
      <c r="U1176" s="4">
        <v>44833</v>
      </c>
      <c r="V1176" s="2">
        <v>23462.959999999999</v>
      </c>
      <c r="W1176" s="2">
        <v>-39868.559999999998</v>
      </c>
      <c r="X1176" s="2" t="s">
        <v>54</v>
      </c>
      <c r="Z1176" s="12">
        <v>44772</v>
      </c>
      <c r="AA1176" s="10">
        <v>12799.42</v>
      </c>
      <c r="AB1176" s="10">
        <v>-35644.36</v>
      </c>
    </row>
    <row r="1177" spans="1:28" ht="15.75" customHeight="1" thickBot="1" x14ac:dyDescent="0.35">
      <c r="A1177" s="4">
        <v>43804</v>
      </c>
      <c r="B1177" s="2">
        <v>1115.3399999999999</v>
      </c>
      <c r="C1177" s="2">
        <v>16071.57</v>
      </c>
      <c r="D1177" s="2" t="s">
        <v>54</v>
      </c>
      <c r="F1177" s="4">
        <v>44822</v>
      </c>
      <c r="G1177" s="2">
        <v>307.95</v>
      </c>
      <c r="H1177" s="2">
        <v>-9985.52</v>
      </c>
      <c r="I1177" s="2" t="s">
        <v>53</v>
      </c>
      <c r="K1177" s="4">
        <v>44831</v>
      </c>
      <c r="L1177" s="2">
        <v>13330.72</v>
      </c>
      <c r="M1177" s="2">
        <v>92018.76</v>
      </c>
      <c r="N1177" s="2" t="s">
        <v>55</v>
      </c>
      <c r="P1177" s="4">
        <v>44832</v>
      </c>
      <c r="Q1177" s="2">
        <v>4272.41</v>
      </c>
      <c r="R1177" s="2">
        <v>50421.19</v>
      </c>
      <c r="S1177" s="2" t="s">
        <v>52</v>
      </c>
      <c r="U1177" s="4">
        <v>44834</v>
      </c>
      <c r="V1177" s="2">
        <v>20109.439999999999</v>
      </c>
      <c r="W1177" s="2">
        <v>-216546.85</v>
      </c>
      <c r="X1177" s="2" t="s">
        <v>54</v>
      </c>
      <c r="Z1177" s="12">
        <v>44773</v>
      </c>
      <c r="AA1177" s="10">
        <v>12768.61</v>
      </c>
      <c r="AB1177" s="10">
        <v>-100828.15</v>
      </c>
    </row>
    <row r="1178" spans="1:28" ht="15.75" customHeight="1" thickBot="1" x14ac:dyDescent="0.35">
      <c r="A1178" s="4">
        <v>43804</v>
      </c>
      <c r="B1178" s="2">
        <v>241.34</v>
      </c>
      <c r="C1178" s="2">
        <v>-1320.07</v>
      </c>
      <c r="D1178" s="2" t="s">
        <v>52</v>
      </c>
      <c r="F1178" s="4">
        <v>44823</v>
      </c>
      <c r="G1178" s="2">
        <v>17439.599999999999</v>
      </c>
      <c r="H1178" s="2">
        <v>52276.12</v>
      </c>
      <c r="I1178" s="2" t="s">
        <v>53</v>
      </c>
      <c r="K1178" s="4">
        <v>44832</v>
      </c>
      <c r="L1178" s="2">
        <v>18565.150000000001</v>
      </c>
      <c r="M1178" s="2">
        <v>-203369.98</v>
      </c>
      <c r="N1178" s="2" t="s">
        <v>55</v>
      </c>
      <c r="P1178" s="4">
        <v>44833</v>
      </c>
      <c r="Q1178" s="2">
        <v>5555.2</v>
      </c>
      <c r="R1178" s="2">
        <v>-20477.599999999999</v>
      </c>
      <c r="S1178" s="2" t="s">
        <v>52</v>
      </c>
      <c r="U1178" s="4">
        <v>44836</v>
      </c>
      <c r="V1178" s="2">
        <v>295.27999999999997</v>
      </c>
      <c r="W1178" s="2">
        <v>2155.9499999999998</v>
      </c>
      <c r="X1178" s="2" t="s">
        <v>54</v>
      </c>
      <c r="Z1178" s="12">
        <v>44774</v>
      </c>
      <c r="AA1178" s="10">
        <v>95550.86</v>
      </c>
      <c r="AB1178" s="10">
        <v>-537299.64</v>
      </c>
    </row>
    <row r="1179" spans="1:28" ht="15.75" customHeight="1" thickBot="1" x14ac:dyDescent="0.35">
      <c r="A1179" s="4">
        <v>43804</v>
      </c>
      <c r="B1179" s="2">
        <v>1307.68</v>
      </c>
      <c r="C1179" s="2">
        <v>-146115.20000000001</v>
      </c>
      <c r="D1179" s="2" t="s">
        <v>55</v>
      </c>
      <c r="F1179" s="4">
        <v>44824</v>
      </c>
      <c r="G1179" s="2">
        <v>24330.1</v>
      </c>
      <c r="H1179" s="2">
        <v>35247.449999999997</v>
      </c>
      <c r="I1179" s="2" t="s">
        <v>53</v>
      </c>
      <c r="K1179" s="4">
        <v>44833</v>
      </c>
      <c r="L1179" s="2">
        <v>17546.71</v>
      </c>
      <c r="M1179" s="2">
        <v>-755615.92</v>
      </c>
      <c r="N1179" s="2" t="s">
        <v>55</v>
      </c>
      <c r="P1179" s="4">
        <v>44834</v>
      </c>
      <c r="Q1179" s="2">
        <v>3687.33</v>
      </c>
      <c r="R1179" s="2">
        <v>-8436.8799999999992</v>
      </c>
      <c r="S1179" s="2" t="s">
        <v>52</v>
      </c>
      <c r="U1179" s="4">
        <v>44837</v>
      </c>
      <c r="V1179" s="2">
        <v>29246.560000000001</v>
      </c>
      <c r="W1179" s="2">
        <v>-2772923.66</v>
      </c>
      <c r="X1179" s="2" t="s">
        <v>54</v>
      </c>
      <c r="Z1179" s="12">
        <v>44775</v>
      </c>
      <c r="AA1179" s="10">
        <v>112578.02</v>
      </c>
      <c r="AB1179" s="10">
        <v>-2303745.0299999998</v>
      </c>
    </row>
    <row r="1180" spans="1:28" ht="15.75" customHeight="1" thickBot="1" x14ac:dyDescent="0.35">
      <c r="A1180" s="4">
        <v>43805</v>
      </c>
      <c r="B1180" s="2">
        <v>2828.45</v>
      </c>
      <c r="C1180" s="2">
        <v>25115.19</v>
      </c>
      <c r="D1180" s="2" t="s">
        <v>53</v>
      </c>
      <c r="F1180" s="4">
        <v>44825</v>
      </c>
      <c r="G1180" s="2">
        <v>31881.360000000001</v>
      </c>
      <c r="H1180" s="2">
        <v>-1449244.03</v>
      </c>
      <c r="I1180" s="2" t="s">
        <v>53</v>
      </c>
      <c r="K1180" s="4">
        <v>44834</v>
      </c>
      <c r="L1180" s="2">
        <v>16097.47</v>
      </c>
      <c r="M1180" s="2">
        <v>-240424.86</v>
      </c>
      <c r="N1180" s="2" t="s">
        <v>55</v>
      </c>
      <c r="P1180" s="4">
        <v>44836</v>
      </c>
      <c r="Q1180" s="2">
        <v>122.38</v>
      </c>
      <c r="R1180" s="2">
        <v>-6774.03</v>
      </c>
      <c r="S1180" s="2" t="s">
        <v>52</v>
      </c>
      <c r="U1180" s="4">
        <v>44838</v>
      </c>
      <c r="V1180" s="2">
        <v>26986.48</v>
      </c>
      <c r="W1180" s="2">
        <v>-2727427.11</v>
      </c>
      <c r="X1180" s="2" t="s">
        <v>54</v>
      </c>
      <c r="Z1180" s="12">
        <v>44776</v>
      </c>
      <c r="AA1180" s="10">
        <v>92939.12</v>
      </c>
      <c r="AB1180" s="10">
        <v>569567.91</v>
      </c>
    </row>
    <row r="1181" spans="1:28" ht="15.75" customHeight="1" thickBot="1" x14ac:dyDescent="0.35">
      <c r="A1181" s="4">
        <v>43805</v>
      </c>
      <c r="B1181" s="2">
        <v>1357.62</v>
      </c>
      <c r="C1181" s="2">
        <v>55045.66</v>
      </c>
      <c r="D1181" s="2" t="s">
        <v>54</v>
      </c>
      <c r="F1181" s="4">
        <v>44826</v>
      </c>
      <c r="G1181" s="2">
        <v>24292.57</v>
      </c>
      <c r="H1181" s="2">
        <v>-1364619.32</v>
      </c>
      <c r="I1181" s="2" t="s">
        <v>53</v>
      </c>
      <c r="K1181" s="4">
        <v>44836</v>
      </c>
      <c r="L1181" s="2">
        <v>314.48</v>
      </c>
      <c r="M1181" s="2">
        <v>-7815.83</v>
      </c>
      <c r="N1181" s="2" t="s">
        <v>55</v>
      </c>
      <c r="P1181" s="4">
        <v>44837</v>
      </c>
      <c r="Q1181" s="2">
        <v>5320.2</v>
      </c>
      <c r="R1181" s="2">
        <v>-87419.39</v>
      </c>
      <c r="S1181" s="2" t="s">
        <v>52</v>
      </c>
      <c r="U1181" s="4">
        <v>44839</v>
      </c>
      <c r="V1181" s="2">
        <v>24579.66</v>
      </c>
      <c r="W1181" s="2">
        <v>-83487.38</v>
      </c>
      <c r="X1181" s="2" t="s">
        <v>54</v>
      </c>
      <c r="Z1181" s="12">
        <v>44777</v>
      </c>
      <c r="AA1181" s="10">
        <v>92282.27</v>
      </c>
      <c r="AB1181" s="10">
        <v>-2508162.7000000002</v>
      </c>
    </row>
    <row r="1182" spans="1:28" ht="15.75" customHeight="1" thickBot="1" x14ac:dyDescent="0.35">
      <c r="A1182" s="4">
        <v>43805</v>
      </c>
      <c r="B1182" s="2">
        <v>489.36</v>
      </c>
      <c r="C1182" s="2">
        <v>2210.37</v>
      </c>
      <c r="D1182" s="2" t="s">
        <v>52</v>
      </c>
      <c r="F1182" s="4">
        <v>44827</v>
      </c>
      <c r="G1182" s="2">
        <v>25483.23</v>
      </c>
      <c r="H1182" s="2">
        <v>-1960754.37</v>
      </c>
      <c r="I1182" s="2" t="s">
        <v>53</v>
      </c>
      <c r="K1182" s="4">
        <v>44837</v>
      </c>
      <c r="L1182" s="2">
        <v>13401.2</v>
      </c>
      <c r="M1182" s="2">
        <v>-387998.71999999997</v>
      </c>
      <c r="N1182" s="2" t="s">
        <v>55</v>
      </c>
      <c r="P1182" s="4">
        <v>44838</v>
      </c>
      <c r="Q1182" s="2">
        <v>4228.7700000000004</v>
      </c>
      <c r="R1182" s="2">
        <v>-60837.31</v>
      </c>
      <c r="S1182" s="2" t="s">
        <v>52</v>
      </c>
      <c r="U1182" s="4">
        <v>44840</v>
      </c>
      <c r="V1182" s="2">
        <v>20806.66</v>
      </c>
      <c r="W1182" s="2">
        <v>259494.62</v>
      </c>
      <c r="X1182" s="2" t="s">
        <v>54</v>
      </c>
      <c r="Z1182" s="12">
        <v>44778</v>
      </c>
      <c r="AA1182" s="10">
        <v>84312.43</v>
      </c>
      <c r="AB1182" s="10">
        <v>339395.9</v>
      </c>
    </row>
    <row r="1183" spans="1:28" ht="15.75" customHeight="1" thickBot="1" x14ac:dyDescent="0.35">
      <c r="A1183" s="4">
        <v>43805</v>
      </c>
      <c r="B1183" s="2">
        <v>1529.55</v>
      </c>
      <c r="C1183" s="2">
        <v>-2367.4699999999998</v>
      </c>
      <c r="D1183" s="2" t="s">
        <v>55</v>
      </c>
      <c r="F1183" s="4">
        <v>44829</v>
      </c>
      <c r="G1183" s="2">
        <v>663.31</v>
      </c>
      <c r="H1183" s="2">
        <v>-134052.10999999999</v>
      </c>
      <c r="I1183" s="2" t="s">
        <v>53</v>
      </c>
      <c r="K1183" s="4">
        <v>44838</v>
      </c>
      <c r="L1183" s="2">
        <v>14485.88</v>
      </c>
      <c r="M1183" s="2">
        <v>-456700.63</v>
      </c>
      <c r="N1183" s="2" t="s">
        <v>55</v>
      </c>
      <c r="P1183" s="4">
        <v>44839</v>
      </c>
      <c r="Q1183" s="2">
        <v>5822.09</v>
      </c>
      <c r="R1183" s="2">
        <v>-40790.49</v>
      </c>
      <c r="S1183" s="2" t="s">
        <v>52</v>
      </c>
      <c r="U1183" s="4">
        <v>44841</v>
      </c>
      <c r="V1183" s="2">
        <v>24874.34</v>
      </c>
      <c r="W1183" s="2">
        <v>70963.81</v>
      </c>
      <c r="X1183" s="2" t="s">
        <v>54</v>
      </c>
      <c r="Z1183" s="12">
        <v>44779</v>
      </c>
      <c r="AA1183" s="10">
        <v>10767.4</v>
      </c>
      <c r="AB1183" s="10">
        <v>21879.439999999999</v>
      </c>
    </row>
    <row r="1184" spans="1:28" ht="15.75" customHeight="1" thickBot="1" x14ac:dyDescent="0.35">
      <c r="A1184" s="4">
        <v>43807</v>
      </c>
      <c r="B1184" s="2">
        <v>12.62</v>
      </c>
      <c r="C1184" s="2">
        <v>-1663.54</v>
      </c>
      <c r="D1184" s="2" t="s">
        <v>53</v>
      </c>
      <c r="F1184" s="4">
        <v>44830</v>
      </c>
      <c r="G1184" s="2">
        <v>28074.1</v>
      </c>
      <c r="H1184" s="2">
        <v>-1547898.13</v>
      </c>
      <c r="I1184" s="2" t="s">
        <v>53</v>
      </c>
      <c r="K1184" s="4">
        <v>44839</v>
      </c>
      <c r="L1184" s="2">
        <v>16478.259999999998</v>
      </c>
      <c r="M1184" s="2">
        <v>-164511.60999999999</v>
      </c>
      <c r="N1184" s="2" t="s">
        <v>55</v>
      </c>
      <c r="P1184" s="4">
        <v>44840</v>
      </c>
      <c r="Q1184" s="2">
        <v>4623.7</v>
      </c>
      <c r="R1184" s="2">
        <v>-64704.959999999999</v>
      </c>
      <c r="S1184" s="2" t="s">
        <v>52</v>
      </c>
      <c r="U1184" s="4">
        <v>44843</v>
      </c>
      <c r="V1184" s="2">
        <v>424.72</v>
      </c>
      <c r="W1184" s="2">
        <v>78.16</v>
      </c>
      <c r="X1184" s="2" t="s">
        <v>54</v>
      </c>
      <c r="Z1184" s="12">
        <v>44780</v>
      </c>
      <c r="AA1184" s="10">
        <v>9829.75</v>
      </c>
      <c r="AB1184" s="10">
        <v>-84443.37</v>
      </c>
    </row>
    <row r="1185" spans="1:28" ht="15.75" customHeight="1" thickBot="1" x14ac:dyDescent="0.35">
      <c r="A1185" s="4">
        <v>43807</v>
      </c>
      <c r="B1185" s="2">
        <v>10.64</v>
      </c>
      <c r="C1185" s="2">
        <v>-800.89</v>
      </c>
      <c r="D1185" s="2" t="s">
        <v>55</v>
      </c>
      <c r="F1185" s="4">
        <v>44831</v>
      </c>
      <c r="G1185" s="2">
        <v>27598.720000000001</v>
      </c>
      <c r="H1185" s="2">
        <v>8896.75</v>
      </c>
      <c r="I1185" s="2" t="s">
        <v>53</v>
      </c>
      <c r="K1185" s="4">
        <v>44840</v>
      </c>
      <c r="L1185" s="2">
        <v>15761.61</v>
      </c>
      <c r="M1185" s="2">
        <v>-321090.67</v>
      </c>
      <c r="N1185" s="2" t="s">
        <v>55</v>
      </c>
      <c r="P1185" s="4">
        <v>44841</v>
      </c>
      <c r="Q1185" s="2">
        <v>5378.9</v>
      </c>
      <c r="R1185" s="2">
        <v>-34175.519999999997</v>
      </c>
      <c r="S1185" s="2" t="s">
        <v>52</v>
      </c>
      <c r="U1185" s="4">
        <v>44844</v>
      </c>
      <c r="V1185" s="2">
        <v>25005.73</v>
      </c>
      <c r="W1185" s="2">
        <v>-954326.05</v>
      </c>
      <c r="X1185" s="2" t="s">
        <v>54</v>
      </c>
      <c r="Z1185" s="12">
        <v>44781</v>
      </c>
      <c r="AA1185" s="10">
        <v>77491.960000000006</v>
      </c>
      <c r="AB1185" s="10">
        <v>324919.75</v>
      </c>
    </row>
    <row r="1186" spans="1:28" ht="15.75" customHeight="1" thickBot="1" x14ac:dyDescent="0.35">
      <c r="A1186" s="4">
        <v>43807</v>
      </c>
      <c r="B1186" s="2">
        <v>30.65</v>
      </c>
      <c r="C1186" s="2">
        <v>-13132.2</v>
      </c>
      <c r="D1186" s="2" t="s">
        <v>54</v>
      </c>
      <c r="F1186" s="4">
        <v>44832</v>
      </c>
      <c r="G1186" s="2">
        <v>30695.39</v>
      </c>
      <c r="H1186" s="2">
        <v>-411397.22</v>
      </c>
      <c r="I1186" s="2" t="s">
        <v>53</v>
      </c>
      <c r="K1186" s="4">
        <v>44841</v>
      </c>
      <c r="L1186" s="2">
        <v>14108.16</v>
      </c>
      <c r="M1186" s="2">
        <v>-143212.45000000001</v>
      </c>
      <c r="N1186" s="2" t="s">
        <v>55</v>
      </c>
      <c r="P1186" s="4">
        <v>44843</v>
      </c>
      <c r="Q1186" s="2">
        <v>116.65</v>
      </c>
      <c r="R1186" s="2">
        <v>-9582.08</v>
      </c>
      <c r="S1186" s="2" t="s">
        <v>52</v>
      </c>
      <c r="U1186" s="4">
        <v>44845</v>
      </c>
      <c r="V1186" s="2">
        <v>29893.360000000001</v>
      </c>
      <c r="W1186" s="2">
        <v>-145654.93</v>
      </c>
      <c r="X1186" s="2" t="s">
        <v>54</v>
      </c>
      <c r="Z1186" s="12">
        <v>44782</v>
      </c>
      <c r="AA1186" s="10">
        <v>75797.740000000005</v>
      </c>
      <c r="AB1186" s="10">
        <v>263307.51</v>
      </c>
    </row>
    <row r="1187" spans="1:28" ht="15.75" customHeight="1" thickBot="1" x14ac:dyDescent="0.35">
      <c r="A1187" s="4">
        <v>43807</v>
      </c>
      <c r="B1187" s="2">
        <v>13.33</v>
      </c>
      <c r="C1187" s="2">
        <v>-3815.73</v>
      </c>
      <c r="D1187" s="2" t="s">
        <v>52</v>
      </c>
      <c r="F1187" s="4">
        <v>44833</v>
      </c>
      <c r="G1187" s="2">
        <v>24709.34</v>
      </c>
      <c r="H1187" s="2">
        <v>-328031.78000000003</v>
      </c>
      <c r="I1187" s="2" t="s">
        <v>53</v>
      </c>
      <c r="K1187" s="4">
        <v>44843</v>
      </c>
      <c r="L1187" s="2">
        <v>220.67</v>
      </c>
      <c r="M1187" s="2">
        <v>-15600</v>
      </c>
      <c r="N1187" s="2" t="s">
        <v>55</v>
      </c>
      <c r="P1187" s="4">
        <v>44844</v>
      </c>
      <c r="Q1187" s="2">
        <v>6681.48</v>
      </c>
      <c r="R1187" s="2">
        <v>-100113.60000000001</v>
      </c>
      <c r="S1187" s="2" t="s">
        <v>52</v>
      </c>
      <c r="U1187" s="4">
        <v>44846</v>
      </c>
      <c r="V1187" s="2">
        <v>23703.91</v>
      </c>
      <c r="W1187" s="2">
        <v>674710.47</v>
      </c>
      <c r="X1187" s="2" t="s">
        <v>54</v>
      </c>
      <c r="Z1187" s="12">
        <v>44783</v>
      </c>
      <c r="AA1187" s="10">
        <v>106815.83</v>
      </c>
      <c r="AB1187" s="10">
        <v>-820644.09</v>
      </c>
    </row>
    <row r="1188" spans="1:28" ht="15.75" customHeight="1" thickBot="1" x14ac:dyDescent="0.35">
      <c r="A1188" s="4">
        <v>43808</v>
      </c>
      <c r="B1188" s="2">
        <v>782.4</v>
      </c>
      <c r="C1188" s="2">
        <v>30643.33</v>
      </c>
      <c r="D1188" s="2" t="s">
        <v>54</v>
      </c>
      <c r="F1188" s="4">
        <v>44834</v>
      </c>
      <c r="G1188" s="2">
        <v>23713.03</v>
      </c>
      <c r="H1188" s="2">
        <v>-245285.44</v>
      </c>
      <c r="I1188" s="2" t="s">
        <v>53</v>
      </c>
      <c r="K1188" s="4">
        <v>44844</v>
      </c>
      <c r="L1188" s="2">
        <v>13627.41</v>
      </c>
      <c r="M1188" s="2">
        <v>-4906.24</v>
      </c>
      <c r="N1188" s="2" t="s">
        <v>55</v>
      </c>
      <c r="P1188" s="4">
        <v>44845</v>
      </c>
      <c r="Q1188" s="2">
        <v>7678.15</v>
      </c>
      <c r="R1188" s="2">
        <v>-46879.85</v>
      </c>
      <c r="S1188" s="2" t="s">
        <v>52</v>
      </c>
      <c r="U1188" s="4">
        <v>44847</v>
      </c>
      <c r="V1188" s="2">
        <v>34627.14</v>
      </c>
      <c r="W1188" s="2">
        <v>-402252.61</v>
      </c>
      <c r="X1188" s="2" t="s">
        <v>54</v>
      </c>
      <c r="Z1188" s="12">
        <v>44784</v>
      </c>
      <c r="AA1188" s="10">
        <v>93890.18</v>
      </c>
      <c r="AB1188" s="10">
        <v>449201.9</v>
      </c>
    </row>
    <row r="1189" spans="1:28" ht="15.75" customHeight="1" thickBot="1" x14ac:dyDescent="0.35">
      <c r="A1189" s="4">
        <v>43808</v>
      </c>
      <c r="B1189" s="2">
        <v>2267.4299999999998</v>
      </c>
      <c r="C1189" s="2">
        <v>6852.75</v>
      </c>
      <c r="D1189" s="2" t="s">
        <v>53</v>
      </c>
      <c r="F1189" s="4">
        <v>44836</v>
      </c>
      <c r="G1189" s="2">
        <v>308.97000000000003</v>
      </c>
      <c r="H1189" s="2">
        <v>-8438.69</v>
      </c>
      <c r="I1189" s="2" t="s">
        <v>53</v>
      </c>
      <c r="K1189" s="4">
        <v>44845</v>
      </c>
      <c r="L1189" s="2">
        <v>15987.32</v>
      </c>
      <c r="M1189" s="2">
        <v>-238923.6</v>
      </c>
      <c r="N1189" s="2" t="s">
        <v>55</v>
      </c>
      <c r="P1189" s="4">
        <v>44846</v>
      </c>
      <c r="Q1189" s="2">
        <v>10654.79</v>
      </c>
      <c r="R1189" s="2">
        <v>-324935.14</v>
      </c>
      <c r="S1189" s="2" t="s">
        <v>52</v>
      </c>
      <c r="U1189" s="4">
        <v>44848</v>
      </c>
      <c r="V1189" s="2">
        <v>25507.3</v>
      </c>
      <c r="W1189" s="2">
        <v>-277226.65999999997</v>
      </c>
      <c r="X1189" s="2" t="s">
        <v>54</v>
      </c>
      <c r="Z1189" s="12">
        <v>44785</v>
      </c>
      <c r="AA1189" s="10">
        <v>85863.29</v>
      </c>
      <c r="AB1189" s="10">
        <v>-912098.24</v>
      </c>
    </row>
    <row r="1190" spans="1:28" ht="15.75" customHeight="1" thickBot="1" x14ac:dyDescent="0.35">
      <c r="A1190" s="4">
        <v>43808</v>
      </c>
      <c r="B1190" s="2">
        <v>1468.16</v>
      </c>
      <c r="C1190" s="2">
        <v>-80303.81</v>
      </c>
      <c r="D1190" s="2" t="s">
        <v>55</v>
      </c>
      <c r="F1190" s="4">
        <v>44837</v>
      </c>
      <c r="G1190" s="2">
        <v>23635.5</v>
      </c>
      <c r="H1190" s="2">
        <v>148610.44</v>
      </c>
      <c r="I1190" s="2" t="s">
        <v>53</v>
      </c>
      <c r="K1190" s="4">
        <v>44846</v>
      </c>
      <c r="L1190" s="2">
        <v>15916.13</v>
      </c>
      <c r="M1190" s="2">
        <v>-13184.8</v>
      </c>
      <c r="N1190" s="2" t="s">
        <v>55</v>
      </c>
      <c r="P1190" s="4">
        <v>44847</v>
      </c>
      <c r="Q1190" s="2">
        <v>6547.3</v>
      </c>
      <c r="R1190" s="2">
        <v>-231631.7</v>
      </c>
      <c r="S1190" s="2" t="s">
        <v>52</v>
      </c>
      <c r="U1190" s="4">
        <v>44850</v>
      </c>
      <c r="V1190" s="2">
        <v>378.29</v>
      </c>
      <c r="W1190" s="2">
        <v>-25716.14</v>
      </c>
      <c r="X1190" s="2" t="s">
        <v>54</v>
      </c>
      <c r="Z1190" s="12">
        <v>44786</v>
      </c>
      <c r="AA1190" s="10">
        <v>12544.95</v>
      </c>
      <c r="AB1190" s="10">
        <v>-39188.92</v>
      </c>
    </row>
    <row r="1191" spans="1:28" ht="15.75" customHeight="1" thickBot="1" x14ac:dyDescent="0.35">
      <c r="A1191" s="4">
        <v>43808</v>
      </c>
      <c r="B1191" s="2">
        <v>325.79000000000002</v>
      </c>
      <c r="C1191" s="2">
        <v>8018.42</v>
      </c>
      <c r="D1191" s="2" t="s">
        <v>52</v>
      </c>
      <c r="F1191" s="4">
        <v>44838</v>
      </c>
      <c r="G1191" s="2">
        <v>22709.09</v>
      </c>
      <c r="H1191" s="2">
        <v>-735714.09</v>
      </c>
      <c r="I1191" s="2" t="s">
        <v>53</v>
      </c>
      <c r="K1191" s="4">
        <v>44847</v>
      </c>
      <c r="L1191" s="2">
        <v>16449.68</v>
      </c>
      <c r="M1191" s="2">
        <v>-713613.44</v>
      </c>
      <c r="N1191" s="2" t="s">
        <v>55</v>
      </c>
      <c r="P1191" s="4">
        <v>44848</v>
      </c>
      <c r="Q1191" s="2">
        <v>5741.95</v>
      </c>
      <c r="R1191" s="2">
        <v>-523711.25</v>
      </c>
      <c r="S1191" s="2" t="s">
        <v>52</v>
      </c>
      <c r="U1191" s="4">
        <v>44851</v>
      </c>
      <c r="V1191" s="2">
        <v>21908.62</v>
      </c>
      <c r="W1191" s="2">
        <v>101421.46</v>
      </c>
      <c r="X1191" s="2" t="s">
        <v>54</v>
      </c>
      <c r="Z1191" s="12">
        <v>44787</v>
      </c>
      <c r="AA1191" s="10">
        <v>14098.68</v>
      </c>
      <c r="AB1191" s="10">
        <v>-241844.59</v>
      </c>
    </row>
    <row r="1192" spans="1:28" ht="15.75" customHeight="1" thickBot="1" x14ac:dyDescent="0.35">
      <c r="A1192" s="4">
        <v>43809</v>
      </c>
      <c r="B1192" s="2">
        <v>262.55</v>
      </c>
      <c r="C1192" s="2">
        <v>-8538.58</v>
      </c>
      <c r="D1192" s="2" t="s">
        <v>52</v>
      </c>
      <c r="F1192" s="4">
        <v>44839</v>
      </c>
      <c r="G1192" s="2">
        <v>19267.919999999998</v>
      </c>
      <c r="H1192" s="2">
        <v>-131414.26999999999</v>
      </c>
      <c r="I1192" s="2" t="s">
        <v>53</v>
      </c>
      <c r="K1192" s="4">
        <v>44848</v>
      </c>
      <c r="L1192" s="2">
        <v>17516.22</v>
      </c>
      <c r="M1192" s="2">
        <v>-89043.07</v>
      </c>
      <c r="N1192" s="2" t="s">
        <v>55</v>
      </c>
      <c r="P1192" s="4">
        <v>44850</v>
      </c>
      <c r="Q1192" s="2">
        <v>108.61</v>
      </c>
      <c r="R1192" s="2">
        <v>-7336.74</v>
      </c>
      <c r="S1192" s="2" t="s">
        <v>52</v>
      </c>
      <c r="U1192" s="4">
        <v>44852</v>
      </c>
      <c r="V1192" s="2">
        <v>23276.83</v>
      </c>
      <c r="W1192" s="2">
        <v>1278965.52</v>
      </c>
      <c r="X1192" s="2" t="s">
        <v>54</v>
      </c>
      <c r="Z1192" s="12">
        <v>44788</v>
      </c>
      <c r="AA1192" s="10">
        <v>89220.38</v>
      </c>
      <c r="AB1192" s="10">
        <v>-2165770.5699999998</v>
      </c>
    </row>
    <row r="1193" spans="1:28" ht="15.75" customHeight="1" thickBot="1" x14ac:dyDescent="0.35">
      <c r="A1193" s="4">
        <v>43809</v>
      </c>
      <c r="B1193" s="2">
        <v>1233.33</v>
      </c>
      <c r="C1193" s="2">
        <v>36291.19</v>
      </c>
      <c r="D1193" s="2" t="s">
        <v>54</v>
      </c>
      <c r="F1193" s="4">
        <v>44840</v>
      </c>
      <c r="G1193" s="2">
        <v>18163.91</v>
      </c>
      <c r="H1193" s="2">
        <v>-107703.19</v>
      </c>
      <c r="I1193" s="2" t="s">
        <v>53</v>
      </c>
      <c r="K1193" s="4">
        <v>44850</v>
      </c>
      <c r="L1193" s="2">
        <v>277.10000000000002</v>
      </c>
      <c r="M1193" s="2">
        <v>-18515.97</v>
      </c>
      <c r="N1193" s="2" t="s">
        <v>55</v>
      </c>
      <c r="P1193" s="4">
        <v>44851</v>
      </c>
      <c r="Q1193" s="2">
        <v>5053.9399999999996</v>
      </c>
      <c r="R1193" s="2">
        <v>-137256.10999999999</v>
      </c>
      <c r="S1193" s="2" t="s">
        <v>52</v>
      </c>
      <c r="U1193" s="4">
        <v>44853</v>
      </c>
      <c r="V1193" s="2">
        <v>27714.95</v>
      </c>
      <c r="W1193" s="2">
        <v>-853665.28000000003</v>
      </c>
      <c r="X1193" s="2" t="s">
        <v>54</v>
      </c>
      <c r="Z1193" s="12">
        <v>44789</v>
      </c>
      <c r="AA1193" s="10">
        <v>90288.38</v>
      </c>
      <c r="AB1193" s="10">
        <v>-769544.54</v>
      </c>
    </row>
    <row r="1194" spans="1:28" ht="15.75" customHeight="1" thickBot="1" x14ac:dyDescent="0.35">
      <c r="A1194" s="4">
        <v>43809</v>
      </c>
      <c r="B1194" s="2">
        <v>3175.8</v>
      </c>
      <c r="C1194" s="2">
        <v>-22812.05</v>
      </c>
      <c r="D1194" s="2" t="s">
        <v>53</v>
      </c>
      <c r="F1194" s="4">
        <v>44841</v>
      </c>
      <c r="G1194" s="2">
        <v>17438.330000000002</v>
      </c>
      <c r="H1194" s="2">
        <v>-142423.65</v>
      </c>
      <c r="I1194" s="2" t="s">
        <v>53</v>
      </c>
      <c r="K1194" s="4">
        <v>44851</v>
      </c>
      <c r="L1194" s="2">
        <v>17033.59</v>
      </c>
      <c r="M1194" s="2">
        <v>-263397.15999999997</v>
      </c>
      <c r="N1194" s="2" t="s">
        <v>55</v>
      </c>
      <c r="P1194" s="4">
        <v>44852</v>
      </c>
      <c r="Q1194" s="2">
        <v>6884.52</v>
      </c>
      <c r="R1194" s="2">
        <v>-57295.519999999997</v>
      </c>
      <c r="S1194" s="2" t="s">
        <v>52</v>
      </c>
      <c r="U1194" s="4">
        <v>44854</v>
      </c>
      <c r="V1194" s="2">
        <v>28693.42</v>
      </c>
      <c r="W1194" s="2">
        <v>-420297.45</v>
      </c>
      <c r="X1194" s="2" t="s">
        <v>54</v>
      </c>
      <c r="Z1194" s="12">
        <v>44790</v>
      </c>
      <c r="AA1194" s="10">
        <v>101470.89</v>
      </c>
      <c r="AB1194" s="10">
        <v>-1529685.76</v>
      </c>
    </row>
    <row r="1195" spans="1:28" ht="15.75" customHeight="1" thickBot="1" x14ac:dyDescent="0.35">
      <c r="A1195" s="4">
        <v>43809</v>
      </c>
      <c r="B1195" s="2">
        <v>2677.69</v>
      </c>
      <c r="C1195" s="2">
        <v>-88360.87</v>
      </c>
      <c r="D1195" s="2" t="s">
        <v>55</v>
      </c>
      <c r="F1195" s="4">
        <v>44843</v>
      </c>
      <c r="G1195" s="2">
        <v>294.51</v>
      </c>
      <c r="H1195" s="2">
        <v>-5584.14</v>
      </c>
      <c r="I1195" s="2" t="s">
        <v>53</v>
      </c>
      <c r="K1195" s="4">
        <v>44852</v>
      </c>
      <c r="L1195" s="2">
        <v>17678.98</v>
      </c>
      <c r="M1195" s="2">
        <v>-116341.61</v>
      </c>
      <c r="N1195" s="2" t="s">
        <v>55</v>
      </c>
      <c r="P1195" s="4">
        <v>44853</v>
      </c>
      <c r="Q1195" s="2">
        <v>4447.1000000000004</v>
      </c>
      <c r="R1195" s="2">
        <v>-300981.44</v>
      </c>
      <c r="S1195" s="2" t="s">
        <v>52</v>
      </c>
      <c r="U1195" s="4">
        <v>44855</v>
      </c>
      <c r="V1195" s="2">
        <v>29456.400000000001</v>
      </c>
      <c r="W1195" s="2">
        <v>-348529.66</v>
      </c>
      <c r="X1195" s="2" t="s">
        <v>54</v>
      </c>
      <c r="Z1195" s="12">
        <v>44791</v>
      </c>
      <c r="AA1195" s="10">
        <v>97750.03</v>
      </c>
      <c r="AB1195" s="10">
        <v>-1358035.08</v>
      </c>
    </row>
    <row r="1196" spans="1:28" ht="15.75" customHeight="1" thickBot="1" x14ac:dyDescent="0.35">
      <c r="A1196" s="4">
        <v>43810</v>
      </c>
      <c r="B1196" s="2">
        <v>292.25</v>
      </c>
      <c r="C1196" s="2">
        <v>898.75</v>
      </c>
      <c r="D1196" s="2" t="s">
        <v>52</v>
      </c>
      <c r="F1196" s="4">
        <v>44844</v>
      </c>
      <c r="G1196" s="2">
        <v>16837.490000000002</v>
      </c>
      <c r="H1196" s="2">
        <v>-44939.99</v>
      </c>
      <c r="I1196" s="2" t="s">
        <v>53</v>
      </c>
      <c r="K1196" s="4">
        <v>44853</v>
      </c>
      <c r="L1196" s="2">
        <v>15554.95</v>
      </c>
      <c r="M1196" s="2">
        <v>-68170.850000000006</v>
      </c>
      <c r="N1196" s="2" t="s">
        <v>55</v>
      </c>
      <c r="P1196" s="4">
        <v>44854</v>
      </c>
      <c r="Q1196" s="2">
        <v>2900.62</v>
      </c>
      <c r="R1196" s="2">
        <v>-104211.24</v>
      </c>
      <c r="S1196" s="2" t="s">
        <v>52</v>
      </c>
      <c r="U1196" s="4">
        <v>44857</v>
      </c>
      <c r="V1196" s="2">
        <v>1602.79</v>
      </c>
      <c r="W1196" s="2">
        <v>-914869.2</v>
      </c>
      <c r="X1196" s="2" t="s">
        <v>54</v>
      </c>
      <c r="Z1196" s="12">
        <v>44792</v>
      </c>
      <c r="AA1196" s="10">
        <v>86536.01</v>
      </c>
      <c r="AB1196" s="10">
        <v>-6169434.0800000001</v>
      </c>
    </row>
    <row r="1197" spans="1:28" ht="15.75" customHeight="1" thickBot="1" x14ac:dyDescent="0.35">
      <c r="A1197" s="4">
        <v>43810</v>
      </c>
      <c r="B1197" s="2">
        <v>1204.18</v>
      </c>
      <c r="C1197" s="2">
        <v>-65186.080000000002</v>
      </c>
      <c r="D1197" s="2" t="s">
        <v>54</v>
      </c>
      <c r="F1197" s="4">
        <v>44845</v>
      </c>
      <c r="G1197" s="2">
        <v>20665.59</v>
      </c>
      <c r="H1197" s="2">
        <v>-126759.39</v>
      </c>
      <c r="I1197" s="2" t="s">
        <v>53</v>
      </c>
      <c r="K1197" s="4">
        <v>44854</v>
      </c>
      <c r="L1197" s="2">
        <v>19379.78</v>
      </c>
      <c r="M1197" s="2">
        <v>-52714.39</v>
      </c>
      <c r="N1197" s="2" t="s">
        <v>55</v>
      </c>
      <c r="P1197" s="4">
        <v>44855</v>
      </c>
      <c r="Q1197" s="2">
        <v>9394.2999999999993</v>
      </c>
      <c r="R1197" s="2">
        <v>-598638.66</v>
      </c>
      <c r="S1197" s="2" t="s">
        <v>52</v>
      </c>
      <c r="U1197" s="4">
        <v>44858</v>
      </c>
      <c r="V1197" s="2">
        <v>19894.82</v>
      </c>
      <c r="W1197" s="2">
        <v>823682.55</v>
      </c>
      <c r="X1197" s="2" t="s">
        <v>54</v>
      </c>
      <c r="Z1197" s="12">
        <v>44793</v>
      </c>
      <c r="AA1197" s="10">
        <v>13895.44</v>
      </c>
      <c r="AB1197" s="10">
        <v>-172442.2</v>
      </c>
    </row>
    <row r="1198" spans="1:28" ht="15.75" customHeight="1" thickBot="1" x14ac:dyDescent="0.35">
      <c r="A1198" s="4">
        <v>43810</v>
      </c>
      <c r="B1198" s="2">
        <v>1801.17</v>
      </c>
      <c r="C1198" s="2">
        <v>-49449.66</v>
      </c>
      <c r="D1198" s="2" t="s">
        <v>55</v>
      </c>
      <c r="F1198" s="4">
        <v>44846</v>
      </c>
      <c r="G1198" s="2">
        <v>17447.580000000002</v>
      </c>
      <c r="H1198" s="2">
        <v>46906.97</v>
      </c>
      <c r="I1198" s="2" t="s">
        <v>53</v>
      </c>
      <c r="K1198" s="4">
        <v>44855</v>
      </c>
      <c r="L1198" s="2">
        <v>17401.32</v>
      </c>
      <c r="M1198" s="2">
        <v>-194726.8</v>
      </c>
      <c r="N1198" s="2" t="s">
        <v>55</v>
      </c>
      <c r="P1198" s="4">
        <v>44856</v>
      </c>
      <c r="Q1198" s="2">
        <v>0.02</v>
      </c>
      <c r="R1198" s="2">
        <v>-16.59</v>
      </c>
      <c r="S1198" s="2" t="s">
        <v>52</v>
      </c>
      <c r="U1198" s="4">
        <v>44859</v>
      </c>
      <c r="V1198" s="2">
        <v>27778.15</v>
      </c>
      <c r="W1198" s="2">
        <v>850548.48</v>
      </c>
      <c r="X1198" s="2" t="s">
        <v>54</v>
      </c>
      <c r="Z1198" s="12">
        <v>44794</v>
      </c>
      <c r="AA1198" s="10">
        <v>14236.41</v>
      </c>
      <c r="AB1198" s="10">
        <v>-353447.6</v>
      </c>
    </row>
    <row r="1199" spans="1:28" ht="15.75" customHeight="1" thickBot="1" x14ac:dyDescent="0.35">
      <c r="A1199" s="4">
        <v>43810</v>
      </c>
      <c r="B1199" s="2">
        <v>3480.23</v>
      </c>
      <c r="C1199" s="2">
        <v>-64387.360000000001</v>
      </c>
      <c r="D1199" s="2" t="s">
        <v>53</v>
      </c>
      <c r="F1199" s="4">
        <v>44847</v>
      </c>
      <c r="G1199" s="2">
        <v>21658.799999999999</v>
      </c>
      <c r="H1199" s="2">
        <v>111356.76</v>
      </c>
      <c r="I1199" s="2" t="s">
        <v>53</v>
      </c>
      <c r="K1199" s="4">
        <v>44857</v>
      </c>
      <c r="L1199" s="2">
        <v>759.02</v>
      </c>
      <c r="M1199" s="2">
        <v>-123272.5</v>
      </c>
      <c r="N1199" s="2" t="s">
        <v>55</v>
      </c>
      <c r="P1199" s="4">
        <v>44857</v>
      </c>
      <c r="Q1199" s="2">
        <v>656.64</v>
      </c>
      <c r="R1199" s="2">
        <v>-30810.31</v>
      </c>
      <c r="S1199" s="2" t="s">
        <v>52</v>
      </c>
      <c r="U1199" s="4">
        <v>44860</v>
      </c>
      <c r="V1199" s="2">
        <v>26142.37</v>
      </c>
      <c r="W1199" s="2">
        <v>-1511589.25</v>
      </c>
      <c r="X1199" s="2" t="s">
        <v>54</v>
      </c>
      <c r="Z1199" s="12">
        <v>44795</v>
      </c>
      <c r="AA1199" s="10">
        <v>88300.02</v>
      </c>
      <c r="AB1199" s="10">
        <v>-6242857.0999999996</v>
      </c>
    </row>
    <row r="1200" spans="1:28" ht="15.75" customHeight="1" thickBot="1" x14ac:dyDescent="0.35">
      <c r="A1200" s="4">
        <v>43811</v>
      </c>
      <c r="B1200" s="2">
        <v>1792.02</v>
      </c>
      <c r="C1200" s="2">
        <v>-34837.99</v>
      </c>
      <c r="D1200" s="2" t="s">
        <v>54</v>
      </c>
      <c r="F1200" s="4">
        <v>44848</v>
      </c>
      <c r="G1200" s="2">
        <v>19521.419999999998</v>
      </c>
      <c r="H1200" s="2">
        <v>61526.77</v>
      </c>
      <c r="I1200" s="2" t="s">
        <v>53</v>
      </c>
      <c r="K1200" s="4">
        <v>44858</v>
      </c>
      <c r="L1200" s="2">
        <v>14361.78</v>
      </c>
      <c r="M1200" s="2">
        <v>289293.42</v>
      </c>
      <c r="N1200" s="2" t="s">
        <v>55</v>
      </c>
      <c r="P1200" s="4">
        <v>44858</v>
      </c>
      <c r="Q1200" s="2">
        <v>2488.35</v>
      </c>
      <c r="R1200" s="2">
        <v>24447.83</v>
      </c>
      <c r="S1200" s="2" t="s">
        <v>52</v>
      </c>
      <c r="U1200" s="4">
        <v>44861</v>
      </c>
      <c r="V1200" s="2">
        <v>24941.119999999999</v>
      </c>
      <c r="W1200" s="2">
        <v>973677.3</v>
      </c>
      <c r="X1200" s="2" t="s">
        <v>54</v>
      </c>
      <c r="Z1200" s="12">
        <v>44796</v>
      </c>
      <c r="AA1200" s="10">
        <v>90594.53</v>
      </c>
      <c r="AB1200" s="10">
        <v>-701027.09</v>
      </c>
    </row>
    <row r="1201" spans="1:28" ht="15.75" customHeight="1" thickBot="1" x14ac:dyDescent="0.35">
      <c r="A1201" s="4">
        <v>43811</v>
      </c>
      <c r="B1201" s="2">
        <v>3166.64</v>
      </c>
      <c r="C1201" s="2">
        <v>-353593.96</v>
      </c>
      <c r="D1201" s="2" t="s">
        <v>55</v>
      </c>
      <c r="F1201" s="4">
        <v>44849</v>
      </c>
      <c r="G1201" s="2">
        <v>0.04</v>
      </c>
      <c r="H1201" s="2">
        <v>-1.29</v>
      </c>
      <c r="I1201" s="2" t="s">
        <v>53</v>
      </c>
      <c r="K1201" s="4">
        <v>44859</v>
      </c>
      <c r="L1201" s="2">
        <v>19575.93</v>
      </c>
      <c r="M1201" s="2">
        <v>-480707.43</v>
      </c>
      <c r="N1201" s="2" t="s">
        <v>55</v>
      </c>
      <c r="P1201" s="4">
        <v>44859</v>
      </c>
      <c r="Q1201" s="2">
        <v>2387.9</v>
      </c>
      <c r="R1201" s="2">
        <v>19546.86</v>
      </c>
      <c r="S1201" s="2" t="s">
        <v>52</v>
      </c>
      <c r="U1201" s="4">
        <v>44862</v>
      </c>
      <c r="V1201" s="2">
        <v>25645.62</v>
      </c>
      <c r="W1201" s="2">
        <v>-1705605.02</v>
      </c>
      <c r="X1201" s="2" t="s">
        <v>54</v>
      </c>
      <c r="Z1201" s="12">
        <v>44797</v>
      </c>
      <c r="AA1201" s="10">
        <v>85061.95</v>
      </c>
      <c r="AB1201" s="10">
        <v>730405.98</v>
      </c>
    </row>
    <row r="1202" spans="1:28" ht="15.75" customHeight="1" thickBot="1" x14ac:dyDescent="0.35">
      <c r="A1202" s="4">
        <v>43811</v>
      </c>
      <c r="B1202" s="2">
        <v>568.47</v>
      </c>
      <c r="C1202" s="2">
        <v>-19276.36</v>
      </c>
      <c r="D1202" s="2" t="s">
        <v>52</v>
      </c>
      <c r="F1202" s="4">
        <v>44850</v>
      </c>
      <c r="G1202" s="2">
        <v>327.92</v>
      </c>
      <c r="H1202" s="2">
        <v>-19923.66</v>
      </c>
      <c r="I1202" s="2" t="s">
        <v>53</v>
      </c>
      <c r="K1202" s="4">
        <v>44860</v>
      </c>
      <c r="L1202" s="2">
        <v>21477.31</v>
      </c>
      <c r="M1202" s="2">
        <v>-850258.34</v>
      </c>
      <c r="N1202" s="2" t="s">
        <v>55</v>
      </c>
      <c r="P1202" s="4">
        <v>44860</v>
      </c>
      <c r="Q1202" s="2">
        <v>3088.34</v>
      </c>
      <c r="R1202" s="2">
        <v>-8573.94</v>
      </c>
      <c r="S1202" s="2" t="s">
        <v>52</v>
      </c>
      <c r="U1202" s="4">
        <v>44864</v>
      </c>
      <c r="V1202" s="2">
        <v>266.32</v>
      </c>
      <c r="W1202" s="2">
        <v>-30609.31</v>
      </c>
      <c r="X1202" s="2" t="s">
        <v>54</v>
      </c>
      <c r="Z1202" s="12">
        <v>44798</v>
      </c>
      <c r="AA1202" s="10">
        <v>93468.39</v>
      </c>
      <c r="AB1202" s="10">
        <v>-497913.06</v>
      </c>
    </row>
    <row r="1203" spans="1:28" ht="15.75" customHeight="1" thickBot="1" x14ac:dyDescent="0.35">
      <c r="A1203" s="4">
        <v>43811</v>
      </c>
      <c r="B1203" s="2">
        <v>5296.16</v>
      </c>
      <c r="C1203" s="2">
        <v>-153566.07</v>
      </c>
      <c r="D1203" s="2" t="s">
        <v>53</v>
      </c>
      <c r="F1203" s="4">
        <v>44851</v>
      </c>
      <c r="G1203" s="2">
        <v>19527.88</v>
      </c>
      <c r="H1203" s="2">
        <v>-295951.21999999997</v>
      </c>
      <c r="I1203" s="2" t="s">
        <v>53</v>
      </c>
      <c r="K1203" s="4">
        <v>44861</v>
      </c>
      <c r="L1203" s="2">
        <v>18777.599999999999</v>
      </c>
      <c r="M1203" s="2">
        <v>-21570.19</v>
      </c>
      <c r="N1203" s="2" t="s">
        <v>55</v>
      </c>
      <c r="P1203" s="4">
        <v>44861</v>
      </c>
      <c r="Q1203" s="2">
        <v>3935.89</v>
      </c>
      <c r="R1203" s="2">
        <v>-40766.410000000003</v>
      </c>
      <c r="S1203" s="2" t="s">
        <v>52</v>
      </c>
      <c r="U1203" s="4">
        <v>44865</v>
      </c>
      <c r="V1203" s="2">
        <v>21055.24</v>
      </c>
      <c r="W1203" s="2">
        <v>-209548.79999999999</v>
      </c>
      <c r="X1203" s="2" t="s">
        <v>54</v>
      </c>
      <c r="Z1203" s="12">
        <v>44799</v>
      </c>
      <c r="AA1203" s="10">
        <v>100846.8</v>
      </c>
      <c r="AB1203" s="10">
        <v>-281968.08</v>
      </c>
    </row>
    <row r="1204" spans="1:28" ht="15.75" customHeight="1" thickBot="1" x14ac:dyDescent="0.35">
      <c r="A1204" s="4">
        <v>43812</v>
      </c>
      <c r="B1204" s="2">
        <v>1413.92</v>
      </c>
      <c r="C1204" s="2">
        <v>37987.93</v>
      </c>
      <c r="D1204" s="2" t="s">
        <v>54</v>
      </c>
      <c r="F1204" s="4">
        <v>44852</v>
      </c>
      <c r="G1204" s="2">
        <v>19374.490000000002</v>
      </c>
      <c r="H1204" s="2">
        <v>4902.84</v>
      </c>
      <c r="I1204" s="2" t="s">
        <v>53</v>
      </c>
      <c r="K1204" s="4">
        <v>44862</v>
      </c>
      <c r="L1204" s="2">
        <v>16044.47</v>
      </c>
      <c r="M1204" s="2">
        <v>-116348.2</v>
      </c>
      <c r="N1204" s="2" t="s">
        <v>55</v>
      </c>
      <c r="P1204" s="4">
        <v>44862</v>
      </c>
      <c r="Q1204" s="2">
        <v>3112.72</v>
      </c>
      <c r="R1204" s="2">
        <v>-63318.38</v>
      </c>
      <c r="S1204" s="2" t="s">
        <v>52</v>
      </c>
      <c r="U1204" s="4">
        <v>44866</v>
      </c>
      <c r="V1204" s="2">
        <v>28010.26</v>
      </c>
      <c r="W1204" s="2">
        <v>-865884.72</v>
      </c>
      <c r="X1204" s="2" t="s">
        <v>54</v>
      </c>
      <c r="Z1204" s="12">
        <v>44800</v>
      </c>
      <c r="AA1204" s="10">
        <v>8822.11</v>
      </c>
      <c r="AB1204" s="10">
        <v>-121819.36</v>
      </c>
    </row>
    <row r="1205" spans="1:28" ht="15.75" customHeight="1" thickBot="1" x14ac:dyDescent="0.35">
      <c r="A1205" s="4">
        <v>43812</v>
      </c>
      <c r="B1205" s="2">
        <v>2887.27</v>
      </c>
      <c r="C1205" s="2">
        <v>84884.56</v>
      </c>
      <c r="D1205" s="2" t="s">
        <v>55</v>
      </c>
      <c r="F1205" s="4">
        <v>44853</v>
      </c>
      <c r="G1205" s="2">
        <v>17871.650000000001</v>
      </c>
      <c r="H1205" s="2">
        <v>-144336</v>
      </c>
      <c r="I1205" s="2" t="s">
        <v>53</v>
      </c>
      <c r="K1205" s="4">
        <v>44864</v>
      </c>
      <c r="L1205" s="2">
        <v>136.28</v>
      </c>
      <c r="M1205" s="2">
        <v>-31.11</v>
      </c>
      <c r="N1205" s="2" t="s">
        <v>55</v>
      </c>
      <c r="P1205" s="4">
        <v>44864</v>
      </c>
      <c r="Q1205" s="2">
        <v>37.11</v>
      </c>
      <c r="R1205" s="2">
        <v>-5607.12</v>
      </c>
      <c r="S1205" s="2" t="s">
        <v>52</v>
      </c>
      <c r="U1205" s="4">
        <v>44867</v>
      </c>
      <c r="V1205" s="2">
        <v>30536.36</v>
      </c>
      <c r="W1205" s="2">
        <v>707286.6</v>
      </c>
      <c r="X1205" s="2" t="s">
        <v>54</v>
      </c>
      <c r="Z1205" s="12">
        <v>44801</v>
      </c>
      <c r="AA1205" s="10">
        <v>11631.73</v>
      </c>
      <c r="AB1205" s="10">
        <v>-1230691.02</v>
      </c>
    </row>
    <row r="1206" spans="1:28" ht="15.75" customHeight="1" thickBot="1" x14ac:dyDescent="0.35">
      <c r="A1206" s="4">
        <v>43812</v>
      </c>
      <c r="B1206" s="2">
        <v>408.32</v>
      </c>
      <c r="C1206" s="2">
        <v>8201.06</v>
      </c>
      <c r="D1206" s="2" t="s">
        <v>52</v>
      </c>
      <c r="F1206" s="4">
        <v>44854</v>
      </c>
      <c r="G1206" s="2">
        <v>19757.419999999998</v>
      </c>
      <c r="H1206" s="2">
        <v>27866.06</v>
      </c>
      <c r="I1206" s="2" t="s">
        <v>53</v>
      </c>
      <c r="K1206" s="4">
        <v>44865</v>
      </c>
      <c r="L1206" s="2">
        <v>16303.15</v>
      </c>
      <c r="M1206" s="2">
        <v>-86953.31</v>
      </c>
      <c r="N1206" s="2" t="s">
        <v>55</v>
      </c>
      <c r="P1206" s="4">
        <v>44865</v>
      </c>
      <c r="Q1206" s="2">
        <v>4376.12</v>
      </c>
      <c r="R1206" s="2">
        <v>-50546.31</v>
      </c>
      <c r="S1206" s="2" t="s">
        <v>52</v>
      </c>
      <c r="U1206" s="4">
        <v>44868</v>
      </c>
      <c r="V1206" s="2">
        <v>26195.96</v>
      </c>
      <c r="W1206" s="2">
        <v>-779241.88</v>
      </c>
      <c r="X1206" s="2" t="s">
        <v>54</v>
      </c>
      <c r="Z1206" s="12">
        <v>44802</v>
      </c>
      <c r="AA1206" s="10">
        <v>86975.91</v>
      </c>
      <c r="AB1206" s="10">
        <v>-3688446.43</v>
      </c>
    </row>
    <row r="1207" spans="1:28" ht="15.75" customHeight="1" thickBot="1" x14ac:dyDescent="0.35">
      <c r="A1207" s="4">
        <v>43812</v>
      </c>
      <c r="B1207" s="2">
        <v>3227.46</v>
      </c>
      <c r="C1207" s="2">
        <v>35871.18</v>
      </c>
      <c r="D1207" s="2" t="s">
        <v>53</v>
      </c>
      <c r="F1207" s="4">
        <v>44855</v>
      </c>
      <c r="G1207" s="2">
        <v>26765.24</v>
      </c>
      <c r="H1207" s="2">
        <v>84143.11</v>
      </c>
      <c r="I1207" s="2" t="s">
        <v>53</v>
      </c>
      <c r="K1207" s="4">
        <v>44866</v>
      </c>
      <c r="L1207" s="2">
        <v>17543.599999999999</v>
      </c>
      <c r="M1207" s="2">
        <v>220943.19</v>
      </c>
      <c r="N1207" s="2" t="s">
        <v>55</v>
      </c>
      <c r="P1207" s="4">
        <v>44866</v>
      </c>
      <c r="Q1207" s="2">
        <v>5675.11</v>
      </c>
      <c r="R1207" s="2">
        <v>53436.89</v>
      </c>
      <c r="S1207" s="2" t="s">
        <v>52</v>
      </c>
      <c r="U1207" s="4">
        <v>44869</v>
      </c>
      <c r="V1207" s="2">
        <v>29643.279999999999</v>
      </c>
      <c r="W1207" s="2">
        <v>-4595182.57</v>
      </c>
      <c r="X1207" s="2" t="s">
        <v>54</v>
      </c>
      <c r="Z1207" s="12">
        <v>44803</v>
      </c>
      <c r="AA1207" s="10">
        <v>94017.75</v>
      </c>
      <c r="AB1207" s="10">
        <v>258263.46</v>
      </c>
    </row>
    <row r="1208" spans="1:28" ht="15.75" customHeight="1" thickBot="1" x14ac:dyDescent="0.35">
      <c r="A1208" s="4">
        <v>43814</v>
      </c>
      <c r="B1208" s="2">
        <v>48.55</v>
      </c>
      <c r="C1208" s="2">
        <v>20.91</v>
      </c>
      <c r="D1208" s="2" t="s">
        <v>53</v>
      </c>
      <c r="F1208" s="4">
        <v>44857</v>
      </c>
      <c r="G1208" s="2">
        <v>1261.69</v>
      </c>
      <c r="H1208" s="2">
        <v>-30449.34</v>
      </c>
      <c r="I1208" s="2" t="s">
        <v>53</v>
      </c>
      <c r="K1208" s="4">
        <v>44867</v>
      </c>
      <c r="L1208" s="2">
        <v>17972.189999999999</v>
      </c>
      <c r="M1208" s="2">
        <v>222554.14</v>
      </c>
      <c r="N1208" s="2" t="s">
        <v>55</v>
      </c>
      <c r="P1208" s="4">
        <v>44867</v>
      </c>
      <c r="Q1208" s="2">
        <v>5703.6</v>
      </c>
      <c r="R1208" s="2">
        <v>-31886.67</v>
      </c>
      <c r="S1208" s="2" t="s">
        <v>52</v>
      </c>
      <c r="U1208" s="4">
        <v>44871</v>
      </c>
      <c r="V1208" s="2">
        <v>834.25</v>
      </c>
      <c r="W1208" s="2">
        <v>-138067.89000000001</v>
      </c>
      <c r="X1208" s="2" t="s">
        <v>54</v>
      </c>
      <c r="Z1208" s="12">
        <v>44804</v>
      </c>
      <c r="AA1208" s="10">
        <v>99364.99</v>
      </c>
      <c r="AB1208" s="10">
        <v>-2578255.42</v>
      </c>
    </row>
    <row r="1209" spans="1:28" ht="15.75" customHeight="1" thickBot="1" x14ac:dyDescent="0.35">
      <c r="A1209" s="4">
        <v>43814</v>
      </c>
      <c r="B1209" s="2">
        <v>20.49</v>
      </c>
      <c r="C1209" s="2">
        <v>643.45000000000005</v>
      </c>
      <c r="D1209" s="2" t="s">
        <v>55</v>
      </c>
      <c r="F1209" s="4">
        <v>44858</v>
      </c>
      <c r="G1209" s="2">
        <v>20905.75</v>
      </c>
      <c r="H1209" s="2">
        <v>202905.09</v>
      </c>
      <c r="I1209" s="2" t="s">
        <v>53</v>
      </c>
      <c r="K1209" s="4">
        <v>44868</v>
      </c>
      <c r="L1209" s="2">
        <v>20544.689999999999</v>
      </c>
      <c r="M1209" s="2">
        <v>-997567.03</v>
      </c>
      <c r="N1209" s="2" t="s">
        <v>55</v>
      </c>
      <c r="P1209" s="4">
        <v>44868</v>
      </c>
      <c r="Q1209" s="2">
        <v>8820.74</v>
      </c>
      <c r="R1209" s="2">
        <v>-133701.66</v>
      </c>
      <c r="S1209" s="2" t="s">
        <v>52</v>
      </c>
      <c r="U1209" s="4">
        <v>44872</v>
      </c>
      <c r="V1209" s="2">
        <v>17876.48</v>
      </c>
      <c r="W1209" s="2">
        <v>-151921.4</v>
      </c>
      <c r="X1209" s="2" t="s">
        <v>54</v>
      </c>
      <c r="Z1209" s="12">
        <v>44805</v>
      </c>
      <c r="AA1209" s="10">
        <v>96842.86</v>
      </c>
      <c r="AB1209" s="10">
        <v>-2832571.63</v>
      </c>
    </row>
    <row r="1210" spans="1:28" ht="15.75" customHeight="1" thickBot="1" x14ac:dyDescent="0.35">
      <c r="A1210" s="4">
        <v>43814</v>
      </c>
      <c r="B1210" s="2">
        <v>16.2</v>
      </c>
      <c r="C1210" s="2">
        <v>42.77</v>
      </c>
      <c r="D1210" s="2" t="s">
        <v>52</v>
      </c>
      <c r="F1210" s="4">
        <v>44859</v>
      </c>
      <c r="G1210" s="2">
        <v>21585.87</v>
      </c>
      <c r="H1210" s="2">
        <v>-303320.92</v>
      </c>
      <c r="I1210" s="2" t="s">
        <v>53</v>
      </c>
      <c r="K1210" s="4">
        <v>44869</v>
      </c>
      <c r="L1210" s="2">
        <v>16612.89</v>
      </c>
      <c r="M1210" s="2">
        <v>-217340.14</v>
      </c>
      <c r="N1210" s="2" t="s">
        <v>55</v>
      </c>
      <c r="P1210" s="4">
        <v>44869</v>
      </c>
      <c r="Q1210" s="2">
        <v>9068.41</v>
      </c>
      <c r="R1210" s="2">
        <v>-10358.030000000001</v>
      </c>
      <c r="S1210" s="2" t="s">
        <v>52</v>
      </c>
      <c r="U1210" s="4">
        <v>44873</v>
      </c>
      <c r="V1210" s="2">
        <v>26212.47</v>
      </c>
      <c r="W1210" s="2">
        <v>-4471100.8600000003</v>
      </c>
      <c r="X1210" s="2" t="s">
        <v>54</v>
      </c>
      <c r="Z1210" s="12">
        <v>44806</v>
      </c>
      <c r="AA1210" s="10">
        <v>91793.11</v>
      </c>
      <c r="AB1210" s="10">
        <v>-1439667.25</v>
      </c>
    </row>
    <row r="1211" spans="1:28" ht="15.75" customHeight="1" thickBot="1" x14ac:dyDescent="0.35">
      <c r="A1211" s="4">
        <v>43814</v>
      </c>
      <c r="B1211" s="2">
        <v>16.21</v>
      </c>
      <c r="C1211" s="2">
        <v>-346.39</v>
      </c>
      <c r="D1211" s="2" t="s">
        <v>54</v>
      </c>
      <c r="F1211" s="4">
        <v>44860</v>
      </c>
      <c r="G1211" s="2">
        <v>19992.599999999999</v>
      </c>
      <c r="H1211" s="2">
        <v>-886954.32</v>
      </c>
      <c r="I1211" s="2" t="s">
        <v>53</v>
      </c>
      <c r="K1211" s="4">
        <v>44871</v>
      </c>
      <c r="L1211" s="2">
        <v>205.17</v>
      </c>
      <c r="M1211" s="2">
        <v>-16734.37</v>
      </c>
      <c r="N1211" s="2" t="s">
        <v>55</v>
      </c>
      <c r="P1211" s="4">
        <v>44871</v>
      </c>
      <c r="Q1211" s="2">
        <v>76.540000000000006</v>
      </c>
      <c r="R1211" s="2">
        <v>-7863.52</v>
      </c>
      <c r="S1211" s="2" t="s">
        <v>52</v>
      </c>
      <c r="U1211" s="4">
        <v>44874</v>
      </c>
      <c r="V1211" s="2">
        <v>20125.759999999998</v>
      </c>
      <c r="W1211" s="2">
        <v>-754361.61</v>
      </c>
      <c r="X1211" s="2" t="s">
        <v>54</v>
      </c>
      <c r="Z1211" s="12">
        <v>44807</v>
      </c>
      <c r="AA1211" s="10">
        <v>3532.59</v>
      </c>
      <c r="AB1211" s="10">
        <v>10871.23</v>
      </c>
    </row>
    <row r="1212" spans="1:28" ht="15.75" customHeight="1" thickBot="1" x14ac:dyDescent="0.35">
      <c r="A1212" s="4">
        <v>43815</v>
      </c>
      <c r="B1212" s="2">
        <v>987.44</v>
      </c>
      <c r="C1212" s="2">
        <v>27031.14</v>
      </c>
      <c r="D1212" s="2" t="s">
        <v>54</v>
      </c>
      <c r="F1212" s="4">
        <v>44861</v>
      </c>
      <c r="G1212" s="2">
        <v>20295.52</v>
      </c>
      <c r="H1212" s="2">
        <v>-27095.63</v>
      </c>
      <c r="I1212" s="2" t="s">
        <v>53</v>
      </c>
      <c r="K1212" s="4">
        <v>44872</v>
      </c>
      <c r="L1212" s="2">
        <v>15708.1</v>
      </c>
      <c r="M1212" s="2">
        <v>-329632.65000000002</v>
      </c>
      <c r="N1212" s="2" t="s">
        <v>55</v>
      </c>
      <c r="P1212" s="4">
        <v>44872</v>
      </c>
      <c r="Q1212" s="2">
        <v>16633.53</v>
      </c>
      <c r="R1212" s="2">
        <v>-73480.83</v>
      </c>
      <c r="S1212" s="2" t="s">
        <v>52</v>
      </c>
      <c r="U1212" s="4">
        <v>44875</v>
      </c>
      <c r="V1212" s="2">
        <v>21892.29</v>
      </c>
      <c r="W1212" s="2">
        <v>-3394879.59</v>
      </c>
      <c r="X1212" s="2" t="s">
        <v>54</v>
      </c>
      <c r="Z1212" s="12">
        <v>44808</v>
      </c>
      <c r="AA1212" s="10">
        <v>7134.72</v>
      </c>
      <c r="AB1212" s="10">
        <v>-547709.96</v>
      </c>
    </row>
    <row r="1213" spans="1:28" ht="15.75" customHeight="1" thickBot="1" x14ac:dyDescent="0.35">
      <c r="A1213" s="4">
        <v>43815</v>
      </c>
      <c r="B1213" s="2">
        <v>275.48</v>
      </c>
      <c r="C1213" s="2">
        <v>-1880.64</v>
      </c>
      <c r="D1213" s="2" t="s">
        <v>52</v>
      </c>
      <c r="F1213" s="4">
        <v>44862</v>
      </c>
      <c r="G1213" s="2">
        <v>18098.580000000002</v>
      </c>
      <c r="H1213" s="2">
        <v>-104145.73</v>
      </c>
      <c r="I1213" s="2" t="s">
        <v>53</v>
      </c>
      <c r="K1213" s="4">
        <v>44873</v>
      </c>
      <c r="L1213" s="2">
        <v>15818.79</v>
      </c>
      <c r="M1213" s="2">
        <v>-142765.99</v>
      </c>
      <c r="N1213" s="2" t="s">
        <v>55</v>
      </c>
      <c r="P1213" s="4">
        <v>44873</v>
      </c>
      <c r="Q1213" s="2">
        <v>7809.78</v>
      </c>
      <c r="R1213" s="2">
        <v>-65122.96</v>
      </c>
      <c r="S1213" s="2" t="s">
        <v>52</v>
      </c>
      <c r="U1213" s="4">
        <v>44876</v>
      </c>
      <c r="V1213" s="2">
        <v>18244.54</v>
      </c>
      <c r="W1213" s="2">
        <v>-1633036.95</v>
      </c>
      <c r="X1213" s="2" t="s">
        <v>54</v>
      </c>
      <c r="Z1213" s="12">
        <v>44809</v>
      </c>
      <c r="AA1213" s="10">
        <v>64108.05</v>
      </c>
      <c r="AB1213" s="10">
        <v>43555.19</v>
      </c>
    </row>
    <row r="1214" spans="1:28" ht="15.75" customHeight="1" thickBot="1" x14ac:dyDescent="0.35">
      <c r="A1214" s="4">
        <v>43815</v>
      </c>
      <c r="B1214" s="2">
        <v>2558.27</v>
      </c>
      <c r="C1214" s="2">
        <v>8469.17</v>
      </c>
      <c r="D1214" s="2" t="s">
        <v>55</v>
      </c>
      <c r="F1214" s="4">
        <v>44864</v>
      </c>
      <c r="G1214" s="2">
        <v>235.68</v>
      </c>
      <c r="H1214" s="2">
        <v>-47777.5</v>
      </c>
      <c r="I1214" s="2" t="s">
        <v>53</v>
      </c>
      <c r="K1214" s="4">
        <v>44874</v>
      </c>
      <c r="L1214" s="2">
        <v>17201.7</v>
      </c>
      <c r="M1214" s="2">
        <v>-329547.59999999998</v>
      </c>
      <c r="N1214" s="2" t="s">
        <v>55</v>
      </c>
      <c r="P1214" s="4">
        <v>44874</v>
      </c>
      <c r="Q1214" s="2">
        <v>4690</v>
      </c>
      <c r="R1214" s="2">
        <v>-27793.52</v>
      </c>
      <c r="S1214" s="2" t="s">
        <v>52</v>
      </c>
      <c r="U1214" s="4">
        <v>44878</v>
      </c>
      <c r="V1214" s="2">
        <v>299.97000000000003</v>
      </c>
      <c r="W1214" s="2">
        <v>-29557.8</v>
      </c>
      <c r="X1214" s="2" t="s">
        <v>54</v>
      </c>
      <c r="Z1214" s="12">
        <v>44810</v>
      </c>
      <c r="AA1214" s="10">
        <v>115237.59</v>
      </c>
      <c r="AB1214" s="10">
        <v>-4870369.05</v>
      </c>
    </row>
    <row r="1215" spans="1:28" ht="15.75" customHeight="1" thickBot="1" x14ac:dyDescent="0.35">
      <c r="A1215" s="4">
        <v>43815</v>
      </c>
      <c r="B1215" s="2">
        <v>2778.71</v>
      </c>
      <c r="C1215" s="2">
        <v>3373.28</v>
      </c>
      <c r="D1215" s="2" t="s">
        <v>53</v>
      </c>
      <c r="F1215" s="4">
        <v>44865</v>
      </c>
      <c r="G1215" s="2">
        <v>16616.349999999999</v>
      </c>
      <c r="H1215" s="2">
        <v>-44285.919999999998</v>
      </c>
      <c r="I1215" s="2" t="s">
        <v>53</v>
      </c>
      <c r="K1215" s="4">
        <v>44875</v>
      </c>
      <c r="L1215" s="2">
        <v>16348.3</v>
      </c>
      <c r="M1215" s="2">
        <v>-358012.47</v>
      </c>
      <c r="N1215" s="2" t="s">
        <v>55</v>
      </c>
      <c r="P1215" s="4">
        <v>44875</v>
      </c>
      <c r="Q1215" s="2">
        <v>7044.18</v>
      </c>
      <c r="R1215" s="2">
        <v>-251406.07999999999</v>
      </c>
      <c r="S1215" s="2" t="s">
        <v>52</v>
      </c>
      <c r="U1215" s="4">
        <v>44879</v>
      </c>
      <c r="V1215" s="2">
        <v>18103.2</v>
      </c>
      <c r="W1215" s="2">
        <v>-140832.53</v>
      </c>
      <c r="X1215" s="2" t="s">
        <v>54</v>
      </c>
      <c r="Z1215" s="12">
        <v>44811</v>
      </c>
      <c r="AA1215" s="10">
        <v>92834.91</v>
      </c>
      <c r="AB1215" s="10">
        <v>-4386428.03</v>
      </c>
    </row>
    <row r="1216" spans="1:28" ht="15.75" customHeight="1" thickBot="1" x14ac:dyDescent="0.35">
      <c r="A1216" s="4">
        <v>43816</v>
      </c>
      <c r="B1216" s="2">
        <v>916.04</v>
      </c>
      <c r="C1216" s="2">
        <v>16931.59</v>
      </c>
      <c r="D1216" s="2" t="s">
        <v>54</v>
      </c>
      <c r="F1216" s="4">
        <v>44866</v>
      </c>
      <c r="G1216" s="2">
        <v>21405.77</v>
      </c>
      <c r="H1216" s="2">
        <v>40983.75</v>
      </c>
      <c r="I1216" s="2" t="s">
        <v>53</v>
      </c>
      <c r="K1216" s="4">
        <v>44876</v>
      </c>
      <c r="L1216" s="2">
        <v>16105.81</v>
      </c>
      <c r="M1216" s="2">
        <v>-487202.85</v>
      </c>
      <c r="N1216" s="2" t="s">
        <v>55</v>
      </c>
      <c r="P1216" s="4">
        <v>44876</v>
      </c>
      <c r="Q1216" s="2">
        <v>5716.93</v>
      </c>
      <c r="R1216" s="2">
        <v>-251556.42</v>
      </c>
      <c r="S1216" s="2" t="s">
        <v>52</v>
      </c>
      <c r="U1216" s="4">
        <v>44880</v>
      </c>
      <c r="V1216" s="2">
        <v>23067.57</v>
      </c>
      <c r="W1216" s="2">
        <v>-526811.85</v>
      </c>
      <c r="X1216" s="2" t="s">
        <v>54</v>
      </c>
      <c r="Z1216" s="12">
        <v>44812</v>
      </c>
      <c r="AA1216" s="10">
        <v>88007.85</v>
      </c>
      <c r="AB1216" s="10">
        <v>-625883.72</v>
      </c>
    </row>
    <row r="1217" spans="1:28" ht="15.75" customHeight="1" thickBot="1" x14ac:dyDescent="0.35">
      <c r="A1217" s="4">
        <v>43816</v>
      </c>
      <c r="B1217" s="2">
        <v>3456.5</v>
      </c>
      <c r="C1217" s="2">
        <v>-57436.97</v>
      </c>
      <c r="D1217" s="2" t="s">
        <v>55</v>
      </c>
      <c r="F1217" s="4">
        <v>44867</v>
      </c>
      <c r="G1217" s="2">
        <v>21411.22</v>
      </c>
      <c r="H1217" s="2">
        <v>54450.09</v>
      </c>
      <c r="I1217" s="2" t="s">
        <v>53</v>
      </c>
      <c r="K1217" s="4">
        <v>44878</v>
      </c>
      <c r="L1217" s="2">
        <v>224.52</v>
      </c>
      <c r="M1217" s="2">
        <v>-22328.400000000001</v>
      </c>
      <c r="N1217" s="2" t="s">
        <v>55</v>
      </c>
      <c r="P1217" s="4">
        <v>44878</v>
      </c>
      <c r="Q1217" s="2">
        <v>128.44999999999999</v>
      </c>
      <c r="R1217" s="2">
        <v>-8692.2900000000009</v>
      </c>
      <c r="S1217" s="2" t="s">
        <v>52</v>
      </c>
      <c r="U1217" s="4">
        <v>44881</v>
      </c>
      <c r="V1217" s="2">
        <v>18733.38</v>
      </c>
      <c r="W1217" s="2">
        <v>238455.9</v>
      </c>
      <c r="X1217" s="2" t="s">
        <v>54</v>
      </c>
      <c r="Z1217" s="12">
        <v>44813</v>
      </c>
      <c r="AA1217" s="10">
        <v>83232.02</v>
      </c>
      <c r="AB1217" s="10">
        <v>448984.11</v>
      </c>
    </row>
    <row r="1218" spans="1:28" ht="15.75" customHeight="1" thickBot="1" x14ac:dyDescent="0.35">
      <c r="A1218" s="4">
        <v>43816</v>
      </c>
      <c r="B1218" s="2">
        <v>3895.91</v>
      </c>
      <c r="C1218" s="2">
        <v>-4710.0200000000004</v>
      </c>
      <c r="D1218" s="2" t="s">
        <v>53</v>
      </c>
      <c r="F1218" s="4">
        <v>44868</v>
      </c>
      <c r="G1218" s="2">
        <v>18577.11</v>
      </c>
      <c r="H1218" s="2">
        <v>-312688.38</v>
      </c>
      <c r="I1218" s="2" t="s">
        <v>53</v>
      </c>
      <c r="K1218" s="4">
        <v>44879</v>
      </c>
      <c r="L1218" s="2">
        <v>14273.33</v>
      </c>
      <c r="M1218" s="2">
        <v>-151084.14000000001</v>
      </c>
      <c r="N1218" s="2" t="s">
        <v>55</v>
      </c>
      <c r="P1218" s="4">
        <v>44879</v>
      </c>
      <c r="Q1218" s="2">
        <v>11087.31</v>
      </c>
      <c r="R1218" s="2">
        <v>-20574.71</v>
      </c>
      <c r="S1218" s="2" t="s">
        <v>52</v>
      </c>
      <c r="U1218" s="4">
        <v>44882</v>
      </c>
      <c r="V1218" s="2">
        <v>18849.38</v>
      </c>
      <c r="W1218" s="2">
        <v>-375375.19</v>
      </c>
      <c r="X1218" s="2" t="s">
        <v>54</v>
      </c>
      <c r="Z1218" s="12">
        <v>44814</v>
      </c>
      <c r="AA1218" s="10">
        <v>5890.82</v>
      </c>
      <c r="AB1218" s="10">
        <v>-38879.089999999997</v>
      </c>
    </row>
    <row r="1219" spans="1:28" ht="15.75" customHeight="1" thickBot="1" x14ac:dyDescent="0.35">
      <c r="A1219" s="4">
        <v>43816</v>
      </c>
      <c r="B1219" s="2">
        <v>279.39</v>
      </c>
      <c r="C1219" s="2">
        <v>1637.29</v>
      </c>
      <c r="D1219" s="2" t="s">
        <v>52</v>
      </c>
      <c r="F1219" s="4">
        <v>44869</v>
      </c>
      <c r="G1219" s="2">
        <v>17709.46</v>
      </c>
      <c r="H1219" s="2">
        <v>-260150.91</v>
      </c>
      <c r="I1219" s="2" t="s">
        <v>53</v>
      </c>
      <c r="K1219" s="4">
        <v>44880</v>
      </c>
      <c r="L1219" s="2">
        <v>16929.2</v>
      </c>
      <c r="M1219" s="2">
        <v>-788646.06</v>
      </c>
      <c r="N1219" s="2" t="s">
        <v>55</v>
      </c>
      <c r="P1219" s="4">
        <v>44880</v>
      </c>
      <c r="Q1219" s="2">
        <v>9308.2800000000007</v>
      </c>
      <c r="R1219" s="2">
        <v>-136119.32</v>
      </c>
      <c r="S1219" s="2" t="s">
        <v>52</v>
      </c>
      <c r="U1219" s="4">
        <v>44883</v>
      </c>
      <c r="V1219" s="2">
        <v>16577.79</v>
      </c>
      <c r="W1219" s="2">
        <v>213436.97</v>
      </c>
      <c r="X1219" s="2" t="s">
        <v>54</v>
      </c>
      <c r="Z1219" s="12">
        <v>44815</v>
      </c>
      <c r="AA1219" s="10">
        <v>11018.06</v>
      </c>
      <c r="AB1219" s="10">
        <v>-227479.38</v>
      </c>
    </row>
    <row r="1220" spans="1:28" ht="15.75" customHeight="1" thickBot="1" x14ac:dyDescent="0.35">
      <c r="A1220" s="4">
        <v>43817</v>
      </c>
      <c r="B1220" s="2">
        <v>1087.79</v>
      </c>
      <c r="C1220" s="2">
        <v>69002.490000000005</v>
      </c>
      <c r="D1220" s="2" t="s">
        <v>54</v>
      </c>
      <c r="F1220" s="4">
        <v>44871</v>
      </c>
      <c r="G1220" s="2">
        <v>600.62</v>
      </c>
      <c r="H1220" s="2">
        <v>10826.45</v>
      </c>
      <c r="I1220" s="2" t="s">
        <v>53</v>
      </c>
      <c r="K1220" s="4">
        <v>44881</v>
      </c>
      <c r="L1220" s="2">
        <v>12976.29</v>
      </c>
      <c r="M1220" s="2">
        <v>21690.43</v>
      </c>
      <c r="N1220" s="2" t="s">
        <v>55</v>
      </c>
      <c r="P1220" s="4">
        <v>44881</v>
      </c>
      <c r="Q1220" s="2">
        <v>11592.53</v>
      </c>
      <c r="R1220" s="2">
        <v>-32853.96</v>
      </c>
      <c r="S1220" s="2" t="s">
        <v>52</v>
      </c>
      <c r="U1220" s="4">
        <v>44885</v>
      </c>
      <c r="V1220" s="2">
        <v>139.08000000000001</v>
      </c>
      <c r="W1220" s="2">
        <v>-1217.8399999999999</v>
      </c>
      <c r="X1220" s="2" t="s">
        <v>54</v>
      </c>
      <c r="Z1220" s="12">
        <v>44816</v>
      </c>
      <c r="AA1220" s="10">
        <v>90434.51</v>
      </c>
      <c r="AB1220" s="10">
        <v>-988441.9</v>
      </c>
    </row>
    <row r="1221" spans="1:28" ht="15.75" customHeight="1" thickBot="1" x14ac:dyDescent="0.35">
      <c r="A1221" s="4">
        <v>43817</v>
      </c>
      <c r="B1221" s="2">
        <v>287.66000000000003</v>
      </c>
      <c r="C1221" s="2">
        <v>1215.3599999999999</v>
      </c>
      <c r="D1221" s="2" t="s">
        <v>52</v>
      </c>
      <c r="F1221" s="4">
        <v>44872</v>
      </c>
      <c r="G1221" s="2">
        <v>16081.73</v>
      </c>
      <c r="H1221" s="2">
        <v>-383960.36</v>
      </c>
      <c r="I1221" s="2" t="s">
        <v>53</v>
      </c>
      <c r="K1221" s="4">
        <v>44882</v>
      </c>
      <c r="L1221" s="2">
        <v>15137.38</v>
      </c>
      <c r="M1221" s="2">
        <v>-161813.79</v>
      </c>
      <c r="N1221" s="2" t="s">
        <v>55</v>
      </c>
      <c r="P1221" s="4">
        <v>44882</v>
      </c>
      <c r="Q1221" s="2">
        <v>8433.1200000000008</v>
      </c>
      <c r="R1221" s="2">
        <v>-47417.71</v>
      </c>
      <c r="S1221" s="2" t="s">
        <v>52</v>
      </c>
      <c r="U1221" s="4">
        <v>44886</v>
      </c>
      <c r="V1221" s="2">
        <v>17971.900000000001</v>
      </c>
      <c r="W1221" s="2">
        <v>-433722.6</v>
      </c>
      <c r="X1221" s="2" t="s">
        <v>54</v>
      </c>
      <c r="Z1221" s="12">
        <v>44817</v>
      </c>
      <c r="AA1221" s="10">
        <v>100224.02</v>
      </c>
      <c r="AB1221" s="10">
        <v>258304.29</v>
      </c>
    </row>
    <row r="1222" spans="1:28" ht="15.75" customHeight="1" thickBot="1" x14ac:dyDescent="0.35">
      <c r="A1222" s="4">
        <v>43817</v>
      </c>
      <c r="B1222" s="2">
        <v>3852.27</v>
      </c>
      <c r="C1222" s="2">
        <v>9082.77</v>
      </c>
      <c r="D1222" s="2" t="s">
        <v>53</v>
      </c>
      <c r="F1222" s="4">
        <v>44873</v>
      </c>
      <c r="G1222" s="2">
        <v>16824.009999999998</v>
      </c>
      <c r="H1222" s="2">
        <v>-210090.48</v>
      </c>
      <c r="I1222" s="2" t="s">
        <v>53</v>
      </c>
      <c r="K1222" s="4">
        <v>44883</v>
      </c>
      <c r="L1222" s="2">
        <v>15453.1</v>
      </c>
      <c r="M1222" s="2">
        <v>78590.81</v>
      </c>
      <c r="N1222" s="2" t="s">
        <v>55</v>
      </c>
      <c r="P1222" s="4">
        <v>44883</v>
      </c>
      <c r="Q1222" s="2">
        <v>5508.24</v>
      </c>
      <c r="R1222" s="2">
        <v>7462.98</v>
      </c>
      <c r="S1222" s="2" t="s">
        <v>52</v>
      </c>
      <c r="U1222" s="4">
        <v>44887</v>
      </c>
      <c r="V1222" s="2">
        <v>16327.61</v>
      </c>
      <c r="W1222" s="2">
        <v>-14727.78</v>
      </c>
      <c r="X1222" s="2" t="s">
        <v>54</v>
      </c>
      <c r="Z1222" s="12">
        <v>44818</v>
      </c>
      <c r="AA1222" s="10">
        <v>83537.42</v>
      </c>
      <c r="AB1222" s="10">
        <v>403481.3</v>
      </c>
    </row>
    <row r="1223" spans="1:28" ht="15.75" customHeight="1" thickBot="1" x14ac:dyDescent="0.35">
      <c r="A1223" s="4">
        <v>43817</v>
      </c>
      <c r="B1223" s="2">
        <v>2320.27</v>
      </c>
      <c r="C1223" s="2">
        <v>-46377.53</v>
      </c>
      <c r="D1223" s="2" t="s">
        <v>55</v>
      </c>
      <c r="F1223" s="4">
        <v>44874</v>
      </c>
      <c r="G1223" s="2">
        <v>15485.87</v>
      </c>
      <c r="H1223" s="2">
        <v>58045.85</v>
      </c>
      <c r="I1223" s="2" t="s">
        <v>53</v>
      </c>
      <c r="K1223" s="4">
        <v>44885</v>
      </c>
      <c r="L1223" s="2">
        <v>138.41999999999999</v>
      </c>
      <c r="M1223" s="2">
        <v>-5988.61</v>
      </c>
      <c r="N1223" s="2" t="s">
        <v>55</v>
      </c>
      <c r="P1223" s="4">
        <v>44885</v>
      </c>
      <c r="Q1223" s="2">
        <v>40.909999999999997</v>
      </c>
      <c r="R1223" s="2">
        <v>-9937.7900000000009</v>
      </c>
      <c r="S1223" s="2" t="s">
        <v>52</v>
      </c>
      <c r="U1223" s="4">
        <v>44888</v>
      </c>
      <c r="V1223" s="2">
        <v>22855.3</v>
      </c>
      <c r="W1223" s="2">
        <v>-543058.38</v>
      </c>
      <c r="X1223" s="2" t="s">
        <v>54</v>
      </c>
      <c r="Z1223" s="12">
        <v>44819</v>
      </c>
      <c r="AA1223" s="10">
        <v>85048.6</v>
      </c>
      <c r="AB1223" s="10">
        <v>-9319437.3800000008</v>
      </c>
    </row>
    <row r="1224" spans="1:28" ht="15.75" customHeight="1" thickBot="1" x14ac:dyDescent="0.35">
      <c r="A1224" s="4">
        <v>43818</v>
      </c>
      <c r="B1224" s="2">
        <v>3633</v>
      </c>
      <c r="C1224" s="2">
        <v>38191.71</v>
      </c>
      <c r="D1224" s="2" t="s">
        <v>53</v>
      </c>
      <c r="F1224" s="4">
        <v>44875</v>
      </c>
      <c r="G1224" s="2">
        <v>21018.639999999999</v>
      </c>
      <c r="H1224" s="2">
        <v>-643377.23</v>
      </c>
      <c r="I1224" s="2" t="s">
        <v>53</v>
      </c>
      <c r="K1224" s="4">
        <v>44886</v>
      </c>
      <c r="L1224" s="2">
        <v>11871.27</v>
      </c>
      <c r="M1224" s="2">
        <v>-3214.61</v>
      </c>
      <c r="N1224" s="2" t="s">
        <v>55</v>
      </c>
      <c r="P1224" s="4">
        <v>44886</v>
      </c>
      <c r="Q1224" s="2">
        <v>7706.46</v>
      </c>
      <c r="R1224" s="2">
        <v>-32557.47</v>
      </c>
      <c r="S1224" s="2" t="s">
        <v>52</v>
      </c>
      <c r="U1224" s="4">
        <v>44889</v>
      </c>
      <c r="V1224" s="2">
        <v>10315.280000000001</v>
      </c>
      <c r="W1224" s="2">
        <v>55377.88</v>
      </c>
      <c r="X1224" s="2" t="s">
        <v>54</v>
      </c>
      <c r="Z1224" s="12">
        <v>44820</v>
      </c>
      <c r="AA1224" s="10">
        <v>72123.070000000007</v>
      </c>
      <c r="AB1224" s="10">
        <v>-7752774.3899999997</v>
      </c>
    </row>
    <row r="1225" spans="1:28" ht="15.75" customHeight="1" thickBot="1" x14ac:dyDescent="0.35">
      <c r="A1225" s="4">
        <v>43818</v>
      </c>
      <c r="B1225" s="2">
        <v>3273.7</v>
      </c>
      <c r="C1225" s="2">
        <v>-123632.54</v>
      </c>
      <c r="D1225" s="2" t="s">
        <v>55</v>
      </c>
      <c r="F1225" s="4">
        <v>44876</v>
      </c>
      <c r="G1225" s="2">
        <v>18734.77</v>
      </c>
      <c r="H1225" s="2">
        <v>-966585.77</v>
      </c>
      <c r="I1225" s="2" t="s">
        <v>53</v>
      </c>
      <c r="K1225" s="4">
        <v>44887</v>
      </c>
      <c r="L1225" s="2">
        <v>11011.04</v>
      </c>
      <c r="M1225" s="2">
        <v>97387.09</v>
      </c>
      <c r="N1225" s="2" t="s">
        <v>55</v>
      </c>
      <c r="P1225" s="4">
        <v>44887</v>
      </c>
      <c r="Q1225" s="2">
        <v>5546.12</v>
      </c>
      <c r="R1225" s="2">
        <v>-1029.75</v>
      </c>
      <c r="S1225" s="2" t="s">
        <v>52</v>
      </c>
      <c r="U1225" s="4">
        <v>44890</v>
      </c>
      <c r="V1225" s="2">
        <v>16981.82</v>
      </c>
      <c r="W1225" s="2">
        <v>-49993.5</v>
      </c>
      <c r="X1225" s="2" t="s">
        <v>54</v>
      </c>
      <c r="Z1225" s="12">
        <v>44821</v>
      </c>
      <c r="AA1225" s="10">
        <v>3540.33</v>
      </c>
      <c r="AB1225" s="10">
        <v>21706.05</v>
      </c>
    </row>
    <row r="1226" spans="1:28" ht="15.75" customHeight="1" thickBot="1" x14ac:dyDescent="0.35">
      <c r="A1226" s="4">
        <v>43818</v>
      </c>
      <c r="B1226" s="2">
        <v>452.94</v>
      </c>
      <c r="C1226" s="2">
        <v>11332.34</v>
      </c>
      <c r="D1226" s="2" t="s">
        <v>52</v>
      </c>
      <c r="F1226" s="4">
        <v>44878</v>
      </c>
      <c r="G1226" s="2">
        <v>594.04999999999995</v>
      </c>
      <c r="H1226" s="2">
        <v>-31135.27</v>
      </c>
      <c r="I1226" s="2" t="s">
        <v>53</v>
      </c>
      <c r="K1226" s="4">
        <v>44888</v>
      </c>
      <c r="L1226" s="2">
        <v>13819.14</v>
      </c>
      <c r="M1226" s="2">
        <v>-902574.15</v>
      </c>
      <c r="N1226" s="2" t="s">
        <v>55</v>
      </c>
      <c r="P1226" s="4">
        <v>44888</v>
      </c>
      <c r="Q1226" s="2">
        <v>9052.1299999999992</v>
      </c>
      <c r="R1226" s="2">
        <v>-159580.65</v>
      </c>
      <c r="S1226" s="2" t="s">
        <v>52</v>
      </c>
      <c r="U1226" s="4">
        <v>44892</v>
      </c>
      <c r="V1226" s="2">
        <v>292.77</v>
      </c>
      <c r="W1226" s="2">
        <v>-35247.89</v>
      </c>
      <c r="X1226" s="2" t="s">
        <v>54</v>
      </c>
      <c r="Z1226" s="12">
        <v>44822</v>
      </c>
      <c r="AA1226" s="10">
        <v>6844.44</v>
      </c>
      <c r="AB1226" s="10">
        <v>-522363.42</v>
      </c>
    </row>
    <row r="1227" spans="1:28" ht="15.75" customHeight="1" thickBot="1" x14ac:dyDescent="0.35">
      <c r="A1227" s="4">
        <v>43818</v>
      </c>
      <c r="B1227" s="2">
        <v>1054.43</v>
      </c>
      <c r="C1227" s="2">
        <v>26445.22</v>
      </c>
      <c r="D1227" s="2" t="s">
        <v>54</v>
      </c>
      <c r="F1227" s="4">
        <v>44879</v>
      </c>
      <c r="G1227" s="2">
        <v>21702.92</v>
      </c>
      <c r="H1227" s="2">
        <v>-45837.17</v>
      </c>
      <c r="I1227" s="2" t="s">
        <v>53</v>
      </c>
      <c r="K1227" s="4">
        <v>44889</v>
      </c>
      <c r="L1227" s="2">
        <v>10410.959999999999</v>
      </c>
      <c r="M1227" s="2">
        <v>-266585.77</v>
      </c>
      <c r="N1227" s="2" t="s">
        <v>55</v>
      </c>
      <c r="P1227" s="4">
        <v>44889</v>
      </c>
      <c r="Q1227" s="2">
        <v>6595.42</v>
      </c>
      <c r="R1227" s="2">
        <v>-72185.56</v>
      </c>
      <c r="S1227" s="2" t="s">
        <v>52</v>
      </c>
      <c r="U1227" s="4">
        <v>44893</v>
      </c>
      <c r="V1227" s="2">
        <v>22090.68</v>
      </c>
      <c r="W1227" s="2">
        <v>-498632.26</v>
      </c>
      <c r="X1227" s="2" t="s">
        <v>54</v>
      </c>
      <c r="Z1227" s="12">
        <v>44823</v>
      </c>
      <c r="AA1227" s="10">
        <v>64962.61</v>
      </c>
      <c r="AB1227" s="10">
        <v>197153.28</v>
      </c>
    </row>
    <row r="1228" spans="1:28" ht="15.75" customHeight="1" thickBot="1" x14ac:dyDescent="0.35">
      <c r="A1228" s="4">
        <v>43819</v>
      </c>
      <c r="B1228" s="2">
        <v>905.3</v>
      </c>
      <c r="C1228" s="2">
        <v>21511.56</v>
      </c>
      <c r="D1228" s="2" t="s">
        <v>54</v>
      </c>
      <c r="F1228" s="4">
        <v>44880</v>
      </c>
      <c r="G1228" s="2">
        <v>25134.81</v>
      </c>
      <c r="H1228" s="2">
        <v>-743610.15</v>
      </c>
      <c r="I1228" s="2" t="s">
        <v>53</v>
      </c>
      <c r="K1228" s="4">
        <v>44890</v>
      </c>
      <c r="L1228" s="2">
        <v>11965.39</v>
      </c>
      <c r="M1228" s="2">
        <v>151124.12</v>
      </c>
      <c r="N1228" s="2" t="s">
        <v>55</v>
      </c>
      <c r="P1228" s="4">
        <v>44890</v>
      </c>
      <c r="Q1228" s="2">
        <v>9611.52</v>
      </c>
      <c r="R1228" s="2">
        <v>-40615.78</v>
      </c>
      <c r="S1228" s="2" t="s">
        <v>52</v>
      </c>
      <c r="U1228" s="4">
        <v>44894</v>
      </c>
      <c r="V1228" s="2">
        <v>20097.97</v>
      </c>
      <c r="W1228" s="2">
        <v>683739</v>
      </c>
      <c r="X1228" s="2" t="s">
        <v>54</v>
      </c>
      <c r="Z1228" s="12">
        <v>44824</v>
      </c>
      <c r="AA1228" s="10">
        <v>85453.64</v>
      </c>
      <c r="AB1228" s="10">
        <v>448528.49</v>
      </c>
    </row>
    <row r="1229" spans="1:28" ht="15.75" customHeight="1" thickBot="1" x14ac:dyDescent="0.35">
      <c r="A1229" s="4">
        <v>43819</v>
      </c>
      <c r="B1229" s="2">
        <v>3536.44</v>
      </c>
      <c r="C1229" s="2">
        <v>-18634.32</v>
      </c>
      <c r="D1229" s="2" t="s">
        <v>53</v>
      </c>
      <c r="F1229" s="4">
        <v>44881</v>
      </c>
      <c r="G1229" s="2">
        <v>19474.740000000002</v>
      </c>
      <c r="H1229" s="2">
        <v>-178454.88</v>
      </c>
      <c r="I1229" s="2" t="s">
        <v>53</v>
      </c>
      <c r="K1229" s="4">
        <v>44891</v>
      </c>
      <c r="L1229" s="2">
        <v>0.02</v>
      </c>
      <c r="M1229" s="2">
        <v>0.25</v>
      </c>
      <c r="N1229" s="2" t="s">
        <v>55</v>
      </c>
      <c r="P1229" s="4">
        <v>44892</v>
      </c>
      <c r="Q1229" s="2">
        <v>55.16</v>
      </c>
      <c r="R1229" s="2">
        <v>254.99</v>
      </c>
      <c r="S1229" s="2" t="s">
        <v>52</v>
      </c>
      <c r="U1229" s="4">
        <v>44895</v>
      </c>
      <c r="V1229" s="2">
        <v>25541.759999999998</v>
      </c>
      <c r="W1229" s="2">
        <v>345392.13</v>
      </c>
      <c r="X1229" s="2" t="s">
        <v>54</v>
      </c>
      <c r="Z1229" s="12">
        <v>44825</v>
      </c>
      <c r="AA1229" s="10">
        <v>114094.21</v>
      </c>
      <c r="AB1229" s="10">
        <v>-4736547.01</v>
      </c>
    </row>
    <row r="1230" spans="1:28" ht="15.75" customHeight="1" thickBot="1" x14ac:dyDescent="0.35">
      <c r="A1230" s="4">
        <v>43819</v>
      </c>
      <c r="B1230" s="2">
        <v>1830.38</v>
      </c>
      <c r="C1230" s="2">
        <v>-31764.65</v>
      </c>
      <c r="D1230" s="2" t="s">
        <v>55</v>
      </c>
      <c r="F1230" s="4">
        <v>44882</v>
      </c>
      <c r="G1230" s="2">
        <v>17078.990000000002</v>
      </c>
      <c r="H1230" s="2">
        <v>-19117.05</v>
      </c>
      <c r="I1230" s="2" t="s">
        <v>53</v>
      </c>
      <c r="K1230" s="4">
        <v>44892</v>
      </c>
      <c r="L1230" s="2">
        <v>182.75</v>
      </c>
      <c r="M1230" s="2">
        <v>-10108.629999999999</v>
      </c>
      <c r="N1230" s="2" t="s">
        <v>55</v>
      </c>
      <c r="P1230" s="4">
        <v>44893</v>
      </c>
      <c r="Q1230" s="2">
        <v>10653.11</v>
      </c>
      <c r="R1230" s="2">
        <v>-107378.41</v>
      </c>
      <c r="S1230" s="2" t="s">
        <v>52</v>
      </c>
      <c r="U1230" s="4">
        <v>44896</v>
      </c>
      <c r="V1230" s="2">
        <v>22598.49</v>
      </c>
      <c r="W1230" s="2">
        <v>-3232953.91</v>
      </c>
      <c r="X1230" s="2" t="s">
        <v>54</v>
      </c>
      <c r="Z1230" s="12">
        <v>44826</v>
      </c>
      <c r="AA1230" s="10">
        <v>97117.1</v>
      </c>
      <c r="AB1230" s="10">
        <v>-3721153.19</v>
      </c>
    </row>
    <row r="1231" spans="1:28" ht="15.75" customHeight="1" thickBot="1" x14ac:dyDescent="0.35">
      <c r="A1231" s="4">
        <v>43819</v>
      </c>
      <c r="B1231" s="2">
        <v>258.45</v>
      </c>
      <c r="C1231" s="2">
        <v>-1419.92</v>
      </c>
      <c r="D1231" s="2" t="s">
        <v>52</v>
      </c>
      <c r="F1231" s="4">
        <v>44883</v>
      </c>
      <c r="G1231" s="2">
        <v>18775.560000000001</v>
      </c>
      <c r="H1231" s="2">
        <v>44681.36</v>
      </c>
      <c r="I1231" s="2" t="s">
        <v>53</v>
      </c>
      <c r="K1231" s="4">
        <v>44893</v>
      </c>
      <c r="L1231" s="2">
        <v>14082.18</v>
      </c>
      <c r="M1231" s="2">
        <v>-146869.49</v>
      </c>
      <c r="N1231" s="2" t="s">
        <v>55</v>
      </c>
      <c r="P1231" s="4">
        <v>44894</v>
      </c>
      <c r="Q1231" s="2">
        <v>6973.39</v>
      </c>
      <c r="R1231" s="2">
        <v>-33417.78</v>
      </c>
      <c r="S1231" s="2" t="s">
        <v>52</v>
      </c>
      <c r="U1231" s="4">
        <v>44897</v>
      </c>
      <c r="V1231" s="2">
        <v>18551.72</v>
      </c>
      <c r="W1231" s="2">
        <v>-337593.98</v>
      </c>
      <c r="X1231" s="2" t="s">
        <v>54</v>
      </c>
      <c r="Z1231" s="12">
        <v>44827</v>
      </c>
      <c r="AA1231" s="10">
        <v>94396.96</v>
      </c>
      <c r="AB1231" s="10">
        <v>-12401457.01</v>
      </c>
    </row>
    <row r="1232" spans="1:28" ht="15.75" customHeight="1" thickBot="1" x14ac:dyDescent="0.35">
      <c r="A1232" s="4">
        <v>43821</v>
      </c>
      <c r="B1232" s="2">
        <v>25.52</v>
      </c>
      <c r="C1232" s="2">
        <v>-602.26</v>
      </c>
      <c r="D1232" s="2" t="s">
        <v>53</v>
      </c>
      <c r="F1232" s="4">
        <v>44885</v>
      </c>
      <c r="G1232" s="2">
        <v>112.84</v>
      </c>
      <c r="H1232" s="2">
        <v>-957.49</v>
      </c>
      <c r="I1232" s="2" t="s">
        <v>53</v>
      </c>
      <c r="K1232" s="4">
        <v>44894</v>
      </c>
      <c r="L1232" s="2">
        <v>16430.14</v>
      </c>
      <c r="M1232" s="2">
        <v>137142.13</v>
      </c>
      <c r="N1232" s="2" t="s">
        <v>55</v>
      </c>
      <c r="P1232" s="4">
        <v>44895</v>
      </c>
      <c r="Q1232" s="2">
        <v>6634.55</v>
      </c>
      <c r="R1232" s="2">
        <v>-536.14</v>
      </c>
      <c r="S1232" s="2" t="s">
        <v>52</v>
      </c>
      <c r="U1232" s="4">
        <v>44899</v>
      </c>
      <c r="V1232" s="2">
        <v>261.61</v>
      </c>
      <c r="W1232" s="2">
        <v>-1647.38</v>
      </c>
      <c r="X1232" s="2" t="s">
        <v>54</v>
      </c>
      <c r="Z1232" s="12">
        <v>44828</v>
      </c>
      <c r="AA1232" s="10">
        <v>3378.9</v>
      </c>
      <c r="AB1232" s="10">
        <v>20971.060000000001</v>
      </c>
    </row>
    <row r="1233" spans="1:28" ht="15.75" customHeight="1" thickBot="1" x14ac:dyDescent="0.35">
      <c r="A1233" s="4">
        <v>43821</v>
      </c>
      <c r="B1233" s="2">
        <v>38.270000000000003</v>
      </c>
      <c r="C1233" s="2">
        <v>1372.66</v>
      </c>
      <c r="D1233" s="2" t="s">
        <v>55</v>
      </c>
      <c r="F1233" s="4">
        <v>44886</v>
      </c>
      <c r="G1233" s="2">
        <v>20534.39</v>
      </c>
      <c r="H1233" s="2">
        <v>-8492.24</v>
      </c>
      <c r="I1233" s="2" t="s">
        <v>53</v>
      </c>
      <c r="K1233" s="4">
        <v>44895</v>
      </c>
      <c r="L1233" s="2">
        <v>18853.939999999999</v>
      </c>
      <c r="M1233" s="2">
        <v>99521.33</v>
      </c>
      <c r="N1233" s="2" t="s">
        <v>55</v>
      </c>
      <c r="P1233" s="4">
        <v>44896</v>
      </c>
      <c r="Q1233" s="2">
        <v>6707.78</v>
      </c>
      <c r="R1233" s="2">
        <v>-325219.18</v>
      </c>
      <c r="S1233" s="2" t="s">
        <v>52</v>
      </c>
      <c r="U1233" s="4">
        <v>44900</v>
      </c>
      <c r="V1233" s="2">
        <v>22593.54</v>
      </c>
      <c r="W1233" s="2">
        <v>-2637017.35</v>
      </c>
      <c r="X1233" s="2" t="s">
        <v>54</v>
      </c>
      <c r="Z1233" s="12">
        <v>44829</v>
      </c>
      <c r="AA1233" s="10">
        <v>6911.26</v>
      </c>
      <c r="AB1233" s="10">
        <v>-861341.93</v>
      </c>
    </row>
    <row r="1234" spans="1:28" ht="15.75" customHeight="1" thickBot="1" x14ac:dyDescent="0.35">
      <c r="A1234" s="4">
        <v>43821</v>
      </c>
      <c r="B1234" s="2">
        <v>9.9499999999999993</v>
      </c>
      <c r="C1234" s="2">
        <v>194.97</v>
      </c>
      <c r="D1234" s="2" t="s">
        <v>54</v>
      </c>
      <c r="F1234" s="4">
        <v>44887</v>
      </c>
      <c r="G1234" s="2">
        <v>16536.29</v>
      </c>
      <c r="H1234" s="2">
        <v>-192274.77</v>
      </c>
      <c r="I1234" s="2" t="s">
        <v>53</v>
      </c>
      <c r="K1234" s="4">
        <v>44896</v>
      </c>
      <c r="L1234" s="2">
        <v>18960.97</v>
      </c>
      <c r="M1234" s="2">
        <v>-1268652.29</v>
      </c>
      <c r="N1234" s="2" t="s">
        <v>55</v>
      </c>
      <c r="P1234" s="4">
        <v>44897</v>
      </c>
      <c r="Q1234" s="2">
        <v>7475.12</v>
      </c>
      <c r="R1234" s="2">
        <v>-167376.63</v>
      </c>
      <c r="S1234" s="2" t="s">
        <v>52</v>
      </c>
      <c r="U1234" s="4">
        <v>44901</v>
      </c>
      <c r="V1234" s="2">
        <v>16686.18</v>
      </c>
      <c r="W1234" s="2">
        <v>190556.65</v>
      </c>
      <c r="X1234" s="2" t="s">
        <v>54</v>
      </c>
      <c r="Z1234" s="12">
        <v>44830</v>
      </c>
      <c r="AA1234" s="10">
        <v>96896.51</v>
      </c>
      <c r="AB1234" s="10">
        <v>-12697519.25</v>
      </c>
    </row>
    <row r="1235" spans="1:28" ht="15.75" customHeight="1" thickBot="1" x14ac:dyDescent="0.35">
      <c r="A1235" s="4">
        <v>43821</v>
      </c>
      <c r="B1235" s="2">
        <v>15.35</v>
      </c>
      <c r="C1235" s="2">
        <v>-502.04</v>
      </c>
      <c r="D1235" s="2" t="s">
        <v>52</v>
      </c>
      <c r="F1235" s="4">
        <v>44888</v>
      </c>
      <c r="G1235" s="2">
        <v>19803.12</v>
      </c>
      <c r="H1235" s="2">
        <v>-311985.12</v>
      </c>
      <c r="I1235" s="2" t="s">
        <v>53</v>
      </c>
      <c r="K1235" s="4">
        <v>44897</v>
      </c>
      <c r="L1235" s="2">
        <v>15906.85</v>
      </c>
      <c r="M1235" s="2">
        <v>-7150.16</v>
      </c>
      <c r="N1235" s="2" t="s">
        <v>55</v>
      </c>
      <c r="P1235" s="4">
        <v>44898</v>
      </c>
      <c r="Q1235" s="2">
        <v>0.01</v>
      </c>
      <c r="R1235" s="2">
        <v>0.14000000000000001</v>
      </c>
      <c r="S1235" s="2" t="s">
        <v>52</v>
      </c>
      <c r="U1235" s="4">
        <v>44902</v>
      </c>
      <c r="V1235" s="2">
        <v>19869.939999999999</v>
      </c>
      <c r="W1235" s="2">
        <v>-318470.42</v>
      </c>
      <c r="X1235" s="2" t="s">
        <v>54</v>
      </c>
      <c r="Z1235" s="12">
        <v>44831</v>
      </c>
      <c r="AA1235" s="10">
        <v>81845.009999999995</v>
      </c>
      <c r="AB1235" s="10">
        <v>801551.73</v>
      </c>
    </row>
    <row r="1236" spans="1:28" ht="15.75" customHeight="1" thickBot="1" x14ac:dyDescent="0.35">
      <c r="A1236" s="4">
        <v>43822</v>
      </c>
      <c r="B1236" s="2">
        <v>1031.77</v>
      </c>
      <c r="C1236" s="2">
        <v>-40937.74</v>
      </c>
      <c r="D1236" s="2" t="s">
        <v>54</v>
      </c>
      <c r="F1236" s="4">
        <v>44889</v>
      </c>
      <c r="G1236" s="2">
        <v>15219.2</v>
      </c>
      <c r="H1236" s="2">
        <v>-373776.76</v>
      </c>
      <c r="I1236" s="2" t="s">
        <v>53</v>
      </c>
      <c r="K1236" s="4">
        <v>44899</v>
      </c>
      <c r="L1236" s="2">
        <v>124.05</v>
      </c>
      <c r="M1236" s="2">
        <v>-19044.97</v>
      </c>
      <c r="N1236" s="2" t="s">
        <v>55</v>
      </c>
      <c r="P1236" s="4">
        <v>44899</v>
      </c>
      <c r="Q1236" s="2">
        <v>42.53</v>
      </c>
      <c r="R1236" s="2">
        <v>-8326.5400000000009</v>
      </c>
      <c r="S1236" s="2" t="s">
        <v>52</v>
      </c>
      <c r="U1236" s="4">
        <v>44903</v>
      </c>
      <c r="V1236" s="2">
        <v>16795.91</v>
      </c>
      <c r="W1236" s="2">
        <v>395945.79</v>
      </c>
      <c r="X1236" s="2" t="s">
        <v>54</v>
      </c>
      <c r="Z1236" s="12">
        <v>44832</v>
      </c>
      <c r="AA1236" s="10">
        <v>105116.49</v>
      </c>
      <c r="AB1236" s="10">
        <v>-4128769.08</v>
      </c>
    </row>
    <row r="1237" spans="1:28" ht="15.75" customHeight="1" thickBot="1" x14ac:dyDescent="0.35">
      <c r="A1237" s="4">
        <v>43822</v>
      </c>
      <c r="B1237" s="2">
        <v>2016.27</v>
      </c>
      <c r="C1237" s="2">
        <v>-9889.59</v>
      </c>
      <c r="D1237" s="2" t="s">
        <v>53</v>
      </c>
      <c r="F1237" s="4">
        <v>44890</v>
      </c>
      <c r="G1237" s="2">
        <v>16615.84</v>
      </c>
      <c r="H1237" s="2">
        <v>-24568.560000000001</v>
      </c>
      <c r="I1237" s="2" t="s">
        <v>53</v>
      </c>
      <c r="K1237" s="4">
        <v>44900</v>
      </c>
      <c r="L1237" s="2">
        <v>15636.48</v>
      </c>
      <c r="M1237" s="2">
        <v>22862.83</v>
      </c>
      <c r="N1237" s="2" t="s">
        <v>55</v>
      </c>
      <c r="P1237" s="4">
        <v>44900</v>
      </c>
      <c r="Q1237" s="2">
        <v>6164.08</v>
      </c>
      <c r="R1237" s="2">
        <v>-81585.850000000006</v>
      </c>
      <c r="S1237" s="2" t="s">
        <v>52</v>
      </c>
      <c r="U1237" s="4">
        <v>44904</v>
      </c>
      <c r="V1237" s="2">
        <v>22641.919999999998</v>
      </c>
      <c r="W1237" s="2">
        <v>409078.86</v>
      </c>
      <c r="X1237" s="2" t="s">
        <v>54</v>
      </c>
      <c r="Z1237" s="12">
        <v>44833</v>
      </c>
      <c r="AA1237" s="10">
        <v>88033.12</v>
      </c>
      <c r="AB1237" s="10">
        <v>-1497099.65</v>
      </c>
    </row>
    <row r="1238" spans="1:28" ht="15.75" customHeight="1" thickBot="1" x14ac:dyDescent="0.35">
      <c r="A1238" s="4">
        <v>43822</v>
      </c>
      <c r="B1238" s="2">
        <v>2438.4899999999998</v>
      </c>
      <c r="C1238" s="2">
        <v>-174510.19</v>
      </c>
      <c r="D1238" s="2" t="s">
        <v>55</v>
      </c>
      <c r="F1238" s="4">
        <v>44892</v>
      </c>
      <c r="G1238" s="2">
        <v>339.63</v>
      </c>
      <c r="H1238" s="2">
        <v>-2451.85</v>
      </c>
      <c r="I1238" s="2" t="s">
        <v>53</v>
      </c>
      <c r="K1238" s="4">
        <v>44901</v>
      </c>
      <c r="L1238" s="2">
        <v>16201.09</v>
      </c>
      <c r="M1238" s="2">
        <v>64024.32</v>
      </c>
      <c r="N1238" s="2" t="s">
        <v>55</v>
      </c>
      <c r="P1238" s="4">
        <v>44901</v>
      </c>
      <c r="Q1238" s="2">
        <v>5482.42</v>
      </c>
      <c r="R1238" s="2">
        <v>-61246.84</v>
      </c>
      <c r="S1238" s="2" t="s">
        <v>52</v>
      </c>
      <c r="U1238" s="4">
        <v>44906</v>
      </c>
      <c r="V1238" s="2">
        <v>107.25</v>
      </c>
      <c r="W1238" s="2">
        <v>3269.05</v>
      </c>
      <c r="X1238" s="2" t="s">
        <v>54</v>
      </c>
      <c r="Z1238" s="12">
        <v>44834</v>
      </c>
      <c r="AA1238" s="10">
        <v>79132.7</v>
      </c>
      <c r="AB1238" s="10">
        <v>-901798.36</v>
      </c>
    </row>
    <row r="1239" spans="1:28" ht="15.75" customHeight="1" thickBot="1" x14ac:dyDescent="0.35">
      <c r="A1239" s="4">
        <v>43822</v>
      </c>
      <c r="B1239" s="2">
        <v>202.58</v>
      </c>
      <c r="C1239" s="2">
        <v>386.27</v>
      </c>
      <c r="D1239" s="2" t="s">
        <v>52</v>
      </c>
      <c r="F1239" s="4">
        <v>44893</v>
      </c>
      <c r="G1239" s="2">
        <v>26167.57</v>
      </c>
      <c r="H1239" s="2">
        <v>-679032.42</v>
      </c>
      <c r="I1239" s="2" t="s">
        <v>53</v>
      </c>
      <c r="K1239" s="4">
        <v>44902</v>
      </c>
      <c r="L1239" s="2">
        <v>15785.42</v>
      </c>
      <c r="M1239" s="2">
        <v>1632.93</v>
      </c>
      <c r="N1239" s="2" t="s">
        <v>55</v>
      </c>
      <c r="P1239" s="4">
        <v>44902</v>
      </c>
      <c r="Q1239" s="2">
        <v>6069.39</v>
      </c>
      <c r="R1239" s="2">
        <v>31483.63</v>
      </c>
      <c r="S1239" s="2" t="s">
        <v>52</v>
      </c>
      <c r="U1239" s="4">
        <v>44907</v>
      </c>
      <c r="V1239" s="2">
        <v>18287.310000000001</v>
      </c>
      <c r="W1239" s="2">
        <v>84039.8</v>
      </c>
      <c r="X1239" s="2" t="s">
        <v>54</v>
      </c>
      <c r="Z1239" s="12">
        <v>44835</v>
      </c>
      <c r="AA1239" s="10">
        <v>2264.27</v>
      </c>
      <c r="AB1239" s="10">
        <v>11379.66</v>
      </c>
    </row>
    <row r="1240" spans="1:28" ht="15.75" customHeight="1" thickBot="1" x14ac:dyDescent="0.35">
      <c r="A1240" s="4">
        <v>43823</v>
      </c>
      <c r="B1240" s="2">
        <v>1027.52</v>
      </c>
      <c r="C1240" s="2">
        <v>-24693.77</v>
      </c>
      <c r="D1240" s="2" t="s">
        <v>55</v>
      </c>
      <c r="F1240" s="4">
        <v>44894</v>
      </c>
      <c r="G1240" s="2">
        <v>20201.79</v>
      </c>
      <c r="H1240" s="2">
        <v>230980.65</v>
      </c>
      <c r="I1240" s="2" t="s">
        <v>53</v>
      </c>
      <c r="K1240" s="4">
        <v>44903</v>
      </c>
      <c r="L1240" s="2">
        <v>14576.34</v>
      </c>
      <c r="M1240" s="2">
        <v>117447.23</v>
      </c>
      <c r="N1240" s="2" t="s">
        <v>55</v>
      </c>
      <c r="P1240" s="4">
        <v>44903</v>
      </c>
      <c r="Q1240" s="2">
        <v>6653.37</v>
      </c>
      <c r="R1240" s="2">
        <v>4346.17</v>
      </c>
      <c r="S1240" s="2" t="s">
        <v>52</v>
      </c>
      <c r="U1240" s="4">
        <v>44908</v>
      </c>
      <c r="V1240" s="2">
        <v>27306.46</v>
      </c>
      <c r="W1240" s="2">
        <v>-1143450</v>
      </c>
      <c r="X1240" s="2" t="s">
        <v>54</v>
      </c>
      <c r="Z1240" s="12">
        <v>44836</v>
      </c>
      <c r="AA1240" s="10">
        <v>4471.38</v>
      </c>
      <c r="AB1240" s="10">
        <v>-37301.980000000003</v>
      </c>
    </row>
    <row r="1241" spans="1:28" ht="15.75" customHeight="1" thickBot="1" x14ac:dyDescent="0.35">
      <c r="A1241" s="4">
        <v>43823</v>
      </c>
      <c r="B1241" s="2">
        <v>102.91</v>
      </c>
      <c r="C1241" s="2">
        <v>-708.93</v>
      </c>
      <c r="D1241" s="2" t="s">
        <v>52</v>
      </c>
      <c r="F1241" s="4">
        <v>44895</v>
      </c>
      <c r="G1241" s="2">
        <v>21646.21</v>
      </c>
      <c r="H1241" s="2">
        <v>156194.70000000001</v>
      </c>
      <c r="I1241" s="2" t="s">
        <v>53</v>
      </c>
      <c r="K1241" s="4">
        <v>44904</v>
      </c>
      <c r="L1241" s="2">
        <v>13839.31</v>
      </c>
      <c r="M1241" s="2">
        <v>-28773.18</v>
      </c>
      <c r="N1241" s="2" t="s">
        <v>55</v>
      </c>
      <c r="P1241" s="4">
        <v>44904</v>
      </c>
      <c r="Q1241" s="2">
        <v>4861.42</v>
      </c>
      <c r="R1241" s="2">
        <v>1459.25</v>
      </c>
      <c r="S1241" s="2" t="s">
        <v>52</v>
      </c>
      <c r="U1241" s="4">
        <v>44909</v>
      </c>
      <c r="V1241" s="2">
        <v>21786.37</v>
      </c>
      <c r="W1241" s="2">
        <v>315380.49</v>
      </c>
      <c r="X1241" s="2" t="s">
        <v>54</v>
      </c>
      <c r="Z1241" s="12">
        <v>44837</v>
      </c>
      <c r="AA1241" s="10">
        <v>87200.01</v>
      </c>
      <c r="AB1241" s="10">
        <v>-3430478.72</v>
      </c>
    </row>
    <row r="1242" spans="1:28" ht="15.75" customHeight="1" thickBot="1" x14ac:dyDescent="0.35">
      <c r="A1242" s="4">
        <v>43823</v>
      </c>
      <c r="B1242" s="2">
        <v>1891.04</v>
      </c>
      <c r="C1242" s="2">
        <v>-6804.97</v>
      </c>
      <c r="D1242" s="2" t="s">
        <v>53</v>
      </c>
      <c r="F1242" s="4">
        <v>44896</v>
      </c>
      <c r="G1242" s="2">
        <v>19704.32</v>
      </c>
      <c r="H1242" s="2">
        <v>-368087.71</v>
      </c>
      <c r="I1242" s="2" t="s">
        <v>53</v>
      </c>
      <c r="K1242" s="4">
        <v>44905</v>
      </c>
      <c r="L1242" s="2">
        <v>0.01</v>
      </c>
      <c r="M1242" s="2">
        <v>-21.01</v>
      </c>
      <c r="N1242" s="2" t="s">
        <v>55</v>
      </c>
      <c r="P1242" s="4">
        <v>44906</v>
      </c>
      <c r="Q1242" s="2">
        <v>42.02</v>
      </c>
      <c r="R1242" s="2">
        <v>-1393.45</v>
      </c>
      <c r="S1242" s="2" t="s">
        <v>52</v>
      </c>
      <c r="U1242" s="4">
        <v>44910</v>
      </c>
      <c r="V1242" s="2">
        <v>26394.04</v>
      </c>
      <c r="W1242" s="2">
        <v>-1194696.8899999999</v>
      </c>
      <c r="X1242" s="2" t="s">
        <v>54</v>
      </c>
      <c r="Z1242" s="12">
        <v>44838</v>
      </c>
      <c r="AA1242" s="10">
        <v>85666.3</v>
      </c>
      <c r="AB1242" s="10">
        <v>-4395865.08</v>
      </c>
    </row>
    <row r="1243" spans="1:28" ht="15.75" customHeight="1" thickBot="1" x14ac:dyDescent="0.35">
      <c r="A1243" s="4">
        <v>43823</v>
      </c>
      <c r="B1243" s="2">
        <v>1642</v>
      </c>
      <c r="C1243" s="2">
        <v>-356123.83</v>
      </c>
      <c r="D1243" s="2" t="s">
        <v>54</v>
      </c>
      <c r="F1243" s="4">
        <v>44897</v>
      </c>
      <c r="G1243" s="2">
        <v>17774.68</v>
      </c>
      <c r="H1243" s="2">
        <v>-492167.84</v>
      </c>
      <c r="I1243" s="2" t="s">
        <v>53</v>
      </c>
      <c r="K1243" s="4">
        <v>44906</v>
      </c>
      <c r="L1243" s="2">
        <v>138.56</v>
      </c>
      <c r="M1243" s="2">
        <v>-9737.2900000000009</v>
      </c>
      <c r="N1243" s="2" t="s">
        <v>55</v>
      </c>
      <c r="P1243" s="4">
        <v>44907</v>
      </c>
      <c r="Q1243" s="2">
        <v>5887.55</v>
      </c>
      <c r="R1243" s="2">
        <v>-93683.27</v>
      </c>
      <c r="S1243" s="2" t="s">
        <v>52</v>
      </c>
      <c r="U1243" s="4">
        <v>44911</v>
      </c>
      <c r="V1243" s="2">
        <v>20111.68</v>
      </c>
      <c r="W1243" s="2">
        <v>80442.37</v>
      </c>
      <c r="X1243" s="2" t="s">
        <v>54</v>
      </c>
      <c r="Z1243" s="12">
        <v>44839</v>
      </c>
      <c r="AA1243" s="10">
        <v>83769.3</v>
      </c>
      <c r="AB1243" s="10">
        <v>-471891.01</v>
      </c>
    </row>
    <row r="1244" spans="1:28" ht="15.75" customHeight="1" thickBot="1" x14ac:dyDescent="0.35">
      <c r="A1244" s="4">
        <v>43824</v>
      </c>
      <c r="B1244" s="2">
        <v>67.92</v>
      </c>
      <c r="C1244" s="2">
        <v>-41519.410000000003</v>
      </c>
      <c r="D1244" s="2" t="s">
        <v>54</v>
      </c>
      <c r="F1244" s="4">
        <v>44899</v>
      </c>
      <c r="G1244" s="2">
        <v>111.06</v>
      </c>
      <c r="H1244" s="2">
        <v>-20824.23</v>
      </c>
      <c r="I1244" s="2" t="s">
        <v>53</v>
      </c>
      <c r="K1244" s="4">
        <v>44907</v>
      </c>
      <c r="L1244" s="2">
        <v>16218.35</v>
      </c>
      <c r="M1244" s="2">
        <v>217570.43</v>
      </c>
      <c r="N1244" s="2" t="s">
        <v>55</v>
      </c>
      <c r="P1244" s="4">
        <v>44908</v>
      </c>
      <c r="Q1244" s="2">
        <v>7896.09</v>
      </c>
      <c r="R1244" s="2">
        <v>166290.73000000001</v>
      </c>
      <c r="S1244" s="2" t="s">
        <v>52</v>
      </c>
      <c r="U1244" s="4">
        <v>44913</v>
      </c>
      <c r="V1244" s="2">
        <v>130.51</v>
      </c>
      <c r="W1244" s="2">
        <v>2286.08</v>
      </c>
      <c r="X1244" s="2" t="s">
        <v>54</v>
      </c>
      <c r="Z1244" s="12">
        <v>44840</v>
      </c>
      <c r="AA1244" s="10">
        <v>74971.09</v>
      </c>
      <c r="AB1244" s="10">
        <v>-245507.39</v>
      </c>
    </row>
    <row r="1245" spans="1:28" ht="15.75" customHeight="1" thickBot="1" x14ac:dyDescent="0.35">
      <c r="A1245" s="4">
        <v>43824</v>
      </c>
      <c r="B1245" s="2">
        <v>38.770000000000003</v>
      </c>
      <c r="C1245" s="2">
        <v>-439.17</v>
      </c>
      <c r="D1245" s="2" t="s">
        <v>53</v>
      </c>
      <c r="F1245" s="4">
        <v>44900</v>
      </c>
      <c r="G1245" s="2">
        <v>20119.21</v>
      </c>
      <c r="H1245" s="2">
        <v>68234.42</v>
      </c>
      <c r="I1245" s="2" t="s">
        <v>53</v>
      </c>
      <c r="K1245" s="4">
        <v>44908</v>
      </c>
      <c r="L1245" s="2">
        <v>20915.169999999998</v>
      </c>
      <c r="M1245" s="2">
        <v>-360850.77</v>
      </c>
      <c r="N1245" s="2" t="s">
        <v>55</v>
      </c>
      <c r="P1245" s="4">
        <v>44909</v>
      </c>
      <c r="Q1245" s="2">
        <v>5948.33</v>
      </c>
      <c r="R1245" s="2">
        <v>-25559.67</v>
      </c>
      <c r="S1245" s="2" t="s">
        <v>52</v>
      </c>
      <c r="U1245" s="4">
        <v>44914</v>
      </c>
      <c r="V1245" s="2">
        <v>17838.93</v>
      </c>
      <c r="W1245" s="2">
        <v>-149903.42000000001</v>
      </c>
      <c r="X1245" s="2" t="s">
        <v>54</v>
      </c>
      <c r="Z1245" s="12">
        <v>44841</v>
      </c>
      <c r="AA1245" s="10">
        <v>75390.81</v>
      </c>
      <c r="AB1245" s="10">
        <v>-825041.91</v>
      </c>
    </row>
    <row r="1246" spans="1:28" ht="15.75" customHeight="1" thickBot="1" x14ac:dyDescent="0.35">
      <c r="A1246" s="4">
        <v>43824</v>
      </c>
      <c r="B1246" s="2">
        <v>22.31</v>
      </c>
      <c r="C1246" s="2">
        <v>-513.95000000000005</v>
      </c>
      <c r="D1246" s="2" t="s">
        <v>55</v>
      </c>
      <c r="F1246" s="4">
        <v>44901</v>
      </c>
      <c r="G1246" s="2">
        <v>18716.86</v>
      </c>
      <c r="H1246" s="2">
        <v>2674.58</v>
      </c>
      <c r="I1246" s="2" t="s">
        <v>53</v>
      </c>
      <c r="K1246" s="4">
        <v>44909</v>
      </c>
      <c r="L1246" s="2">
        <v>20059.849999999999</v>
      </c>
      <c r="M1246" s="2">
        <v>40824.639999999999</v>
      </c>
      <c r="N1246" s="2" t="s">
        <v>55</v>
      </c>
      <c r="P1246" s="4">
        <v>44910</v>
      </c>
      <c r="Q1246" s="2">
        <v>7139.48</v>
      </c>
      <c r="R1246" s="2">
        <v>-146183.59</v>
      </c>
      <c r="S1246" s="2" t="s">
        <v>52</v>
      </c>
      <c r="U1246" s="4">
        <v>44915</v>
      </c>
      <c r="V1246" s="2">
        <v>22998.94</v>
      </c>
      <c r="W1246" s="2">
        <v>-1658241.43</v>
      </c>
      <c r="X1246" s="2" t="s">
        <v>54</v>
      </c>
      <c r="Z1246" s="12">
        <v>44842</v>
      </c>
      <c r="AA1246" s="10">
        <v>1724.98</v>
      </c>
      <c r="AB1246" s="10">
        <v>-67.87</v>
      </c>
    </row>
    <row r="1247" spans="1:28" ht="15.75" customHeight="1" thickBot="1" x14ac:dyDescent="0.35">
      <c r="A1247" s="4">
        <v>43824</v>
      </c>
      <c r="B1247" s="2">
        <v>2.2400000000000002</v>
      </c>
      <c r="C1247" s="2">
        <v>6.75</v>
      </c>
      <c r="D1247" s="2" t="s">
        <v>52</v>
      </c>
      <c r="F1247" s="4">
        <v>44902</v>
      </c>
      <c r="G1247" s="2">
        <v>18430.419999999998</v>
      </c>
      <c r="H1247" s="2">
        <v>-234138.63</v>
      </c>
      <c r="I1247" s="2" t="s">
        <v>53</v>
      </c>
      <c r="K1247" s="4">
        <v>44910</v>
      </c>
      <c r="L1247" s="2">
        <v>23021.22</v>
      </c>
      <c r="M1247" s="2">
        <v>-643731.88</v>
      </c>
      <c r="N1247" s="2" t="s">
        <v>55</v>
      </c>
      <c r="P1247" s="4">
        <v>44911</v>
      </c>
      <c r="Q1247" s="2">
        <v>8121.44</v>
      </c>
      <c r="R1247" s="2">
        <v>35027.760000000002</v>
      </c>
      <c r="S1247" s="2" t="s">
        <v>52</v>
      </c>
      <c r="U1247" s="4">
        <v>44916</v>
      </c>
      <c r="V1247" s="2">
        <v>14028.15</v>
      </c>
      <c r="W1247" s="2">
        <v>18425.11</v>
      </c>
      <c r="X1247" s="2" t="s">
        <v>54</v>
      </c>
      <c r="Z1247" s="12">
        <v>44843</v>
      </c>
      <c r="AA1247" s="10">
        <v>3599</v>
      </c>
      <c r="AB1247" s="10">
        <v>-99627.56</v>
      </c>
    </row>
    <row r="1248" spans="1:28" ht="15.75" customHeight="1" thickBot="1" x14ac:dyDescent="0.35">
      <c r="A1248" s="4">
        <v>43825</v>
      </c>
      <c r="B1248" s="2">
        <v>949.11</v>
      </c>
      <c r="C1248" s="2">
        <v>-32710.639999999999</v>
      </c>
      <c r="D1248" s="2" t="s">
        <v>55</v>
      </c>
      <c r="F1248" s="4">
        <v>44903</v>
      </c>
      <c r="G1248" s="2">
        <v>16960.810000000001</v>
      </c>
      <c r="H1248" s="2">
        <v>4424.57</v>
      </c>
      <c r="I1248" s="2" t="s">
        <v>53</v>
      </c>
      <c r="K1248" s="4">
        <v>44911</v>
      </c>
      <c r="L1248" s="2">
        <v>17897.21</v>
      </c>
      <c r="M1248" s="2">
        <v>-126256.44</v>
      </c>
      <c r="N1248" s="2" t="s">
        <v>55</v>
      </c>
      <c r="P1248" s="4">
        <v>44913</v>
      </c>
      <c r="Q1248" s="2">
        <v>78.55</v>
      </c>
      <c r="R1248" s="2">
        <v>-7252.51</v>
      </c>
      <c r="S1248" s="2" t="s">
        <v>52</v>
      </c>
      <c r="U1248" s="4">
        <v>44917</v>
      </c>
      <c r="V1248" s="2">
        <v>22617.65</v>
      </c>
      <c r="W1248" s="2">
        <v>-546832.14</v>
      </c>
      <c r="X1248" s="2" t="s">
        <v>54</v>
      </c>
      <c r="Z1248" s="12">
        <v>44844</v>
      </c>
      <c r="AA1248" s="10">
        <v>76693.820000000007</v>
      </c>
      <c r="AB1248" s="10">
        <v>-1682611.67</v>
      </c>
    </row>
    <row r="1249" spans="1:28" ht="15.75" customHeight="1" thickBot="1" x14ac:dyDescent="0.35">
      <c r="A1249" s="4">
        <v>43825</v>
      </c>
      <c r="B1249" s="2">
        <v>259.17</v>
      </c>
      <c r="C1249" s="2">
        <v>-677.97</v>
      </c>
      <c r="D1249" s="2" t="s">
        <v>52</v>
      </c>
      <c r="F1249" s="4">
        <v>44904</v>
      </c>
      <c r="G1249" s="2">
        <v>19780.580000000002</v>
      </c>
      <c r="H1249" s="2">
        <v>-92191.45</v>
      </c>
      <c r="I1249" s="2" t="s">
        <v>53</v>
      </c>
      <c r="K1249" s="4">
        <v>44913</v>
      </c>
      <c r="L1249" s="2">
        <v>100.13</v>
      </c>
      <c r="M1249" s="2">
        <v>-5935.81</v>
      </c>
      <c r="N1249" s="2" t="s">
        <v>55</v>
      </c>
      <c r="P1249" s="4">
        <v>44914</v>
      </c>
      <c r="Q1249" s="2">
        <v>6173.37</v>
      </c>
      <c r="R1249" s="2">
        <v>32347.13</v>
      </c>
      <c r="S1249" s="2" t="s">
        <v>52</v>
      </c>
      <c r="U1249" s="4">
        <v>44918</v>
      </c>
      <c r="V1249" s="2">
        <v>15153.68</v>
      </c>
      <c r="W1249" s="2">
        <v>188295.11</v>
      </c>
      <c r="X1249" s="2" t="s">
        <v>54</v>
      </c>
      <c r="Z1249" s="12">
        <v>44845</v>
      </c>
      <c r="AA1249" s="10">
        <v>92413.47</v>
      </c>
      <c r="AB1249" s="10">
        <v>-727138.49</v>
      </c>
    </row>
    <row r="1250" spans="1:28" ht="15.75" customHeight="1" thickBot="1" x14ac:dyDescent="0.35">
      <c r="A1250" s="4">
        <v>43825</v>
      </c>
      <c r="B1250" s="2">
        <v>1520.48</v>
      </c>
      <c r="C1250" s="2">
        <v>-189009.9</v>
      </c>
      <c r="D1250" s="2" t="s">
        <v>54</v>
      </c>
      <c r="F1250" s="4">
        <v>44906</v>
      </c>
      <c r="G1250" s="2">
        <v>169.66</v>
      </c>
      <c r="H1250" s="2">
        <v>-4145.03</v>
      </c>
      <c r="I1250" s="2" t="s">
        <v>53</v>
      </c>
      <c r="K1250" s="4">
        <v>44914</v>
      </c>
      <c r="L1250" s="2">
        <v>19242.22</v>
      </c>
      <c r="M1250" s="2">
        <v>63669.75</v>
      </c>
      <c r="N1250" s="2" t="s">
        <v>55</v>
      </c>
      <c r="P1250" s="4">
        <v>44915</v>
      </c>
      <c r="Q1250" s="2">
        <v>10578.12</v>
      </c>
      <c r="R1250" s="2">
        <v>-659232.18999999994</v>
      </c>
      <c r="S1250" s="2" t="s">
        <v>52</v>
      </c>
      <c r="U1250" s="4">
        <v>44921</v>
      </c>
      <c r="V1250" s="2">
        <v>366.36</v>
      </c>
      <c r="W1250" s="2">
        <v>-16916.669999999998</v>
      </c>
      <c r="X1250" s="2" t="s">
        <v>54</v>
      </c>
      <c r="Z1250" s="12">
        <v>44846</v>
      </c>
      <c r="AA1250" s="10">
        <v>85636.05</v>
      </c>
      <c r="AB1250" s="10">
        <v>401180.24</v>
      </c>
    </row>
    <row r="1251" spans="1:28" ht="15.75" customHeight="1" thickBot="1" x14ac:dyDescent="0.35">
      <c r="A1251" s="4">
        <v>43825</v>
      </c>
      <c r="B1251" s="2">
        <v>1960.05</v>
      </c>
      <c r="C1251" s="2">
        <v>1937.17</v>
      </c>
      <c r="D1251" s="2" t="s">
        <v>53</v>
      </c>
      <c r="F1251" s="4">
        <v>44907</v>
      </c>
      <c r="G1251" s="2">
        <v>22537.25</v>
      </c>
      <c r="H1251" s="2">
        <v>65335.97</v>
      </c>
      <c r="I1251" s="2" t="s">
        <v>53</v>
      </c>
      <c r="K1251" s="4">
        <v>44915</v>
      </c>
      <c r="L1251" s="2">
        <v>17928.560000000001</v>
      </c>
      <c r="M1251" s="2">
        <v>147221.47</v>
      </c>
      <c r="N1251" s="2" t="s">
        <v>55</v>
      </c>
      <c r="P1251" s="4">
        <v>44916</v>
      </c>
      <c r="Q1251" s="2">
        <v>6263.78</v>
      </c>
      <c r="R1251" s="2">
        <v>5720.25</v>
      </c>
      <c r="S1251" s="2" t="s">
        <v>52</v>
      </c>
      <c r="U1251" s="4">
        <v>44922</v>
      </c>
      <c r="V1251" s="2">
        <v>21085.1</v>
      </c>
      <c r="W1251" s="2">
        <v>-807212.72</v>
      </c>
      <c r="X1251" s="2" t="s">
        <v>54</v>
      </c>
      <c r="Z1251" s="12">
        <v>44847</v>
      </c>
      <c r="AA1251" s="10">
        <v>100888.34</v>
      </c>
      <c r="AB1251" s="10">
        <v>-1900896.46</v>
      </c>
    </row>
    <row r="1252" spans="1:28" ht="15.75" customHeight="1" thickBot="1" x14ac:dyDescent="0.35">
      <c r="A1252" s="4">
        <v>43826</v>
      </c>
      <c r="B1252" s="2">
        <v>1164.47</v>
      </c>
      <c r="C1252" s="2">
        <v>-52648.22</v>
      </c>
      <c r="D1252" s="2" t="s">
        <v>54</v>
      </c>
      <c r="F1252" s="4">
        <v>44908</v>
      </c>
      <c r="G1252" s="2">
        <v>26704</v>
      </c>
      <c r="H1252" s="2">
        <v>25736.26</v>
      </c>
      <c r="I1252" s="2" t="s">
        <v>53</v>
      </c>
      <c r="K1252" s="4">
        <v>44916</v>
      </c>
      <c r="L1252" s="2">
        <v>19566.439999999999</v>
      </c>
      <c r="M1252" s="2">
        <v>141802.94</v>
      </c>
      <c r="N1252" s="2" t="s">
        <v>55</v>
      </c>
      <c r="P1252" s="4">
        <v>44917</v>
      </c>
      <c r="Q1252" s="2">
        <v>8151.4</v>
      </c>
      <c r="R1252" s="2">
        <v>-28722.69</v>
      </c>
      <c r="S1252" s="2" t="s">
        <v>52</v>
      </c>
      <c r="U1252" s="4">
        <v>44923</v>
      </c>
      <c r="V1252" s="2">
        <v>19877.7</v>
      </c>
      <c r="W1252" s="2">
        <v>167045.65</v>
      </c>
      <c r="X1252" s="2" t="s">
        <v>54</v>
      </c>
      <c r="Z1252" s="12">
        <v>44848</v>
      </c>
      <c r="AA1252" s="10">
        <v>86841.14</v>
      </c>
      <c r="AB1252" s="10">
        <v>-1029155.74</v>
      </c>
    </row>
    <row r="1253" spans="1:28" ht="15.75" customHeight="1" thickBot="1" x14ac:dyDescent="0.35">
      <c r="A1253" s="4">
        <v>43826</v>
      </c>
      <c r="B1253" s="2">
        <v>419.03</v>
      </c>
      <c r="C1253" s="2">
        <v>8005.95</v>
      </c>
      <c r="D1253" s="2" t="s">
        <v>52</v>
      </c>
      <c r="F1253" s="4">
        <v>44909</v>
      </c>
      <c r="G1253" s="2">
        <v>25247.84</v>
      </c>
      <c r="H1253" s="2">
        <v>85493.51</v>
      </c>
      <c r="I1253" s="2" t="s">
        <v>53</v>
      </c>
      <c r="K1253" s="4">
        <v>44917</v>
      </c>
      <c r="L1253" s="2">
        <v>20794.75</v>
      </c>
      <c r="M1253" s="2">
        <v>-37270.620000000003</v>
      </c>
      <c r="N1253" s="2" t="s">
        <v>55</v>
      </c>
      <c r="P1253" s="4">
        <v>44918</v>
      </c>
      <c r="Q1253" s="2">
        <v>7058.86</v>
      </c>
      <c r="R1253" s="2">
        <v>-3015.9</v>
      </c>
      <c r="S1253" s="2" t="s">
        <v>52</v>
      </c>
      <c r="U1253" s="4">
        <v>44924</v>
      </c>
      <c r="V1253" s="2">
        <v>18958.349999999999</v>
      </c>
      <c r="W1253" s="2">
        <v>459625.52</v>
      </c>
      <c r="X1253" s="2" t="s">
        <v>54</v>
      </c>
      <c r="Z1253" s="12">
        <v>44849</v>
      </c>
      <c r="AA1253" s="10">
        <v>1401.65</v>
      </c>
      <c r="AB1253" s="10">
        <v>-4547.45</v>
      </c>
    </row>
    <row r="1254" spans="1:28" ht="15.75" customHeight="1" thickBot="1" x14ac:dyDescent="0.35">
      <c r="A1254" s="4">
        <v>43826</v>
      </c>
      <c r="B1254" s="2">
        <v>1501.7</v>
      </c>
      <c r="C1254" s="2">
        <v>-55535.95</v>
      </c>
      <c r="D1254" s="2" t="s">
        <v>55</v>
      </c>
      <c r="F1254" s="4">
        <v>44910</v>
      </c>
      <c r="G1254" s="2">
        <v>26203.919999999998</v>
      </c>
      <c r="H1254" s="2">
        <v>512184.58</v>
      </c>
      <c r="I1254" s="2" t="s">
        <v>53</v>
      </c>
      <c r="K1254" s="4">
        <v>44918</v>
      </c>
      <c r="L1254" s="2">
        <v>19412.919999999998</v>
      </c>
      <c r="M1254" s="2">
        <v>174278.42</v>
      </c>
      <c r="N1254" s="2" t="s">
        <v>55</v>
      </c>
      <c r="P1254" s="4">
        <v>44920</v>
      </c>
      <c r="Q1254" s="2">
        <v>21.45</v>
      </c>
      <c r="R1254" s="2">
        <v>-1060.82</v>
      </c>
      <c r="S1254" s="2" t="s">
        <v>52</v>
      </c>
      <c r="U1254" s="4">
        <v>44925</v>
      </c>
      <c r="V1254" s="2">
        <v>20450.66</v>
      </c>
      <c r="W1254" s="2">
        <v>549994.80000000005</v>
      </c>
      <c r="X1254" s="2" t="s">
        <v>54</v>
      </c>
      <c r="Z1254" s="12">
        <v>44850</v>
      </c>
      <c r="AA1254" s="10">
        <v>3127.31</v>
      </c>
      <c r="AB1254" s="10">
        <v>-92795.98</v>
      </c>
    </row>
    <row r="1255" spans="1:28" ht="15.75" customHeight="1" thickBot="1" x14ac:dyDescent="0.35">
      <c r="A1255" s="4">
        <v>43826</v>
      </c>
      <c r="B1255" s="2">
        <v>3582.28</v>
      </c>
      <c r="C1255" s="2">
        <v>-174007.69</v>
      </c>
      <c r="D1255" s="2" t="s">
        <v>53</v>
      </c>
      <c r="F1255" s="4">
        <v>44911</v>
      </c>
      <c r="G1255" s="2">
        <v>19674.71</v>
      </c>
      <c r="H1255" s="2">
        <v>177564.6</v>
      </c>
      <c r="I1255" s="2" t="s">
        <v>53</v>
      </c>
      <c r="K1255" s="4">
        <v>44919</v>
      </c>
      <c r="L1255" s="2">
        <v>0.02</v>
      </c>
      <c r="M1255" s="2">
        <v>0.03</v>
      </c>
      <c r="N1255" s="2" t="s">
        <v>55</v>
      </c>
      <c r="P1255" s="4">
        <v>44921</v>
      </c>
      <c r="Q1255" s="2">
        <v>1230.31</v>
      </c>
      <c r="R1255" s="2">
        <v>-18774.02</v>
      </c>
      <c r="S1255" s="2" t="s">
        <v>52</v>
      </c>
      <c r="U1255" s="4">
        <v>44928</v>
      </c>
      <c r="V1255" s="2">
        <v>660.89</v>
      </c>
      <c r="W1255" s="2">
        <v>-194110.68</v>
      </c>
      <c r="X1255" s="2" t="s">
        <v>54</v>
      </c>
      <c r="Z1255" s="12">
        <v>44851</v>
      </c>
      <c r="AA1255" s="10">
        <v>81026.27</v>
      </c>
      <c r="AB1255" s="10">
        <v>-1177246.8700000001</v>
      </c>
    </row>
    <row r="1256" spans="1:28" ht="15.75" customHeight="1" thickBot="1" x14ac:dyDescent="0.35">
      <c r="A1256" s="4">
        <v>43828</v>
      </c>
      <c r="B1256" s="2">
        <v>18.59</v>
      </c>
      <c r="C1256" s="2">
        <v>-1699.34</v>
      </c>
      <c r="D1256" s="2" t="s">
        <v>54</v>
      </c>
      <c r="F1256" s="4">
        <v>44913</v>
      </c>
      <c r="G1256" s="2">
        <v>140.97999999999999</v>
      </c>
      <c r="H1256" s="2">
        <v>-13643.68</v>
      </c>
      <c r="I1256" s="2" t="s">
        <v>53</v>
      </c>
      <c r="K1256" s="4">
        <v>44920</v>
      </c>
      <c r="L1256" s="2">
        <v>161.18</v>
      </c>
      <c r="M1256" s="2">
        <v>1153.8599999999999</v>
      </c>
      <c r="N1256" s="2" t="s">
        <v>55</v>
      </c>
      <c r="P1256" s="4">
        <v>44922</v>
      </c>
      <c r="Q1256" s="2">
        <v>5031.3</v>
      </c>
      <c r="R1256" s="2">
        <v>1421.45</v>
      </c>
      <c r="S1256" s="2" t="s">
        <v>52</v>
      </c>
      <c r="U1256" s="4">
        <v>44929</v>
      </c>
      <c r="V1256" s="2">
        <v>30869.88</v>
      </c>
      <c r="W1256" s="2">
        <v>-1186571.04</v>
      </c>
      <c r="X1256" s="2" t="s">
        <v>54</v>
      </c>
      <c r="Z1256" s="12">
        <v>44852</v>
      </c>
      <c r="AA1256" s="10">
        <v>88745.86</v>
      </c>
      <c r="AB1256" s="10">
        <v>981879.87</v>
      </c>
    </row>
    <row r="1257" spans="1:28" ht="15.75" customHeight="1" thickBot="1" x14ac:dyDescent="0.35">
      <c r="A1257" s="4">
        <v>43828</v>
      </c>
      <c r="B1257" s="2">
        <v>39.43</v>
      </c>
      <c r="C1257" s="2">
        <v>-3696.6</v>
      </c>
      <c r="D1257" s="2" t="s">
        <v>55</v>
      </c>
      <c r="F1257" s="4">
        <v>44914</v>
      </c>
      <c r="G1257" s="2">
        <v>22137.97</v>
      </c>
      <c r="H1257" s="2">
        <v>170986.52</v>
      </c>
      <c r="I1257" s="2" t="s">
        <v>53</v>
      </c>
      <c r="K1257" s="4">
        <v>44921</v>
      </c>
      <c r="L1257" s="2">
        <v>1163.3800000000001</v>
      </c>
      <c r="M1257" s="2">
        <v>12972.55</v>
      </c>
      <c r="N1257" s="2" t="s">
        <v>55</v>
      </c>
      <c r="P1257" s="4">
        <v>44923</v>
      </c>
      <c r="Q1257" s="2">
        <v>7474.25</v>
      </c>
      <c r="R1257" s="2">
        <v>-149140.64000000001</v>
      </c>
      <c r="S1257" s="2" t="s">
        <v>52</v>
      </c>
      <c r="U1257" s="4">
        <v>44930</v>
      </c>
      <c r="V1257" s="2">
        <v>27322.17</v>
      </c>
      <c r="W1257" s="2">
        <v>-1429745.85</v>
      </c>
      <c r="X1257" s="2" t="s">
        <v>54</v>
      </c>
      <c r="Z1257" s="12">
        <v>44853</v>
      </c>
      <c r="AA1257" s="10">
        <v>85196.24</v>
      </c>
      <c r="AB1257" s="10">
        <v>-1336780.52</v>
      </c>
    </row>
    <row r="1258" spans="1:28" ht="15.75" customHeight="1" thickBot="1" x14ac:dyDescent="0.35">
      <c r="A1258" s="4">
        <v>43828</v>
      </c>
      <c r="B1258" s="2">
        <v>25.51</v>
      </c>
      <c r="C1258" s="2">
        <v>-3547.94</v>
      </c>
      <c r="D1258" s="2" t="s">
        <v>53</v>
      </c>
      <c r="F1258" s="4">
        <v>44915</v>
      </c>
      <c r="G1258" s="2">
        <v>25211.9</v>
      </c>
      <c r="H1258" s="2">
        <v>383348.31</v>
      </c>
      <c r="I1258" s="2" t="s">
        <v>53</v>
      </c>
      <c r="K1258" s="4">
        <v>44922</v>
      </c>
      <c r="L1258" s="2">
        <v>17256.07</v>
      </c>
      <c r="M1258" s="2">
        <v>-81226.39</v>
      </c>
      <c r="N1258" s="2" t="s">
        <v>55</v>
      </c>
      <c r="P1258" s="4">
        <v>44924</v>
      </c>
      <c r="Q1258" s="2">
        <v>6793.67</v>
      </c>
      <c r="R1258" s="2">
        <v>24824.29</v>
      </c>
      <c r="S1258" s="2" t="s">
        <v>52</v>
      </c>
      <c r="U1258" s="4">
        <v>44931</v>
      </c>
      <c r="V1258" s="2">
        <v>25139.52</v>
      </c>
      <c r="W1258" s="2">
        <v>-672834.69</v>
      </c>
      <c r="X1258" s="2" t="s">
        <v>54</v>
      </c>
      <c r="Z1258" s="12">
        <v>44854</v>
      </c>
      <c r="AA1258" s="10">
        <v>92133.17</v>
      </c>
      <c r="AB1258" s="10">
        <v>-634783.23</v>
      </c>
    </row>
    <row r="1259" spans="1:28" ht="15.75" customHeight="1" thickBot="1" x14ac:dyDescent="0.35">
      <c r="A1259" s="4">
        <v>43828</v>
      </c>
      <c r="B1259" s="2">
        <v>9.1199999999999992</v>
      </c>
      <c r="C1259" s="2">
        <v>186.42</v>
      </c>
      <c r="D1259" s="2" t="s">
        <v>52</v>
      </c>
      <c r="F1259" s="4">
        <v>44916</v>
      </c>
      <c r="G1259" s="2">
        <v>21497.57</v>
      </c>
      <c r="H1259" s="2">
        <v>369285.69</v>
      </c>
      <c r="I1259" s="2" t="s">
        <v>53</v>
      </c>
      <c r="K1259" s="4">
        <v>44923</v>
      </c>
      <c r="L1259" s="2">
        <v>21947.35</v>
      </c>
      <c r="M1259" s="2">
        <v>137846.24</v>
      </c>
      <c r="N1259" s="2" t="s">
        <v>55</v>
      </c>
      <c r="P1259" s="4">
        <v>44925</v>
      </c>
      <c r="Q1259" s="2">
        <v>8108.28</v>
      </c>
      <c r="R1259" s="2">
        <v>-127762.28</v>
      </c>
      <c r="S1259" s="2" t="s">
        <v>52</v>
      </c>
      <c r="U1259" s="4">
        <v>44932</v>
      </c>
      <c r="V1259" s="2">
        <v>24205.89</v>
      </c>
      <c r="W1259" s="2">
        <v>-508093.18</v>
      </c>
      <c r="X1259" s="2" t="s">
        <v>54</v>
      </c>
      <c r="Z1259" s="12">
        <v>44855</v>
      </c>
      <c r="AA1259" s="10">
        <v>101695.96</v>
      </c>
      <c r="AB1259" s="10">
        <v>-1036357.37</v>
      </c>
    </row>
    <row r="1260" spans="1:28" ht="15.75" customHeight="1" thickBot="1" x14ac:dyDescent="0.35">
      <c r="A1260" s="4">
        <v>43829</v>
      </c>
      <c r="B1260" s="2">
        <v>966.83</v>
      </c>
      <c r="C1260" s="2">
        <v>-12339.5</v>
      </c>
      <c r="D1260" s="2" t="s">
        <v>54</v>
      </c>
      <c r="F1260" s="4">
        <v>44917</v>
      </c>
      <c r="G1260" s="2">
        <v>21363.09</v>
      </c>
      <c r="H1260" s="2">
        <v>302968.63</v>
      </c>
      <c r="I1260" s="2" t="s">
        <v>53</v>
      </c>
      <c r="K1260" s="4">
        <v>44924</v>
      </c>
      <c r="L1260" s="2">
        <v>16904.02</v>
      </c>
      <c r="M1260" s="2">
        <v>408558.24</v>
      </c>
      <c r="N1260" s="2" t="s">
        <v>55</v>
      </c>
      <c r="P1260" s="4">
        <v>44927</v>
      </c>
      <c r="Q1260" s="2">
        <v>40.619999999999997</v>
      </c>
      <c r="R1260" s="2">
        <v>-14179.15</v>
      </c>
      <c r="S1260" s="2" t="s">
        <v>52</v>
      </c>
      <c r="U1260" s="4">
        <v>44934</v>
      </c>
      <c r="V1260" s="2">
        <v>361.62</v>
      </c>
      <c r="W1260" s="2">
        <v>-121864.88</v>
      </c>
      <c r="X1260" s="2" t="s">
        <v>54</v>
      </c>
      <c r="Z1260" s="12">
        <v>44856</v>
      </c>
      <c r="AA1260" s="10">
        <v>1105.99</v>
      </c>
      <c r="AB1260" s="10">
        <v>971.9</v>
      </c>
    </row>
    <row r="1261" spans="1:28" ht="15.75" customHeight="1" thickBot="1" x14ac:dyDescent="0.35">
      <c r="A1261" s="4">
        <v>43829</v>
      </c>
      <c r="B1261" s="2">
        <v>504.15</v>
      </c>
      <c r="C1261" s="2">
        <v>20504.55</v>
      </c>
      <c r="D1261" s="2" t="s">
        <v>52</v>
      </c>
      <c r="F1261" s="4">
        <v>44918</v>
      </c>
      <c r="G1261" s="2">
        <v>21961.99</v>
      </c>
      <c r="H1261" s="2">
        <v>263314.74</v>
      </c>
      <c r="I1261" s="2" t="s">
        <v>53</v>
      </c>
      <c r="K1261" s="4">
        <v>44925</v>
      </c>
      <c r="L1261" s="2">
        <v>22695.5</v>
      </c>
      <c r="M1261" s="2">
        <v>577979.68999999994</v>
      </c>
      <c r="N1261" s="2" t="s">
        <v>55</v>
      </c>
      <c r="P1261" s="4">
        <v>44928</v>
      </c>
      <c r="Q1261" s="2">
        <v>1206.97</v>
      </c>
      <c r="R1261" s="2">
        <v>-24508.28</v>
      </c>
      <c r="S1261" s="2" t="s">
        <v>52</v>
      </c>
      <c r="U1261" s="4">
        <v>44935</v>
      </c>
      <c r="V1261" s="2">
        <v>20990.61</v>
      </c>
      <c r="W1261" s="2">
        <v>-660887.78</v>
      </c>
      <c r="X1261" s="2" t="s">
        <v>54</v>
      </c>
      <c r="Z1261" s="12">
        <v>44857</v>
      </c>
      <c r="AA1261" s="10">
        <v>7555.62</v>
      </c>
      <c r="AB1261" s="10">
        <v>-1131144.96</v>
      </c>
    </row>
    <row r="1262" spans="1:28" ht="15.75" customHeight="1" thickBot="1" x14ac:dyDescent="0.35">
      <c r="A1262" s="4">
        <v>43829</v>
      </c>
      <c r="B1262" s="2">
        <v>3444.87</v>
      </c>
      <c r="C1262" s="2">
        <v>-95314.09</v>
      </c>
      <c r="D1262" s="2" t="s">
        <v>53</v>
      </c>
      <c r="F1262" s="4">
        <v>44920</v>
      </c>
      <c r="G1262" s="2">
        <v>57.13</v>
      </c>
      <c r="H1262" s="2">
        <v>-834.11</v>
      </c>
      <c r="I1262" s="2" t="s">
        <v>53</v>
      </c>
      <c r="K1262" s="4">
        <v>44927</v>
      </c>
      <c r="L1262" s="2">
        <v>5.61</v>
      </c>
      <c r="M1262" s="2">
        <v>-1509.18</v>
      </c>
      <c r="N1262" s="2" t="s">
        <v>55</v>
      </c>
      <c r="P1262" s="4">
        <v>44929</v>
      </c>
      <c r="Q1262" s="2">
        <v>8770.9500000000007</v>
      </c>
      <c r="R1262" s="2">
        <v>-331215.75</v>
      </c>
      <c r="S1262" s="2" t="s">
        <v>52</v>
      </c>
      <c r="U1262" s="4">
        <v>44936</v>
      </c>
      <c r="V1262" s="2">
        <v>21016.73</v>
      </c>
      <c r="W1262" s="2">
        <v>948412.55</v>
      </c>
      <c r="X1262" s="2" t="s">
        <v>54</v>
      </c>
      <c r="Z1262" s="12">
        <v>44858</v>
      </c>
      <c r="AA1262" s="10">
        <v>75004.52</v>
      </c>
      <c r="AB1262" s="10">
        <v>1658132.35</v>
      </c>
    </row>
    <row r="1263" spans="1:28" ht="15.75" customHeight="1" thickBot="1" x14ac:dyDescent="0.35">
      <c r="A1263" s="4">
        <v>43829</v>
      </c>
      <c r="B1263" s="2">
        <v>1915.11</v>
      </c>
      <c r="C1263" s="2">
        <v>-30928.71</v>
      </c>
      <c r="D1263" s="2" t="s">
        <v>55</v>
      </c>
      <c r="F1263" s="4">
        <v>44921</v>
      </c>
      <c r="G1263" s="2">
        <v>2069.7600000000002</v>
      </c>
      <c r="H1263" s="2">
        <v>8892.06</v>
      </c>
      <c r="I1263" s="2" t="s">
        <v>53</v>
      </c>
      <c r="K1263" s="4">
        <v>44928</v>
      </c>
      <c r="L1263" s="2">
        <v>1481.72</v>
      </c>
      <c r="M1263" s="2">
        <v>23808.04</v>
      </c>
      <c r="N1263" s="2" t="s">
        <v>55</v>
      </c>
      <c r="P1263" s="4">
        <v>44930</v>
      </c>
      <c r="Q1263" s="2">
        <v>7367.07</v>
      </c>
      <c r="R1263" s="2">
        <v>-60326.62</v>
      </c>
      <c r="S1263" s="2" t="s">
        <v>52</v>
      </c>
      <c r="U1263" s="4">
        <v>44937</v>
      </c>
      <c r="V1263" s="2">
        <v>26273.97</v>
      </c>
      <c r="W1263" s="2">
        <v>-615928.91</v>
      </c>
      <c r="X1263" s="2" t="s">
        <v>54</v>
      </c>
      <c r="Z1263" s="12">
        <v>44859</v>
      </c>
      <c r="AA1263" s="10">
        <v>88160.57</v>
      </c>
      <c r="AB1263" s="10">
        <v>-132382.41</v>
      </c>
    </row>
    <row r="1264" spans="1:28" ht="15.75" customHeight="1" thickBot="1" x14ac:dyDescent="0.35">
      <c r="A1264" s="4">
        <v>43830</v>
      </c>
      <c r="B1264" s="2">
        <v>2846.37</v>
      </c>
      <c r="C1264" s="2">
        <v>-54135.24</v>
      </c>
      <c r="D1264" s="2" t="s">
        <v>53</v>
      </c>
      <c r="F1264" s="4">
        <v>44922</v>
      </c>
      <c r="G1264" s="2">
        <v>23969.59</v>
      </c>
      <c r="H1264" s="2">
        <v>392289.17</v>
      </c>
      <c r="I1264" s="2" t="s">
        <v>53</v>
      </c>
      <c r="K1264" s="4">
        <v>44929</v>
      </c>
      <c r="L1264" s="2">
        <v>18295.05</v>
      </c>
      <c r="M1264" s="2">
        <v>-348637.05</v>
      </c>
      <c r="N1264" s="2" t="s">
        <v>55</v>
      </c>
      <c r="P1264" s="4">
        <v>44931</v>
      </c>
      <c r="Q1264" s="2">
        <v>7561.96</v>
      </c>
      <c r="R1264" s="2">
        <v>-188961.41</v>
      </c>
      <c r="S1264" s="2" t="s">
        <v>52</v>
      </c>
      <c r="U1264" s="4">
        <v>44938</v>
      </c>
      <c r="V1264" s="2">
        <v>27239.7</v>
      </c>
      <c r="W1264" s="2">
        <v>-2569921.13</v>
      </c>
      <c r="X1264" s="2" t="s">
        <v>54</v>
      </c>
      <c r="Z1264" s="12">
        <v>44860</v>
      </c>
      <c r="AA1264" s="10">
        <v>88559.39</v>
      </c>
      <c r="AB1264" s="10">
        <v>-3719948.84</v>
      </c>
    </row>
    <row r="1265" spans="1:28" ht="15.75" customHeight="1" thickBot="1" x14ac:dyDescent="0.35">
      <c r="A1265" s="4">
        <v>43830</v>
      </c>
      <c r="B1265" s="2">
        <v>259.7</v>
      </c>
      <c r="C1265" s="2">
        <v>-2801.06</v>
      </c>
      <c r="D1265" s="2" t="s">
        <v>52</v>
      </c>
      <c r="F1265" s="4">
        <v>44923</v>
      </c>
      <c r="G1265" s="2">
        <v>24812.91</v>
      </c>
      <c r="H1265" s="2">
        <v>390641.7</v>
      </c>
      <c r="I1265" s="2" t="s">
        <v>53</v>
      </c>
      <c r="K1265" s="4">
        <v>44930</v>
      </c>
      <c r="L1265" s="2">
        <v>13412.15</v>
      </c>
      <c r="M1265" s="2">
        <v>98661.35</v>
      </c>
      <c r="N1265" s="2" t="s">
        <v>55</v>
      </c>
      <c r="P1265" s="4">
        <v>44932</v>
      </c>
      <c r="Q1265" s="2">
        <v>7639.98</v>
      </c>
      <c r="R1265" s="2">
        <v>-97384.78</v>
      </c>
      <c r="S1265" s="2" t="s">
        <v>52</v>
      </c>
      <c r="U1265" s="4">
        <v>44939</v>
      </c>
      <c r="V1265" s="2">
        <v>24284.22</v>
      </c>
      <c r="W1265" s="2">
        <v>-2154285.85</v>
      </c>
      <c r="X1265" s="2" t="s">
        <v>54</v>
      </c>
      <c r="Z1265" s="12">
        <v>44861</v>
      </c>
      <c r="AA1265" s="10">
        <v>87186.47</v>
      </c>
      <c r="AB1265" s="10">
        <v>993094.91</v>
      </c>
    </row>
    <row r="1266" spans="1:28" ht="15.75" customHeight="1" thickBot="1" x14ac:dyDescent="0.35">
      <c r="A1266" s="4">
        <v>43830</v>
      </c>
      <c r="B1266" s="2">
        <v>1386.13</v>
      </c>
      <c r="C1266" s="2">
        <v>-246120.79</v>
      </c>
      <c r="D1266" s="2" t="s">
        <v>54</v>
      </c>
      <c r="F1266" s="4">
        <v>44924</v>
      </c>
      <c r="G1266" s="2">
        <v>30689.13</v>
      </c>
      <c r="H1266" s="2">
        <v>405146.37</v>
      </c>
      <c r="I1266" s="2" t="s">
        <v>53</v>
      </c>
      <c r="K1266" s="4">
        <v>44931</v>
      </c>
      <c r="L1266" s="2">
        <v>15756.48</v>
      </c>
      <c r="M1266" s="2">
        <v>-139396.07999999999</v>
      </c>
      <c r="N1266" s="2" t="s">
        <v>55</v>
      </c>
      <c r="P1266" s="4">
        <v>44934</v>
      </c>
      <c r="Q1266" s="2">
        <v>165.62</v>
      </c>
      <c r="R1266" s="2">
        <v>-7707.33</v>
      </c>
      <c r="S1266" s="2" t="s">
        <v>52</v>
      </c>
      <c r="U1266" s="4">
        <v>44941</v>
      </c>
      <c r="V1266" s="2">
        <v>373.17</v>
      </c>
      <c r="W1266" s="2">
        <v>-287136.03999999998</v>
      </c>
      <c r="X1266" s="2" t="s">
        <v>54</v>
      </c>
      <c r="Z1266" s="12">
        <v>44862</v>
      </c>
      <c r="AA1266" s="10">
        <v>80032.73</v>
      </c>
      <c r="AB1266" s="10">
        <v>-2229350.4700000002</v>
      </c>
    </row>
    <row r="1267" spans="1:28" ht="15.75" customHeight="1" thickBot="1" x14ac:dyDescent="0.35">
      <c r="A1267" s="4">
        <v>43830</v>
      </c>
      <c r="B1267" s="2">
        <v>2704.69</v>
      </c>
      <c r="C1267" s="2">
        <v>-119340.4</v>
      </c>
      <c r="D1267" s="2" t="s">
        <v>55</v>
      </c>
      <c r="F1267" s="4">
        <v>44925</v>
      </c>
      <c r="G1267" s="2">
        <v>32324.21</v>
      </c>
      <c r="H1267" s="2">
        <v>341505.06</v>
      </c>
      <c r="I1267" s="2" t="s">
        <v>53</v>
      </c>
      <c r="K1267" s="4">
        <v>44932</v>
      </c>
      <c r="L1267" s="2">
        <v>16331.74</v>
      </c>
      <c r="M1267" s="2">
        <v>-303599.67</v>
      </c>
      <c r="N1267" s="2" t="s">
        <v>55</v>
      </c>
      <c r="P1267" s="4">
        <v>44935</v>
      </c>
      <c r="Q1267" s="2">
        <v>6163.21</v>
      </c>
      <c r="R1267" s="2">
        <v>-8599.34</v>
      </c>
      <c r="S1267" s="2" t="s">
        <v>52</v>
      </c>
      <c r="U1267" s="4">
        <v>44942</v>
      </c>
      <c r="V1267" s="2">
        <v>17072.5</v>
      </c>
      <c r="W1267" s="2">
        <v>-807505.35</v>
      </c>
      <c r="X1267" s="2" t="s">
        <v>54</v>
      </c>
      <c r="Z1267" s="12">
        <v>44863</v>
      </c>
      <c r="AA1267" s="10">
        <v>4698.51</v>
      </c>
      <c r="AB1267" s="10">
        <v>-86856.78</v>
      </c>
    </row>
    <row r="1268" spans="1:28" ht="15.75" customHeight="1" thickBot="1" x14ac:dyDescent="0.35">
      <c r="A1268" s="4">
        <v>43831</v>
      </c>
      <c r="B1268" s="2">
        <v>19.97</v>
      </c>
      <c r="C1268" s="2">
        <v>114.75</v>
      </c>
      <c r="D1268" s="2" t="s">
        <v>55</v>
      </c>
      <c r="F1268" s="4">
        <v>44927</v>
      </c>
      <c r="G1268" s="2">
        <v>173.03</v>
      </c>
      <c r="H1268" s="2">
        <v>2317.44</v>
      </c>
      <c r="I1268" s="2" t="s">
        <v>53</v>
      </c>
      <c r="K1268" s="4">
        <v>44934</v>
      </c>
      <c r="L1268" s="2">
        <v>297.27</v>
      </c>
      <c r="M1268" s="2">
        <v>-97170.69</v>
      </c>
      <c r="N1268" s="2" t="s">
        <v>55</v>
      </c>
      <c r="P1268" s="4">
        <v>44936</v>
      </c>
      <c r="Q1268" s="2">
        <v>5371.36</v>
      </c>
      <c r="R1268" s="2">
        <v>1835.05</v>
      </c>
      <c r="S1268" s="2" t="s">
        <v>52</v>
      </c>
      <c r="U1268" s="4">
        <v>44943</v>
      </c>
      <c r="V1268" s="2">
        <v>24141.79</v>
      </c>
      <c r="W1268" s="2">
        <v>566156.55000000005</v>
      </c>
      <c r="X1268" s="2" t="s">
        <v>54</v>
      </c>
      <c r="Z1268" s="12">
        <v>44864</v>
      </c>
      <c r="AA1268" s="10">
        <v>5062.62</v>
      </c>
      <c r="AB1268" s="10">
        <v>-167422.23000000001</v>
      </c>
    </row>
    <row r="1269" spans="1:28" ht="15.75" customHeight="1" thickBot="1" x14ac:dyDescent="0.35">
      <c r="A1269" s="4">
        <v>43831</v>
      </c>
      <c r="B1269" s="2">
        <v>7.53</v>
      </c>
      <c r="C1269" s="2">
        <v>-96.48</v>
      </c>
      <c r="D1269" s="2" t="s">
        <v>52</v>
      </c>
      <c r="F1269" s="4">
        <v>44928</v>
      </c>
      <c r="G1269" s="2">
        <v>7155.14</v>
      </c>
      <c r="H1269" s="2">
        <v>221266.81</v>
      </c>
      <c r="I1269" s="2" t="s">
        <v>53</v>
      </c>
      <c r="K1269" s="4">
        <v>44935</v>
      </c>
      <c r="L1269" s="2">
        <v>12743.52</v>
      </c>
      <c r="M1269" s="2">
        <v>-493455.1</v>
      </c>
      <c r="N1269" s="2" t="s">
        <v>55</v>
      </c>
      <c r="P1269" s="4">
        <v>44937</v>
      </c>
      <c r="Q1269" s="2">
        <v>5493.52</v>
      </c>
      <c r="R1269" s="2">
        <v>-21542.74</v>
      </c>
      <c r="S1269" s="2" t="s">
        <v>52</v>
      </c>
      <c r="U1269" s="4">
        <v>44944</v>
      </c>
      <c r="V1269" s="2">
        <v>28038.53</v>
      </c>
      <c r="W1269" s="2">
        <v>-1312637.55</v>
      </c>
      <c r="X1269" s="2" t="s">
        <v>54</v>
      </c>
      <c r="Z1269" s="12">
        <v>44865</v>
      </c>
      <c r="AA1269" s="10">
        <v>81878.69</v>
      </c>
      <c r="AB1269" s="10">
        <v>-437155.36</v>
      </c>
    </row>
    <row r="1270" spans="1:28" ht="15.75" customHeight="1" thickBot="1" x14ac:dyDescent="0.35">
      <c r="A1270" s="4">
        <v>43831</v>
      </c>
      <c r="B1270" s="2">
        <v>14.86</v>
      </c>
      <c r="C1270" s="2">
        <v>-494.18</v>
      </c>
      <c r="D1270" s="2" t="s">
        <v>53</v>
      </c>
      <c r="F1270" s="4">
        <v>44929</v>
      </c>
      <c r="G1270" s="2">
        <v>37386.879999999997</v>
      </c>
      <c r="H1270" s="2">
        <v>-1449549.25</v>
      </c>
      <c r="I1270" s="2" t="s">
        <v>53</v>
      </c>
      <c r="K1270" s="4">
        <v>44936</v>
      </c>
      <c r="L1270" s="2">
        <v>11943.33</v>
      </c>
      <c r="M1270" s="2">
        <v>185822.07999999999</v>
      </c>
      <c r="N1270" s="2" t="s">
        <v>55</v>
      </c>
      <c r="P1270" s="4">
        <v>44938</v>
      </c>
      <c r="Q1270" s="2">
        <v>10687.98</v>
      </c>
      <c r="R1270" s="2">
        <v>-428034.92</v>
      </c>
      <c r="S1270" s="2" t="s">
        <v>52</v>
      </c>
      <c r="U1270" s="4">
        <v>44945</v>
      </c>
      <c r="V1270" s="2">
        <v>25731.05</v>
      </c>
      <c r="W1270" s="2">
        <v>-621250.37</v>
      </c>
      <c r="X1270" s="2" t="s">
        <v>54</v>
      </c>
      <c r="Z1270" s="12">
        <v>44866</v>
      </c>
      <c r="AA1270" s="10">
        <v>93045.82</v>
      </c>
      <c r="AB1270" s="10">
        <v>-365171.86</v>
      </c>
    </row>
    <row r="1271" spans="1:28" ht="15.75" customHeight="1" thickBot="1" x14ac:dyDescent="0.35">
      <c r="A1271" s="4">
        <v>43831</v>
      </c>
      <c r="B1271" s="2">
        <v>26.71</v>
      </c>
      <c r="C1271" s="2">
        <v>-3339.94</v>
      </c>
      <c r="D1271" s="2" t="s">
        <v>54</v>
      </c>
      <c r="F1271" s="4">
        <v>44930</v>
      </c>
      <c r="G1271" s="2">
        <v>26805.599999999999</v>
      </c>
      <c r="H1271" s="2">
        <v>178248.91</v>
      </c>
      <c r="I1271" s="2" t="s">
        <v>53</v>
      </c>
      <c r="K1271" s="4">
        <v>44937</v>
      </c>
      <c r="L1271" s="2">
        <v>10463.620000000001</v>
      </c>
      <c r="M1271" s="2">
        <v>144844.38</v>
      </c>
      <c r="N1271" s="2" t="s">
        <v>55</v>
      </c>
      <c r="P1271" s="4">
        <v>44939</v>
      </c>
      <c r="Q1271" s="2">
        <v>7418.37</v>
      </c>
      <c r="R1271" s="2">
        <v>-244581.29</v>
      </c>
      <c r="S1271" s="2" t="s">
        <v>52</v>
      </c>
      <c r="U1271" s="4">
        <v>44946</v>
      </c>
      <c r="V1271" s="2">
        <v>22236.23</v>
      </c>
      <c r="W1271" s="2">
        <v>-12016.2</v>
      </c>
      <c r="X1271" s="2" t="s">
        <v>54</v>
      </c>
      <c r="Z1271" s="12">
        <v>44867</v>
      </c>
      <c r="AA1271" s="10">
        <v>99668.61</v>
      </c>
      <c r="AB1271" s="10">
        <v>1155594.2</v>
      </c>
    </row>
    <row r="1272" spans="1:28" ht="15.75" customHeight="1" thickBot="1" x14ac:dyDescent="0.35">
      <c r="A1272" s="4">
        <v>43832</v>
      </c>
      <c r="B1272" s="2">
        <v>3553.74</v>
      </c>
      <c r="C1272" s="2">
        <v>20275.68</v>
      </c>
      <c r="D1272" s="2" t="s">
        <v>53</v>
      </c>
      <c r="F1272" s="4">
        <v>44931</v>
      </c>
      <c r="G1272" s="2">
        <v>28832.82</v>
      </c>
      <c r="H1272" s="2">
        <v>154211.10999999999</v>
      </c>
      <c r="I1272" s="2" t="s">
        <v>53</v>
      </c>
      <c r="K1272" s="4">
        <v>44938</v>
      </c>
      <c r="L1272" s="2">
        <v>14268.69</v>
      </c>
      <c r="M1272" s="2">
        <v>-19316.580000000002</v>
      </c>
      <c r="N1272" s="2" t="s">
        <v>55</v>
      </c>
      <c r="P1272" s="4">
        <v>44941</v>
      </c>
      <c r="Q1272" s="2">
        <v>109.57</v>
      </c>
      <c r="R1272" s="2">
        <v>-26565.57</v>
      </c>
      <c r="S1272" s="2" t="s">
        <v>52</v>
      </c>
      <c r="U1272" s="4">
        <v>44948</v>
      </c>
      <c r="V1272" s="2">
        <v>226.97</v>
      </c>
      <c r="W1272" s="2">
        <v>4053.08</v>
      </c>
      <c r="X1272" s="2" t="s">
        <v>54</v>
      </c>
      <c r="Z1272" s="12">
        <v>44868</v>
      </c>
      <c r="AA1272" s="10">
        <v>89618.65</v>
      </c>
      <c r="AB1272" s="10">
        <v>-2726268.18</v>
      </c>
    </row>
    <row r="1273" spans="1:28" ht="15.75" customHeight="1" thickBot="1" x14ac:dyDescent="0.35">
      <c r="A1273" s="4">
        <v>43832</v>
      </c>
      <c r="B1273" s="2">
        <v>1374.82</v>
      </c>
      <c r="C1273" s="2">
        <v>-109918.23</v>
      </c>
      <c r="D1273" s="2" t="s">
        <v>54</v>
      </c>
      <c r="F1273" s="4">
        <v>44932</v>
      </c>
      <c r="G1273" s="2">
        <v>34181.94</v>
      </c>
      <c r="H1273" s="2">
        <v>-680924.52</v>
      </c>
      <c r="I1273" s="2" t="s">
        <v>53</v>
      </c>
      <c r="K1273" s="4">
        <v>44939</v>
      </c>
      <c r="L1273" s="2">
        <v>9889.51</v>
      </c>
      <c r="M1273" s="2">
        <v>50172.43</v>
      </c>
      <c r="N1273" s="2" t="s">
        <v>55</v>
      </c>
      <c r="P1273" s="4">
        <v>44942</v>
      </c>
      <c r="Q1273" s="2">
        <v>6196.25</v>
      </c>
      <c r="R1273" s="2">
        <v>-46546.36</v>
      </c>
      <c r="S1273" s="2" t="s">
        <v>52</v>
      </c>
      <c r="U1273" s="4">
        <v>44949</v>
      </c>
      <c r="V1273" s="2">
        <v>27679.439999999999</v>
      </c>
      <c r="W1273" s="2">
        <v>870925.79</v>
      </c>
      <c r="X1273" s="2" t="s">
        <v>54</v>
      </c>
      <c r="Z1273" s="12">
        <v>44869</v>
      </c>
      <c r="AA1273" s="10">
        <v>89038.64</v>
      </c>
      <c r="AB1273" s="10">
        <v>-5414729.3899999997</v>
      </c>
    </row>
    <row r="1274" spans="1:28" ht="15.75" customHeight="1" thickBot="1" x14ac:dyDescent="0.35">
      <c r="A1274" s="4">
        <v>43832</v>
      </c>
      <c r="B1274" s="2">
        <v>2310.5100000000002</v>
      </c>
      <c r="C1274" s="2">
        <v>-37224.15</v>
      </c>
      <c r="D1274" s="2" t="s">
        <v>55</v>
      </c>
      <c r="F1274" s="4">
        <v>44934</v>
      </c>
      <c r="G1274" s="2">
        <v>441.35</v>
      </c>
      <c r="H1274" s="2">
        <v>-82831.69</v>
      </c>
      <c r="I1274" s="2" t="s">
        <v>53</v>
      </c>
      <c r="K1274" s="4">
        <v>44941</v>
      </c>
      <c r="L1274" s="2">
        <v>116.95</v>
      </c>
      <c r="M1274" s="2">
        <v>-12128.4</v>
      </c>
      <c r="N1274" s="2" t="s">
        <v>55</v>
      </c>
      <c r="P1274" s="4">
        <v>44943</v>
      </c>
      <c r="Q1274" s="2">
        <v>6176.71</v>
      </c>
      <c r="R1274" s="2">
        <v>-29428.240000000002</v>
      </c>
      <c r="S1274" s="2" t="s">
        <v>52</v>
      </c>
      <c r="U1274" s="4">
        <v>44950</v>
      </c>
      <c r="V1274" s="2">
        <v>27181.24</v>
      </c>
      <c r="W1274" s="2">
        <v>469992.3</v>
      </c>
      <c r="X1274" s="2" t="s">
        <v>54</v>
      </c>
      <c r="Z1274" s="12">
        <v>44870</v>
      </c>
      <c r="AA1274" s="10">
        <v>2272.23</v>
      </c>
      <c r="AB1274" s="10">
        <v>-8720.27</v>
      </c>
    </row>
    <row r="1275" spans="1:28" ht="15.75" customHeight="1" thickBot="1" x14ac:dyDescent="0.35">
      <c r="A1275" s="4">
        <v>43832</v>
      </c>
      <c r="B1275" s="2">
        <v>360.81</v>
      </c>
      <c r="C1275" s="2">
        <v>3438.53</v>
      </c>
      <c r="D1275" s="2" t="s">
        <v>52</v>
      </c>
      <c r="F1275" s="4">
        <v>44935</v>
      </c>
      <c r="G1275" s="2">
        <v>25375.62</v>
      </c>
      <c r="H1275" s="2">
        <v>-1124032.72</v>
      </c>
      <c r="I1275" s="2" t="s">
        <v>53</v>
      </c>
      <c r="K1275" s="4">
        <v>44942</v>
      </c>
      <c r="L1275" s="2">
        <v>10587.04</v>
      </c>
      <c r="M1275" s="2">
        <v>34753.53</v>
      </c>
      <c r="N1275" s="2" t="s">
        <v>55</v>
      </c>
      <c r="P1275" s="4">
        <v>44944</v>
      </c>
      <c r="Q1275" s="2">
        <v>11787.68</v>
      </c>
      <c r="R1275" s="2">
        <v>84934.65</v>
      </c>
      <c r="S1275" s="2" t="s">
        <v>52</v>
      </c>
      <c r="U1275" s="4">
        <v>44951</v>
      </c>
      <c r="V1275" s="2">
        <v>29681.3</v>
      </c>
      <c r="W1275" s="2">
        <v>255395.6</v>
      </c>
      <c r="X1275" s="2" t="s">
        <v>54</v>
      </c>
      <c r="Z1275" s="12">
        <v>44871</v>
      </c>
      <c r="AA1275" s="10">
        <v>5000.04</v>
      </c>
      <c r="AB1275" s="10">
        <v>-167506.13</v>
      </c>
    </row>
    <row r="1276" spans="1:28" ht="15.75" customHeight="1" thickBot="1" x14ac:dyDescent="0.35">
      <c r="A1276" s="4">
        <v>43833</v>
      </c>
      <c r="B1276" s="2">
        <v>498.77</v>
      </c>
      <c r="C1276" s="2">
        <v>-4143.57</v>
      </c>
      <c r="D1276" s="2" t="s">
        <v>52</v>
      </c>
      <c r="F1276" s="4">
        <v>44936</v>
      </c>
      <c r="G1276" s="2">
        <v>22010.19</v>
      </c>
      <c r="H1276" s="2">
        <v>13683.43</v>
      </c>
      <c r="I1276" s="2" t="s">
        <v>53</v>
      </c>
      <c r="K1276" s="4">
        <v>44943</v>
      </c>
      <c r="L1276" s="2">
        <v>16919.689999999999</v>
      </c>
      <c r="M1276" s="2">
        <v>162620.88</v>
      </c>
      <c r="N1276" s="2" t="s">
        <v>55</v>
      </c>
      <c r="P1276" s="4">
        <v>44945</v>
      </c>
      <c r="Q1276" s="2">
        <v>5758.15</v>
      </c>
      <c r="R1276" s="2">
        <v>-2215.37</v>
      </c>
      <c r="S1276" s="2" t="s">
        <v>52</v>
      </c>
      <c r="U1276" s="4">
        <v>44952</v>
      </c>
      <c r="V1276" s="2">
        <v>31407.08</v>
      </c>
      <c r="W1276" s="2">
        <v>1081180.3999999999</v>
      </c>
      <c r="X1276" s="2" t="s">
        <v>54</v>
      </c>
      <c r="Z1276" s="12">
        <v>44872</v>
      </c>
      <c r="AA1276" s="10">
        <v>80065.98</v>
      </c>
      <c r="AB1276" s="10">
        <v>-1088742.47</v>
      </c>
    </row>
    <row r="1277" spans="1:28" ht="15.75" customHeight="1" thickBot="1" x14ac:dyDescent="0.35">
      <c r="A1277" s="4">
        <v>43833</v>
      </c>
      <c r="B1277" s="2">
        <v>3304.3</v>
      </c>
      <c r="C1277" s="2">
        <v>-45475.98</v>
      </c>
      <c r="D1277" s="2" t="s">
        <v>53</v>
      </c>
      <c r="F1277" s="4">
        <v>44937</v>
      </c>
      <c r="G1277" s="2">
        <v>25010.57</v>
      </c>
      <c r="H1277" s="2">
        <v>203974.62</v>
      </c>
      <c r="I1277" s="2" t="s">
        <v>53</v>
      </c>
      <c r="K1277" s="4">
        <v>44944</v>
      </c>
      <c r="L1277" s="2">
        <v>14904.05</v>
      </c>
      <c r="M1277" s="2">
        <v>-1323598.01</v>
      </c>
      <c r="N1277" s="2" t="s">
        <v>55</v>
      </c>
      <c r="P1277" s="4">
        <v>44946</v>
      </c>
      <c r="Q1277" s="2">
        <v>6999.13</v>
      </c>
      <c r="R1277" s="2">
        <v>26587.13</v>
      </c>
      <c r="S1277" s="2" t="s">
        <v>52</v>
      </c>
      <c r="U1277" s="4">
        <v>44953</v>
      </c>
      <c r="V1277" s="2">
        <v>26947.56</v>
      </c>
      <c r="W1277" s="2">
        <v>867873.69</v>
      </c>
      <c r="X1277" s="2" t="s">
        <v>54</v>
      </c>
      <c r="Z1277" s="12">
        <v>44873</v>
      </c>
      <c r="AA1277" s="10">
        <v>86884.52</v>
      </c>
      <c r="AB1277" s="10">
        <v>-5820820</v>
      </c>
    </row>
    <row r="1278" spans="1:28" ht="15.75" customHeight="1" thickBot="1" x14ac:dyDescent="0.35">
      <c r="A1278" s="4">
        <v>43833</v>
      </c>
      <c r="B1278" s="2">
        <v>2317.4899999999998</v>
      </c>
      <c r="C1278" s="2">
        <v>-451752.19</v>
      </c>
      <c r="D1278" s="2" t="s">
        <v>54</v>
      </c>
      <c r="F1278" s="4">
        <v>44938</v>
      </c>
      <c r="G1278" s="2">
        <v>32683.759999999998</v>
      </c>
      <c r="H1278" s="2">
        <v>-1982330.68</v>
      </c>
      <c r="I1278" s="2" t="s">
        <v>53</v>
      </c>
      <c r="K1278" s="4">
        <v>44945</v>
      </c>
      <c r="L1278" s="2">
        <v>9611.39</v>
      </c>
      <c r="M1278" s="2">
        <v>61635.87</v>
      </c>
      <c r="N1278" s="2" t="s">
        <v>55</v>
      </c>
      <c r="P1278" s="4">
        <v>44948</v>
      </c>
      <c r="Q1278" s="2">
        <v>161.07</v>
      </c>
      <c r="R1278" s="2">
        <v>-3828.45</v>
      </c>
      <c r="S1278" s="2" t="s">
        <v>52</v>
      </c>
      <c r="U1278" s="4">
        <v>44955</v>
      </c>
      <c r="V1278" s="2">
        <v>191.53</v>
      </c>
      <c r="W1278" s="2">
        <v>2141.81</v>
      </c>
      <c r="X1278" s="2" t="s">
        <v>54</v>
      </c>
      <c r="Z1278" s="12">
        <v>44874</v>
      </c>
      <c r="AA1278" s="10">
        <v>76483.8</v>
      </c>
      <c r="AB1278" s="10">
        <v>-1953582.81</v>
      </c>
    </row>
    <row r="1279" spans="1:28" ht="15.75" customHeight="1" thickBot="1" x14ac:dyDescent="0.35">
      <c r="A1279" s="4">
        <v>43833</v>
      </c>
      <c r="B1279" s="2">
        <v>1815.97</v>
      </c>
      <c r="C1279" s="2">
        <v>-30502.77</v>
      </c>
      <c r="D1279" s="2" t="s">
        <v>55</v>
      </c>
      <c r="F1279" s="4">
        <v>44939</v>
      </c>
      <c r="G1279" s="2">
        <v>25269.200000000001</v>
      </c>
      <c r="H1279" s="2">
        <v>-147189.62</v>
      </c>
      <c r="I1279" s="2" t="s">
        <v>53</v>
      </c>
      <c r="K1279" s="4">
        <v>44946</v>
      </c>
      <c r="L1279" s="2">
        <v>8569.91</v>
      </c>
      <c r="M1279" s="2">
        <v>129347.65</v>
      </c>
      <c r="N1279" s="2" t="s">
        <v>55</v>
      </c>
      <c r="P1279" s="4">
        <v>44949</v>
      </c>
      <c r="Q1279" s="2">
        <v>6011.63</v>
      </c>
      <c r="R1279" s="2">
        <v>-33498.839999999997</v>
      </c>
      <c r="S1279" s="2" t="s">
        <v>52</v>
      </c>
      <c r="U1279" s="4">
        <v>44956</v>
      </c>
      <c r="V1279" s="2">
        <v>28564.04</v>
      </c>
      <c r="W1279" s="2">
        <v>1968261.49</v>
      </c>
      <c r="X1279" s="2" t="s">
        <v>54</v>
      </c>
      <c r="Z1279" s="12">
        <v>44875</v>
      </c>
      <c r="AA1279" s="10">
        <v>83353.78</v>
      </c>
      <c r="AB1279" s="10">
        <v>-5205843.6900000004</v>
      </c>
    </row>
    <row r="1280" spans="1:28" ht="15.75" customHeight="1" thickBot="1" x14ac:dyDescent="0.35">
      <c r="A1280" s="4">
        <v>43835</v>
      </c>
      <c r="B1280" s="2">
        <v>59.81</v>
      </c>
      <c r="C1280" s="2">
        <v>-13652.4</v>
      </c>
      <c r="D1280" s="2" t="s">
        <v>53</v>
      </c>
      <c r="F1280" s="4">
        <v>44941</v>
      </c>
      <c r="G1280" s="2">
        <v>168.03</v>
      </c>
      <c r="H1280" s="2">
        <v>-30737.45</v>
      </c>
      <c r="I1280" s="2" t="s">
        <v>53</v>
      </c>
      <c r="K1280" s="4">
        <v>44948</v>
      </c>
      <c r="L1280" s="2">
        <v>123.99</v>
      </c>
      <c r="M1280" s="2">
        <v>-21868.45</v>
      </c>
      <c r="N1280" s="2" t="s">
        <v>55</v>
      </c>
      <c r="P1280" s="4">
        <v>44950</v>
      </c>
      <c r="Q1280" s="2">
        <v>5675.49</v>
      </c>
      <c r="R1280" s="2">
        <v>-1324.54</v>
      </c>
      <c r="S1280" s="2" t="s">
        <v>52</v>
      </c>
      <c r="U1280" s="4">
        <v>44957</v>
      </c>
      <c r="V1280" s="2">
        <v>38062.01</v>
      </c>
      <c r="W1280" s="2">
        <v>-2740943.88</v>
      </c>
      <c r="X1280" s="2" t="s">
        <v>54</v>
      </c>
      <c r="Z1280" s="12">
        <v>44876</v>
      </c>
      <c r="AA1280" s="10">
        <v>72432.289999999994</v>
      </c>
      <c r="AB1280" s="10">
        <v>-3976683.32</v>
      </c>
    </row>
    <row r="1281" spans="1:28" ht="15.75" customHeight="1" thickBot="1" x14ac:dyDescent="0.35">
      <c r="A1281" s="4">
        <v>43835</v>
      </c>
      <c r="B1281" s="2">
        <v>52.55</v>
      </c>
      <c r="C1281" s="2">
        <v>-15833.14</v>
      </c>
      <c r="D1281" s="2" t="s">
        <v>55</v>
      </c>
      <c r="F1281" s="4">
        <v>44942</v>
      </c>
      <c r="G1281" s="2">
        <v>15951.59</v>
      </c>
      <c r="H1281" s="2">
        <v>-106577.34</v>
      </c>
      <c r="I1281" s="2" t="s">
        <v>53</v>
      </c>
      <c r="K1281" s="4">
        <v>44949</v>
      </c>
      <c r="L1281" s="2">
        <v>14240.09</v>
      </c>
      <c r="M1281" s="2">
        <v>-3574.63</v>
      </c>
      <c r="N1281" s="2" t="s">
        <v>55</v>
      </c>
      <c r="P1281" s="4">
        <v>44951</v>
      </c>
      <c r="Q1281" s="2">
        <v>5486.78</v>
      </c>
      <c r="R1281" s="2">
        <v>16338.5</v>
      </c>
      <c r="S1281" s="2" t="s">
        <v>52</v>
      </c>
      <c r="U1281" s="4">
        <v>44958</v>
      </c>
      <c r="V1281" s="2">
        <v>32391.46</v>
      </c>
      <c r="W1281" s="2">
        <v>-772662.2</v>
      </c>
      <c r="X1281" s="2" t="s">
        <v>54</v>
      </c>
      <c r="Z1281" s="12">
        <v>44877</v>
      </c>
      <c r="AA1281" s="10">
        <v>2453.2399999999998</v>
      </c>
      <c r="AB1281" s="10">
        <v>7155.85</v>
      </c>
    </row>
    <row r="1282" spans="1:28" ht="15.75" customHeight="1" thickBot="1" x14ac:dyDescent="0.35">
      <c r="A1282" s="4">
        <v>43835</v>
      </c>
      <c r="B1282" s="2">
        <v>32.229999999999997</v>
      </c>
      <c r="C1282" s="2">
        <v>-3821.33</v>
      </c>
      <c r="D1282" s="2" t="s">
        <v>52</v>
      </c>
      <c r="F1282" s="4">
        <v>44943</v>
      </c>
      <c r="G1282" s="2">
        <v>28888.53</v>
      </c>
      <c r="H1282" s="2">
        <v>266777</v>
      </c>
      <c r="I1282" s="2" t="s">
        <v>53</v>
      </c>
      <c r="K1282" s="4">
        <v>44950</v>
      </c>
      <c r="L1282" s="2">
        <v>16515.53</v>
      </c>
      <c r="M1282" s="2">
        <v>369444.92</v>
      </c>
      <c r="N1282" s="2" t="s">
        <v>55</v>
      </c>
      <c r="P1282" s="4">
        <v>44952</v>
      </c>
      <c r="Q1282" s="2">
        <v>7832.77</v>
      </c>
      <c r="R1282" s="2">
        <v>64440.480000000003</v>
      </c>
      <c r="S1282" s="2" t="s">
        <v>52</v>
      </c>
      <c r="U1282" s="4">
        <v>44959</v>
      </c>
      <c r="V1282" s="2">
        <v>31168.91</v>
      </c>
      <c r="W1282" s="2">
        <v>-1109822.73</v>
      </c>
      <c r="X1282" s="2" t="s">
        <v>54</v>
      </c>
      <c r="Z1282" s="12">
        <v>44878</v>
      </c>
      <c r="AA1282" s="10">
        <v>4517.01</v>
      </c>
      <c r="AB1282" s="10">
        <v>-236950.99</v>
      </c>
    </row>
    <row r="1283" spans="1:28" ht="15.75" customHeight="1" thickBot="1" x14ac:dyDescent="0.35">
      <c r="A1283" s="4">
        <v>43835</v>
      </c>
      <c r="B1283" s="2">
        <v>367.43</v>
      </c>
      <c r="C1283" s="2">
        <v>-552935.41</v>
      </c>
      <c r="D1283" s="2" t="s">
        <v>54</v>
      </c>
      <c r="F1283" s="4">
        <v>44944</v>
      </c>
      <c r="G1283" s="2">
        <v>29202.66</v>
      </c>
      <c r="H1283" s="2">
        <v>-137094.96</v>
      </c>
      <c r="I1283" s="2" t="s">
        <v>53</v>
      </c>
      <c r="K1283" s="4">
        <v>44951</v>
      </c>
      <c r="L1283" s="2">
        <v>13839.48</v>
      </c>
      <c r="M1283" s="2">
        <v>212270.14</v>
      </c>
      <c r="N1283" s="2" t="s">
        <v>55</v>
      </c>
      <c r="P1283" s="4">
        <v>44953</v>
      </c>
      <c r="Q1283" s="2">
        <v>10472.89</v>
      </c>
      <c r="R1283" s="2">
        <v>6834.4</v>
      </c>
      <c r="S1283" s="2" t="s">
        <v>52</v>
      </c>
      <c r="U1283" s="4">
        <v>44960</v>
      </c>
      <c r="V1283" s="2">
        <v>28142.51</v>
      </c>
      <c r="W1283" s="2">
        <v>-9477037.8100000005</v>
      </c>
      <c r="X1283" s="2" t="s">
        <v>54</v>
      </c>
      <c r="Z1283" s="12">
        <v>44879</v>
      </c>
      <c r="AA1283" s="10">
        <v>78962.320000000007</v>
      </c>
      <c r="AB1283" s="10">
        <v>-408309.44</v>
      </c>
    </row>
    <row r="1284" spans="1:28" ht="15.75" customHeight="1" thickBot="1" x14ac:dyDescent="0.35">
      <c r="A1284" s="4">
        <v>43836</v>
      </c>
      <c r="B1284" s="2">
        <v>1890.24</v>
      </c>
      <c r="C1284" s="2">
        <v>-12896.37</v>
      </c>
      <c r="D1284" s="2" t="s">
        <v>55</v>
      </c>
      <c r="F1284" s="4">
        <v>44945</v>
      </c>
      <c r="G1284" s="2">
        <v>20417.29</v>
      </c>
      <c r="H1284" s="2">
        <v>214388.51</v>
      </c>
      <c r="I1284" s="2" t="s">
        <v>53</v>
      </c>
      <c r="K1284" s="4">
        <v>44952</v>
      </c>
      <c r="L1284" s="2">
        <v>16888.560000000001</v>
      </c>
      <c r="M1284" s="2">
        <v>355415.16</v>
      </c>
      <c r="N1284" s="2" t="s">
        <v>55</v>
      </c>
      <c r="P1284" s="4">
        <v>44955</v>
      </c>
      <c r="Q1284" s="2">
        <v>81.739999999999995</v>
      </c>
      <c r="R1284" s="2">
        <v>-4785.18</v>
      </c>
      <c r="S1284" s="2" t="s">
        <v>52</v>
      </c>
      <c r="U1284" s="4">
        <v>44962</v>
      </c>
      <c r="V1284" s="2">
        <v>794.39</v>
      </c>
      <c r="W1284" s="2">
        <v>-353595.67</v>
      </c>
      <c r="X1284" s="2" t="s">
        <v>54</v>
      </c>
      <c r="Z1284" s="12">
        <v>44880</v>
      </c>
      <c r="AA1284" s="10">
        <v>90660.46</v>
      </c>
      <c r="AB1284" s="10">
        <v>-3288622.4</v>
      </c>
    </row>
    <row r="1285" spans="1:28" ht="15.75" customHeight="1" thickBot="1" x14ac:dyDescent="0.35">
      <c r="A1285" s="4">
        <v>43836</v>
      </c>
      <c r="B1285" s="2">
        <v>388.29</v>
      </c>
      <c r="C1285" s="2">
        <v>177.37</v>
      </c>
      <c r="D1285" s="2" t="s">
        <v>52</v>
      </c>
      <c r="F1285" s="4">
        <v>44946</v>
      </c>
      <c r="G1285" s="2">
        <v>22649.08</v>
      </c>
      <c r="H1285" s="2">
        <v>185944.02</v>
      </c>
      <c r="I1285" s="2" t="s">
        <v>53</v>
      </c>
      <c r="K1285" s="4">
        <v>44953</v>
      </c>
      <c r="L1285" s="2">
        <v>12946.92</v>
      </c>
      <c r="M1285" s="2">
        <v>366174.3</v>
      </c>
      <c r="N1285" s="2" t="s">
        <v>55</v>
      </c>
      <c r="P1285" s="4">
        <v>44956</v>
      </c>
      <c r="Q1285" s="2">
        <v>7730.61</v>
      </c>
      <c r="R1285" s="2">
        <v>27283.38</v>
      </c>
      <c r="S1285" s="2" t="s">
        <v>52</v>
      </c>
      <c r="U1285" s="4">
        <v>44963</v>
      </c>
      <c r="V1285" s="2">
        <v>21234.22</v>
      </c>
      <c r="W1285" s="2">
        <v>444852.82</v>
      </c>
      <c r="X1285" s="2" t="s">
        <v>54</v>
      </c>
      <c r="Z1285" s="12">
        <v>44881</v>
      </c>
      <c r="AA1285" s="10">
        <v>75762.66</v>
      </c>
      <c r="AB1285" s="10">
        <v>118286.11</v>
      </c>
    </row>
    <row r="1286" spans="1:28" ht="15.75" customHeight="1" thickBot="1" x14ac:dyDescent="0.35">
      <c r="A1286" s="4">
        <v>43836</v>
      </c>
      <c r="B1286" s="2">
        <v>2125.13</v>
      </c>
      <c r="C1286" s="2">
        <v>-89979.68</v>
      </c>
      <c r="D1286" s="2" t="s">
        <v>54</v>
      </c>
      <c r="F1286" s="4">
        <v>44948</v>
      </c>
      <c r="G1286" s="2">
        <v>325.13</v>
      </c>
      <c r="H1286" s="2">
        <v>-55388.94</v>
      </c>
      <c r="I1286" s="2" t="s">
        <v>53</v>
      </c>
      <c r="K1286" s="4">
        <v>44955</v>
      </c>
      <c r="L1286" s="2">
        <v>53.7</v>
      </c>
      <c r="M1286" s="2">
        <v>-3627.16</v>
      </c>
      <c r="N1286" s="2" t="s">
        <v>55</v>
      </c>
      <c r="P1286" s="4">
        <v>44957</v>
      </c>
      <c r="Q1286" s="2">
        <v>7564.3</v>
      </c>
      <c r="R1286" s="2">
        <v>93289.13</v>
      </c>
      <c r="S1286" s="2" t="s">
        <v>52</v>
      </c>
      <c r="U1286" s="4">
        <v>44964</v>
      </c>
      <c r="V1286" s="2">
        <v>26739.53</v>
      </c>
      <c r="W1286" s="2">
        <v>989143.15</v>
      </c>
      <c r="X1286" s="2" t="s">
        <v>54</v>
      </c>
      <c r="Z1286" s="12">
        <v>44882</v>
      </c>
      <c r="AA1286" s="10">
        <v>73509.58</v>
      </c>
      <c r="AB1286" s="10">
        <v>-616681.87</v>
      </c>
    </row>
    <row r="1287" spans="1:28" ht="15.75" customHeight="1" thickBot="1" x14ac:dyDescent="0.35">
      <c r="A1287" s="4">
        <v>43836</v>
      </c>
      <c r="B1287" s="2">
        <v>2679.4</v>
      </c>
      <c r="C1287" s="2">
        <v>-23505.37</v>
      </c>
      <c r="D1287" s="2" t="s">
        <v>53</v>
      </c>
      <c r="F1287" s="4">
        <v>44949</v>
      </c>
      <c r="G1287" s="2">
        <v>23934.35</v>
      </c>
      <c r="H1287" s="2">
        <v>-201433.03</v>
      </c>
      <c r="I1287" s="2" t="s">
        <v>53</v>
      </c>
      <c r="K1287" s="4">
        <v>44956</v>
      </c>
      <c r="L1287" s="2">
        <v>15746.23</v>
      </c>
      <c r="M1287" s="2">
        <v>455373.93</v>
      </c>
      <c r="N1287" s="2" t="s">
        <v>55</v>
      </c>
      <c r="P1287" s="4">
        <v>44958</v>
      </c>
      <c r="Q1287" s="2">
        <v>8863.68</v>
      </c>
      <c r="R1287" s="2">
        <v>-45931.88</v>
      </c>
      <c r="S1287" s="2" t="s">
        <v>52</v>
      </c>
      <c r="U1287" s="4">
        <v>44965</v>
      </c>
      <c r="V1287" s="2">
        <v>24334.63</v>
      </c>
      <c r="W1287" s="2">
        <v>883018.18</v>
      </c>
      <c r="X1287" s="2" t="s">
        <v>54</v>
      </c>
      <c r="Z1287" s="12">
        <v>44883</v>
      </c>
      <c r="AA1287" s="10">
        <v>68848.42</v>
      </c>
      <c r="AB1287" s="10">
        <v>98453.15</v>
      </c>
    </row>
    <row r="1288" spans="1:28" ht="15.75" customHeight="1" thickBot="1" x14ac:dyDescent="0.35">
      <c r="A1288" s="4">
        <v>43837</v>
      </c>
      <c r="B1288" s="2">
        <v>1964.61</v>
      </c>
      <c r="C1288" s="2">
        <v>-211276.3</v>
      </c>
      <c r="D1288" s="2" t="s">
        <v>54</v>
      </c>
      <c r="F1288" s="4">
        <v>44950</v>
      </c>
      <c r="G1288" s="2">
        <v>20451.73</v>
      </c>
      <c r="H1288" s="2">
        <v>230254.42</v>
      </c>
      <c r="I1288" s="2" t="s">
        <v>53</v>
      </c>
      <c r="K1288" s="4">
        <v>44957</v>
      </c>
      <c r="L1288" s="2">
        <v>19643.599999999999</v>
      </c>
      <c r="M1288" s="2">
        <v>390210.54</v>
      </c>
      <c r="N1288" s="2" t="s">
        <v>55</v>
      </c>
      <c r="P1288" s="4">
        <v>44959</v>
      </c>
      <c r="Q1288" s="2">
        <v>5729.63</v>
      </c>
      <c r="R1288" s="2">
        <v>45793.69</v>
      </c>
      <c r="S1288" s="2" t="s">
        <v>52</v>
      </c>
      <c r="U1288" s="4">
        <v>44966</v>
      </c>
      <c r="V1288" s="2">
        <v>29346.240000000002</v>
      </c>
      <c r="W1288" s="2">
        <v>160813.88</v>
      </c>
      <c r="X1288" s="2" t="s">
        <v>54</v>
      </c>
      <c r="Z1288" s="12">
        <v>44884</v>
      </c>
      <c r="AA1288" s="10">
        <v>1236.3399999999999</v>
      </c>
      <c r="AB1288" s="10">
        <v>2024.62</v>
      </c>
    </row>
    <row r="1289" spans="1:28" ht="15.75" customHeight="1" thickBot="1" x14ac:dyDescent="0.35">
      <c r="A1289" s="4">
        <v>43837</v>
      </c>
      <c r="B1289" s="2">
        <v>3591.94</v>
      </c>
      <c r="C1289" s="2">
        <v>-31314.1</v>
      </c>
      <c r="D1289" s="2" t="s">
        <v>53</v>
      </c>
      <c r="F1289" s="4">
        <v>44951</v>
      </c>
      <c r="G1289" s="2">
        <v>22903.97</v>
      </c>
      <c r="H1289" s="2">
        <v>368383.92</v>
      </c>
      <c r="I1289" s="2" t="s">
        <v>53</v>
      </c>
      <c r="K1289" s="4">
        <v>44958</v>
      </c>
      <c r="L1289" s="2">
        <v>16907.14</v>
      </c>
      <c r="M1289" s="2">
        <v>435773.96</v>
      </c>
      <c r="N1289" s="2" t="s">
        <v>55</v>
      </c>
      <c r="P1289" s="4">
        <v>44960</v>
      </c>
      <c r="Q1289" s="2">
        <v>6321.5</v>
      </c>
      <c r="R1289" s="2">
        <v>61980.1</v>
      </c>
      <c r="S1289" s="2" t="s">
        <v>52</v>
      </c>
      <c r="U1289" s="4">
        <v>44967</v>
      </c>
      <c r="V1289" s="2">
        <v>25671.37</v>
      </c>
      <c r="W1289" s="2">
        <v>-115090.62</v>
      </c>
      <c r="X1289" s="2" t="s">
        <v>54</v>
      </c>
      <c r="Z1289" s="12">
        <v>44885</v>
      </c>
      <c r="AA1289" s="10">
        <v>3587.04</v>
      </c>
      <c r="AB1289" s="10">
        <v>-101561.86</v>
      </c>
    </row>
    <row r="1290" spans="1:28" ht="15.75" customHeight="1" thickBot="1" x14ac:dyDescent="0.35">
      <c r="A1290" s="4">
        <v>43837</v>
      </c>
      <c r="B1290" s="2">
        <v>2064.4299999999998</v>
      </c>
      <c r="C1290" s="2">
        <v>-17223.68</v>
      </c>
      <c r="D1290" s="2" t="s">
        <v>55</v>
      </c>
      <c r="F1290" s="4">
        <v>44952</v>
      </c>
      <c r="G1290" s="2">
        <v>20173.59</v>
      </c>
      <c r="H1290" s="2">
        <v>306587.48</v>
      </c>
      <c r="I1290" s="2" t="s">
        <v>53</v>
      </c>
      <c r="K1290" s="4">
        <v>44959</v>
      </c>
      <c r="L1290" s="2">
        <v>18221.09</v>
      </c>
      <c r="M1290" s="2">
        <v>52018.720000000001</v>
      </c>
      <c r="N1290" s="2" t="s">
        <v>55</v>
      </c>
      <c r="P1290" s="4">
        <v>44962</v>
      </c>
      <c r="Q1290" s="2">
        <v>504.19</v>
      </c>
      <c r="R1290" s="2">
        <v>-336080.85</v>
      </c>
      <c r="S1290" s="2" t="s">
        <v>52</v>
      </c>
      <c r="U1290" s="4">
        <v>44969</v>
      </c>
      <c r="V1290" s="2">
        <v>290.02</v>
      </c>
      <c r="W1290" s="2">
        <v>-44760.81</v>
      </c>
      <c r="X1290" s="2" t="s">
        <v>54</v>
      </c>
      <c r="Z1290" s="12">
        <v>44886</v>
      </c>
      <c r="AA1290" s="10">
        <v>73102.460000000006</v>
      </c>
      <c r="AB1290" s="10">
        <v>-722519.2</v>
      </c>
    </row>
    <row r="1291" spans="1:28" ht="15.75" customHeight="1" thickBot="1" x14ac:dyDescent="0.35">
      <c r="A1291" s="4">
        <v>43837</v>
      </c>
      <c r="B1291" s="2">
        <v>410.98</v>
      </c>
      <c r="C1291" s="2">
        <v>2850.91</v>
      </c>
      <c r="D1291" s="2" t="s">
        <v>52</v>
      </c>
      <c r="F1291" s="4">
        <v>44953</v>
      </c>
      <c r="G1291" s="2">
        <v>17109.11</v>
      </c>
      <c r="H1291" s="2">
        <v>189835.18</v>
      </c>
      <c r="I1291" s="2" t="s">
        <v>53</v>
      </c>
      <c r="K1291" s="4">
        <v>44960</v>
      </c>
      <c r="L1291" s="2">
        <v>17163.95</v>
      </c>
      <c r="M1291" s="2">
        <v>-126659</v>
      </c>
      <c r="N1291" s="2" t="s">
        <v>55</v>
      </c>
      <c r="P1291" s="4">
        <v>44963</v>
      </c>
      <c r="Q1291" s="2">
        <v>6974.64</v>
      </c>
      <c r="R1291" s="2">
        <v>-161248.72</v>
      </c>
      <c r="S1291" s="2" t="s">
        <v>52</v>
      </c>
      <c r="U1291" s="4">
        <v>44970</v>
      </c>
      <c r="V1291" s="2">
        <v>24022.76</v>
      </c>
      <c r="W1291" s="2">
        <v>1023615.88</v>
      </c>
      <c r="X1291" s="2" t="s">
        <v>54</v>
      </c>
      <c r="Z1291" s="12">
        <v>44887</v>
      </c>
      <c r="AA1291" s="10">
        <v>63466.68</v>
      </c>
      <c r="AB1291" s="10">
        <v>-70194.259999999995</v>
      </c>
    </row>
    <row r="1292" spans="1:28" ht="15.75" customHeight="1" thickBot="1" x14ac:dyDescent="0.35">
      <c r="A1292" s="4">
        <v>43838</v>
      </c>
      <c r="B1292" s="2">
        <v>3239.59</v>
      </c>
      <c r="C1292" s="2">
        <v>-352300.5</v>
      </c>
      <c r="D1292" s="2" t="s">
        <v>54</v>
      </c>
      <c r="F1292" s="4">
        <v>44955</v>
      </c>
      <c r="G1292" s="2">
        <v>69.47</v>
      </c>
      <c r="H1292" s="2">
        <v>-772.73</v>
      </c>
      <c r="I1292" s="2" t="s">
        <v>53</v>
      </c>
      <c r="K1292" s="4">
        <v>44962</v>
      </c>
      <c r="L1292" s="2">
        <v>485.09</v>
      </c>
      <c r="M1292" s="2">
        <v>-140813.92000000001</v>
      </c>
      <c r="N1292" s="2" t="s">
        <v>55</v>
      </c>
      <c r="P1292" s="4">
        <v>44964</v>
      </c>
      <c r="Q1292" s="2">
        <v>7248.43</v>
      </c>
      <c r="R1292" s="2">
        <v>35919.129999999997</v>
      </c>
      <c r="S1292" s="2" t="s">
        <v>52</v>
      </c>
      <c r="U1292" s="4">
        <v>44971</v>
      </c>
      <c r="V1292" s="2">
        <v>35779.760000000002</v>
      </c>
      <c r="W1292" s="2">
        <v>1489436.99</v>
      </c>
      <c r="X1292" s="2" t="s">
        <v>54</v>
      </c>
      <c r="Z1292" s="12">
        <v>44888</v>
      </c>
      <c r="AA1292" s="10">
        <v>80976.34</v>
      </c>
      <c r="AB1292" s="10">
        <v>-2501531.39</v>
      </c>
    </row>
    <row r="1293" spans="1:28" ht="15.75" customHeight="1" thickBot="1" x14ac:dyDescent="0.35">
      <c r="A1293" s="4">
        <v>43838</v>
      </c>
      <c r="B1293" s="2">
        <v>3982.19</v>
      </c>
      <c r="C1293" s="2">
        <v>-37729.800000000003</v>
      </c>
      <c r="D1293" s="2" t="s">
        <v>53</v>
      </c>
      <c r="F1293" s="4">
        <v>44956</v>
      </c>
      <c r="G1293" s="2">
        <v>23684.13</v>
      </c>
      <c r="H1293" s="2">
        <v>482462.79</v>
      </c>
      <c r="I1293" s="2" t="s">
        <v>53</v>
      </c>
      <c r="K1293" s="4">
        <v>44963</v>
      </c>
      <c r="L1293" s="2">
        <v>15174.56</v>
      </c>
      <c r="M1293" s="2">
        <v>300148.62</v>
      </c>
      <c r="N1293" s="2" t="s">
        <v>55</v>
      </c>
      <c r="P1293" s="4">
        <v>44965</v>
      </c>
      <c r="Q1293" s="2">
        <v>4817.7</v>
      </c>
      <c r="R1293" s="2">
        <v>2786.75</v>
      </c>
      <c r="S1293" s="2" t="s">
        <v>52</v>
      </c>
      <c r="U1293" s="4">
        <v>44972</v>
      </c>
      <c r="V1293" s="2">
        <v>27329.99</v>
      </c>
      <c r="W1293" s="2">
        <v>-1495992.43</v>
      </c>
      <c r="X1293" s="2" t="s">
        <v>54</v>
      </c>
      <c r="Z1293" s="12">
        <v>44889</v>
      </c>
      <c r="AA1293" s="10">
        <v>54041.43</v>
      </c>
      <c r="AB1293" s="10">
        <v>-690747.69</v>
      </c>
    </row>
    <row r="1294" spans="1:28" ht="15.75" customHeight="1" thickBot="1" x14ac:dyDescent="0.35">
      <c r="A1294" s="4">
        <v>43838</v>
      </c>
      <c r="B1294" s="2">
        <v>1663.1</v>
      </c>
      <c r="C1294" s="2">
        <v>-16506.52</v>
      </c>
      <c r="D1294" s="2" t="s">
        <v>55</v>
      </c>
      <c r="F1294" s="4">
        <v>44957</v>
      </c>
      <c r="G1294" s="2">
        <v>23527.17</v>
      </c>
      <c r="H1294" s="2">
        <v>-334164.01</v>
      </c>
      <c r="I1294" s="2" t="s">
        <v>53</v>
      </c>
      <c r="K1294" s="4">
        <v>44964</v>
      </c>
      <c r="L1294" s="2">
        <v>19796.93</v>
      </c>
      <c r="M1294" s="2">
        <v>277346.09999999998</v>
      </c>
      <c r="N1294" s="2" t="s">
        <v>55</v>
      </c>
      <c r="P1294" s="4">
        <v>44966</v>
      </c>
      <c r="Q1294" s="2">
        <v>7263.56</v>
      </c>
      <c r="R1294" s="2">
        <v>-82804.95</v>
      </c>
      <c r="S1294" s="2" t="s">
        <v>52</v>
      </c>
      <c r="U1294" s="4">
        <v>44973</v>
      </c>
      <c r="V1294" s="2">
        <v>32999.199999999997</v>
      </c>
      <c r="W1294" s="2">
        <v>1211954.77</v>
      </c>
      <c r="X1294" s="2" t="s">
        <v>54</v>
      </c>
      <c r="Z1294" s="12">
        <v>44890</v>
      </c>
      <c r="AA1294" s="10">
        <v>66791.38</v>
      </c>
      <c r="AB1294" s="10">
        <v>-38084.22</v>
      </c>
    </row>
    <row r="1295" spans="1:28" ht="15.75" customHeight="1" thickBot="1" x14ac:dyDescent="0.35">
      <c r="A1295" s="4">
        <v>43838</v>
      </c>
      <c r="B1295" s="2">
        <v>657.83</v>
      </c>
      <c r="C1295" s="2">
        <v>-11039.53</v>
      </c>
      <c r="D1295" s="2" t="s">
        <v>52</v>
      </c>
      <c r="F1295" s="4">
        <v>44958</v>
      </c>
      <c r="G1295" s="2">
        <v>25780.81</v>
      </c>
      <c r="H1295" s="2">
        <v>-2528782.2599999998</v>
      </c>
      <c r="I1295" s="2" t="s">
        <v>53</v>
      </c>
      <c r="K1295" s="4">
        <v>44965</v>
      </c>
      <c r="L1295" s="2">
        <v>14714.28</v>
      </c>
      <c r="M1295" s="2">
        <v>304249.86</v>
      </c>
      <c r="N1295" s="2" t="s">
        <v>55</v>
      </c>
      <c r="P1295" s="4">
        <v>44967</v>
      </c>
      <c r="Q1295" s="2">
        <v>5807.15</v>
      </c>
      <c r="R1295" s="2">
        <v>91703.679999999993</v>
      </c>
      <c r="S1295" s="2" t="s">
        <v>52</v>
      </c>
      <c r="U1295" s="4">
        <v>44974</v>
      </c>
      <c r="V1295" s="2">
        <v>29699.33</v>
      </c>
      <c r="W1295" s="2">
        <v>-970945.74</v>
      </c>
      <c r="X1295" s="2" t="s">
        <v>54</v>
      </c>
      <c r="Z1295" s="12">
        <v>44891</v>
      </c>
      <c r="AA1295" s="10">
        <v>2479.5500000000002</v>
      </c>
      <c r="AB1295" s="10">
        <v>4777.5600000000004</v>
      </c>
    </row>
    <row r="1296" spans="1:28" ht="15.75" customHeight="1" thickBot="1" x14ac:dyDescent="0.35">
      <c r="A1296" s="4">
        <v>43839</v>
      </c>
      <c r="B1296" s="2">
        <v>1619.4</v>
      </c>
      <c r="C1296" s="2">
        <v>11379.36</v>
      </c>
      <c r="D1296" s="2" t="s">
        <v>55</v>
      </c>
      <c r="F1296" s="4">
        <v>44959</v>
      </c>
      <c r="G1296" s="2">
        <v>19370.63</v>
      </c>
      <c r="H1296" s="2">
        <v>14628.56</v>
      </c>
      <c r="I1296" s="2" t="s">
        <v>53</v>
      </c>
      <c r="K1296" s="4">
        <v>44966</v>
      </c>
      <c r="L1296" s="2">
        <v>18748.16</v>
      </c>
      <c r="M1296" s="2">
        <v>-946960.43</v>
      </c>
      <c r="N1296" s="2" t="s">
        <v>55</v>
      </c>
      <c r="P1296" s="4">
        <v>44969</v>
      </c>
      <c r="Q1296" s="2">
        <v>53.91</v>
      </c>
      <c r="R1296" s="2">
        <v>-1749.32</v>
      </c>
      <c r="S1296" s="2" t="s">
        <v>52</v>
      </c>
      <c r="U1296" s="4">
        <v>44976</v>
      </c>
      <c r="V1296" s="2">
        <v>403.32</v>
      </c>
      <c r="W1296" s="2">
        <v>-40260.47</v>
      </c>
      <c r="X1296" s="2" t="s">
        <v>54</v>
      </c>
      <c r="Z1296" s="12">
        <v>44892</v>
      </c>
      <c r="AA1296" s="10">
        <v>3723.11</v>
      </c>
      <c r="AB1296" s="10">
        <v>-54200.99</v>
      </c>
    </row>
    <row r="1297" spans="1:28" ht="15.75" customHeight="1" thickBot="1" x14ac:dyDescent="0.35">
      <c r="A1297" s="4">
        <v>43839</v>
      </c>
      <c r="B1297" s="2">
        <v>1534.88</v>
      </c>
      <c r="C1297" s="2">
        <v>-150256.65</v>
      </c>
      <c r="D1297" s="2" t="s">
        <v>54</v>
      </c>
      <c r="F1297" s="4">
        <v>44960</v>
      </c>
      <c r="G1297" s="2">
        <v>15238.58</v>
      </c>
      <c r="H1297" s="2">
        <v>-144331.21</v>
      </c>
      <c r="I1297" s="2" t="s">
        <v>53</v>
      </c>
      <c r="K1297" s="4">
        <v>44967</v>
      </c>
      <c r="L1297" s="2">
        <v>12778.91</v>
      </c>
      <c r="M1297" s="2">
        <v>163618.19</v>
      </c>
      <c r="N1297" s="2" t="s">
        <v>55</v>
      </c>
      <c r="P1297" s="4">
        <v>44970</v>
      </c>
      <c r="Q1297" s="2">
        <v>6447.97</v>
      </c>
      <c r="R1297" s="2">
        <v>-110884.85</v>
      </c>
      <c r="S1297" s="2" t="s">
        <v>52</v>
      </c>
      <c r="U1297" s="4">
        <v>44977</v>
      </c>
      <c r="V1297" s="2">
        <v>15642.31</v>
      </c>
      <c r="W1297" s="2">
        <v>11475.98</v>
      </c>
      <c r="X1297" s="2" t="s">
        <v>54</v>
      </c>
      <c r="Z1297" s="12">
        <v>44893</v>
      </c>
      <c r="AA1297" s="10">
        <v>89263.23</v>
      </c>
      <c r="AB1297" s="10">
        <v>-1630014.1</v>
      </c>
    </row>
    <row r="1298" spans="1:28" ht="15.75" customHeight="1" thickBot="1" x14ac:dyDescent="0.35">
      <c r="A1298" s="4">
        <v>43839</v>
      </c>
      <c r="B1298" s="2">
        <v>422.7</v>
      </c>
      <c r="C1298" s="2">
        <v>-21714.18</v>
      </c>
      <c r="D1298" s="2" t="s">
        <v>52</v>
      </c>
      <c r="F1298" s="4">
        <v>44962</v>
      </c>
      <c r="G1298" s="2">
        <v>597.09</v>
      </c>
      <c r="H1298" s="2">
        <v>-99655.53</v>
      </c>
      <c r="I1298" s="2" t="s">
        <v>53</v>
      </c>
      <c r="K1298" s="4">
        <v>44969</v>
      </c>
      <c r="L1298" s="2">
        <v>61.16</v>
      </c>
      <c r="M1298" s="2">
        <v>-3358.49</v>
      </c>
      <c r="N1298" s="2" t="s">
        <v>55</v>
      </c>
      <c r="P1298" s="4">
        <v>44971</v>
      </c>
      <c r="Q1298" s="2">
        <v>6441.71</v>
      </c>
      <c r="R1298" s="2">
        <v>17829.009999999998</v>
      </c>
      <c r="S1298" s="2" t="s">
        <v>52</v>
      </c>
      <c r="U1298" s="4">
        <v>44978</v>
      </c>
      <c r="V1298" s="2">
        <v>27383.56</v>
      </c>
      <c r="W1298" s="2">
        <v>719963.2</v>
      </c>
      <c r="X1298" s="2" t="s">
        <v>54</v>
      </c>
      <c r="Z1298" s="12">
        <v>44894</v>
      </c>
      <c r="AA1298" s="10">
        <v>80177.570000000007</v>
      </c>
      <c r="AB1298" s="10">
        <v>1050503.94</v>
      </c>
    </row>
    <row r="1299" spans="1:28" ht="15.75" customHeight="1" thickBot="1" x14ac:dyDescent="0.35">
      <c r="A1299" s="4">
        <v>43839</v>
      </c>
      <c r="B1299" s="2">
        <v>3228.23</v>
      </c>
      <c r="C1299" s="2">
        <v>-30468.32</v>
      </c>
      <c r="D1299" s="2" t="s">
        <v>53</v>
      </c>
      <c r="F1299" s="4">
        <v>44963</v>
      </c>
      <c r="G1299" s="2">
        <v>16184.79</v>
      </c>
      <c r="H1299" s="2">
        <v>-587135.51</v>
      </c>
      <c r="I1299" s="2" t="s">
        <v>53</v>
      </c>
      <c r="K1299" s="4">
        <v>44970</v>
      </c>
      <c r="L1299" s="2">
        <v>12682.99</v>
      </c>
      <c r="M1299" s="2">
        <v>135420.31</v>
      </c>
      <c r="N1299" s="2" t="s">
        <v>55</v>
      </c>
      <c r="P1299" s="4">
        <v>44972</v>
      </c>
      <c r="Q1299" s="2">
        <v>6299.39</v>
      </c>
      <c r="R1299" s="2">
        <v>-209836.09</v>
      </c>
      <c r="S1299" s="2" t="s">
        <v>52</v>
      </c>
      <c r="U1299" s="4">
        <v>44979</v>
      </c>
      <c r="V1299" s="2">
        <v>28350.15</v>
      </c>
      <c r="W1299" s="2">
        <v>1377975.98</v>
      </c>
      <c r="X1299" s="2" t="s">
        <v>54</v>
      </c>
      <c r="Z1299" s="12">
        <v>44895</v>
      </c>
      <c r="AA1299" s="10">
        <v>91331.58</v>
      </c>
      <c r="AB1299" s="10">
        <v>622467.04</v>
      </c>
    </row>
    <row r="1300" spans="1:28" ht="15.75" customHeight="1" thickBot="1" x14ac:dyDescent="0.35">
      <c r="A1300" s="4">
        <v>43840</v>
      </c>
      <c r="B1300" s="2">
        <v>358.74</v>
      </c>
      <c r="C1300" s="2">
        <v>-4648.04</v>
      </c>
      <c r="D1300" s="2" t="s">
        <v>52</v>
      </c>
      <c r="F1300" s="4">
        <v>44964</v>
      </c>
      <c r="G1300" s="2">
        <v>19752.48</v>
      </c>
      <c r="H1300" s="2">
        <v>-300725.77</v>
      </c>
      <c r="I1300" s="2" t="s">
        <v>53</v>
      </c>
      <c r="K1300" s="4">
        <v>44971</v>
      </c>
      <c r="L1300" s="2">
        <v>19403.05</v>
      </c>
      <c r="M1300" s="2">
        <v>-328616.74</v>
      </c>
      <c r="N1300" s="2" t="s">
        <v>55</v>
      </c>
      <c r="P1300" s="4">
        <v>44973</v>
      </c>
      <c r="Q1300" s="2">
        <v>5502.75</v>
      </c>
      <c r="R1300" s="2">
        <v>2401.4</v>
      </c>
      <c r="S1300" s="2" t="s">
        <v>52</v>
      </c>
      <c r="U1300" s="4">
        <v>44980</v>
      </c>
      <c r="V1300" s="2">
        <v>30665.14</v>
      </c>
      <c r="W1300" s="2">
        <v>927813.72</v>
      </c>
      <c r="X1300" s="2" t="s">
        <v>54</v>
      </c>
      <c r="Z1300" s="12">
        <v>44896</v>
      </c>
      <c r="AA1300" s="10">
        <v>83072.7</v>
      </c>
      <c r="AB1300" s="10">
        <v>-6088222.1799999997</v>
      </c>
    </row>
    <row r="1301" spans="1:28" ht="15.75" customHeight="1" thickBot="1" x14ac:dyDescent="0.35">
      <c r="A1301" s="4">
        <v>43840</v>
      </c>
      <c r="B1301" s="2">
        <v>1476.16</v>
      </c>
      <c r="C1301" s="2">
        <v>-14904.24</v>
      </c>
      <c r="D1301" s="2" t="s">
        <v>55</v>
      </c>
      <c r="F1301" s="4">
        <v>44965</v>
      </c>
      <c r="G1301" s="2">
        <v>10841.05</v>
      </c>
      <c r="H1301" s="2">
        <v>105046.23</v>
      </c>
      <c r="I1301" s="2" t="s">
        <v>53</v>
      </c>
      <c r="K1301" s="4">
        <v>44972</v>
      </c>
      <c r="L1301" s="2">
        <v>14125.72</v>
      </c>
      <c r="M1301" s="2">
        <v>-455898.95</v>
      </c>
      <c r="N1301" s="2" t="s">
        <v>55</v>
      </c>
      <c r="P1301" s="4">
        <v>44974</v>
      </c>
      <c r="Q1301" s="2">
        <v>5182.75</v>
      </c>
      <c r="R1301" s="2">
        <v>-278595.57</v>
      </c>
      <c r="S1301" s="2" t="s">
        <v>52</v>
      </c>
      <c r="U1301" s="4">
        <v>44981</v>
      </c>
      <c r="V1301" s="2">
        <v>29213.8</v>
      </c>
      <c r="W1301" s="2">
        <v>-931135.14</v>
      </c>
      <c r="X1301" s="2" t="s">
        <v>54</v>
      </c>
      <c r="Z1301" s="12">
        <v>44897</v>
      </c>
      <c r="AA1301" s="10">
        <v>72569.45</v>
      </c>
      <c r="AB1301" s="10">
        <v>-1135577.79</v>
      </c>
    </row>
    <row r="1302" spans="1:28" ht="15.75" customHeight="1" thickBot="1" x14ac:dyDescent="0.35">
      <c r="A1302" s="4">
        <v>43840</v>
      </c>
      <c r="B1302" s="2">
        <v>1473.47</v>
      </c>
      <c r="C1302" s="2">
        <v>-45527.13</v>
      </c>
      <c r="D1302" s="2" t="s">
        <v>54</v>
      </c>
      <c r="F1302" s="4">
        <v>44966</v>
      </c>
      <c r="G1302" s="2">
        <v>12103.7</v>
      </c>
      <c r="H1302" s="2">
        <v>-15324.59</v>
      </c>
      <c r="I1302" s="2" t="s">
        <v>53</v>
      </c>
      <c r="K1302" s="4">
        <v>44973</v>
      </c>
      <c r="L1302" s="2">
        <v>14593.36</v>
      </c>
      <c r="M1302" s="2">
        <v>210777.39</v>
      </c>
      <c r="N1302" s="2" t="s">
        <v>55</v>
      </c>
      <c r="P1302" s="4">
        <v>44976</v>
      </c>
      <c r="Q1302" s="2">
        <v>29.73</v>
      </c>
      <c r="R1302" s="2">
        <v>-2424.9</v>
      </c>
      <c r="S1302" s="2" t="s">
        <v>52</v>
      </c>
      <c r="U1302" s="4">
        <v>44983</v>
      </c>
      <c r="V1302" s="2">
        <v>335.03</v>
      </c>
      <c r="W1302" s="2">
        <v>97812.54</v>
      </c>
      <c r="X1302" s="2" t="s">
        <v>54</v>
      </c>
      <c r="Z1302" s="12">
        <v>44898</v>
      </c>
      <c r="AA1302" s="10">
        <v>1494.07</v>
      </c>
      <c r="AB1302" s="10">
        <v>4458.1099999999997</v>
      </c>
    </row>
    <row r="1303" spans="1:28" ht="15.75" customHeight="1" thickBot="1" x14ac:dyDescent="0.35">
      <c r="A1303" s="4">
        <v>43840</v>
      </c>
      <c r="B1303" s="2">
        <v>3239.39</v>
      </c>
      <c r="C1303" s="2">
        <v>-9910.18</v>
      </c>
      <c r="D1303" s="2" t="s">
        <v>53</v>
      </c>
      <c r="F1303" s="4">
        <v>44967</v>
      </c>
      <c r="G1303" s="2">
        <v>11231.59</v>
      </c>
      <c r="H1303" s="2">
        <v>-158</v>
      </c>
      <c r="I1303" s="2" t="s">
        <v>53</v>
      </c>
      <c r="K1303" s="4">
        <v>44974</v>
      </c>
      <c r="L1303" s="2">
        <v>11644.86</v>
      </c>
      <c r="M1303" s="2">
        <v>-858714.99</v>
      </c>
      <c r="N1303" s="2" t="s">
        <v>55</v>
      </c>
      <c r="P1303" s="4">
        <v>44977</v>
      </c>
      <c r="Q1303" s="2">
        <v>2857.28</v>
      </c>
      <c r="R1303" s="2">
        <v>-2691.48</v>
      </c>
      <c r="S1303" s="2" t="s">
        <v>52</v>
      </c>
      <c r="U1303" s="4">
        <v>44984</v>
      </c>
      <c r="V1303" s="2">
        <v>164.2</v>
      </c>
      <c r="W1303" s="2">
        <v>5200.54</v>
      </c>
      <c r="X1303" s="2" t="s">
        <v>54</v>
      </c>
      <c r="Z1303" s="12">
        <v>44899</v>
      </c>
      <c r="AA1303" s="10">
        <v>3070</v>
      </c>
      <c r="AB1303" s="10">
        <v>-79774.91</v>
      </c>
    </row>
    <row r="1304" spans="1:28" ht="15.75" customHeight="1" thickBot="1" x14ac:dyDescent="0.35">
      <c r="A1304" s="4">
        <v>43842</v>
      </c>
      <c r="B1304" s="2">
        <v>54.06</v>
      </c>
      <c r="C1304" s="2">
        <v>-3722.51</v>
      </c>
      <c r="D1304" s="2" t="s">
        <v>55</v>
      </c>
      <c r="F1304" s="4">
        <v>44969</v>
      </c>
      <c r="G1304" s="2">
        <v>114.22</v>
      </c>
      <c r="H1304" s="2">
        <v>-1779.85</v>
      </c>
      <c r="I1304" s="2" t="s">
        <v>53</v>
      </c>
      <c r="K1304" s="4">
        <v>44976</v>
      </c>
      <c r="L1304" s="2">
        <v>63.89</v>
      </c>
      <c r="M1304" s="2">
        <v>-1384.11</v>
      </c>
      <c r="N1304" s="2" t="s">
        <v>55</v>
      </c>
      <c r="P1304" s="4">
        <v>44978</v>
      </c>
      <c r="Q1304" s="2">
        <v>4835.63</v>
      </c>
      <c r="R1304" s="2">
        <v>-61123.99</v>
      </c>
      <c r="S1304" s="2" t="s">
        <v>52</v>
      </c>
      <c r="Z1304" s="12">
        <v>44900</v>
      </c>
      <c r="AA1304" s="10">
        <v>79469.09</v>
      </c>
      <c r="AB1304" s="10">
        <v>-2715141.26</v>
      </c>
    </row>
    <row r="1305" spans="1:28" ht="15.75" customHeight="1" thickBot="1" x14ac:dyDescent="0.35">
      <c r="A1305" s="4">
        <v>43842</v>
      </c>
      <c r="B1305" s="2">
        <v>10.29</v>
      </c>
      <c r="C1305" s="2">
        <v>-188.06</v>
      </c>
      <c r="D1305" s="2" t="s">
        <v>52</v>
      </c>
      <c r="F1305" s="4">
        <v>44970</v>
      </c>
      <c r="G1305" s="2">
        <v>11907.99</v>
      </c>
      <c r="H1305" s="2">
        <v>-120401.27</v>
      </c>
      <c r="I1305" s="2" t="s">
        <v>53</v>
      </c>
      <c r="K1305" s="4">
        <v>44977</v>
      </c>
      <c r="L1305" s="2">
        <v>5684.37</v>
      </c>
      <c r="M1305" s="2">
        <v>90831.47</v>
      </c>
      <c r="N1305" s="2" t="s">
        <v>55</v>
      </c>
      <c r="P1305" s="4">
        <v>44979</v>
      </c>
      <c r="Q1305" s="2">
        <v>3796.14</v>
      </c>
      <c r="R1305" s="2">
        <v>16712.96</v>
      </c>
      <c r="S1305" s="2" t="s">
        <v>52</v>
      </c>
      <c r="Z1305" s="12">
        <v>44901</v>
      </c>
      <c r="AA1305" s="10">
        <v>72156.81</v>
      </c>
      <c r="AB1305" s="10">
        <v>-102649.88</v>
      </c>
    </row>
    <row r="1306" spans="1:28" ht="15.75" customHeight="1" thickBot="1" x14ac:dyDescent="0.35">
      <c r="A1306" s="4">
        <v>43842</v>
      </c>
      <c r="B1306" s="2">
        <v>31.08</v>
      </c>
      <c r="C1306" s="2">
        <v>-39.54</v>
      </c>
      <c r="D1306" s="2" t="s">
        <v>53</v>
      </c>
      <c r="F1306" s="4">
        <v>44971</v>
      </c>
      <c r="G1306" s="2">
        <v>15454.25</v>
      </c>
      <c r="H1306" s="2">
        <v>-78057.289999999994</v>
      </c>
      <c r="I1306" s="2" t="s">
        <v>53</v>
      </c>
      <c r="K1306" s="4">
        <v>44978</v>
      </c>
      <c r="L1306" s="2">
        <v>17777.060000000001</v>
      </c>
      <c r="M1306" s="2">
        <v>110121.62</v>
      </c>
      <c r="N1306" s="2" t="s">
        <v>55</v>
      </c>
      <c r="P1306" s="4">
        <v>44980</v>
      </c>
      <c r="Q1306" s="2">
        <v>4347.7299999999996</v>
      </c>
      <c r="R1306" s="2">
        <v>40722.01</v>
      </c>
      <c r="S1306" s="2" t="s">
        <v>52</v>
      </c>
      <c r="Z1306" s="12">
        <v>44902</v>
      </c>
      <c r="AA1306" s="10">
        <v>76366.61</v>
      </c>
      <c r="AB1306" s="10">
        <v>-668767.02</v>
      </c>
    </row>
    <row r="1307" spans="1:28" ht="15.75" customHeight="1" thickBot="1" x14ac:dyDescent="0.35">
      <c r="A1307" s="4">
        <v>43842</v>
      </c>
      <c r="B1307" s="2">
        <v>46.74</v>
      </c>
      <c r="C1307" s="2">
        <v>-8640.64</v>
      </c>
      <c r="D1307" s="2" t="s">
        <v>54</v>
      </c>
      <c r="F1307" s="4">
        <v>44972</v>
      </c>
      <c r="G1307" s="2">
        <v>10068.049999999999</v>
      </c>
      <c r="H1307" s="2">
        <v>-27747.21</v>
      </c>
      <c r="I1307" s="2" t="s">
        <v>53</v>
      </c>
      <c r="K1307" s="4">
        <v>44979</v>
      </c>
      <c r="L1307" s="2">
        <v>13392.19</v>
      </c>
      <c r="M1307" s="2">
        <v>310539.3</v>
      </c>
      <c r="N1307" s="2" t="s">
        <v>55</v>
      </c>
      <c r="P1307" s="4">
        <v>44981</v>
      </c>
      <c r="Q1307" s="2">
        <v>6010.21</v>
      </c>
      <c r="R1307" s="2">
        <v>-539882.23</v>
      </c>
      <c r="S1307" s="2" t="s">
        <v>52</v>
      </c>
      <c r="Z1307" s="12">
        <v>44903</v>
      </c>
      <c r="AA1307" s="10">
        <v>68961.62</v>
      </c>
      <c r="AB1307" s="10">
        <v>558171.66</v>
      </c>
    </row>
    <row r="1308" spans="1:28" ht="15.75" customHeight="1" thickBot="1" x14ac:dyDescent="0.35">
      <c r="A1308" s="4">
        <v>43843</v>
      </c>
      <c r="B1308" s="2">
        <v>518.30999999999995</v>
      </c>
      <c r="C1308" s="2">
        <v>-72646.210000000006</v>
      </c>
      <c r="D1308" s="2" t="s">
        <v>52</v>
      </c>
      <c r="F1308" s="4">
        <v>44973</v>
      </c>
      <c r="G1308" s="2">
        <v>11297.05</v>
      </c>
      <c r="H1308" s="2">
        <v>46078.82</v>
      </c>
      <c r="I1308" s="2" t="s">
        <v>53</v>
      </c>
      <c r="K1308" s="4">
        <v>44980</v>
      </c>
      <c r="L1308" s="2">
        <v>13873.12</v>
      </c>
      <c r="M1308" s="2">
        <v>292965.89</v>
      </c>
      <c r="N1308" s="2" t="s">
        <v>55</v>
      </c>
      <c r="P1308" s="4">
        <v>44983</v>
      </c>
      <c r="Q1308" s="2">
        <v>119.64</v>
      </c>
      <c r="R1308" s="2">
        <v>-17761.23</v>
      </c>
      <c r="S1308" s="2" t="s">
        <v>52</v>
      </c>
      <c r="Z1308" s="12">
        <v>44904</v>
      </c>
      <c r="AA1308" s="10">
        <v>74951.94</v>
      </c>
      <c r="AB1308" s="10">
        <v>298429.27</v>
      </c>
    </row>
    <row r="1309" spans="1:28" ht="15.75" customHeight="1" thickBot="1" x14ac:dyDescent="0.35">
      <c r="A1309" s="4">
        <v>43843</v>
      </c>
      <c r="B1309" s="2">
        <v>3353.05</v>
      </c>
      <c r="C1309" s="2">
        <v>-10726.27</v>
      </c>
      <c r="D1309" s="2" t="s">
        <v>53</v>
      </c>
      <c r="F1309" s="4">
        <v>44974</v>
      </c>
      <c r="G1309" s="2">
        <v>10053.42</v>
      </c>
      <c r="H1309" s="2">
        <v>-423511.62</v>
      </c>
      <c r="I1309" s="2" t="s">
        <v>53</v>
      </c>
      <c r="K1309" s="4">
        <v>44981</v>
      </c>
      <c r="L1309" s="2">
        <v>12380.31</v>
      </c>
      <c r="M1309" s="2">
        <v>-95752.95</v>
      </c>
      <c r="N1309" s="2" t="s">
        <v>55</v>
      </c>
      <c r="P1309" s="4">
        <v>44984</v>
      </c>
      <c r="Q1309" s="2">
        <v>84.86</v>
      </c>
      <c r="R1309" s="2">
        <v>-2745.13</v>
      </c>
      <c r="S1309" s="2" t="s">
        <v>52</v>
      </c>
      <c r="Z1309" s="12">
        <v>44905</v>
      </c>
      <c r="AA1309" s="10">
        <v>1152.79</v>
      </c>
      <c r="AB1309" s="10">
        <v>-6315.26</v>
      </c>
    </row>
    <row r="1310" spans="1:28" ht="15.75" customHeight="1" thickBot="1" x14ac:dyDescent="0.35">
      <c r="A1310" s="4">
        <v>43843</v>
      </c>
      <c r="B1310" s="2">
        <v>1100.05</v>
      </c>
      <c r="C1310" s="2">
        <v>-40706.550000000003</v>
      </c>
      <c r="D1310" s="2" t="s">
        <v>54</v>
      </c>
      <c r="F1310" s="4">
        <v>44976</v>
      </c>
      <c r="G1310" s="2">
        <v>96.74</v>
      </c>
      <c r="H1310" s="2">
        <v>-2253.77</v>
      </c>
      <c r="I1310" s="2" t="s">
        <v>53</v>
      </c>
      <c r="K1310" s="4">
        <v>44982</v>
      </c>
      <c r="L1310" s="2">
        <v>7.0000000000000007E-2</v>
      </c>
      <c r="M1310" s="2">
        <v>-41.02</v>
      </c>
      <c r="N1310" s="2" t="s">
        <v>55</v>
      </c>
      <c r="Z1310" s="12">
        <v>44906</v>
      </c>
      <c r="AA1310" s="10">
        <v>2138.87</v>
      </c>
      <c r="AB1310" s="10">
        <v>-5478.37</v>
      </c>
    </row>
    <row r="1311" spans="1:28" ht="15.75" customHeight="1" thickBot="1" x14ac:dyDescent="0.35">
      <c r="A1311" s="4">
        <v>43843</v>
      </c>
      <c r="B1311" s="2">
        <v>1945.87</v>
      </c>
      <c r="C1311" s="2">
        <v>-48679.76</v>
      </c>
      <c r="D1311" s="2" t="s">
        <v>55</v>
      </c>
      <c r="F1311" s="4">
        <v>44977</v>
      </c>
      <c r="G1311" s="2">
        <v>5701.08</v>
      </c>
      <c r="H1311" s="2">
        <v>41082.15</v>
      </c>
      <c r="I1311" s="2" t="s">
        <v>53</v>
      </c>
      <c r="K1311" s="4">
        <v>44983</v>
      </c>
      <c r="L1311" s="2">
        <v>69.13</v>
      </c>
      <c r="M1311" s="2">
        <v>-15778.51</v>
      </c>
      <c r="N1311" s="2" t="s">
        <v>55</v>
      </c>
      <c r="Z1311" s="12">
        <v>44907</v>
      </c>
      <c r="AA1311" s="10">
        <v>78255.179999999993</v>
      </c>
      <c r="AB1311" s="10">
        <v>167428.38</v>
      </c>
    </row>
    <row r="1312" spans="1:28" ht="15.75" customHeight="1" thickBot="1" x14ac:dyDescent="0.35">
      <c r="A1312" s="4">
        <v>43844</v>
      </c>
      <c r="B1312" s="2">
        <v>473.73</v>
      </c>
      <c r="C1312" s="2">
        <v>-36671.949999999997</v>
      </c>
      <c r="D1312" s="2" t="s">
        <v>52</v>
      </c>
      <c r="F1312" s="4">
        <v>44978</v>
      </c>
      <c r="G1312" s="2">
        <v>15617.57</v>
      </c>
      <c r="H1312" s="2">
        <v>221694.68</v>
      </c>
      <c r="I1312" s="2" t="s">
        <v>53</v>
      </c>
      <c r="K1312" s="4">
        <v>44984</v>
      </c>
      <c r="L1312" s="2">
        <v>25.45</v>
      </c>
      <c r="M1312" s="2">
        <v>239.63</v>
      </c>
      <c r="N1312" s="2" t="s">
        <v>55</v>
      </c>
      <c r="Z1312" s="12">
        <v>44908</v>
      </c>
      <c r="AA1312" s="10">
        <v>101177.25</v>
      </c>
      <c r="AB1312" s="10">
        <v>-1584670.22</v>
      </c>
    </row>
    <row r="1313" spans="1:28" ht="15.75" customHeight="1" thickBot="1" x14ac:dyDescent="0.35">
      <c r="A1313" s="4">
        <v>43844</v>
      </c>
      <c r="B1313" s="2">
        <v>1778.37</v>
      </c>
      <c r="C1313" s="2">
        <v>-1211.08</v>
      </c>
      <c r="D1313" s="2" t="s">
        <v>55</v>
      </c>
      <c r="F1313" s="4">
        <v>44979</v>
      </c>
      <c r="G1313" s="2">
        <v>16817.79</v>
      </c>
      <c r="H1313" s="2">
        <v>245235.75</v>
      </c>
      <c r="I1313" s="2" t="s">
        <v>53</v>
      </c>
      <c r="Z1313" s="12">
        <v>44909</v>
      </c>
      <c r="AA1313" s="10">
        <v>88623.45</v>
      </c>
      <c r="AB1313" s="10">
        <v>649278</v>
      </c>
    </row>
    <row r="1314" spans="1:28" ht="15.75" customHeight="1" thickBot="1" x14ac:dyDescent="0.35">
      <c r="A1314" s="4">
        <v>43844</v>
      </c>
      <c r="B1314" s="2">
        <v>3250.24</v>
      </c>
      <c r="C1314" s="2">
        <v>-18076.419999999998</v>
      </c>
      <c r="D1314" s="2" t="s">
        <v>53</v>
      </c>
      <c r="F1314" s="4">
        <v>44980</v>
      </c>
      <c r="G1314" s="2">
        <v>18702.41</v>
      </c>
      <c r="H1314" s="2">
        <v>205404.04</v>
      </c>
      <c r="I1314" s="2" t="s">
        <v>53</v>
      </c>
      <c r="Z1314" s="12">
        <v>44910</v>
      </c>
      <c r="AA1314" s="10">
        <v>100165.55</v>
      </c>
      <c r="AB1314" s="10">
        <v>-1800464.81</v>
      </c>
    </row>
    <row r="1315" spans="1:28" ht="15.75" customHeight="1" thickBot="1" x14ac:dyDescent="0.35">
      <c r="A1315" s="4">
        <v>43844</v>
      </c>
      <c r="B1315" s="2">
        <v>1257.44</v>
      </c>
      <c r="C1315" s="2">
        <v>-96624.86</v>
      </c>
      <c r="D1315" s="2" t="s">
        <v>54</v>
      </c>
      <c r="F1315" s="4">
        <v>44981</v>
      </c>
      <c r="G1315" s="2">
        <v>17253.75</v>
      </c>
      <c r="H1315" s="2">
        <v>-284442.44</v>
      </c>
      <c r="I1315" s="2" t="s">
        <v>53</v>
      </c>
      <c r="Z1315" s="12">
        <v>44911</v>
      </c>
      <c r="AA1315" s="10">
        <v>80649.66</v>
      </c>
      <c r="AB1315" s="10">
        <v>57346.66</v>
      </c>
    </row>
    <row r="1316" spans="1:28" ht="15.75" customHeight="1" thickBot="1" x14ac:dyDescent="0.35">
      <c r="A1316" s="4">
        <v>43845</v>
      </c>
      <c r="B1316" s="2">
        <v>4077.5</v>
      </c>
      <c r="C1316" s="2">
        <v>-25295.41</v>
      </c>
      <c r="D1316" s="2" t="s">
        <v>53</v>
      </c>
      <c r="F1316" s="4">
        <v>44983</v>
      </c>
      <c r="G1316" s="2">
        <v>110.5</v>
      </c>
      <c r="H1316" s="2">
        <v>-18749.82</v>
      </c>
      <c r="I1316" s="2" t="s">
        <v>53</v>
      </c>
      <c r="Z1316" s="12">
        <v>44912</v>
      </c>
      <c r="AA1316" s="10">
        <v>2482.9499999999998</v>
      </c>
      <c r="AB1316" s="10">
        <v>-22023.26</v>
      </c>
    </row>
    <row r="1317" spans="1:28" ht="15.75" customHeight="1" thickBot="1" x14ac:dyDescent="0.35">
      <c r="A1317" s="4">
        <v>43845</v>
      </c>
      <c r="B1317" s="2">
        <v>1639.86</v>
      </c>
      <c r="C1317" s="2">
        <v>10799.65</v>
      </c>
      <c r="D1317" s="2" t="s">
        <v>55</v>
      </c>
      <c r="F1317" s="4">
        <v>44984</v>
      </c>
      <c r="G1317" s="2">
        <v>65.48</v>
      </c>
      <c r="H1317" s="2">
        <v>-2233.23</v>
      </c>
      <c r="I1317" s="2" t="s">
        <v>53</v>
      </c>
      <c r="Z1317" s="12">
        <v>44913</v>
      </c>
      <c r="AA1317" s="10">
        <v>3421.58</v>
      </c>
      <c r="AB1317" s="10">
        <v>-73402.8</v>
      </c>
    </row>
    <row r="1318" spans="1:28" ht="15.75" customHeight="1" thickBot="1" x14ac:dyDescent="0.35">
      <c r="A1318" s="4">
        <v>43845</v>
      </c>
      <c r="B1318" s="2">
        <v>1137.1199999999999</v>
      </c>
      <c r="C1318" s="2">
        <v>-48546.49</v>
      </c>
      <c r="D1318" s="2" t="s">
        <v>54</v>
      </c>
      <c r="Z1318" s="12">
        <v>44914</v>
      </c>
      <c r="AA1318" s="10">
        <v>80163.83</v>
      </c>
      <c r="AB1318" s="10">
        <v>271460.13</v>
      </c>
    </row>
    <row r="1319" spans="1:28" ht="15.75" customHeight="1" thickBot="1" x14ac:dyDescent="0.35">
      <c r="A1319" s="4">
        <v>43845</v>
      </c>
      <c r="B1319" s="2">
        <v>271.89999999999998</v>
      </c>
      <c r="C1319" s="2">
        <v>-522.21</v>
      </c>
      <c r="D1319" s="2" t="s">
        <v>52</v>
      </c>
      <c r="Z1319" s="12">
        <v>44915</v>
      </c>
      <c r="AA1319" s="10">
        <v>104680.15</v>
      </c>
      <c r="AB1319" s="10">
        <v>-2961703.89</v>
      </c>
    </row>
    <row r="1320" spans="1:28" ht="15.75" customHeight="1" thickBot="1" x14ac:dyDescent="0.35">
      <c r="A1320" s="4">
        <v>43846</v>
      </c>
      <c r="B1320" s="2">
        <v>3997.31</v>
      </c>
      <c r="C1320" s="2">
        <v>-2307.09</v>
      </c>
      <c r="D1320" s="2" t="s">
        <v>53</v>
      </c>
      <c r="Z1320" s="12">
        <v>44916</v>
      </c>
      <c r="AA1320" s="10">
        <v>78819.25</v>
      </c>
      <c r="AB1320" s="10">
        <v>508235.42</v>
      </c>
    </row>
    <row r="1321" spans="1:28" ht="15.75" customHeight="1" thickBot="1" x14ac:dyDescent="0.35">
      <c r="A1321" s="4">
        <v>43846</v>
      </c>
      <c r="B1321" s="2">
        <v>293.51</v>
      </c>
      <c r="C1321" s="2">
        <v>-8291.5300000000007</v>
      </c>
      <c r="D1321" s="2" t="s">
        <v>52</v>
      </c>
      <c r="Z1321" s="12">
        <v>44917</v>
      </c>
      <c r="AA1321" s="10">
        <v>93273.19</v>
      </c>
      <c r="AB1321" s="10">
        <v>-615921.18000000005</v>
      </c>
    </row>
    <row r="1322" spans="1:28" ht="15.75" customHeight="1" thickBot="1" x14ac:dyDescent="0.35">
      <c r="A1322" s="4">
        <v>43846</v>
      </c>
      <c r="B1322" s="2">
        <v>1027.8499999999999</v>
      </c>
      <c r="C1322" s="2">
        <v>6270.42</v>
      </c>
      <c r="D1322" s="2" t="s">
        <v>54</v>
      </c>
      <c r="Z1322" s="12">
        <v>44918</v>
      </c>
      <c r="AA1322" s="10">
        <v>79231.7</v>
      </c>
      <c r="AB1322" s="10">
        <v>699717.52</v>
      </c>
    </row>
    <row r="1323" spans="1:28" ht="15.75" customHeight="1" thickBot="1" x14ac:dyDescent="0.35">
      <c r="A1323" s="4">
        <v>43846</v>
      </c>
      <c r="B1323" s="2">
        <v>1769.07</v>
      </c>
      <c r="C1323" s="2">
        <v>10353.49</v>
      </c>
      <c r="D1323" s="2" t="s">
        <v>55</v>
      </c>
      <c r="Z1323" s="12">
        <v>44919</v>
      </c>
      <c r="AA1323" s="10">
        <v>1057.2</v>
      </c>
      <c r="AB1323" s="10">
        <v>-3046.78</v>
      </c>
    </row>
    <row r="1324" spans="1:28" ht="15.75" customHeight="1" thickBot="1" x14ac:dyDescent="0.35">
      <c r="A1324" s="4">
        <v>43847</v>
      </c>
      <c r="B1324" s="2">
        <v>1069.5999999999999</v>
      </c>
      <c r="C1324" s="2">
        <v>936.62</v>
      </c>
      <c r="D1324" s="2" t="s">
        <v>54</v>
      </c>
      <c r="Z1324" s="12">
        <v>44920</v>
      </c>
      <c r="AA1324" s="10">
        <v>2147.44</v>
      </c>
      <c r="AB1324" s="10">
        <v>2831.33</v>
      </c>
    </row>
    <row r="1325" spans="1:28" ht="15.75" customHeight="1" thickBot="1" x14ac:dyDescent="0.35">
      <c r="A1325" s="4">
        <v>43847</v>
      </c>
      <c r="B1325" s="2">
        <v>288.87</v>
      </c>
      <c r="C1325" s="2">
        <v>-4450.0200000000004</v>
      </c>
      <c r="D1325" s="2" t="s">
        <v>52</v>
      </c>
      <c r="Z1325" s="12">
        <v>44921</v>
      </c>
      <c r="AA1325" s="10">
        <v>12326.32</v>
      </c>
      <c r="AB1325" s="10">
        <v>138169.17000000001</v>
      </c>
    </row>
    <row r="1326" spans="1:28" ht="15.75" customHeight="1" thickBot="1" x14ac:dyDescent="0.35">
      <c r="A1326" s="4">
        <v>43847</v>
      </c>
      <c r="B1326" s="2">
        <v>2876.38</v>
      </c>
      <c r="C1326" s="2">
        <v>-37455.730000000003</v>
      </c>
      <c r="D1326" s="2" t="s">
        <v>53</v>
      </c>
      <c r="Z1326" s="12">
        <v>44922</v>
      </c>
      <c r="AA1326" s="10">
        <v>81521.11</v>
      </c>
      <c r="AB1326" s="10">
        <v>-426519.95</v>
      </c>
    </row>
    <row r="1327" spans="1:28" ht="15.75" customHeight="1" thickBot="1" x14ac:dyDescent="0.35">
      <c r="A1327" s="4">
        <v>43847</v>
      </c>
      <c r="B1327" s="2">
        <v>1949.24</v>
      </c>
      <c r="C1327" s="2">
        <v>10004.879999999999</v>
      </c>
      <c r="D1327" s="2" t="s">
        <v>55</v>
      </c>
      <c r="Z1327" s="12">
        <v>44923</v>
      </c>
      <c r="AA1327" s="10">
        <v>91014.61</v>
      </c>
      <c r="AB1327" s="10">
        <v>278304.89</v>
      </c>
    </row>
    <row r="1328" spans="1:28" ht="15.75" customHeight="1" thickBot="1" x14ac:dyDescent="0.35">
      <c r="A1328" s="4">
        <v>43849</v>
      </c>
      <c r="B1328" s="2">
        <v>37</v>
      </c>
      <c r="C1328" s="2">
        <v>-2116.4499999999998</v>
      </c>
      <c r="D1328" s="2" t="s">
        <v>53</v>
      </c>
      <c r="Z1328" s="12">
        <v>44924</v>
      </c>
      <c r="AA1328" s="10">
        <v>90068.69</v>
      </c>
      <c r="AB1328" s="10">
        <v>1308217.94</v>
      </c>
    </row>
    <row r="1329" spans="1:28" ht="15.75" customHeight="1" thickBot="1" x14ac:dyDescent="0.35">
      <c r="A1329" s="4">
        <v>43849</v>
      </c>
      <c r="B1329" s="2">
        <v>86.97</v>
      </c>
      <c r="C1329" s="2">
        <v>-32222.98</v>
      </c>
      <c r="D1329" s="2" t="s">
        <v>55</v>
      </c>
      <c r="Z1329" s="12">
        <v>44925</v>
      </c>
      <c r="AA1329" s="10">
        <v>100546.42</v>
      </c>
      <c r="AB1329" s="10">
        <v>1084189.6499999999</v>
      </c>
    </row>
    <row r="1330" spans="1:28" ht="15.75" customHeight="1" thickBot="1" x14ac:dyDescent="0.35">
      <c r="A1330" s="4">
        <v>43849</v>
      </c>
      <c r="B1330" s="2">
        <v>10.39</v>
      </c>
      <c r="C1330" s="2">
        <v>-1122.71</v>
      </c>
      <c r="D1330" s="2" t="s">
        <v>52</v>
      </c>
      <c r="Z1330" s="12">
        <v>44926</v>
      </c>
      <c r="AA1330" s="10">
        <v>756.92</v>
      </c>
      <c r="AB1330" s="10">
        <v>-526.85</v>
      </c>
    </row>
    <row r="1331" spans="1:28" ht="15.75" customHeight="1" thickBot="1" x14ac:dyDescent="0.35">
      <c r="A1331" s="4">
        <v>43849</v>
      </c>
      <c r="B1331" s="2">
        <v>28.41</v>
      </c>
      <c r="C1331" s="2">
        <v>1246.43</v>
      </c>
      <c r="D1331" s="2" t="s">
        <v>54</v>
      </c>
      <c r="Z1331" s="12">
        <v>44927</v>
      </c>
      <c r="AA1331" s="10">
        <v>998.62</v>
      </c>
      <c r="AB1331" s="10">
        <v>-51472.73</v>
      </c>
    </row>
    <row r="1332" spans="1:28" ht="15.75" customHeight="1" thickBot="1" x14ac:dyDescent="0.35">
      <c r="A1332" s="4">
        <v>43850</v>
      </c>
      <c r="B1332" s="2">
        <v>2501.4699999999998</v>
      </c>
      <c r="C1332" s="2">
        <v>-23988.6</v>
      </c>
      <c r="D1332" s="2" t="s">
        <v>53</v>
      </c>
      <c r="Z1332" s="12">
        <v>44928</v>
      </c>
      <c r="AA1332" s="10">
        <v>14636.41</v>
      </c>
      <c r="AB1332" s="10">
        <v>-62210.93</v>
      </c>
    </row>
    <row r="1333" spans="1:28" ht="15.75" customHeight="1" thickBot="1" x14ac:dyDescent="0.35">
      <c r="A1333" s="4">
        <v>43850</v>
      </c>
      <c r="B1333" s="2">
        <v>555.73</v>
      </c>
      <c r="C1333" s="2">
        <v>-31066.14</v>
      </c>
      <c r="D1333" s="2" t="s">
        <v>54</v>
      </c>
      <c r="Z1333" s="12">
        <v>44929</v>
      </c>
      <c r="AA1333" s="10">
        <v>118915.52</v>
      </c>
      <c r="AB1333" s="10">
        <v>-4114311.61</v>
      </c>
    </row>
    <row r="1334" spans="1:28" ht="15.75" customHeight="1" thickBot="1" x14ac:dyDescent="0.35">
      <c r="A1334" s="4">
        <v>43850</v>
      </c>
      <c r="B1334" s="2">
        <v>130.61000000000001</v>
      </c>
      <c r="C1334" s="2">
        <v>-2089.6799999999998</v>
      </c>
      <c r="D1334" s="2" t="s">
        <v>52</v>
      </c>
      <c r="Z1334" s="12">
        <v>44930</v>
      </c>
      <c r="AA1334" s="10">
        <v>98104.37</v>
      </c>
      <c r="AB1334" s="10">
        <v>-1445982.94</v>
      </c>
    </row>
    <row r="1335" spans="1:28" ht="15.75" customHeight="1" thickBot="1" x14ac:dyDescent="0.35">
      <c r="A1335" s="4">
        <v>43850</v>
      </c>
      <c r="B1335" s="2">
        <v>1522.98</v>
      </c>
      <c r="C1335" s="2">
        <v>-24899.03</v>
      </c>
      <c r="D1335" s="2" t="s">
        <v>55</v>
      </c>
      <c r="Z1335" s="12">
        <v>44931</v>
      </c>
      <c r="AA1335" s="10">
        <v>95677.53</v>
      </c>
      <c r="AB1335" s="10">
        <v>-770861.43</v>
      </c>
    </row>
    <row r="1336" spans="1:28" ht="15.75" customHeight="1" thickBot="1" x14ac:dyDescent="0.35">
      <c r="A1336" s="4">
        <v>43851</v>
      </c>
      <c r="B1336" s="2">
        <v>2284.58</v>
      </c>
      <c r="C1336" s="2">
        <v>-123404.12</v>
      </c>
      <c r="D1336" s="2" t="s">
        <v>54</v>
      </c>
      <c r="Z1336" s="12">
        <v>44932</v>
      </c>
      <c r="AA1336" s="10">
        <v>100613.5</v>
      </c>
      <c r="AB1336" s="10">
        <v>-1700654.68</v>
      </c>
    </row>
    <row r="1337" spans="1:28" ht="15.75" customHeight="1" thickBot="1" x14ac:dyDescent="0.35">
      <c r="A1337" s="4">
        <v>43851</v>
      </c>
      <c r="B1337" s="2">
        <v>3906.75</v>
      </c>
      <c r="C1337" s="2">
        <v>-15343.86</v>
      </c>
      <c r="D1337" s="2" t="s">
        <v>53</v>
      </c>
      <c r="Z1337" s="12">
        <v>44933</v>
      </c>
      <c r="AA1337" s="10">
        <v>491.96</v>
      </c>
      <c r="AB1337" s="10">
        <v>-297.22000000000003</v>
      </c>
    </row>
    <row r="1338" spans="1:28" ht="15.75" customHeight="1" thickBot="1" x14ac:dyDescent="0.35">
      <c r="A1338" s="4">
        <v>43851</v>
      </c>
      <c r="B1338" s="2">
        <v>673.95</v>
      </c>
      <c r="C1338" s="2">
        <v>15730.68</v>
      </c>
      <c r="D1338" s="2" t="s">
        <v>52</v>
      </c>
      <c r="Z1338" s="12">
        <v>44934</v>
      </c>
      <c r="AA1338" s="10">
        <v>2817.18</v>
      </c>
      <c r="AB1338" s="10">
        <v>-354084.57</v>
      </c>
    </row>
    <row r="1339" spans="1:28" ht="15.75" customHeight="1" thickBot="1" x14ac:dyDescent="0.35">
      <c r="A1339" s="4">
        <v>43851</v>
      </c>
      <c r="B1339" s="2">
        <v>2399.0700000000002</v>
      </c>
      <c r="C1339" s="2">
        <v>-2539.9899999999998</v>
      </c>
      <c r="D1339" s="2" t="s">
        <v>55</v>
      </c>
      <c r="Z1339" s="12">
        <v>44935</v>
      </c>
      <c r="AA1339" s="10">
        <v>82047.509999999995</v>
      </c>
      <c r="AB1339" s="10">
        <v>-2564687.9700000002</v>
      </c>
    </row>
    <row r="1340" spans="1:28" ht="15.75" customHeight="1" thickBot="1" x14ac:dyDescent="0.35">
      <c r="A1340" s="4">
        <v>43852</v>
      </c>
      <c r="B1340" s="2">
        <v>4819.0600000000004</v>
      </c>
      <c r="C1340" s="2">
        <v>-7608.55</v>
      </c>
      <c r="D1340" s="2" t="s">
        <v>53</v>
      </c>
      <c r="Z1340" s="12">
        <v>44936</v>
      </c>
      <c r="AA1340" s="10">
        <v>75670.63</v>
      </c>
      <c r="AB1340" s="10">
        <v>1251386.6100000001</v>
      </c>
    </row>
    <row r="1341" spans="1:28" ht="15.75" customHeight="1" thickBot="1" x14ac:dyDescent="0.35">
      <c r="A1341" s="4">
        <v>43852</v>
      </c>
      <c r="B1341" s="2">
        <v>1152.3699999999999</v>
      </c>
      <c r="C1341" s="2">
        <v>-2216.5100000000002</v>
      </c>
      <c r="D1341" s="2" t="s">
        <v>54</v>
      </c>
      <c r="Z1341" s="12">
        <v>44937</v>
      </c>
      <c r="AA1341" s="10">
        <v>84865</v>
      </c>
      <c r="AB1341" s="10">
        <v>-244314.51</v>
      </c>
    </row>
    <row r="1342" spans="1:28" ht="15.75" customHeight="1" thickBot="1" x14ac:dyDescent="0.35">
      <c r="A1342" s="4">
        <v>43852</v>
      </c>
      <c r="B1342" s="2">
        <v>2265.5</v>
      </c>
      <c r="C1342" s="2">
        <v>-122219.95</v>
      </c>
      <c r="D1342" s="2" t="s">
        <v>55</v>
      </c>
      <c r="Z1342" s="12">
        <v>44938</v>
      </c>
      <c r="AA1342" s="10">
        <v>108389.17</v>
      </c>
      <c r="AB1342" s="10">
        <v>-6306220.7000000002</v>
      </c>
    </row>
    <row r="1343" spans="1:28" ht="15.75" customHeight="1" thickBot="1" x14ac:dyDescent="0.35">
      <c r="A1343" s="4">
        <v>43852</v>
      </c>
      <c r="B1343" s="2">
        <v>376.93</v>
      </c>
      <c r="C1343" s="2">
        <v>708.01</v>
      </c>
      <c r="D1343" s="2" t="s">
        <v>52</v>
      </c>
      <c r="Z1343" s="12">
        <v>44939</v>
      </c>
      <c r="AA1343" s="10">
        <v>85597.95</v>
      </c>
      <c r="AB1343" s="10">
        <v>-3378176.46</v>
      </c>
    </row>
    <row r="1344" spans="1:28" ht="15.75" customHeight="1" thickBot="1" x14ac:dyDescent="0.35">
      <c r="A1344" s="4">
        <v>43853</v>
      </c>
      <c r="B1344" s="2">
        <v>1804.39</v>
      </c>
      <c r="C1344" s="2">
        <v>22522.01</v>
      </c>
      <c r="D1344" s="2" t="s">
        <v>54</v>
      </c>
      <c r="Z1344" s="12">
        <v>44940</v>
      </c>
      <c r="AA1344" s="10">
        <v>4154.05</v>
      </c>
      <c r="AB1344" s="10">
        <v>-6868.13</v>
      </c>
    </row>
    <row r="1345" spans="1:28" ht="15.75" customHeight="1" thickBot="1" x14ac:dyDescent="0.35">
      <c r="A1345" s="4">
        <v>43853</v>
      </c>
      <c r="B1345" s="2">
        <v>1609.8</v>
      </c>
      <c r="C1345" s="2">
        <v>-18956.150000000001</v>
      </c>
      <c r="D1345" s="2" t="s">
        <v>55</v>
      </c>
      <c r="Z1345" s="12">
        <v>44941</v>
      </c>
      <c r="AA1345" s="10">
        <v>3602</v>
      </c>
      <c r="AB1345" s="10">
        <v>-339648.29</v>
      </c>
    </row>
    <row r="1346" spans="1:28" ht="15.75" customHeight="1" thickBot="1" x14ac:dyDescent="0.35">
      <c r="A1346" s="4">
        <v>43853</v>
      </c>
      <c r="B1346" s="2">
        <v>4914.3100000000004</v>
      </c>
      <c r="C1346" s="2">
        <v>-83792.100000000006</v>
      </c>
      <c r="D1346" s="2" t="s">
        <v>53</v>
      </c>
      <c r="Z1346" s="12">
        <v>44942</v>
      </c>
      <c r="AA1346" s="10">
        <v>64044.02</v>
      </c>
      <c r="AB1346" s="10">
        <v>-860555.71</v>
      </c>
    </row>
    <row r="1347" spans="1:28" ht="15.75" customHeight="1" thickBot="1" x14ac:dyDescent="0.35">
      <c r="A1347" s="4">
        <v>43853</v>
      </c>
      <c r="B1347" s="2">
        <v>564.20000000000005</v>
      </c>
      <c r="C1347" s="2">
        <v>18645.46</v>
      </c>
      <c r="D1347" s="2" t="s">
        <v>52</v>
      </c>
      <c r="Z1347" s="12">
        <v>44943</v>
      </c>
      <c r="AA1347" s="10">
        <v>96941.02</v>
      </c>
      <c r="AB1347" s="10">
        <v>1000188.28</v>
      </c>
    </row>
    <row r="1348" spans="1:28" ht="15.75" customHeight="1" thickBot="1" x14ac:dyDescent="0.35">
      <c r="A1348" s="4">
        <v>43854</v>
      </c>
      <c r="B1348" s="2">
        <v>1909.66</v>
      </c>
      <c r="C1348" s="2">
        <v>-4340.6499999999996</v>
      </c>
      <c r="D1348" s="2" t="s">
        <v>54</v>
      </c>
      <c r="Z1348" s="12">
        <v>44944</v>
      </c>
      <c r="AA1348" s="10">
        <v>109835.4</v>
      </c>
      <c r="AB1348" s="10">
        <v>-2961438.81</v>
      </c>
    </row>
    <row r="1349" spans="1:28" ht="15.75" customHeight="1" thickBot="1" x14ac:dyDescent="0.35">
      <c r="A1349" s="4">
        <v>43854</v>
      </c>
      <c r="B1349" s="2">
        <v>331.28</v>
      </c>
      <c r="C1349" s="2">
        <v>6018.44</v>
      </c>
      <c r="D1349" s="2" t="s">
        <v>52</v>
      </c>
      <c r="Z1349" s="12">
        <v>44945</v>
      </c>
      <c r="AA1349" s="10">
        <v>79482.539999999994</v>
      </c>
      <c r="AB1349" s="10">
        <v>-602716.07999999996</v>
      </c>
    </row>
    <row r="1350" spans="1:28" ht="15.75" customHeight="1" thickBot="1" x14ac:dyDescent="0.35">
      <c r="A1350" s="4">
        <v>43854</v>
      </c>
      <c r="B1350" s="2">
        <v>4432.8599999999997</v>
      </c>
      <c r="C1350" s="2">
        <v>-64270.7</v>
      </c>
      <c r="D1350" s="2" t="s">
        <v>53</v>
      </c>
      <c r="Z1350" s="12">
        <v>44946</v>
      </c>
      <c r="AA1350" s="10">
        <v>83043.7</v>
      </c>
      <c r="AB1350" s="10">
        <v>404677.82</v>
      </c>
    </row>
    <row r="1351" spans="1:28" ht="15.75" customHeight="1" thickBot="1" x14ac:dyDescent="0.35">
      <c r="A1351" s="4">
        <v>43854</v>
      </c>
      <c r="B1351" s="2">
        <v>1923.72</v>
      </c>
      <c r="C1351" s="2">
        <v>-8016.71</v>
      </c>
      <c r="D1351" s="2" t="s">
        <v>55</v>
      </c>
      <c r="Z1351" s="12">
        <v>44947</v>
      </c>
      <c r="AA1351" s="10">
        <v>3288.09</v>
      </c>
      <c r="AB1351" s="10">
        <v>-36996.79</v>
      </c>
    </row>
    <row r="1352" spans="1:28" ht="15.75" customHeight="1" thickBot="1" x14ac:dyDescent="0.35">
      <c r="A1352" s="4">
        <v>43856</v>
      </c>
      <c r="B1352" s="2">
        <v>267.35000000000002</v>
      </c>
      <c r="C1352" s="2">
        <v>-191014.12</v>
      </c>
      <c r="D1352" s="2" t="s">
        <v>54</v>
      </c>
      <c r="Z1352" s="12">
        <v>44948</v>
      </c>
      <c r="AA1352" s="10">
        <v>4164.92</v>
      </c>
      <c r="AB1352" s="10">
        <v>-78236.56</v>
      </c>
    </row>
    <row r="1353" spans="1:28" ht="15.75" customHeight="1" thickBot="1" x14ac:dyDescent="0.35">
      <c r="A1353" s="4">
        <v>43856</v>
      </c>
      <c r="B1353" s="2">
        <v>74.53</v>
      </c>
      <c r="C1353" s="2">
        <v>-2057.59</v>
      </c>
      <c r="D1353" s="2" t="s">
        <v>52</v>
      </c>
      <c r="Z1353" s="12">
        <v>44949</v>
      </c>
      <c r="AA1353" s="10">
        <v>92044.23</v>
      </c>
      <c r="AB1353" s="10">
        <v>618455.35</v>
      </c>
    </row>
    <row r="1354" spans="1:28" ht="15.75" customHeight="1" thickBot="1" x14ac:dyDescent="0.35">
      <c r="A1354" s="4">
        <v>43856</v>
      </c>
      <c r="B1354" s="2">
        <v>52.64</v>
      </c>
      <c r="C1354" s="2">
        <v>-23663.91</v>
      </c>
      <c r="D1354" s="2" t="s">
        <v>55</v>
      </c>
      <c r="Z1354" s="12">
        <v>44950</v>
      </c>
      <c r="AA1354" s="10">
        <v>89843.98</v>
      </c>
      <c r="AB1354" s="10">
        <v>1271779.42</v>
      </c>
    </row>
    <row r="1355" spans="1:28" ht="15.75" customHeight="1" thickBot="1" x14ac:dyDescent="0.35">
      <c r="A1355" s="4">
        <v>43856</v>
      </c>
      <c r="B1355" s="2">
        <v>69.23</v>
      </c>
      <c r="C1355" s="2">
        <v>-8189.81</v>
      </c>
      <c r="D1355" s="2" t="s">
        <v>53</v>
      </c>
      <c r="Z1355" s="12">
        <v>44951</v>
      </c>
      <c r="AA1355" s="10">
        <v>96002.75</v>
      </c>
      <c r="AB1355" s="10">
        <v>1038706.17</v>
      </c>
    </row>
    <row r="1356" spans="1:28" ht="15.75" customHeight="1" thickBot="1" x14ac:dyDescent="0.35">
      <c r="A1356" s="4">
        <v>43857</v>
      </c>
      <c r="B1356" s="2">
        <v>1826.77</v>
      </c>
      <c r="C1356" s="2">
        <v>40400.93</v>
      </c>
      <c r="D1356" s="2" t="s">
        <v>54</v>
      </c>
      <c r="Z1356" s="12">
        <v>44952</v>
      </c>
      <c r="AA1356" s="10">
        <v>95335.52</v>
      </c>
      <c r="AB1356" s="10">
        <v>1799018.36</v>
      </c>
    </row>
    <row r="1357" spans="1:28" ht="15.75" customHeight="1" thickBot="1" x14ac:dyDescent="0.35">
      <c r="A1357" s="4">
        <v>43857</v>
      </c>
      <c r="B1357" s="2">
        <v>407.09</v>
      </c>
      <c r="C1357" s="2">
        <v>4268.1099999999997</v>
      </c>
      <c r="D1357" s="2" t="s">
        <v>52</v>
      </c>
      <c r="Z1357" s="12">
        <v>44953</v>
      </c>
      <c r="AA1357" s="10">
        <v>83369.89</v>
      </c>
      <c r="AB1357" s="10">
        <v>1793029.38</v>
      </c>
    </row>
    <row r="1358" spans="1:28" ht="15.75" customHeight="1" thickBot="1" x14ac:dyDescent="0.35">
      <c r="A1358" s="4">
        <v>43857</v>
      </c>
      <c r="B1358" s="2">
        <v>1862.04</v>
      </c>
      <c r="C1358" s="2">
        <v>-1216.2</v>
      </c>
      <c r="D1358" s="2" t="s">
        <v>55</v>
      </c>
      <c r="Z1358" s="12">
        <v>44954</v>
      </c>
      <c r="AA1358" s="10">
        <v>1582.11</v>
      </c>
      <c r="AB1358" s="10">
        <v>6699.77</v>
      </c>
    </row>
    <row r="1359" spans="1:28" ht="15.75" customHeight="1" thickBot="1" x14ac:dyDescent="0.35">
      <c r="A1359" s="4">
        <v>43857</v>
      </c>
      <c r="B1359" s="2">
        <v>3736.25</v>
      </c>
      <c r="C1359" s="2">
        <v>-49002.73</v>
      </c>
      <c r="D1359" s="2" t="s">
        <v>53</v>
      </c>
      <c r="Z1359" s="12">
        <v>44955</v>
      </c>
      <c r="AA1359" s="10">
        <v>4341.99</v>
      </c>
      <c r="AB1359" s="10">
        <v>-58875.97</v>
      </c>
    </row>
    <row r="1360" spans="1:28" ht="15.75" customHeight="1" thickBot="1" x14ac:dyDescent="0.35">
      <c r="A1360" s="4">
        <v>43858</v>
      </c>
      <c r="B1360" s="2">
        <v>1790.06</v>
      </c>
      <c r="C1360" s="2">
        <v>-24334.35</v>
      </c>
      <c r="D1360" s="2" t="s">
        <v>54</v>
      </c>
      <c r="Z1360" s="12">
        <v>44956</v>
      </c>
      <c r="AA1360" s="10">
        <v>98269.57</v>
      </c>
      <c r="AB1360" s="10">
        <v>3535053.6</v>
      </c>
    </row>
    <row r="1361" spans="1:28" ht="15.75" customHeight="1" thickBot="1" x14ac:dyDescent="0.35">
      <c r="A1361" s="4">
        <v>43858</v>
      </c>
      <c r="B1361" s="2">
        <v>5599.59</v>
      </c>
      <c r="C1361" s="2">
        <v>-45527.32</v>
      </c>
      <c r="D1361" s="2" t="s">
        <v>53</v>
      </c>
      <c r="Z1361" s="12">
        <v>44957</v>
      </c>
      <c r="AA1361" s="10">
        <v>112875.86</v>
      </c>
      <c r="AB1361" s="10">
        <v>-2496803.23</v>
      </c>
    </row>
    <row r="1362" spans="1:28" ht="15.75" customHeight="1" thickBot="1" x14ac:dyDescent="0.35">
      <c r="A1362" s="4">
        <v>43858</v>
      </c>
      <c r="B1362" s="2">
        <v>461.24</v>
      </c>
      <c r="C1362" s="2">
        <v>6881.17</v>
      </c>
      <c r="D1362" s="2" t="s">
        <v>52</v>
      </c>
      <c r="Z1362" s="12">
        <v>44958</v>
      </c>
      <c r="AA1362" s="10">
        <v>108954.55</v>
      </c>
      <c r="AB1362" s="10">
        <v>-3328866.88</v>
      </c>
    </row>
    <row r="1363" spans="1:28" ht="15.75" customHeight="1" thickBot="1" x14ac:dyDescent="0.35">
      <c r="A1363" s="4">
        <v>43858</v>
      </c>
      <c r="B1363" s="2">
        <v>2531.81</v>
      </c>
      <c r="C1363" s="2">
        <v>-23409.07</v>
      </c>
      <c r="D1363" s="2" t="s">
        <v>55</v>
      </c>
      <c r="Z1363" s="12">
        <v>44959</v>
      </c>
      <c r="AA1363" s="10">
        <v>98530.48</v>
      </c>
      <c r="AB1363" s="10">
        <v>-1267648.8400000001</v>
      </c>
    </row>
    <row r="1364" spans="1:28" ht="15.75" customHeight="1" thickBot="1" x14ac:dyDescent="0.35">
      <c r="A1364" s="4">
        <v>43859</v>
      </c>
      <c r="B1364" s="2">
        <v>389.03</v>
      </c>
      <c r="C1364" s="2">
        <v>3952.85</v>
      </c>
      <c r="D1364" s="2" t="s">
        <v>52</v>
      </c>
      <c r="Z1364" s="12">
        <v>44960</v>
      </c>
      <c r="AA1364" s="10">
        <v>89125</v>
      </c>
      <c r="AB1364" s="10">
        <v>-9967912.0099999998</v>
      </c>
    </row>
    <row r="1365" spans="1:28" ht="15.75" customHeight="1" thickBot="1" x14ac:dyDescent="0.35">
      <c r="A1365" s="4">
        <v>43859</v>
      </c>
      <c r="B1365" s="2">
        <v>1766.01</v>
      </c>
      <c r="C1365" s="2">
        <v>-28620.83</v>
      </c>
      <c r="D1365" s="2" t="s">
        <v>54</v>
      </c>
      <c r="Z1365" s="12">
        <v>44961</v>
      </c>
      <c r="AA1365" s="10">
        <v>1034.47</v>
      </c>
      <c r="AB1365" s="10">
        <v>2221.8000000000002</v>
      </c>
    </row>
    <row r="1366" spans="1:28" ht="15.75" customHeight="1" thickBot="1" x14ac:dyDescent="0.35">
      <c r="A1366" s="4">
        <v>43859</v>
      </c>
      <c r="B1366" s="2">
        <v>1098.3800000000001</v>
      </c>
      <c r="C1366" s="2">
        <v>-9269.68</v>
      </c>
      <c r="D1366" s="2" t="s">
        <v>55</v>
      </c>
      <c r="Z1366" s="12">
        <v>44962</v>
      </c>
      <c r="AA1366" s="10">
        <v>5352.29</v>
      </c>
      <c r="AB1366" s="10">
        <v>-1033519.28</v>
      </c>
    </row>
    <row r="1367" spans="1:28" ht="15.75" customHeight="1" thickBot="1" x14ac:dyDescent="0.35">
      <c r="A1367" s="4">
        <v>43859</v>
      </c>
      <c r="B1367" s="2">
        <v>4569.8100000000004</v>
      </c>
      <c r="C1367" s="2">
        <v>-24561.200000000001</v>
      </c>
      <c r="D1367" s="2" t="s">
        <v>53</v>
      </c>
      <c r="Z1367" s="12">
        <v>44963</v>
      </c>
      <c r="AA1367" s="10">
        <v>77969.600000000006</v>
      </c>
      <c r="AB1367" s="10">
        <v>-46119.27</v>
      </c>
    </row>
    <row r="1368" spans="1:28" ht="15.75" customHeight="1" thickBot="1" x14ac:dyDescent="0.35">
      <c r="A1368" s="4">
        <v>43860</v>
      </c>
      <c r="B1368" s="2">
        <v>482.11</v>
      </c>
      <c r="C1368" s="2">
        <v>873.93</v>
      </c>
      <c r="D1368" s="2" t="s">
        <v>52</v>
      </c>
      <c r="Z1368" s="12">
        <v>44964</v>
      </c>
      <c r="AA1368" s="10">
        <v>97435.54</v>
      </c>
      <c r="AB1368" s="10">
        <v>1158702.31</v>
      </c>
    </row>
    <row r="1369" spans="1:28" ht="15.75" customHeight="1" thickBot="1" x14ac:dyDescent="0.35">
      <c r="A1369" s="4">
        <v>43860</v>
      </c>
      <c r="B1369" s="2">
        <v>1966.54</v>
      </c>
      <c r="C1369" s="2">
        <v>9852.07</v>
      </c>
      <c r="D1369" s="2" t="s">
        <v>55</v>
      </c>
      <c r="Z1369" s="12">
        <v>44965</v>
      </c>
      <c r="AA1369" s="10">
        <v>71758.509999999995</v>
      </c>
      <c r="AB1369" s="10">
        <v>1494912.98</v>
      </c>
    </row>
    <row r="1370" spans="1:28" ht="15.75" customHeight="1" thickBot="1" x14ac:dyDescent="0.35">
      <c r="A1370" s="4">
        <v>43860</v>
      </c>
      <c r="B1370" s="2">
        <v>2911.43</v>
      </c>
      <c r="C1370" s="2">
        <v>-22598.080000000002</v>
      </c>
      <c r="D1370" s="2" t="s">
        <v>53</v>
      </c>
      <c r="Z1370" s="12">
        <v>44966</v>
      </c>
      <c r="AA1370" s="10">
        <v>87704.2</v>
      </c>
      <c r="AB1370" s="10">
        <v>-736917.4</v>
      </c>
    </row>
    <row r="1371" spans="1:28" ht="15.75" customHeight="1" thickBot="1" x14ac:dyDescent="0.35">
      <c r="A1371" s="4">
        <v>43860</v>
      </c>
      <c r="B1371" s="2">
        <v>2382.23</v>
      </c>
      <c r="C1371" s="2">
        <v>-8697.1299999999992</v>
      </c>
      <c r="D1371" s="2" t="s">
        <v>54</v>
      </c>
      <c r="Z1371" s="12">
        <v>44967</v>
      </c>
      <c r="AA1371" s="10">
        <v>75633.81</v>
      </c>
      <c r="AB1371" s="10">
        <v>439434.67</v>
      </c>
    </row>
    <row r="1372" spans="1:28" ht="15.75" customHeight="1" thickBot="1" x14ac:dyDescent="0.35">
      <c r="A1372" s="4">
        <v>43861</v>
      </c>
      <c r="B1372" s="2">
        <v>1884.16</v>
      </c>
      <c r="C1372" s="2">
        <v>-69073.789999999994</v>
      </c>
      <c r="D1372" s="2" t="s">
        <v>55</v>
      </c>
      <c r="Z1372" s="12">
        <v>44968</v>
      </c>
      <c r="AA1372" s="10">
        <v>1151.1199999999999</v>
      </c>
      <c r="AB1372" s="10">
        <v>3402.63</v>
      </c>
    </row>
    <row r="1373" spans="1:28" ht="15.75" customHeight="1" thickBot="1" x14ac:dyDescent="0.35">
      <c r="A1373" s="4">
        <v>43861</v>
      </c>
      <c r="B1373" s="2">
        <v>4150.87</v>
      </c>
      <c r="C1373" s="2">
        <v>-47694.29</v>
      </c>
      <c r="D1373" s="2" t="s">
        <v>53</v>
      </c>
      <c r="Z1373" s="12">
        <v>44969</v>
      </c>
      <c r="AA1373" s="10">
        <v>2663.27</v>
      </c>
      <c r="AB1373" s="10">
        <v>-41578.410000000003</v>
      </c>
    </row>
    <row r="1374" spans="1:28" ht="15.75" customHeight="1" thickBot="1" x14ac:dyDescent="0.35">
      <c r="A1374" s="4">
        <v>43861</v>
      </c>
      <c r="B1374" s="2">
        <v>464.23</v>
      </c>
      <c r="C1374" s="2">
        <v>-11962.16</v>
      </c>
      <c r="D1374" s="2" t="s">
        <v>52</v>
      </c>
      <c r="Z1374" s="12">
        <v>44970</v>
      </c>
      <c r="AA1374" s="10">
        <v>76727.75</v>
      </c>
      <c r="AB1374" s="10">
        <v>215370.96</v>
      </c>
    </row>
    <row r="1375" spans="1:28" ht="15.75" customHeight="1" thickBot="1" x14ac:dyDescent="0.35">
      <c r="A1375" s="4">
        <v>43861</v>
      </c>
      <c r="B1375" s="2">
        <v>2216.36</v>
      </c>
      <c r="C1375" s="2">
        <v>-70295.25</v>
      </c>
      <c r="D1375" s="2" t="s">
        <v>54</v>
      </c>
      <c r="Z1375" s="12">
        <v>44971</v>
      </c>
      <c r="AA1375" s="10">
        <v>99989.54</v>
      </c>
      <c r="AB1375" s="10">
        <v>662640.56000000006</v>
      </c>
    </row>
    <row r="1376" spans="1:28" ht="15.75" customHeight="1" thickBot="1" x14ac:dyDescent="0.35">
      <c r="A1376" s="4">
        <v>43863</v>
      </c>
      <c r="B1376" s="2">
        <v>22.11</v>
      </c>
      <c r="C1376" s="2">
        <v>-766.04</v>
      </c>
      <c r="D1376" s="2" t="s">
        <v>52</v>
      </c>
      <c r="Z1376" s="12">
        <v>44972</v>
      </c>
      <c r="AA1376" s="10">
        <v>76382.080000000002</v>
      </c>
      <c r="AB1376" s="10">
        <v>-2249189.35</v>
      </c>
    </row>
    <row r="1377" spans="1:28" ht="15.75" customHeight="1" thickBot="1" x14ac:dyDescent="0.35">
      <c r="A1377" s="4">
        <v>43863</v>
      </c>
      <c r="B1377" s="2">
        <v>49.3</v>
      </c>
      <c r="C1377" s="2">
        <v>-49.26</v>
      </c>
      <c r="D1377" s="2" t="s">
        <v>55</v>
      </c>
      <c r="Z1377" s="12">
        <v>44973</v>
      </c>
      <c r="AA1377" s="10">
        <v>83116.289999999994</v>
      </c>
      <c r="AB1377" s="10">
        <v>1503786.84</v>
      </c>
    </row>
    <row r="1378" spans="1:28" ht="15.75" customHeight="1" thickBot="1" x14ac:dyDescent="0.35">
      <c r="A1378" s="4">
        <v>43863</v>
      </c>
      <c r="B1378" s="2">
        <v>52.68</v>
      </c>
      <c r="C1378" s="2">
        <v>1043.24</v>
      </c>
      <c r="D1378" s="2" t="s">
        <v>53</v>
      </c>
      <c r="Z1378" s="12">
        <v>44974</v>
      </c>
      <c r="AA1378" s="10">
        <v>71606.19</v>
      </c>
      <c r="AB1378" s="10">
        <v>-2903818.52</v>
      </c>
    </row>
    <row r="1379" spans="1:28" ht="15.75" customHeight="1" thickBot="1" x14ac:dyDescent="0.35">
      <c r="A1379" s="4">
        <v>43863</v>
      </c>
      <c r="B1379" s="2">
        <v>102.58</v>
      </c>
      <c r="C1379" s="2">
        <v>-36741.1</v>
      </c>
      <c r="D1379" s="2" t="s">
        <v>54</v>
      </c>
      <c r="Z1379" s="12">
        <v>44975</v>
      </c>
      <c r="AA1379" s="10">
        <v>1891.56</v>
      </c>
      <c r="AB1379" s="10">
        <v>287.11</v>
      </c>
    </row>
    <row r="1380" spans="1:28" ht="15.75" customHeight="1" thickBot="1" x14ac:dyDescent="0.35">
      <c r="A1380" s="4">
        <v>43864</v>
      </c>
      <c r="B1380" s="2">
        <v>2177.59</v>
      </c>
      <c r="C1380" s="2">
        <v>-23933.4</v>
      </c>
      <c r="D1380" s="2" t="s">
        <v>54</v>
      </c>
      <c r="Z1380" s="12">
        <v>44976</v>
      </c>
      <c r="AA1380" s="10">
        <v>3996.83</v>
      </c>
      <c r="AB1380" s="10">
        <v>-39006.339999999997</v>
      </c>
    </row>
    <row r="1381" spans="1:28" ht="15.75" customHeight="1" thickBot="1" x14ac:dyDescent="0.35">
      <c r="A1381" s="4">
        <v>43864</v>
      </c>
      <c r="B1381" s="2">
        <v>2577.64</v>
      </c>
      <c r="C1381" s="2">
        <v>-54319.83</v>
      </c>
      <c r="D1381" s="2" t="s">
        <v>55</v>
      </c>
      <c r="Z1381" s="12">
        <v>44977</v>
      </c>
      <c r="AA1381" s="10">
        <v>43867.88</v>
      </c>
      <c r="AB1381" s="10">
        <v>304295.28999999998</v>
      </c>
    </row>
    <row r="1382" spans="1:28" ht="15.75" customHeight="1" thickBot="1" x14ac:dyDescent="0.35">
      <c r="A1382" s="4">
        <v>43864</v>
      </c>
      <c r="B1382" s="2">
        <v>515.73</v>
      </c>
      <c r="C1382" s="2">
        <v>4394.58</v>
      </c>
      <c r="D1382" s="2" t="s">
        <v>52</v>
      </c>
      <c r="Z1382" s="12">
        <v>44978</v>
      </c>
      <c r="AA1382" s="10">
        <v>90700.55</v>
      </c>
      <c r="AB1382" s="10">
        <v>53205.81</v>
      </c>
    </row>
    <row r="1383" spans="1:28" ht="15.75" customHeight="1" thickBot="1" x14ac:dyDescent="0.35">
      <c r="A1383" s="4">
        <v>43864</v>
      </c>
      <c r="B1383" s="2">
        <v>2649.59</v>
      </c>
      <c r="C1383" s="2">
        <v>-829.54</v>
      </c>
      <c r="D1383" s="2" t="s">
        <v>53</v>
      </c>
      <c r="Z1383" s="12">
        <v>44979</v>
      </c>
      <c r="AA1383" s="10">
        <v>82908.33</v>
      </c>
      <c r="AB1383" s="10">
        <v>2016479.76</v>
      </c>
    </row>
    <row r="1384" spans="1:28" ht="15.75" customHeight="1" thickBot="1" x14ac:dyDescent="0.35">
      <c r="A1384" s="4">
        <v>43865</v>
      </c>
      <c r="B1384" s="2">
        <v>2391.9299999999998</v>
      </c>
      <c r="C1384" s="2">
        <v>-52120.47</v>
      </c>
      <c r="D1384" s="2" t="s">
        <v>55</v>
      </c>
      <c r="Z1384" s="12">
        <v>44980</v>
      </c>
      <c r="AA1384" s="10">
        <v>87763.43</v>
      </c>
      <c r="AB1384" s="10">
        <v>1629353.2</v>
      </c>
    </row>
    <row r="1385" spans="1:28" ht="15.75" customHeight="1" thickBot="1" x14ac:dyDescent="0.35">
      <c r="A1385" s="4">
        <v>43865</v>
      </c>
      <c r="B1385" s="2">
        <v>2591.4499999999998</v>
      </c>
      <c r="C1385" s="2">
        <v>-213946.21</v>
      </c>
      <c r="D1385" s="2" t="s">
        <v>54</v>
      </c>
      <c r="Z1385" s="12">
        <v>44981</v>
      </c>
      <c r="AA1385" s="10">
        <v>84133.759999999995</v>
      </c>
      <c r="AB1385" s="10">
        <v>-2807136.29</v>
      </c>
    </row>
    <row r="1386" spans="1:28" ht="15.75" customHeight="1" thickBot="1" x14ac:dyDescent="0.35">
      <c r="A1386" s="4">
        <v>43865</v>
      </c>
      <c r="B1386" s="2">
        <v>2082.4299999999998</v>
      </c>
      <c r="C1386" s="2">
        <v>-15942.89</v>
      </c>
      <c r="D1386" s="2" t="s">
        <v>53</v>
      </c>
      <c r="Z1386" s="12">
        <v>44982</v>
      </c>
      <c r="AA1386" s="10">
        <v>1935.13</v>
      </c>
      <c r="AB1386" s="10">
        <v>-18775</v>
      </c>
    </row>
    <row r="1387" spans="1:28" ht="15.75" customHeight="1" thickBot="1" x14ac:dyDescent="0.35">
      <c r="A1387" s="4">
        <v>43865</v>
      </c>
      <c r="B1387" s="2">
        <v>503.63</v>
      </c>
      <c r="C1387" s="2">
        <v>-9833.2800000000007</v>
      </c>
      <c r="D1387" s="2" t="s">
        <v>52</v>
      </c>
      <c r="Z1387" s="12">
        <v>44983</v>
      </c>
      <c r="AA1387" s="10">
        <v>3224.03</v>
      </c>
      <c r="AB1387" s="10">
        <v>-20241.21</v>
      </c>
    </row>
    <row r="1388" spans="1:28" ht="15.75" customHeight="1" thickBot="1" x14ac:dyDescent="0.35">
      <c r="A1388" s="4">
        <v>43866</v>
      </c>
      <c r="B1388" s="2">
        <v>2057.94</v>
      </c>
      <c r="C1388" s="2">
        <v>-27096.76</v>
      </c>
      <c r="D1388" s="2" t="s">
        <v>54</v>
      </c>
      <c r="Z1388" s="12">
        <v>44984</v>
      </c>
      <c r="AA1388" s="10">
        <v>521.51</v>
      </c>
      <c r="AB1388" s="10">
        <v>4140.1499999999996</v>
      </c>
    </row>
    <row r="1389" spans="1:28" ht="15.75" customHeight="1" x14ac:dyDescent="0.3">
      <c r="A1389" s="4">
        <v>43866</v>
      </c>
      <c r="B1389" s="2">
        <v>2310.8200000000002</v>
      </c>
      <c r="C1389" s="2">
        <v>-18408.990000000002</v>
      </c>
      <c r="D1389" s="2" t="s">
        <v>55</v>
      </c>
    </row>
    <row r="1390" spans="1:28" ht="15.75" customHeight="1" x14ac:dyDescent="0.3">
      <c r="A1390" s="4">
        <v>43866</v>
      </c>
      <c r="B1390" s="2">
        <v>2841.55</v>
      </c>
      <c r="C1390" s="2">
        <v>-74318.97</v>
      </c>
      <c r="D1390" s="2" t="s">
        <v>53</v>
      </c>
    </row>
    <row r="1391" spans="1:28" ht="15.75" customHeight="1" x14ac:dyDescent="0.3">
      <c r="A1391" s="4">
        <v>43866</v>
      </c>
      <c r="B1391" s="2">
        <v>424.64</v>
      </c>
      <c r="C1391" s="2">
        <v>-7434.11</v>
      </c>
      <c r="D1391" s="2" t="s">
        <v>52</v>
      </c>
    </row>
    <row r="1392" spans="1:28" ht="15.75" customHeight="1" x14ac:dyDescent="0.3">
      <c r="A1392" s="4">
        <v>43867</v>
      </c>
      <c r="B1392" s="2">
        <v>3006.44</v>
      </c>
      <c r="C1392" s="2">
        <v>-96482.14</v>
      </c>
      <c r="D1392" s="2" t="s">
        <v>53</v>
      </c>
    </row>
    <row r="1393" spans="1:4" ht="15.75" customHeight="1" x14ac:dyDescent="0.3">
      <c r="A1393" s="4">
        <v>43867</v>
      </c>
      <c r="B1393" s="2">
        <v>2244.4</v>
      </c>
      <c r="C1393" s="2">
        <v>-97858.39</v>
      </c>
      <c r="D1393" s="2" t="s">
        <v>55</v>
      </c>
    </row>
    <row r="1394" spans="1:4" ht="15.75" customHeight="1" x14ac:dyDescent="0.3">
      <c r="A1394" s="4">
        <v>43867</v>
      </c>
      <c r="B1394" s="2">
        <v>1835.25</v>
      </c>
      <c r="C1394" s="2">
        <v>-34292.639999999999</v>
      </c>
      <c r="D1394" s="2" t="s">
        <v>54</v>
      </c>
    </row>
    <row r="1395" spans="1:4" ht="15.75" customHeight="1" x14ac:dyDescent="0.3">
      <c r="A1395" s="4">
        <v>43867</v>
      </c>
      <c r="B1395" s="2">
        <v>360.94</v>
      </c>
      <c r="C1395" s="2">
        <v>-11449.61</v>
      </c>
      <c r="D1395" s="2" t="s">
        <v>52</v>
      </c>
    </row>
    <row r="1396" spans="1:4" ht="15.75" customHeight="1" x14ac:dyDescent="0.3">
      <c r="A1396" s="4">
        <v>43868</v>
      </c>
      <c r="B1396" s="2">
        <v>2037.97</v>
      </c>
      <c r="C1396" s="2">
        <v>-77180.31</v>
      </c>
      <c r="D1396" s="2" t="s">
        <v>55</v>
      </c>
    </row>
    <row r="1397" spans="1:4" ht="15.75" customHeight="1" x14ac:dyDescent="0.3">
      <c r="A1397" s="4">
        <v>43868</v>
      </c>
      <c r="B1397" s="2">
        <v>3036.99</v>
      </c>
      <c r="C1397" s="2">
        <v>-224217.65</v>
      </c>
      <c r="D1397" s="2" t="s">
        <v>53</v>
      </c>
    </row>
    <row r="1398" spans="1:4" ht="15.75" customHeight="1" x14ac:dyDescent="0.3">
      <c r="A1398" s="4">
        <v>43868</v>
      </c>
      <c r="B1398" s="2">
        <v>544.5</v>
      </c>
      <c r="C1398" s="2">
        <v>1444.85</v>
      </c>
      <c r="D1398" s="2" t="s">
        <v>52</v>
      </c>
    </row>
    <row r="1399" spans="1:4" ht="15.75" customHeight="1" x14ac:dyDescent="0.3">
      <c r="A1399" s="4">
        <v>43868</v>
      </c>
      <c r="B1399" s="2">
        <v>2113.61</v>
      </c>
      <c r="C1399" s="2">
        <v>-37286.559999999998</v>
      </c>
      <c r="D1399" s="2" t="s">
        <v>54</v>
      </c>
    </row>
    <row r="1400" spans="1:4" ht="15.75" customHeight="1" x14ac:dyDescent="0.3">
      <c r="A1400" s="4">
        <v>43870</v>
      </c>
      <c r="B1400" s="2">
        <v>34.4</v>
      </c>
      <c r="C1400" s="2">
        <v>-6286.39</v>
      </c>
      <c r="D1400" s="2" t="s">
        <v>55</v>
      </c>
    </row>
    <row r="1401" spans="1:4" ht="15.75" customHeight="1" x14ac:dyDescent="0.3">
      <c r="A1401" s="4">
        <v>43870</v>
      </c>
      <c r="B1401" s="2">
        <v>55.44</v>
      </c>
      <c r="C1401" s="2">
        <v>-1113.32</v>
      </c>
      <c r="D1401" s="2" t="s">
        <v>52</v>
      </c>
    </row>
    <row r="1402" spans="1:4" ht="15.75" customHeight="1" x14ac:dyDescent="0.3">
      <c r="A1402" s="4">
        <v>43870</v>
      </c>
      <c r="B1402" s="2">
        <v>101.32</v>
      </c>
      <c r="C1402" s="2">
        <v>-10318.77</v>
      </c>
      <c r="D1402" s="2" t="s">
        <v>53</v>
      </c>
    </row>
    <row r="1403" spans="1:4" ht="15.75" customHeight="1" x14ac:dyDescent="0.3">
      <c r="A1403" s="4">
        <v>43870</v>
      </c>
      <c r="B1403" s="2">
        <v>136.74</v>
      </c>
      <c r="C1403" s="2">
        <v>-21644.560000000001</v>
      </c>
      <c r="D1403" s="2" t="s">
        <v>54</v>
      </c>
    </row>
    <row r="1404" spans="1:4" ht="15.75" customHeight="1" x14ac:dyDescent="0.3">
      <c r="A1404" s="4">
        <v>43871</v>
      </c>
      <c r="B1404" s="2">
        <v>2980.1</v>
      </c>
      <c r="C1404" s="2">
        <v>-304345.09999999998</v>
      </c>
      <c r="D1404" s="2" t="s">
        <v>53</v>
      </c>
    </row>
    <row r="1405" spans="1:4" ht="15.75" customHeight="1" x14ac:dyDescent="0.3">
      <c r="A1405" s="4">
        <v>43871</v>
      </c>
      <c r="B1405" s="2">
        <v>370.12</v>
      </c>
      <c r="C1405" s="2">
        <v>305.32</v>
      </c>
      <c r="D1405" s="2" t="s">
        <v>52</v>
      </c>
    </row>
    <row r="1406" spans="1:4" ht="15.75" customHeight="1" x14ac:dyDescent="0.3">
      <c r="A1406" s="4">
        <v>43871</v>
      </c>
      <c r="B1406" s="2">
        <v>1722.57</v>
      </c>
      <c r="C1406" s="2">
        <v>-63941.82</v>
      </c>
      <c r="D1406" s="2" t="s">
        <v>55</v>
      </c>
    </row>
    <row r="1407" spans="1:4" ht="15.75" customHeight="1" x14ac:dyDescent="0.3">
      <c r="A1407" s="4">
        <v>43871</v>
      </c>
      <c r="B1407" s="2">
        <v>1419.36</v>
      </c>
      <c r="C1407" s="2">
        <v>15737.43</v>
      </c>
      <c r="D1407" s="2" t="s">
        <v>54</v>
      </c>
    </row>
    <row r="1408" spans="1:4" ht="15.75" customHeight="1" x14ac:dyDescent="0.3">
      <c r="A1408" s="4">
        <v>43872</v>
      </c>
      <c r="B1408" s="2">
        <v>3080.52</v>
      </c>
      <c r="C1408" s="2">
        <v>-93248.8</v>
      </c>
      <c r="D1408" s="2" t="s">
        <v>53</v>
      </c>
    </row>
    <row r="1409" spans="1:4" ht="15.75" customHeight="1" x14ac:dyDescent="0.3">
      <c r="A1409" s="4">
        <v>43872</v>
      </c>
      <c r="B1409" s="2">
        <v>2038.89</v>
      </c>
      <c r="C1409" s="2">
        <v>-5641.96</v>
      </c>
      <c r="D1409" s="2" t="s">
        <v>55</v>
      </c>
    </row>
    <row r="1410" spans="1:4" ht="15.75" customHeight="1" x14ac:dyDescent="0.3">
      <c r="A1410" s="4">
        <v>43872</v>
      </c>
      <c r="B1410" s="2">
        <v>426.39</v>
      </c>
      <c r="C1410" s="2">
        <v>-2946.73</v>
      </c>
      <c r="D1410" s="2" t="s">
        <v>52</v>
      </c>
    </row>
    <row r="1411" spans="1:4" ht="15.75" customHeight="1" x14ac:dyDescent="0.3">
      <c r="A1411" s="4">
        <v>43872</v>
      </c>
      <c r="B1411" s="2">
        <v>2151.6</v>
      </c>
      <c r="C1411" s="2">
        <v>40784.21</v>
      </c>
      <c r="D1411" s="2" t="s">
        <v>54</v>
      </c>
    </row>
    <row r="1412" spans="1:4" ht="15.75" customHeight="1" x14ac:dyDescent="0.3">
      <c r="A1412" s="4">
        <v>43873</v>
      </c>
      <c r="B1412" s="2">
        <v>1420.65</v>
      </c>
      <c r="C1412" s="2">
        <v>34320.410000000003</v>
      </c>
      <c r="D1412" s="2" t="s">
        <v>54</v>
      </c>
    </row>
    <row r="1413" spans="1:4" ht="15.75" customHeight="1" x14ac:dyDescent="0.3">
      <c r="A1413" s="4">
        <v>43873</v>
      </c>
      <c r="B1413" s="2">
        <v>3684.94</v>
      </c>
      <c r="C1413" s="2">
        <v>-210173.55</v>
      </c>
      <c r="D1413" s="2" t="s">
        <v>53</v>
      </c>
    </row>
    <row r="1414" spans="1:4" ht="15.75" customHeight="1" x14ac:dyDescent="0.3">
      <c r="A1414" s="4">
        <v>43873</v>
      </c>
      <c r="B1414" s="2">
        <v>448.65</v>
      </c>
      <c r="C1414" s="2">
        <v>-6277.53</v>
      </c>
      <c r="D1414" s="2" t="s">
        <v>52</v>
      </c>
    </row>
    <row r="1415" spans="1:4" ht="15.75" customHeight="1" x14ac:dyDescent="0.3">
      <c r="A1415" s="4">
        <v>43873</v>
      </c>
      <c r="B1415" s="2">
        <v>1470.23</v>
      </c>
      <c r="C1415" s="2">
        <v>-14983.88</v>
      </c>
      <c r="D1415" s="2" t="s">
        <v>55</v>
      </c>
    </row>
    <row r="1416" spans="1:4" ht="15.75" customHeight="1" x14ac:dyDescent="0.3">
      <c r="A1416" s="4">
        <v>43874</v>
      </c>
      <c r="B1416" s="2">
        <v>2155.8200000000002</v>
      </c>
      <c r="C1416" s="2">
        <v>-77483.31</v>
      </c>
      <c r="D1416" s="2" t="s">
        <v>55</v>
      </c>
    </row>
    <row r="1417" spans="1:4" ht="15.75" customHeight="1" x14ac:dyDescent="0.3">
      <c r="A1417" s="4">
        <v>43874</v>
      </c>
      <c r="B1417" s="2">
        <v>3931.15</v>
      </c>
      <c r="C1417" s="2">
        <v>-316080.45</v>
      </c>
      <c r="D1417" s="2" t="s">
        <v>53</v>
      </c>
    </row>
    <row r="1418" spans="1:4" ht="15.75" customHeight="1" x14ac:dyDescent="0.3">
      <c r="A1418" s="4">
        <v>43874</v>
      </c>
      <c r="B1418" s="2">
        <v>505.74</v>
      </c>
      <c r="C1418" s="2">
        <v>5903.95</v>
      </c>
      <c r="D1418" s="2" t="s">
        <v>52</v>
      </c>
    </row>
    <row r="1419" spans="1:4" ht="15.75" customHeight="1" x14ac:dyDescent="0.3">
      <c r="A1419" s="4">
        <v>43874</v>
      </c>
      <c r="B1419" s="2">
        <v>1783.82</v>
      </c>
      <c r="C1419" s="2">
        <v>-46620.82</v>
      </c>
      <c r="D1419" s="2" t="s">
        <v>54</v>
      </c>
    </row>
    <row r="1420" spans="1:4" ht="15.75" customHeight="1" x14ac:dyDescent="0.3">
      <c r="A1420" s="4">
        <v>43875</v>
      </c>
      <c r="B1420" s="2">
        <v>1502.58</v>
      </c>
      <c r="C1420" s="2">
        <v>-101672.77</v>
      </c>
      <c r="D1420" s="2" t="s">
        <v>54</v>
      </c>
    </row>
    <row r="1421" spans="1:4" ht="15.75" customHeight="1" x14ac:dyDescent="0.3">
      <c r="A1421" s="4">
        <v>43875</v>
      </c>
      <c r="B1421" s="2">
        <v>2607.81</v>
      </c>
      <c r="C1421" s="2">
        <v>-75188.44</v>
      </c>
      <c r="D1421" s="2" t="s">
        <v>53</v>
      </c>
    </row>
    <row r="1422" spans="1:4" ht="15.75" customHeight="1" x14ac:dyDescent="0.3">
      <c r="A1422" s="4">
        <v>43875</v>
      </c>
      <c r="B1422" s="2">
        <v>1331.94</v>
      </c>
      <c r="C1422" s="2">
        <v>-5320.6</v>
      </c>
      <c r="D1422" s="2" t="s">
        <v>55</v>
      </c>
    </row>
    <row r="1423" spans="1:4" ht="15.75" customHeight="1" x14ac:dyDescent="0.3">
      <c r="A1423" s="4">
        <v>43875</v>
      </c>
      <c r="B1423" s="2">
        <v>262.73</v>
      </c>
      <c r="C1423" s="2">
        <v>255.44</v>
      </c>
      <c r="D1423" s="2" t="s">
        <v>52</v>
      </c>
    </row>
    <row r="1424" spans="1:4" ht="15.75" customHeight="1" x14ac:dyDescent="0.3">
      <c r="A1424" s="4">
        <v>43877</v>
      </c>
      <c r="B1424" s="2">
        <v>83.09</v>
      </c>
      <c r="C1424" s="2">
        <v>-6303.01</v>
      </c>
      <c r="D1424" s="2" t="s">
        <v>53</v>
      </c>
    </row>
    <row r="1425" spans="1:4" ht="15.75" customHeight="1" x14ac:dyDescent="0.3">
      <c r="A1425" s="4">
        <v>43877</v>
      </c>
      <c r="B1425" s="2">
        <v>12.74</v>
      </c>
      <c r="C1425" s="2">
        <v>-373.48</v>
      </c>
      <c r="D1425" s="2" t="s">
        <v>52</v>
      </c>
    </row>
    <row r="1426" spans="1:4" ht="15.75" customHeight="1" x14ac:dyDescent="0.3">
      <c r="A1426" s="4">
        <v>43877</v>
      </c>
      <c r="B1426" s="2">
        <v>47.32</v>
      </c>
      <c r="C1426" s="2">
        <v>-747.31</v>
      </c>
      <c r="D1426" s="2" t="s">
        <v>54</v>
      </c>
    </row>
    <row r="1427" spans="1:4" ht="15.75" customHeight="1" x14ac:dyDescent="0.3">
      <c r="A1427" s="4">
        <v>43877</v>
      </c>
      <c r="B1427" s="2">
        <v>27.38</v>
      </c>
      <c r="C1427" s="2">
        <v>-1356.65</v>
      </c>
      <c r="D1427" s="2" t="s">
        <v>55</v>
      </c>
    </row>
    <row r="1428" spans="1:4" ht="15.75" customHeight="1" x14ac:dyDescent="0.3">
      <c r="A1428" s="4">
        <v>43878</v>
      </c>
      <c r="B1428" s="2">
        <v>218.75</v>
      </c>
      <c r="C1428" s="2">
        <v>-1368.39</v>
      </c>
      <c r="D1428" s="2" t="s">
        <v>52</v>
      </c>
    </row>
    <row r="1429" spans="1:4" ht="15.75" customHeight="1" x14ac:dyDescent="0.3">
      <c r="A1429" s="4">
        <v>43878</v>
      </c>
      <c r="B1429" s="2">
        <v>877.01</v>
      </c>
      <c r="C1429" s="2">
        <v>-83.72</v>
      </c>
      <c r="D1429" s="2" t="s">
        <v>55</v>
      </c>
    </row>
    <row r="1430" spans="1:4" ht="15.75" customHeight="1" x14ac:dyDescent="0.3">
      <c r="A1430" s="4">
        <v>43878</v>
      </c>
      <c r="B1430" s="2">
        <v>2073.4299999999998</v>
      </c>
      <c r="C1430" s="2">
        <v>-37139.949999999997</v>
      </c>
      <c r="D1430" s="2" t="s">
        <v>53</v>
      </c>
    </row>
    <row r="1431" spans="1:4" ht="15.75" customHeight="1" x14ac:dyDescent="0.3">
      <c r="A1431" s="4">
        <v>43878</v>
      </c>
      <c r="B1431" s="2">
        <v>678.95</v>
      </c>
      <c r="C1431" s="2">
        <v>-12957.13</v>
      </c>
      <c r="D1431" s="2" t="s">
        <v>54</v>
      </c>
    </row>
    <row r="1432" spans="1:4" ht="15.75" customHeight="1" x14ac:dyDescent="0.3">
      <c r="A1432" s="4">
        <v>43879</v>
      </c>
      <c r="B1432" s="2">
        <v>1954.13</v>
      </c>
      <c r="C1432" s="2">
        <v>-14368</v>
      </c>
      <c r="D1432" s="2" t="s">
        <v>55</v>
      </c>
    </row>
    <row r="1433" spans="1:4" ht="15.75" customHeight="1" x14ac:dyDescent="0.3">
      <c r="A1433" s="4">
        <v>43879</v>
      </c>
      <c r="B1433" s="2">
        <v>393.68</v>
      </c>
      <c r="C1433" s="2">
        <v>-779.72</v>
      </c>
      <c r="D1433" s="2" t="s">
        <v>52</v>
      </c>
    </row>
    <row r="1434" spans="1:4" ht="15.75" customHeight="1" x14ac:dyDescent="0.3">
      <c r="A1434" s="4">
        <v>43879</v>
      </c>
      <c r="B1434" s="2">
        <v>4384.54</v>
      </c>
      <c r="C1434" s="2">
        <v>-535156.09</v>
      </c>
      <c r="D1434" s="2" t="s">
        <v>53</v>
      </c>
    </row>
    <row r="1435" spans="1:4" ht="15.75" customHeight="1" x14ac:dyDescent="0.3">
      <c r="A1435" s="4">
        <v>43879</v>
      </c>
      <c r="B1435" s="2">
        <v>2215.5100000000002</v>
      </c>
      <c r="C1435" s="2">
        <v>-544262.03</v>
      </c>
      <c r="D1435" s="2" t="s">
        <v>54</v>
      </c>
    </row>
    <row r="1436" spans="1:4" ht="15.75" customHeight="1" x14ac:dyDescent="0.3">
      <c r="A1436" s="4">
        <v>43880</v>
      </c>
      <c r="B1436" s="2">
        <v>1917.51</v>
      </c>
      <c r="C1436" s="2">
        <v>-55737.18</v>
      </c>
      <c r="D1436" s="2" t="s">
        <v>55</v>
      </c>
    </row>
    <row r="1437" spans="1:4" ht="15.75" customHeight="1" x14ac:dyDescent="0.3">
      <c r="A1437" s="4">
        <v>43880</v>
      </c>
      <c r="B1437" s="2">
        <v>1152.43</v>
      </c>
      <c r="C1437" s="2">
        <v>-152628.01</v>
      </c>
      <c r="D1437" s="2" t="s">
        <v>52</v>
      </c>
    </row>
    <row r="1438" spans="1:4" ht="15.75" customHeight="1" x14ac:dyDescent="0.3">
      <c r="A1438" s="4">
        <v>43880</v>
      </c>
      <c r="B1438" s="2">
        <v>3186.26</v>
      </c>
      <c r="C1438" s="2">
        <v>-61061.22</v>
      </c>
      <c r="D1438" s="2" t="s">
        <v>53</v>
      </c>
    </row>
    <row r="1439" spans="1:4" ht="15.75" customHeight="1" x14ac:dyDescent="0.3">
      <c r="A1439" s="4">
        <v>43880</v>
      </c>
      <c r="B1439" s="2">
        <v>1791.34</v>
      </c>
      <c r="C1439" s="2">
        <v>-267715.09999999998</v>
      </c>
      <c r="D1439" s="2" t="s">
        <v>54</v>
      </c>
    </row>
    <row r="1440" spans="1:4" ht="15.75" customHeight="1" x14ac:dyDescent="0.3">
      <c r="A1440" s="4">
        <v>43881</v>
      </c>
      <c r="B1440" s="2">
        <v>3895.98</v>
      </c>
      <c r="C1440" s="2">
        <v>-60594.720000000001</v>
      </c>
      <c r="D1440" s="2" t="s">
        <v>53</v>
      </c>
    </row>
    <row r="1441" spans="1:4" ht="15.75" customHeight="1" x14ac:dyDescent="0.3">
      <c r="A1441" s="4">
        <v>43881</v>
      </c>
      <c r="B1441" s="2">
        <v>1944.71</v>
      </c>
      <c r="C1441" s="2">
        <v>-397021.14</v>
      </c>
      <c r="D1441" s="2" t="s">
        <v>54</v>
      </c>
    </row>
    <row r="1442" spans="1:4" ht="15.75" customHeight="1" x14ac:dyDescent="0.3">
      <c r="A1442" s="4">
        <v>43881</v>
      </c>
      <c r="B1442" s="2">
        <v>1203.95</v>
      </c>
      <c r="C1442" s="2">
        <v>-89423.24</v>
      </c>
      <c r="D1442" s="2" t="s">
        <v>52</v>
      </c>
    </row>
    <row r="1443" spans="1:4" ht="15.75" customHeight="1" x14ac:dyDescent="0.3">
      <c r="A1443" s="4">
        <v>43881</v>
      </c>
      <c r="B1443" s="2">
        <v>1621.55</v>
      </c>
      <c r="C1443" s="2">
        <v>-93449.8</v>
      </c>
      <c r="D1443" s="2" t="s">
        <v>55</v>
      </c>
    </row>
    <row r="1444" spans="1:4" ht="15.75" customHeight="1" x14ac:dyDescent="0.3">
      <c r="A1444" s="4">
        <v>43882</v>
      </c>
      <c r="B1444" s="2">
        <v>712.6</v>
      </c>
      <c r="C1444" s="2">
        <v>-9184.8799999999992</v>
      </c>
      <c r="D1444" s="2" t="s">
        <v>52</v>
      </c>
    </row>
    <row r="1445" spans="1:4" ht="15.75" customHeight="1" x14ac:dyDescent="0.3">
      <c r="A1445" s="4">
        <v>43882</v>
      </c>
      <c r="B1445" s="2">
        <v>3316.31</v>
      </c>
      <c r="C1445" s="2">
        <v>-16089.56</v>
      </c>
      <c r="D1445" s="2" t="s">
        <v>53</v>
      </c>
    </row>
    <row r="1446" spans="1:4" ht="15.75" customHeight="1" x14ac:dyDescent="0.3">
      <c r="A1446" s="4">
        <v>43882</v>
      </c>
      <c r="B1446" s="2">
        <v>2743.67</v>
      </c>
      <c r="C1446" s="2">
        <v>-340311.2</v>
      </c>
      <c r="D1446" s="2" t="s">
        <v>54</v>
      </c>
    </row>
    <row r="1447" spans="1:4" ht="15.75" customHeight="1" x14ac:dyDescent="0.3">
      <c r="A1447" s="4">
        <v>43882</v>
      </c>
      <c r="B1447" s="2">
        <v>1450.79</v>
      </c>
      <c r="C1447" s="2">
        <v>-4309.3999999999996</v>
      </c>
      <c r="D1447" s="2" t="s">
        <v>55</v>
      </c>
    </row>
    <row r="1448" spans="1:4" ht="15.75" customHeight="1" x14ac:dyDescent="0.3">
      <c r="A1448" s="4">
        <v>43884</v>
      </c>
      <c r="B1448" s="2">
        <v>342.52</v>
      </c>
      <c r="C1448" s="2">
        <v>-44118.34</v>
      </c>
      <c r="D1448" s="2" t="s">
        <v>53</v>
      </c>
    </row>
    <row r="1449" spans="1:4" ht="15.75" customHeight="1" x14ac:dyDescent="0.3">
      <c r="A1449" s="4">
        <v>43884</v>
      </c>
      <c r="B1449" s="2">
        <v>42.49</v>
      </c>
      <c r="C1449" s="2">
        <v>-3551.4</v>
      </c>
      <c r="D1449" s="2" t="s">
        <v>52</v>
      </c>
    </row>
    <row r="1450" spans="1:4" ht="15.75" customHeight="1" x14ac:dyDescent="0.3">
      <c r="A1450" s="4">
        <v>43884</v>
      </c>
      <c r="B1450" s="2">
        <v>42.17</v>
      </c>
      <c r="C1450" s="2">
        <v>-8704.64</v>
      </c>
      <c r="D1450" s="2" t="s">
        <v>55</v>
      </c>
    </row>
    <row r="1451" spans="1:4" ht="15.75" customHeight="1" x14ac:dyDescent="0.3">
      <c r="A1451" s="4">
        <v>43884</v>
      </c>
      <c r="B1451" s="2">
        <v>339.26</v>
      </c>
      <c r="C1451" s="2">
        <v>-354213.67</v>
      </c>
      <c r="D1451" s="2" t="s">
        <v>54</v>
      </c>
    </row>
    <row r="1452" spans="1:4" ht="15.75" customHeight="1" x14ac:dyDescent="0.3">
      <c r="A1452" s="4">
        <v>43885</v>
      </c>
      <c r="B1452" s="2">
        <v>1156.52</v>
      </c>
      <c r="C1452" s="2">
        <v>-3956.44</v>
      </c>
      <c r="D1452" s="2" t="s">
        <v>55</v>
      </c>
    </row>
    <row r="1453" spans="1:4" ht="15.75" customHeight="1" x14ac:dyDescent="0.3">
      <c r="A1453" s="4">
        <v>43885</v>
      </c>
      <c r="B1453" s="2">
        <v>4367.76</v>
      </c>
      <c r="C1453" s="2">
        <v>-9862.9</v>
      </c>
      <c r="D1453" s="2" t="s">
        <v>53</v>
      </c>
    </row>
    <row r="1454" spans="1:4" ht="15.75" customHeight="1" x14ac:dyDescent="0.3">
      <c r="A1454" s="4">
        <v>43885</v>
      </c>
      <c r="B1454" s="2">
        <v>3878.13</v>
      </c>
      <c r="C1454" s="2">
        <v>-159785.9</v>
      </c>
      <c r="D1454" s="2" t="s">
        <v>54</v>
      </c>
    </row>
    <row r="1455" spans="1:4" ht="15.75" customHeight="1" x14ac:dyDescent="0.3">
      <c r="A1455" s="4">
        <v>43885</v>
      </c>
      <c r="B1455" s="2">
        <v>729.02</v>
      </c>
      <c r="C1455" s="2">
        <v>27.38</v>
      </c>
      <c r="D1455" s="2" t="s">
        <v>52</v>
      </c>
    </row>
    <row r="1456" spans="1:4" ht="15.75" customHeight="1" x14ac:dyDescent="0.3">
      <c r="A1456" s="4">
        <v>43886</v>
      </c>
      <c r="B1456" s="2">
        <v>702.07</v>
      </c>
      <c r="C1456" s="2">
        <v>-4697</v>
      </c>
      <c r="D1456" s="2" t="s">
        <v>52</v>
      </c>
    </row>
    <row r="1457" spans="1:4" ht="15.75" customHeight="1" x14ac:dyDescent="0.3">
      <c r="A1457" s="4">
        <v>43886</v>
      </c>
      <c r="B1457" s="2">
        <v>3004.18</v>
      </c>
      <c r="C1457" s="2">
        <v>-124329.16</v>
      </c>
      <c r="D1457" s="2" t="s">
        <v>54</v>
      </c>
    </row>
    <row r="1458" spans="1:4" ht="15.75" customHeight="1" x14ac:dyDescent="0.3">
      <c r="A1458" s="4">
        <v>43886</v>
      </c>
      <c r="B1458" s="2">
        <v>1602.26</v>
      </c>
      <c r="C1458" s="2">
        <v>6779.01</v>
      </c>
      <c r="D1458" s="2" t="s">
        <v>55</v>
      </c>
    </row>
    <row r="1459" spans="1:4" ht="15.75" customHeight="1" x14ac:dyDescent="0.3">
      <c r="A1459" s="4">
        <v>43886</v>
      </c>
      <c r="B1459" s="2">
        <v>3971.59</v>
      </c>
      <c r="C1459" s="2">
        <v>40975.300000000003</v>
      </c>
      <c r="D1459" s="2" t="s">
        <v>53</v>
      </c>
    </row>
    <row r="1460" spans="1:4" ht="15.75" customHeight="1" x14ac:dyDescent="0.3">
      <c r="A1460" s="4">
        <v>43887</v>
      </c>
      <c r="B1460" s="2">
        <v>697.91</v>
      </c>
      <c r="C1460" s="2">
        <v>5985.7</v>
      </c>
      <c r="D1460" s="2" t="s">
        <v>52</v>
      </c>
    </row>
    <row r="1461" spans="1:4" ht="15.75" customHeight="1" x14ac:dyDescent="0.3">
      <c r="A1461" s="4">
        <v>43887</v>
      </c>
      <c r="B1461" s="2">
        <v>1541.67</v>
      </c>
      <c r="C1461" s="2">
        <v>-3883.87</v>
      </c>
      <c r="D1461" s="2" t="s">
        <v>55</v>
      </c>
    </row>
    <row r="1462" spans="1:4" ht="15.75" customHeight="1" x14ac:dyDescent="0.3">
      <c r="A1462" s="4">
        <v>43887</v>
      </c>
      <c r="B1462" s="2">
        <v>2423.9299999999998</v>
      </c>
      <c r="C1462" s="2">
        <v>-10318.26</v>
      </c>
      <c r="D1462" s="2" t="s">
        <v>54</v>
      </c>
    </row>
    <row r="1463" spans="1:4" ht="15.75" customHeight="1" x14ac:dyDescent="0.3">
      <c r="A1463" s="4">
        <v>43887</v>
      </c>
      <c r="B1463" s="2">
        <v>4186.18</v>
      </c>
      <c r="C1463" s="2">
        <v>43902.34</v>
      </c>
      <c r="D1463" s="2" t="s">
        <v>53</v>
      </c>
    </row>
    <row r="1464" spans="1:4" ht="15.75" customHeight="1" x14ac:dyDescent="0.3">
      <c r="A1464" s="4">
        <v>43888</v>
      </c>
      <c r="B1464" s="2">
        <v>1006.91</v>
      </c>
      <c r="C1464" s="2">
        <v>7728.42</v>
      </c>
      <c r="D1464" s="2" t="s">
        <v>52</v>
      </c>
    </row>
    <row r="1465" spans="1:4" ht="15.75" customHeight="1" x14ac:dyDescent="0.3">
      <c r="A1465" s="4">
        <v>43888</v>
      </c>
      <c r="B1465" s="2">
        <v>2287.5500000000002</v>
      </c>
      <c r="C1465" s="2">
        <v>-45071.17</v>
      </c>
      <c r="D1465" s="2" t="s">
        <v>55</v>
      </c>
    </row>
    <row r="1466" spans="1:4" ht="15.75" customHeight="1" x14ac:dyDescent="0.3">
      <c r="A1466" s="4">
        <v>43888</v>
      </c>
      <c r="B1466" s="2">
        <v>2646.71</v>
      </c>
      <c r="C1466" s="2">
        <v>-108453.21</v>
      </c>
      <c r="D1466" s="2" t="s">
        <v>54</v>
      </c>
    </row>
    <row r="1467" spans="1:4" ht="15.75" customHeight="1" x14ac:dyDescent="0.3">
      <c r="A1467" s="4">
        <v>43888</v>
      </c>
      <c r="B1467" s="2">
        <v>5134.8500000000004</v>
      </c>
      <c r="C1467" s="2">
        <v>2889.2</v>
      </c>
      <c r="D1467" s="2" t="s">
        <v>53</v>
      </c>
    </row>
    <row r="1468" spans="1:4" ht="15.75" customHeight="1" x14ac:dyDescent="0.3">
      <c r="A1468" s="4">
        <v>43889</v>
      </c>
      <c r="B1468" s="2">
        <v>903.56</v>
      </c>
      <c r="C1468" s="2">
        <v>-50850.04</v>
      </c>
      <c r="D1468" s="2" t="s">
        <v>52</v>
      </c>
    </row>
    <row r="1469" spans="1:4" ht="15.75" customHeight="1" x14ac:dyDescent="0.3">
      <c r="A1469" s="4">
        <v>43889</v>
      </c>
      <c r="B1469" s="2">
        <v>4140.03</v>
      </c>
      <c r="C1469" s="2">
        <v>-173766.49</v>
      </c>
      <c r="D1469" s="2" t="s">
        <v>53</v>
      </c>
    </row>
    <row r="1470" spans="1:4" ht="15.75" customHeight="1" x14ac:dyDescent="0.3">
      <c r="A1470" s="4">
        <v>43889</v>
      </c>
      <c r="B1470" s="2">
        <v>2004.53</v>
      </c>
      <c r="C1470" s="2">
        <v>-115869.83</v>
      </c>
      <c r="D1470" s="2" t="s">
        <v>55</v>
      </c>
    </row>
    <row r="1471" spans="1:4" ht="15.75" customHeight="1" x14ac:dyDescent="0.3">
      <c r="A1471" s="4">
        <v>43889</v>
      </c>
      <c r="B1471" s="2">
        <v>3778.57</v>
      </c>
      <c r="C1471" s="2">
        <v>-269709.62</v>
      </c>
      <c r="D1471" s="2" t="s">
        <v>54</v>
      </c>
    </row>
    <row r="1472" spans="1:4" ht="15.75" customHeight="1" x14ac:dyDescent="0.3">
      <c r="A1472" s="4">
        <v>43891</v>
      </c>
      <c r="B1472" s="2">
        <v>39.64</v>
      </c>
      <c r="C1472" s="2">
        <v>-4881.55</v>
      </c>
      <c r="D1472" s="2" t="s">
        <v>52</v>
      </c>
    </row>
    <row r="1473" spans="1:4" ht="15.75" customHeight="1" x14ac:dyDescent="0.3">
      <c r="A1473" s="4">
        <v>43891</v>
      </c>
      <c r="B1473" s="2">
        <v>373.98</v>
      </c>
      <c r="C1473" s="2">
        <v>-2293.14</v>
      </c>
      <c r="D1473" s="2" t="s">
        <v>53</v>
      </c>
    </row>
    <row r="1474" spans="1:4" ht="15.75" customHeight="1" x14ac:dyDescent="0.3">
      <c r="A1474" s="4">
        <v>43891</v>
      </c>
      <c r="B1474" s="2">
        <v>118.28</v>
      </c>
      <c r="C1474" s="2">
        <v>8469.91</v>
      </c>
      <c r="D1474" s="2" t="s">
        <v>54</v>
      </c>
    </row>
    <row r="1475" spans="1:4" ht="15.75" customHeight="1" x14ac:dyDescent="0.3">
      <c r="A1475" s="4">
        <v>43891</v>
      </c>
      <c r="B1475" s="2">
        <v>14.87</v>
      </c>
      <c r="C1475" s="2">
        <v>-2487.11</v>
      </c>
      <c r="D1475" s="2" t="s">
        <v>55</v>
      </c>
    </row>
    <row r="1476" spans="1:4" ht="15.75" customHeight="1" x14ac:dyDescent="0.3">
      <c r="A1476" s="4">
        <v>43892</v>
      </c>
      <c r="B1476" s="2">
        <v>1187.6099999999999</v>
      </c>
      <c r="C1476" s="2">
        <v>-4568.25</v>
      </c>
      <c r="D1476" s="2" t="s">
        <v>55</v>
      </c>
    </row>
    <row r="1477" spans="1:4" ht="15.75" customHeight="1" x14ac:dyDescent="0.3">
      <c r="A1477" s="4">
        <v>43892</v>
      </c>
      <c r="B1477" s="2">
        <v>1022.47</v>
      </c>
      <c r="C1477" s="2">
        <v>-1281.17</v>
      </c>
      <c r="D1477" s="2" t="s">
        <v>52</v>
      </c>
    </row>
    <row r="1478" spans="1:4" ht="15.75" customHeight="1" x14ac:dyDescent="0.3">
      <c r="A1478" s="4">
        <v>43892</v>
      </c>
      <c r="B1478" s="2">
        <v>2725.59</v>
      </c>
      <c r="C1478" s="2">
        <v>-70928.929999999993</v>
      </c>
      <c r="D1478" s="2" t="s">
        <v>54</v>
      </c>
    </row>
    <row r="1479" spans="1:4" ht="15.75" customHeight="1" x14ac:dyDescent="0.3">
      <c r="A1479" s="4">
        <v>43892</v>
      </c>
      <c r="B1479" s="2">
        <v>4833.54</v>
      </c>
      <c r="C1479" s="2">
        <v>-41347.53</v>
      </c>
      <c r="D1479" s="2" t="s">
        <v>53</v>
      </c>
    </row>
    <row r="1480" spans="1:4" ht="15.75" customHeight="1" x14ac:dyDescent="0.3">
      <c r="A1480" s="4">
        <v>43893</v>
      </c>
      <c r="B1480" s="2">
        <v>870.04</v>
      </c>
      <c r="C1480" s="2">
        <v>-15254.33</v>
      </c>
      <c r="D1480" s="2" t="s">
        <v>52</v>
      </c>
    </row>
    <row r="1481" spans="1:4" ht="15.75" customHeight="1" x14ac:dyDescent="0.3">
      <c r="A1481" s="4">
        <v>43893</v>
      </c>
      <c r="B1481" s="2">
        <v>2962.2</v>
      </c>
      <c r="C1481" s="2">
        <v>-512689.59</v>
      </c>
      <c r="D1481" s="2" t="s">
        <v>54</v>
      </c>
    </row>
    <row r="1482" spans="1:4" ht="15.75" customHeight="1" x14ac:dyDescent="0.3">
      <c r="A1482" s="4">
        <v>43893</v>
      </c>
      <c r="B1482" s="2">
        <v>1584.79</v>
      </c>
      <c r="C1482" s="2">
        <v>-4804.32</v>
      </c>
      <c r="D1482" s="2" t="s">
        <v>55</v>
      </c>
    </row>
    <row r="1483" spans="1:4" ht="15.75" customHeight="1" x14ac:dyDescent="0.3">
      <c r="A1483" s="4">
        <v>43893</v>
      </c>
      <c r="B1483" s="2">
        <v>3838.45</v>
      </c>
      <c r="C1483" s="2">
        <v>-325868.92</v>
      </c>
      <c r="D1483" s="2" t="s">
        <v>53</v>
      </c>
    </row>
    <row r="1484" spans="1:4" ht="15.75" customHeight="1" x14ac:dyDescent="0.3">
      <c r="A1484" s="4">
        <v>43894</v>
      </c>
      <c r="B1484" s="2">
        <v>2305.42</v>
      </c>
      <c r="C1484" s="2">
        <v>-18268.259999999998</v>
      </c>
      <c r="D1484" s="2" t="s">
        <v>54</v>
      </c>
    </row>
    <row r="1485" spans="1:4" ht="15.75" customHeight="1" x14ac:dyDescent="0.3">
      <c r="A1485" s="4">
        <v>43894</v>
      </c>
      <c r="B1485" s="2">
        <v>1428.24</v>
      </c>
      <c r="C1485" s="2">
        <v>45772.15</v>
      </c>
      <c r="D1485" s="2" t="s">
        <v>55</v>
      </c>
    </row>
    <row r="1486" spans="1:4" ht="15.75" customHeight="1" x14ac:dyDescent="0.3">
      <c r="A1486" s="4">
        <v>43894</v>
      </c>
      <c r="B1486" s="2">
        <v>3491.37</v>
      </c>
      <c r="C1486" s="2">
        <v>-23358.639999999999</v>
      </c>
      <c r="D1486" s="2" t="s">
        <v>53</v>
      </c>
    </row>
    <row r="1487" spans="1:4" ht="15.75" customHeight="1" x14ac:dyDescent="0.3">
      <c r="A1487" s="4">
        <v>43894</v>
      </c>
      <c r="B1487" s="2">
        <v>627.59</v>
      </c>
      <c r="C1487" s="2">
        <v>4395.8100000000004</v>
      </c>
      <c r="D1487" s="2" t="s">
        <v>52</v>
      </c>
    </row>
    <row r="1488" spans="1:4" ht="15.75" customHeight="1" x14ac:dyDescent="0.3">
      <c r="A1488" s="4">
        <v>43895</v>
      </c>
      <c r="B1488" s="2">
        <v>4678.1899999999996</v>
      </c>
      <c r="C1488" s="2">
        <v>-85493.52</v>
      </c>
      <c r="D1488" s="2" t="s">
        <v>53</v>
      </c>
    </row>
    <row r="1489" spans="1:4" ht="15.75" customHeight="1" x14ac:dyDescent="0.3">
      <c r="A1489" s="4">
        <v>43895</v>
      </c>
      <c r="B1489" s="2">
        <v>1388.28</v>
      </c>
      <c r="C1489" s="2">
        <v>-41690.629999999997</v>
      </c>
      <c r="D1489" s="2" t="s">
        <v>55</v>
      </c>
    </row>
    <row r="1490" spans="1:4" ht="15.75" customHeight="1" x14ac:dyDescent="0.3">
      <c r="A1490" s="4">
        <v>43895</v>
      </c>
      <c r="B1490" s="2">
        <v>2651.58</v>
      </c>
      <c r="C1490" s="2">
        <v>-178910.89</v>
      </c>
      <c r="D1490" s="2" t="s">
        <v>54</v>
      </c>
    </row>
    <row r="1491" spans="1:4" ht="15.75" customHeight="1" x14ac:dyDescent="0.3">
      <c r="A1491" s="4">
        <v>43895</v>
      </c>
      <c r="B1491" s="2">
        <v>999.46</v>
      </c>
      <c r="C1491" s="2">
        <v>-101281.17</v>
      </c>
      <c r="D1491" s="2" t="s">
        <v>52</v>
      </c>
    </row>
    <row r="1492" spans="1:4" ht="15.75" customHeight="1" x14ac:dyDescent="0.3">
      <c r="A1492" s="4">
        <v>43896</v>
      </c>
      <c r="B1492" s="2">
        <v>911.07</v>
      </c>
      <c r="C1492" s="2">
        <v>-77334.740000000005</v>
      </c>
      <c r="D1492" s="2" t="s">
        <v>52</v>
      </c>
    </row>
    <row r="1493" spans="1:4" ht="15.75" customHeight="1" x14ac:dyDescent="0.3">
      <c r="A1493" s="4">
        <v>43896</v>
      </c>
      <c r="B1493" s="2">
        <v>3788.71</v>
      </c>
      <c r="C1493" s="2">
        <v>-250562.31</v>
      </c>
      <c r="D1493" s="2" t="s">
        <v>54</v>
      </c>
    </row>
    <row r="1494" spans="1:4" ht="15.75" customHeight="1" x14ac:dyDescent="0.3">
      <c r="A1494" s="4">
        <v>43896</v>
      </c>
      <c r="B1494" s="2">
        <v>1581.18</v>
      </c>
      <c r="C1494" s="2">
        <v>-126816.35</v>
      </c>
      <c r="D1494" s="2" t="s">
        <v>55</v>
      </c>
    </row>
    <row r="1495" spans="1:4" ht="15.75" customHeight="1" x14ac:dyDescent="0.3">
      <c r="A1495" s="4">
        <v>43896</v>
      </c>
      <c r="B1495" s="2">
        <v>4743.42</v>
      </c>
      <c r="C1495" s="2">
        <v>-187520.83</v>
      </c>
      <c r="D1495" s="2" t="s">
        <v>53</v>
      </c>
    </row>
    <row r="1496" spans="1:4" ht="15.75" customHeight="1" x14ac:dyDescent="0.3">
      <c r="A1496" s="4">
        <v>43898</v>
      </c>
      <c r="B1496" s="2">
        <v>380.2</v>
      </c>
      <c r="C1496" s="2">
        <v>-74448.37</v>
      </c>
      <c r="D1496" s="2" t="s">
        <v>54</v>
      </c>
    </row>
    <row r="1497" spans="1:4" ht="15.75" customHeight="1" x14ac:dyDescent="0.3">
      <c r="A1497" s="4">
        <v>43898</v>
      </c>
      <c r="B1497" s="2">
        <v>336.2</v>
      </c>
      <c r="C1497" s="2">
        <v>-145301.95000000001</v>
      </c>
      <c r="D1497" s="2" t="s">
        <v>53</v>
      </c>
    </row>
    <row r="1498" spans="1:4" ht="15.75" customHeight="1" x14ac:dyDescent="0.3">
      <c r="A1498" s="4">
        <v>43898</v>
      </c>
      <c r="B1498" s="2">
        <v>106.48</v>
      </c>
      <c r="C1498" s="2">
        <v>-46333.760000000002</v>
      </c>
      <c r="D1498" s="2" t="s">
        <v>55</v>
      </c>
    </row>
    <row r="1499" spans="1:4" ht="15.75" customHeight="1" x14ac:dyDescent="0.3">
      <c r="A1499" s="4">
        <v>43898</v>
      </c>
      <c r="B1499" s="2">
        <v>166.62</v>
      </c>
      <c r="C1499" s="2">
        <v>-62010.74</v>
      </c>
      <c r="D1499" s="2" t="s">
        <v>52</v>
      </c>
    </row>
    <row r="1500" spans="1:4" ht="15.75" customHeight="1" x14ac:dyDescent="0.3">
      <c r="A1500" s="4">
        <v>43899</v>
      </c>
      <c r="B1500" s="2">
        <v>3470.76</v>
      </c>
      <c r="C1500" s="2">
        <v>18085.68</v>
      </c>
      <c r="D1500" s="2" t="s">
        <v>54</v>
      </c>
    </row>
    <row r="1501" spans="1:4" ht="15.75" customHeight="1" x14ac:dyDescent="0.3">
      <c r="A1501" s="4">
        <v>43899</v>
      </c>
      <c r="B1501" s="2">
        <v>1542.86</v>
      </c>
      <c r="C1501" s="2">
        <v>-178217.43</v>
      </c>
      <c r="D1501" s="2" t="s">
        <v>52</v>
      </c>
    </row>
    <row r="1502" spans="1:4" ht="15.75" customHeight="1" x14ac:dyDescent="0.3">
      <c r="A1502" s="4">
        <v>43899</v>
      </c>
      <c r="B1502" s="2">
        <v>4117.72</v>
      </c>
      <c r="C1502" s="2">
        <v>-59295.14</v>
      </c>
      <c r="D1502" s="2" t="s">
        <v>53</v>
      </c>
    </row>
    <row r="1503" spans="1:4" ht="15.75" customHeight="1" x14ac:dyDescent="0.3">
      <c r="A1503" s="4">
        <v>43899</v>
      </c>
      <c r="B1503" s="2">
        <v>1387.47</v>
      </c>
      <c r="C1503" s="2">
        <v>-72327.58</v>
      </c>
      <c r="D1503" s="2" t="s">
        <v>55</v>
      </c>
    </row>
    <row r="1504" spans="1:4" ht="15.75" customHeight="1" x14ac:dyDescent="0.3">
      <c r="A1504" s="4">
        <v>43900</v>
      </c>
      <c r="B1504" s="2">
        <v>1438.5</v>
      </c>
      <c r="C1504" s="2">
        <v>30309.98</v>
      </c>
      <c r="D1504" s="2" t="s">
        <v>52</v>
      </c>
    </row>
    <row r="1505" spans="1:4" ht="15.75" customHeight="1" x14ac:dyDescent="0.3">
      <c r="A1505" s="4">
        <v>43900</v>
      </c>
      <c r="B1505" s="2">
        <v>3722.94</v>
      </c>
      <c r="C1505" s="2">
        <v>-15834.25</v>
      </c>
      <c r="D1505" s="2" t="s">
        <v>53</v>
      </c>
    </row>
    <row r="1506" spans="1:4" ht="15.75" customHeight="1" x14ac:dyDescent="0.3">
      <c r="A1506" s="4">
        <v>43900</v>
      </c>
      <c r="B1506" s="2">
        <v>1058.28</v>
      </c>
      <c r="C1506" s="2">
        <v>-56846.82</v>
      </c>
      <c r="D1506" s="2" t="s">
        <v>55</v>
      </c>
    </row>
    <row r="1507" spans="1:4" ht="15.75" customHeight="1" x14ac:dyDescent="0.3">
      <c r="A1507" s="4">
        <v>43900</v>
      </c>
      <c r="B1507" s="2">
        <v>2535.9699999999998</v>
      </c>
      <c r="C1507" s="2">
        <v>-22007.93</v>
      </c>
      <c r="D1507" s="2" t="s">
        <v>54</v>
      </c>
    </row>
    <row r="1508" spans="1:4" ht="15.75" customHeight="1" x14ac:dyDescent="0.3">
      <c r="A1508" s="4">
        <v>43901</v>
      </c>
      <c r="B1508" s="2">
        <v>1105.75</v>
      </c>
      <c r="C1508" s="2">
        <v>-8590.43</v>
      </c>
      <c r="D1508" s="2" t="s">
        <v>52</v>
      </c>
    </row>
    <row r="1509" spans="1:4" ht="15.75" customHeight="1" x14ac:dyDescent="0.3">
      <c r="A1509" s="4">
        <v>43901</v>
      </c>
      <c r="B1509" s="2">
        <v>1035.24</v>
      </c>
      <c r="C1509" s="2">
        <v>-11498.75</v>
      </c>
      <c r="D1509" s="2" t="s">
        <v>55</v>
      </c>
    </row>
    <row r="1510" spans="1:4" ht="15.75" customHeight="1" x14ac:dyDescent="0.3">
      <c r="A1510" s="4">
        <v>43901</v>
      </c>
      <c r="B1510" s="2">
        <v>2557.06</v>
      </c>
      <c r="C1510" s="2">
        <v>-146569.49</v>
      </c>
      <c r="D1510" s="2" t="s">
        <v>54</v>
      </c>
    </row>
    <row r="1511" spans="1:4" ht="15.75" customHeight="1" x14ac:dyDescent="0.3">
      <c r="A1511" s="4">
        <v>43901</v>
      </c>
      <c r="B1511" s="2">
        <v>3906.22</v>
      </c>
      <c r="C1511" s="2">
        <v>-8023.17</v>
      </c>
      <c r="D1511" s="2" t="s">
        <v>53</v>
      </c>
    </row>
    <row r="1512" spans="1:4" ht="15.75" customHeight="1" x14ac:dyDescent="0.3">
      <c r="A1512" s="4">
        <v>43902</v>
      </c>
      <c r="B1512" s="2">
        <v>3566.19</v>
      </c>
      <c r="C1512" s="2">
        <v>-754399.68</v>
      </c>
      <c r="D1512" s="2" t="s">
        <v>54</v>
      </c>
    </row>
    <row r="1513" spans="1:4" ht="15.75" customHeight="1" x14ac:dyDescent="0.3">
      <c r="A1513" s="4">
        <v>43902</v>
      </c>
      <c r="B1513" s="2">
        <v>1396.74</v>
      </c>
      <c r="C1513" s="2">
        <v>-120790.64</v>
      </c>
      <c r="D1513" s="2" t="s">
        <v>55</v>
      </c>
    </row>
    <row r="1514" spans="1:4" ht="15.75" customHeight="1" x14ac:dyDescent="0.3">
      <c r="A1514" s="4">
        <v>43902</v>
      </c>
      <c r="B1514" s="2">
        <v>5161.53</v>
      </c>
      <c r="C1514" s="2">
        <v>71721.899999999994</v>
      </c>
      <c r="D1514" s="2" t="s">
        <v>53</v>
      </c>
    </row>
    <row r="1515" spans="1:4" ht="15.75" customHeight="1" x14ac:dyDescent="0.3">
      <c r="A1515" s="4">
        <v>43902</v>
      </c>
      <c r="B1515" s="2">
        <v>1366.76</v>
      </c>
      <c r="C1515" s="2">
        <v>-115551.29</v>
      </c>
      <c r="D1515" s="2" t="s">
        <v>52</v>
      </c>
    </row>
    <row r="1516" spans="1:4" ht="15.75" customHeight="1" x14ac:dyDescent="0.3">
      <c r="A1516" s="4">
        <v>43903</v>
      </c>
      <c r="B1516" s="2">
        <v>1173.6300000000001</v>
      </c>
      <c r="C1516" s="2">
        <v>-52277.87</v>
      </c>
      <c r="D1516" s="2" t="s">
        <v>55</v>
      </c>
    </row>
    <row r="1517" spans="1:4" ht="15.75" customHeight="1" x14ac:dyDescent="0.3">
      <c r="A1517" s="4">
        <v>43903</v>
      </c>
      <c r="B1517" s="2">
        <v>3519.19</v>
      </c>
      <c r="C1517" s="2">
        <v>-271838.26</v>
      </c>
      <c r="D1517" s="2" t="s">
        <v>54</v>
      </c>
    </row>
    <row r="1518" spans="1:4" ht="15.75" customHeight="1" x14ac:dyDescent="0.3">
      <c r="A1518" s="4">
        <v>43903</v>
      </c>
      <c r="B1518" s="2">
        <v>3627.03</v>
      </c>
      <c r="C1518" s="2">
        <v>-84799.53</v>
      </c>
      <c r="D1518" s="2" t="s">
        <v>53</v>
      </c>
    </row>
    <row r="1519" spans="1:4" ht="15.75" customHeight="1" x14ac:dyDescent="0.3">
      <c r="A1519" s="4">
        <v>43903</v>
      </c>
      <c r="B1519" s="2">
        <v>1034.1600000000001</v>
      </c>
      <c r="C1519" s="2">
        <v>3073.99</v>
      </c>
      <c r="D1519" s="2" t="s">
        <v>52</v>
      </c>
    </row>
    <row r="1520" spans="1:4" ht="15.75" customHeight="1" x14ac:dyDescent="0.3">
      <c r="A1520" s="4">
        <v>43905</v>
      </c>
      <c r="B1520" s="2">
        <v>122.77</v>
      </c>
      <c r="C1520" s="2">
        <v>-28995.33</v>
      </c>
      <c r="D1520" s="2" t="s">
        <v>52</v>
      </c>
    </row>
    <row r="1521" spans="1:4" ht="15.75" customHeight="1" x14ac:dyDescent="0.3">
      <c r="A1521" s="4">
        <v>43905</v>
      </c>
      <c r="B1521" s="2">
        <v>193.42</v>
      </c>
      <c r="C1521" s="2">
        <v>-51736.6</v>
      </c>
      <c r="D1521" s="2" t="s">
        <v>54</v>
      </c>
    </row>
    <row r="1522" spans="1:4" ht="15.75" customHeight="1" x14ac:dyDescent="0.3">
      <c r="A1522" s="4">
        <v>43905</v>
      </c>
      <c r="B1522" s="2">
        <v>142.33000000000001</v>
      </c>
      <c r="C1522" s="2">
        <v>-38550.42</v>
      </c>
      <c r="D1522" s="2" t="s">
        <v>53</v>
      </c>
    </row>
    <row r="1523" spans="1:4" ht="15.75" customHeight="1" x14ac:dyDescent="0.3">
      <c r="A1523" s="4">
        <v>43905</v>
      </c>
      <c r="B1523" s="2">
        <v>37.520000000000003</v>
      </c>
      <c r="C1523" s="2">
        <v>-22061.27</v>
      </c>
      <c r="D1523" s="2" t="s">
        <v>55</v>
      </c>
    </row>
    <row r="1524" spans="1:4" ht="15.75" customHeight="1" x14ac:dyDescent="0.3">
      <c r="A1524" s="4">
        <v>43906</v>
      </c>
      <c r="B1524" s="2">
        <v>1198.57</v>
      </c>
      <c r="C1524" s="2">
        <v>-28139.1</v>
      </c>
      <c r="D1524" s="2" t="s">
        <v>55</v>
      </c>
    </row>
    <row r="1525" spans="1:4" ht="15.75" customHeight="1" x14ac:dyDescent="0.3">
      <c r="A1525" s="4">
        <v>43906</v>
      </c>
      <c r="B1525" s="2">
        <v>1164.0999999999999</v>
      </c>
      <c r="C1525" s="2">
        <v>-15663.06</v>
      </c>
      <c r="D1525" s="2" t="s">
        <v>52</v>
      </c>
    </row>
    <row r="1526" spans="1:4" ht="15.75" customHeight="1" x14ac:dyDescent="0.3">
      <c r="A1526" s="4">
        <v>43906</v>
      </c>
      <c r="B1526" s="2">
        <v>2788.41</v>
      </c>
      <c r="C1526" s="2">
        <v>-243461.36</v>
      </c>
      <c r="D1526" s="2" t="s">
        <v>54</v>
      </c>
    </row>
    <row r="1527" spans="1:4" ht="15.75" customHeight="1" x14ac:dyDescent="0.3">
      <c r="A1527" s="4">
        <v>43906</v>
      </c>
      <c r="B1527" s="2">
        <v>3806.87</v>
      </c>
      <c r="C1527" s="2">
        <v>35112.86</v>
      </c>
      <c r="D1527" s="2" t="s">
        <v>53</v>
      </c>
    </row>
    <row r="1528" spans="1:4" ht="15.75" customHeight="1" x14ac:dyDescent="0.3">
      <c r="A1528" s="4">
        <v>43907</v>
      </c>
      <c r="B1528" s="2">
        <v>3637.1</v>
      </c>
      <c r="C1528" s="2">
        <v>-104624.95</v>
      </c>
      <c r="D1528" s="2" t="s">
        <v>53</v>
      </c>
    </row>
    <row r="1529" spans="1:4" ht="15.75" customHeight="1" x14ac:dyDescent="0.3">
      <c r="A1529" s="4">
        <v>43907</v>
      </c>
      <c r="B1529" s="2">
        <v>2378.75</v>
      </c>
      <c r="C1529" s="2">
        <v>-179111.75</v>
      </c>
      <c r="D1529" s="2" t="s">
        <v>54</v>
      </c>
    </row>
    <row r="1530" spans="1:4" ht="15.75" customHeight="1" x14ac:dyDescent="0.3">
      <c r="A1530" s="4">
        <v>43907</v>
      </c>
      <c r="B1530" s="2">
        <v>824.38</v>
      </c>
      <c r="C1530" s="2">
        <v>-6087.62</v>
      </c>
      <c r="D1530" s="2" t="s">
        <v>52</v>
      </c>
    </row>
    <row r="1531" spans="1:4" ht="15.75" customHeight="1" x14ac:dyDescent="0.3">
      <c r="A1531" s="4">
        <v>43907</v>
      </c>
      <c r="B1531" s="2">
        <v>1220.9000000000001</v>
      </c>
      <c r="C1531" s="2">
        <v>-17627.48</v>
      </c>
      <c r="D1531" s="2" t="s">
        <v>55</v>
      </c>
    </row>
    <row r="1532" spans="1:4" ht="15.75" customHeight="1" x14ac:dyDescent="0.3">
      <c r="A1532" s="4">
        <v>43908</v>
      </c>
      <c r="B1532" s="2">
        <v>4017.41</v>
      </c>
      <c r="C1532" s="2">
        <v>-935.75</v>
      </c>
      <c r="D1532" s="2" t="s">
        <v>53</v>
      </c>
    </row>
    <row r="1533" spans="1:4" ht="15.75" customHeight="1" x14ac:dyDescent="0.3">
      <c r="A1533" s="4">
        <v>43908</v>
      </c>
      <c r="B1533" s="2">
        <v>968.02</v>
      </c>
      <c r="C1533" s="2">
        <v>-30482.13</v>
      </c>
      <c r="D1533" s="2" t="s">
        <v>52</v>
      </c>
    </row>
    <row r="1534" spans="1:4" ht="15.75" customHeight="1" x14ac:dyDescent="0.3">
      <c r="A1534" s="4">
        <v>43908</v>
      </c>
      <c r="B1534" s="2">
        <v>5418.16</v>
      </c>
      <c r="C1534" s="2">
        <v>-132720.03</v>
      </c>
      <c r="D1534" s="2" t="s">
        <v>54</v>
      </c>
    </row>
    <row r="1535" spans="1:4" ht="15.75" customHeight="1" x14ac:dyDescent="0.3">
      <c r="A1535" s="4">
        <v>43908</v>
      </c>
      <c r="B1535" s="2">
        <v>2190.83</v>
      </c>
      <c r="C1535" s="2">
        <v>-200912.11</v>
      </c>
      <c r="D1535" s="2" t="s">
        <v>55</v>
      </c>
    </row>
    <row r="1536" spans="1:4" ht="15.75" customHeight="1" x14ac:dyDescent="0.3">
      <c r="A1536" s="4">
        <v>43909</v>
      </c>
      <c r="B1536" s="2">
        <v>1518.36</v>
      </c>
      <c r="C1536" s="2">
        <v>-138225.26</v>
      </c>
      <c r="D1536" s="2" t="s">
        <v>55</v>
      </c>
    </row>
    <row r="1537" spans="1:4" ht="15.75" customHeight="1" x14ac:dyDescent="0.3">
      <c r="A1537" s="4">
        <v>43909</v>
      </c>
      <c r="B1537" s="2">
        <v>4580.29</v>
      </c>
      <c r="C1537" s="2">
        <v>-35385.68</v>
      </c>
      <c r="D1537" s="2" t="s">
        <v>53</v>
      </c>
    </row>
    <row r="1538" spans="1:4" ht="15.75" customHeight="1" x14ac:dyDescent="0.3">
      <c r="A1538" s="4">
        <v>43909</v>
      </c>
      <c r="B1538" s="2">
        <v>990.1</v>
      </c>
      <c r="C1538" s="2">
        <v>-40371.75</v>
      </c>
      <c r="D1538" s="2" t="s">
        <v>52</v>
      </c>
    </row>
    <row r="1539" spans="1:4" ht="15.75" customHeight="1" x14ac:dyDescent="0.3">
      <c r="A1539" s="4">
        <v>43909</v>
      </c>
      <c r="B1539" s="2">
        <v>2173.9299999999998</v>
      </c>
      <c r="C1539" s="2">
        <v>-75030.78</v>
      </c>
      <c r="D1539" s="2" t="s">
        <v>54</v>
      </c>
    </row>
    <row r="1540" spans="1:4" ht="15.75" customHeight="1" x14ac:dyDescent="0.3">
      <c r="A1540" s="4">
        <v>43910</v>
      </c>
      <c r="B1540" s="2">
        <v>1325.54</v>
      </c>
      <c r="C1540" s="2">
        <v>-57625.66</v>
      </c>
      <c r="D1540" s="2" t="s">
        <v>55</v>
      </c>
    </row>
    <row r="1541" spans="1:4" ht="15.75" customHeight="1" x14ac:dyDescent="0.3">
      <c r="A1541" s="4">
        <v>43910</v>
      </c>
      <c r="B1541" s="2">
        <v>1265.21</v>
      </c>
      <c r="C1541" s="2">
        <v>-85744.06</v>
      </c>
      <c r="D1541" s="2" t="s">
        <v>54</v>
      </c>
    </row>
    <row r="1542" spans="1:4" ht="15.75" customHeight="1" x14ac:dyDescent="0.3">
      <c r="A1542" s="4">
        <v>43910</v>
      </c>
      <c r="B1542" s="2">
        <v>3382.76</v>
      </c>
      <c r="C1542" s="2">
        <v>-9907.51</v>
      </c>
      <c r="D1542" s="2" t="s">
        <v>53</v>
      </c>
    </row>
    <row r="1543" spans="1:4" ht="15.75" customHeight="1" x14ac:dyDescent="0.3">
      <c r="A1543" s="4">
        <v>43910</v>
      </c>
      <c r="B1543" s="2">
        <v>1189.08</v>
      </c>
      <c r="C1543" s="2">
        <v>-38021.699999999997</v>
      </c>
      <c r="D1543" s="2" t="s">
        <v>52</v>
      </c>
    </row>
    <row r="1544" spans="1:4" ht="15.75" customHeight="1" x14ac:dyDescent="0.3">
      <c r="A1544" s="4">
        <v>43912</v>
      </c>
      <c r="B1544" s="2">
        <v>135.56</v>
      </c>
      <c r="C1544" s="2">
        <v>2224.2199999999998</v>
      </c>
      <c r="D1544" s="2" t="s">
        <v>54</v>
      </c>
    </row>
    <row r="1545" spans="1:4" ht="15.75" customHeight="1" x14ac:dyDescent="0.3">
      <c r="A1545" s="4">
        <v>43912</v>
      </c>
      <c r="B1545" s="2">
        <v>77.05</v>
      </c>
      <c r="C1545" s="2">
        <v>-12842.54</v>
      </c>
      <c r="D1545" s="2" t="s">
        <v>52</v>
      </c>
    </row>
    <row r="1546" spans="1:4" ht="15.75" customHeight="1" x14ac:dyDescent="0.3">
      <c r="A1546" s="4">
        <v>43912</v>
      </c>
      <c r="B1546" s="2">
        <v>136.31</v>
      </c>
      <c r="C1546" s="2">
        <v>-380.14</v>
      </c>
      <c r="D1546" s="2" t="s">
        <v>53</v>
      </c>
    </row>
    <row r="1547" spans="1:4" ht="15.75" customHeight="1" x14ac:dyDescent="0.3">
      <c r="A1547" s="4">
        <v>43912</v>
      </c>
      <c r="B1547" s="2">
        <v>75.680000000000007</v>
      </c>
      <c r="C1547" s="2">
        <v>-5663.9</v>
      </c>
      <c r="D1547" s="2" t="s">
        <v>55</v>
      </c>
    </row>
    <row r="1548" spans="1:4" ht="15.75" customHeight="1" x14ac:dyDescent="0.3">
      <c r="A1548" s="4">
        <v>43913</v>
      </c>
      <c r="B1548" s="2">
        <v>1092.1500000000001</v>
      </c>
      <c r="C1548" s="2">
        <v>-48070.720000000001</v>
      </c>
      <c r="D1548" s="2" t="s">
        <v>52</v>
      </c>
    </row>
    <row r="1549" spans="1:4" ht="15.75" customHeight="1" x14ac:dyDescent="0.3">
      <c r="A1549" s="4">
        <v>43913</v>
      </c>
      <c r="B1549" s="2">
        <v>1234.8699999999999</v>
      </c>
      <c r="C1549" s="2">
        <v>-4077.55</v>
      </c>
      <c r="D1549" s="2" t="s">
        <v>55</v>
      </c>
    </row>
    <row r="1550" spans="1:4" ht="15.75" customHeight="1" x14ac:dyDescent="0.3">
      <c r="A1550" s="4">
        <v>43913</v>
      </c>
      <c r="B1550" s="2">
        <v>4149</v>
      </c>
      <c r="C1550" s="2">
        <v>41069.019999999997</v>
      </c>
      <c r="D1550" s="2" t="s">
        <v>53</v>
      </c>
    </row>
    <row r="1551" spans="1:4" ht="15.75" customHeight="1" x14ac:dyDescent="0.3">
      <c r="A1551" s="4">
        <v>43913</v>
      </c>
      <c r="B1551" s="2">
        <v>1584.36</v>
      </c>
      <c r="C1551" s="2">
        <v>-232407.14</v>
      </c>
      <c r="D1551" s="2" t="s">
        <v>54</v>
      </c>
    </row>
    <row r="1552" spans="1:4" ht="15.75" customHeight="1" x14ac:dyDescent="0.3">
      <c r="A1552" s="4">
        <v>43914</v>
      </c>
      <c r="B1552" s="2">
        <v>1266.49</v>
      </c>
      <c r="C1552" s="2">
        <v>-25103.97</v>
      </c>
      <c r="D1552" s="2" t="s">
        <v>55</v>
      </c>
    </row>
    <row r="1553" spans="1:4" ht="15.75" customHeight="1" x14ac:dyDescent="0.3">
      <c r="A1553" s="4">
        <v>43914</v>
      </c>
      <c r="B1553" s="2">
        <v>3892.54</v>
      </c>
      <c r="C1553" s="2">
        <v>19570.009999999998</v>
      </c>
      <c r="D1553" s="2" t="s">
        <v>53</v>
      </c>
    </row>
    <row r="1554" spans="1:4" ht="15.75" customHeight="1" x14ac:dyDescent="0.3">
      <c r="A1554" s="4">
        <v>43914</v>
      </c>
      <c r="B1554" s="2">
        <v>764.92</v>
      </c>
      <c r="C1554" s="2">
        <v>-389148.41</v>
      </c>
      <c r="D1554" s="2" t="s">
        <v>54</v>
      </c>
    </row>
    <row r="1555" spans="1:4" ht="15.75" customHeight="1" x14ac:dyDescent="0.3">
      <c r="A1555" s="4">
        <v>43914</v>
      </c>
      <c r="B1555" s="2">
        <v>1106.93</v>
      </c>
      <c r="C1555" s="2">
        <v>-19237.97</v>
      </c>
      <c r="D1555" s="2" t="s">
        <v>52</v>
      </c>
    </row>
    <row r="1556" spans="1:4" ht="15.75" customHeight="1" x14ac:dyDescent="0.3">
      <c r="A1556" s="4">
        <v>43915</v>
      </c>
      <c r="B1556" s="2">
        <v>4920.45</v>
      </c>
      <c r="C1556" s="2">
        <v>3857.34</v>
      </c>
      <c r="D1556" s="2" t="s">
        <v>53</v>
      </c>
    </row>
    <row r="1557" spans="1:4" ht="15.75" customHeight="1" x14ac:dyDescent="0.3">
      <c r="A1557" s="4">
        <v>43915</v>
      </c>
      <c r="B1557" s="2">
        <v>1770.34</v>
      </c>
      <c r="C1557" s="2">
        <v>-74061.77</v>
      </c>
      <c r="D1557" s="2" t="s">
        <v>55</v>
      </c>
    </row>
    <row r="1558" spans="1:4" ht="15.75" customHeight="1" x14ac:dyDescent="0.3">
      <c r="A1558" s="4">
        <v>43915</v>
      </c>
      <c r="B1558" s="2">
        <v>835.57</v>
      </c>
      <c r="C1558" s="2">
        <v>63511.16</v>
      </c>
      <c r="D1558" s="2" t="s">
        <v>54</v>
      </c>
    </row>
    <row r="1559" spans="1:4" ht="15.75" customHeight="1" x14ac:dyDescent="0.3">
      <c r="A1559" s="4">
        <v>43915</v>
      </c>
      <c r="B1559" s="2">
        <v>1502.94</v>
      </c>
      <c r="C1559" s="2">
        <v>18001.669999999998</v>
      </c>
      <c r="D1559" s="2" t="s">
        <v>52</v>
      </c>
    </row>
    <row r="1560" spans="1:4" ht="15.75" customHeight="1" x14ac:dyDescent="0.3">
      <c r="A1560" s="4">
        <v>43916</v>
      </c>
      <c r="B1560" s="2">
        <v>2592.84</v>
      </c>
      <c r="C1560" s="2">
        <v>29824.47</v>
      </c>
      <c r="D1560" s="2" t="s">
        <v>52</v>
      </c>
    </row>
    <row r="1561" spans="1:4" ht="15.75" customHeight="1" x14ac:dyDescent="0.3">
      <c r="A1561" s="4">
        <v>43916</v>
      </c>
      <c r="B1561" s="2">
        <v>2119.23</v>
      </c>
      <c r="C1561" s="2">
        <v>-47405.2</v>
      </c>
      <c r="D1561" s="2" t="s">
        <v>55</v>
      </c>
    </row>
    <row r="1562" spans="1:4" ht="15.75" customHeight="1" x14ac:dyDescent="0.3">
      <c r="A1562" s="4">
        <v>43916</v>
      </c>
      <c r="B1562" s="2">
        <v>1449.2</v>
      </c>
      <c r="C1562" s="2">
        <v>-63035.99</v>
      </c>
      <c r="D1562" s="2" t="s">
        <v>54</v>
      </c>
    </row>
    <row r="1563" spans="1:4" ht="15.75" customHeight="1" x14ac:dyDescent="0.3">
      <c r="A1563" s="4">
        <v>43916</v>
      </c>
      <c r="B1563" s="2">
        <v>5834.06</v>
      </c>
      <c r="C1563" s="2">
        <v>-57764.91</v>
      </c>
      <c r="D1563" s="2" t="s">
        <v>53</v>
      </c>
    </row>
    <row r="1564" spans="1:4" ht="15.75" customHeight="1" x14ac:dyDescent="0.3">
      <c r="A1564" s="4">
        <v>43917</v>
      </c>
      <c r="B1564" s="2">
        <v>6352.9</v>
      </c>
      <c r="C1564" s="2">
        <v>-157202.71</v>
      </c>
      <c r="D1564" s="2" t="s">
        <v>53</v>
      </c>
    </row>
    <row r="1565" spans="1:4" ht="15.75" customHeight="1" x14ac:dyDescent="0.3">
      <c r="A1565" s="4">
        <v>43917</v>
      </c>
      <c r="B1565" s="2">
        <v>318.08</v>
      </c>
      <c r="C1565" s="2">
        <v>1967.76</v>
      </c>
      <c r="D1565" s="2" t="s">
        <v>54</v>
      </c>
    </row>
    <row r="1566" spans="1:4" ht="15.75" customHeight="1" x14ac:dyDescent="0.3">
      <c r="A1566" s="4">
        <v>43917</v>
      </c>
      <c r="B1566" s="2">
        <v>2299.5300000000002</v>
      </c>
      <c r="C1566" s="2">
        <v>-118715.62</v>
      </c>
      <c r="D1566" s="2" t="s">
        <v>55</v>
      </c>
    </row>
    <row r="1567" spans="1:4" ht="15.75" customHeight="1" x14ac:dyDescent="0.3">
      <c r="A1567" s="4">
        <v>43917</v>
      </c>
      <c r="B1567" s="2">
        <v>2123.38</v>
      </c>
      <c r="C1567" s="2">
        <v>25589.66</v>
      </c>
      <c r="D1567" s="2" t="s">
        <v>52</v>
      </c>
    </row>
    <row r="1568" spans="1:4" ht="15.75" customHeight="1" x14ac:dyDescent="0.3">
      <c r="A1568" s="4">
        <v>43919</v>
      </c>
      <c r="B1568" s="2">
        <v>100.95</v>
      </c>
      <c r="C1568" s="2">
        <v>-26437.74</v>
      </c>
      <c r="D1568" s="2" t="s">
        <v>55</v>
      </c>
    </row>
    <row r="1569" spans="1:4" ht="15.75" customHeight="1" x14ac:dyDescent="0.3">
      <c r="A1569" s="4">
        <v>43919</v>
      </c>
      <c r="B1569" s="2">
        <v>186.86</v>
      </c>
      <c r="C1569" s="2">
        <v>-35606.910000000003</v>
      </c>
      <c r="D1569" s="2" t="s">
        <v>53</v>
      </c>
    </row>
    <row r="1570" spans="1:4" ht="15.75" customHeight="1" x14ac:dyDescent="0.3">
      <c r="A1570" s="4">
        <v>43919</v>
      </c>
      <c r="B1570" s="2">
        <v>145.08000000000001</v>
      </c>
      <c r="C1570" s="2">
        <v>-15278.36</v>
      </c>
      <c r="D1570" s="2" t="s">
        <v>52</v>
      </c>
    </row>
    <row r="1571" spans="1:4" ht="15.75" customHeight="1" x14ac:dyDescent="0.3">
      <c r="A1571" s="4">
        <v>43919</v>
      </c>
      <c r="B1571" s="2">
        <v>26.11</v>
      </c>
      <c r="C1571" s="2">
        <v>-13788.21</v>
      </c>
      <c r="D1571" s="2" t="s">
        <v>54</v>
      </c>
    </row>
    <row r="1572" spans="1:4" ht="15.75" customHeight="1" x14ac:dyDescent="0.3">
      <c r="A1572" s="4">
        <v>43920</v>
      </c>
      <c r="B1572" s="2">
        <v>5793.67</v>
      </c>
      <c r="C1572" s="2">
        <v>-57194.26</v>
      </c>
      <c r="D1572" s="2" t="s">
        <v>53</v>
      </c>
    </row>
    <row r="1573" spans="1:4" ht="15.75" customHeight="1" x14ac:dyDescent="0.3">
      <c r="A1573" s="4">
        <v>43920</v>
      </c>
      <c r="B1573" s="2">
        <v>2440.2199999999998</v>
      </c>
      <c r="C1573" s="2">
        <v>-9224.19</v>
      </c>
      <c r="D1573" s="2" t="s">
        <v>55</v>
      </c>
    </row>
    <row r="1574" spans="1:4" ht="15.75" customHeight="1" x14ac:dyDescent="0.3">
      <c r="A1574" s="4">
        <v>43920</v>
      </c>
      <c r="B1574" s="2">
        <v>2544.73</v>
      </c>
      <c r="C1574" s="2">
        <v>-48858.7</v>
      </c>
      <c r="D1574" s="2" t="s">
        <v>52</v>
      </c>
    </row>
    <row r="1575" spans="1:4" ht="15.75" customHeight="1" x14ac:dyDescent="0.3">
      <c r="A1575" s="4">
        <v>43920</v>
      </c>
      <c r="B1575" s="2">
        <v>245.75</v>
      </c>
      <c r="C1575" s="2">
        <v>618.51</v>
      </c>
      <c r="D1575" s="2" t="s">
        <v>54</v>
      </c>
    </row>
    <row r="1576" spans="1:4" ht="15.75" customHeight="1" x14ac:dyDescent="0.3">
      <c r="A1576" s="4">
        <v>43921</v>
      </c>
      <c r="B1576" s="2">
        <v>2884.87</v>
      </c>
      <c r="C1576" s="2">
        <v>-46143.66</v>
      </c>
      <c r="D1576" s="2" t="s">
        <v>55</v>
      </c>
    </row>
    <row r="1577" spans="1:4" ht="15.75" customHeight="1" x14ac:dyDescent="0.3">
      <c r="A1577" s="4">
        <v>43921</v>
      </c>
      <c r="B1577" s="2">
        <v>6908.73</v>
      </c>
      <c r="C1577" s="2">
        <v>-54564.73</v>
      </c>
      <c r="D1577" s="2" t="s">
        <v>53</v>
      </c>
    </row>
    <row r="1578" spans="1:4" ht="15.75" customHeight="1" x14ac:dyDescent="0.3">
      <c r="A1578" s="4">
        <v>43921</v>
      </c>
      <c r="B1578" s="2">
        <v>2531.65</v>
      </c>
      <c r="C1578" s="2">
        <v>-18576.2</v>
      </c>
      <c r="D1578" s="2" t="s">
        <v>52</v>
      </c>
    </row>
    <row r="1579" spans="1:4" ht="15.75" customHeight="1" x14ac:dyDescent="0.3">
      <c r="A1579" s="4">
        <v>43921</v>
      </c>
      <c r="B1579" s="2">
        <v>526.97</v>
      </c>
      <c r="C1579" s="2">
        <v>-67761.73</v>
      </c>
      <c r="D1579" s="2" t="s">
        <v>54</v>
      </c>
    </row>
    <row r="1580" spans="1:4" ht="15.75" customHeight="1" x14ac:dyDescent="0.3">
      <c r="A1580" s="4">
        <v>43922</v>
      </c>
      <c r="B1580" s="2">
        <v>436.56</v>
      </c>
      <c r="C1580" s="2">
        <v>131.22999999999999</v>
      </c>
      <c r="D1580" s="2" t="s">
        <v>54</v>
      </c>
    </row>
    <row r="1581" spans="1:4" ht="15.75" customHeight="1" x14ac:dyDescent="0.3">
      <c r="A1581" s="4">
        <v>43922</v>
      </c>
      <c r="B1581" s="2">
        <v>6189.18</v>
      </c>
      <c r="C1581" s="2">
        <v>7331.04</v>
      </c>
      <c r="D1581" s="2" t="s">
        <v>53</v>
      </c>
    </row>
    <row r="1582" spans="1:4" ht="15.75" customHeight="1" x14ac:dyDescent="0.3">
      <c r="A1582" s="4">
        <v>43922</v>
      </c>
      <c r="B1582" s="2">
        <v>2253.25</v>
      </c>
      <c r="C1582" s="2">
        <v>7699.99</v>
      </c>
      <c r="D1582" s="2" t="s">
        <v>55</v>
      </c>
    </row>
    <row r="1583" spans="1:4" ht="15.75" customHeight="1" x14ac:dyDescent="0.3">
      <c r="A1583" s="4">
        <v>43922</v>
      </c>
      <c r="B1583" s="2">
        <v>2244.5700000000002</v>
      </c>
      <c r="C1583" s="2">
        <v>13807.72</v>
      </c>
      <c r="D1583" s="2" t="s">
        <v>52</v>
      </c>
    </row>
    <row r="1584" spans="1:4" ht="15.75" customHeight="1" x14ac:dyDescent="0.3">
      <c r="A1584" s="4">
        <v>43923</v>
      </c>
      <c r="B1584" s="2">
        <v>7583.08</v>
      </c>
      <c r="C1584" s="2">
        <v>-93312.23</v>
      </c>
      <c r="D1584" s="2" t="s">
        <v>53</v>
      </c>
    </row>
    <row r="1585" spans="1:4" ht="15.75" customHeight="1" x14ac:dyDescent="0.3">
      <c r="A1585" s="4">
        <v>43923</v>
      </c>
      <c r="B1585" s="2">
        <v>2784.28</v>
      </c>
      <c r="C1585" s="2">
        <v>-6362.06</v>
      </c>
      <c r="D1585" s="2" t="s">
        <v>55</v>
      </c>
    </row>
    <row r="1586" spans="1:4" ht="15.75" customHeight="1" x14ac:dyDescent="0.3">
      <c r="A1586" s="4">
        <v>43923</v>
      </c>
      <c r="B1586" s="2">
        <v>605.5</v>
      </c>
      <c r="C1586" s="2">
        <v>-61823.15</v>
      </c>
      <c r="D1586" s="2" t="s">
        <v>54</v>
      </c>
    </row>
    <row r="1587" spans="1:4" ht="15.75" customHeight="1" x14ac:dyDescent="0.3">
      <c r="A1587" s="4">
        <v>43923</v>
      </c>
      <c r="B1587" s="2">
        <v>2471.06</v>
      </c>
      <c r="C1587" s="2">
        <v>-9321.7900000000009</v>
      </c>
      <c r="D1587" s="2" t="s">
        <v>52</v>
      </c>
    </row>
    <row r="1588" spans="1:4" ht="15.75" customHeight="1" x14ac:dyDescent="0.3">
      <c r="A1588" s="4">
        <v>43924</v>
      </c>
      <c r="B1588" s="2">
        <v>2266.5</v>
      </c>
      <c r="C1588" s="2">
        <v>-26264.2</v>
      </c>
      <c r="D1588" s="2" t="s">
        <v>52</v>
      </c>
    </row>
    <row r="1589" spans="1:4" ht="15.75" customHeight="1" x14ac:dyDescent="0.3">
      <c r="A1589" s="4">
        <v>43924</v>
      </c>
      <c r="B1589" s="2">
        <v>2543.71</v>
      </c>
      <c r="C1589" s="2">
        <v>-35951.550000000003</v>
      </c>
      <c r="D1589" s="2" t="s">
        <v>55</v>
      </c>
    </row>
    <row r="1590" spans="1:4" ht="15.75" customHeight="1" x14ac:dyDescent="0.3">
      <c r="A1590" s="4">
        <v>43924</v>
      </c>
      <c r="B1590" s="2">
        <v>432.67</v>
      </c>
      <c r="C1590" s="2">
        <v>-21999.82</v>
      </c>
      <c r="D1590" s="2" t="s">
        <v>54</v>
      </c>
    </row>
    <row r="1591" spans="1:4" ht="15.75" customHeight="1" x14ac:dyDescent="0.3">
      <c r="A1591" s="4">
        <v>43924</v>
      </c>
      <c r="B1591" s="2">
        <v>6613.34</v>
      </c>
      <c r="C1591" s="2">
        <v>-20318.349999999999</v>
      </c>
      <c r="D1591" s="2" t="s">
        <v>53</v>
      </c>
    </row>
    <row r="1592" spans="1:4" ht="15.75" customHeight="1" x14ac:dyDescent="0.3">
      <c r="A1592" s="4">
        <v>43926</v>
      </c>
      <c r="B1592" s="2">
        <v>90.6</v>
      </c>
      <c r="C1592" s="2">
        <v>-2926.41</v>
      </c>
      <c r="D1592" s="2" t="s">
        <v>52</v>
      </c>
    </row>
    <row r="1593" spans="1:4" ht="15.75" customHeight="1" x14ac:dyDescent="0.3">
      <c r="A1593" s="4">
        <v>43926</v>
      </c>
      <c r="B1593" s="2">
        <v>22.99</v>
      </c>
      <c r="C1593" s="2">
        <v>3479.57</v>
      </c>
      <c r="D1593" s="2" t="s">
        <v>54</v>
      </c>
    </row>
    <row r="1594" spans="1:4" ht="15.75" customHeight="1" x14ac:dyDescent="0.3">
      <c r="A1594" s="4">
        <v>43926</v>
      </c>
      <c r="B1594" s="2">
        <v>98.01</v>
      </c>
      <c r="C1594" s="2">
        <v>-2385.31</v>
      </c>
      <c r="D1594" s="2" t="s">
        <v>53</v>
      </c>
    </row>
    <row r="1595" spans="1:4" ht="15.75" customHeight="1" x14ac:dyDescent="0.3">
      <c r="A1595" s="4">
        <v>43926</v>
      </c>
      <c r="B1595" s="2">
        <v>75.010000000000005</v>
      </c>
      <c r="C1595" s="2">
        <v>-6182.95</v>
      </c>
      <c r="D1595" s="2" t="s">
        <v>55</v>
      </c>
    </row>
    <row r="1596" spans="1:4" ht="15.75" customHeight="1" x14ac:dyDescent="0.3">
      <c r="A1596" s="4">
        <v>43927</v>
      </c>
      <c r="B1596" s="2">
        <v>2449.19</v>
      </c>
      <c r="C1596" s="2">
        <v>29980.99</v>
      </c>
      <c r="D1596" s="2" t="s">
        <v>55</v>
      </c>
    </row>
    <row r="1597" spans="1:4" ht="15.75" customHeight="1" x14ac:dyDescent="0.3">
      <c r="A1597" s="4">
        <v>43927</v>
      </c>
      <c r="B1597" s="2">
        <v>2321.34</v>
      </c>
      <c r="C1597" s="2">
        <v>-38451.49</v>
      </c>
      <c r="D1597" s="2" t="s">
        <v>52</v>
      </c>
    </row>
    <row r="1598" spans="1:4" ht="15.75" customHeight="1" x14ac:dyDescent="0.3">
      <c r="A1598" s="4">
        <v>43927</v>
      </c>
      <c r="B1598" s="2">
        <v>6121.77</v>
      </c>
      <c r="C1598" s="2">
        <v>37186.800000000003</v>
      </c>
      <c r="D1598" s="2" t="s">
        <v>53</v>
      </c>
    </row>
    <row r="1599" spans="1:4" ht="15.75" customHeight="1" x14ac:dyDescent="0.3">
      <c r="A1599" s="4">
        <v>43927</v>
      </c>
      <c r="B1599" s="2">
        <v>686.28</v>
      </c>
      <c r="C1599" s="2">
        <v>-170552.41</v>
      </c>
      <c r="D1599" s="2" t="s">
        <v>54</v>
      </c>
    </row>
    <row r="1600" spans="1:4" ht="15.75" customHeight="1" x14ac:dyDescent="0.3">
      <c r="A1600" s="4">
        <v>43928</v>
      </c>
      <c r="B1600" s="2">
        <v>2967.89</v>
      </c>
      <c r="C1600" s="2">
        <v>9066.9</v>
      </c>
      <c r="D1600" s="2" t="s">
        <v>55</v>
      </c>
    </row>
    <row r="1601" spans="1:4" ht="15.75" customHeight="1" x14ac:dyDescent="0.3">
      <c r="A1601" s="4">
        <v>43928</v>
      </c>
      <c r="B1601" s="2">
        <v>6128.54</v>
      </c>
      <c r="C1601" s="2">
        <v>-89707.44</v>
      </c>
      <c r="D1601" s="2" t="s">
        <v>53</v>
      </c>
    </row>
    <row r="1602" spans="1:4" ht="15.75" customHeight="1" x14ac:dyDescent="0.3">
      <c r="A1602" s="4">
        <v>43928</v>
      </c>
      <c r="B1602" s="2">
        <v>2218.16</v>
      </c>
      <c r="C1602" s="2">
        <v>-7589.74</v>
      </c>
      <c r="D1602" s="2" t="s">
        <v>52</v>
      </c>
    </row>
    <row r="1603" spans="1:4" ht="15.75" customHeight="1" x14ac:dyDescent="0.3">
      <c r="A1603" s="4">
        <v>43928</v>
      </c>
      <c r="B1603" s="2">
        <v>515.51</v>
      </c>
      <c r="C1603" s="2">
        <v>-18660.259999999998</v>
      </c>
      <c r="D1603" s="2" t="s">
        <v>54</v>
      </c>
    </row>
    <row r="1604" spans="1:4" ht="15.75" customHeight="1" x14ac:dyDescent="0.3">
      <c r="A1604" s="4">
        <v>43929</v>
      </c>
      <c r="B1604" s="2">
        <v>516.69000000000005</v>
      </c>
      <c r="C1604" s="2">
        <v>22768.92</v>
      </c>
      <c r="D1604" s="2" t="s">
        <v>54</v>
      </c>
    </row>
    <row r="1605" spans="1:4" ht="15.75" customHeight="1" x14ac:dyDescent="0.3">
      <c r="A1605" s="4">
        <v>43929</v>
      </c>
      <c r="B1605" s="2">
        <v>5089.92</v>
      </c>
      <c r="C1605" s="2">
        <v>-19387.53</v>
      </c>
      <c r="D1605" s="2" t="s">
        <v>53</v>
      </c>
    </row>
    <row r="1606" spans="1:4" ht="15.75" customHeight="1" x14ac:dyDescent="0.3">
      <c r="A1606" s="4">
        <v>43929</v>
      </c>
      <c r="B1606" s="2">
        <v>2095.6</v>
      </c>
      <c r="C1606" s="2">
        <v>-10599.07</v>
      </c>
      <c r="D1606" s="2" t="s">
        <v>52</v>
      </c>
    </row>
    <row r="1607" spans="1:4" ht="15.75" customHeight="1" x14ac:dyDescent="0.3">
      <c r="A1607" s="4">
        <v>43929</v>
      </c>
      <c r="B1607" s="2">
        <v>2514.77</v>
      </c>
      <c r="C1607" s="2">
        <v>-22679.57</v>
      </c>
      <c r="D1607" s="2" t="s">
        <v>55</v>
      </c>
    </row>
    <row r="1608" spans="1:4" ht="15.75" customHeight="1" x14ac:dyDescent="0.3">
      <c r="A1608" s="4">
        <v>43930</v>
      </c>
      <c r="B1608" s="2">
        <v>2771.88</v>
      </c>
      <c r="C1608" s="2">
        <v>-85933.25</v>
      </c>
      <c r="D1608" s="2" t="s">
        <v>55</v>
      </c>
    </row>
    <row r="1609" spans="1:4" ht="15.75" customHeight="1" x14ac:dyDescent="0.3">
      <c r="A1609" s="4">
        <v>43930</v>
      </c>
      <c r="B1609" s="2">
        <v>6853.41</v>
      </c>
      <c r="C1609" s="2">
        <v>-25413.55</v>
      </c>
      <c r="D1609" s="2" t="s">
        <v>53</v>
      </c>
    </row>
    <row r="1610" spans="1:4" ht="15.75" customHeight="1" x14ac:dyDescent="0.3">
      <c r="A1610" s="4">
        <v>43930</v>
      </c>
      <c r="B1610" s="2">
        <v>888.66</v>
      </c>
      <c r="C1610" s="2">
        <v>-93624.04</v>
      </c>
      <c r="D1610" s="2" t="s">
        <v>54</v>
      </c>
    </row>
    <row r="1611" spans="1:4" ht="15.75" customHeight="1" x14ac:dyDescent="0.3">
      <c r="A1611" s="4">
        <v>43930</v>
      </c>
      <c r="B1611" s="2">
        <v>1850.9</v>
      </c>
      <c r="C1611" s="2">
        <v>-22257.58</v>
      </c>
      <c r="D1611" s="2" t="s">
        <v>52</v>
      </c>
    </row>
    <row r="1612" spans="1:4" ht="15.75" customHeight="1" x14ac:dyDescent="0.3">
      <c r="A1612" s="4">
        <v>43931</v>
      </c>
      <c r="B1612" s="2">
        <v>1.83</v>
      </c>
      <c r="C1612" s="2">
        <v>-966.16</v>
      </c>
      <c r="D1612" s="2" t="s">
        <v>54</v>
      </c>
    </row>
    <row r="1613" spans="1:4" ht="15.75" customHeight="1" x14ac:dyDescent="0.3">
      <c r="A1613" s="4">
        <v>43931</v>
      </c>
      <c r="B1613" s="2">
        <v>1299.74</v>
      </c>
      <c r="C1613" s="2">
        <v>7834.37</v>
      </c>
      <c r="D1613" s="2" t="s">
        <v>53</v>
      </c>
    </row>
    <row r="1614" spans="1:4" ht="15.75" customHeight="1" x14ac:dyDescent="0.3">
      <c r="A1614" s="4">
        <v>43931</v>
      </c>
      <c r="B1614" s="2">
        <v>628.91</v>
      </c>
      <c r="C1614" s="2">
        <v>-5279.96</v>
      </c>
      <c r="D1614" s="2" t="s">
        <v>52</v>
      </c>
    </row>
    <row r="1615" spans="1:4" ht="15.75" customHeight="1" x14ac:dyDescent="0.3">
      <c r="A1615" s="4">
        <v>43931</v>
      </c>
      <c r="B1615" s="2">
        <v>287.89</v>
      </c>
      <c r="C1615" s="2">
        <v>-5909.47</v>
      </c>
      <c r="D1615" s="2" t="s">
        <v>55</v>
      </c>
    </row>
    <row r="1616" spans="1:4" ht="15.75" customHeight="1" x14ac:dyDescent="0.3">
      <c r="A1616" s="4">
        <v>43933</v>
      </c>
      <c r="B1616" s="2">
        <v>115.3</v>
      </c>
      <c r="C1616" s="2">
        <v>1196.4100000000001</v>
      </c>
      <c r="D1616" s="2" t="s">
        <v>52</v>
      </c>
    </row>
    <row r="1617" spans="1:4" ht="15.75" customHeight="1" x14ac:dyDescent="0.3">
      <c r="A1617" s="4">
        <v>43933</v>
      </c>
      <c r="B1617" s="2">
        <v>53.19</v>
      </c>
      <c r="C1617" s="2">
        <v>-742.13</v>
      </c>
      <c r="D1617" s="2" t="s">
        <v>53</v>
      </c>
    </row>
    <row r="1618" spans="1:4" ht="15.75" customHeight="1" x14ac:dyDescent="0.3">
      <c r="A1618" s="4">
        <v>43933</v>
      </c>
      <c r="B1618" s="2">
        <v>43.3</v>
      </c>
      <c r="C1618" s="2">
        <v>-18645.189999999999</v>
      </c>
      <c r="D1618" s="2" t="s">
        <v>54</v>
      </c>
    </row>
    <row r="1619" spans="1:4" ht="15.75" customHeight="1" x14ac:dyDescent="0.3">
      <c r="A1619" s="4">
        <v>43933</v>
      </c>
      <c r="B1619" s="2">
        <v>27.89</v>
      </c>
      <c r="C1619" s="2">
        <v>-324.64</v>
      </c>
      <c r="D1619" s="2" t="s">
        <v>55</v>
      </c>
    </row>
    <row r="1620" spans="1:4" ht="15.75" customHeight="1" x14ac:dyDescent="0.3">
      <c r="A1620" s="4">
        <v>43934</v>
      </c>
      <c r="B1620" s="2">
        <v>720.1</v>
      </c>
      <c r="C1620" s="2">
        <v>-190146.76</v>
      </c>
      <c r="D1620" s="2" t="s">
        <v>54</v>
      </c>
    </row>
    <row r="1621" spans="1:4" ht="15.75" customHeight="1" x14ac:dyDescent="0.3">
      <c r="A1621" s="4">
        <v>43934</v>
      </c>
      <c r="B1621" s="2">
        <v>5486.19</v>
      </c>
      <c r="C1621" s="2">
        <v>-74764.350000000006</v>
      </c>
      <c r="D1621" s="2" t="s">
        <v>53</v>
      </c>
    </row>
    <row r="1622" spans="1:4" ht="15.75" customHeight="1" x14ac:dyDescent="0.3">
      <c r="A1622" s="4">
        <v>43934</v>
      </c>
      <c r="B1622" s="2">
        <v>2345.16</v>
      </c>
      <c r="C1622" s="2">
        <v>-5420.49</v>
      </c>
      <c r="D1622" s="2" t="s">
        <v>52</v>
      </c>
    </row>
    <row r="1623" spans="1:4" ht="15.75" customHeight="1" x14ac:dyDescent="0.3">
      <c r="A1623" s="4">
        <v>43934</v>
      </c>
      <c r="B1623" s="2">
        <v>1629.59</v>
      </c>
      <c r="C1623" s="2">
        <v>-84197.15</v>
      </c>
      <c r="D1623" s="2" t="s">
        <v>55</v>
      </c>
    </row>
    <row r="1624" spans="1:4" ht="15.75" customHeight="1" x14ac:dyDescent="0.3">
      <c r="A1624" s="4">
        <v>43935</v>
      </c>
      <c r="B1624" s="2">
        <v>2529.37</v>
      </c>
      <c r="C1624" s="2">
        <v>-113908</v>
      </c>
      <c r="D1624" s="2" t="s">
        <v>55</v>
      </c>
    </row>
    <row r="1625" spans="1:4" ht="15.75" customHeight="1" x14ac:dyDescent="0.3">
      <c r="A1625" s="4">
        <v>43935</v>
      </c>
      <c r="B1625" s="2">
        <v>6312.09</v>
      </c>
      <c r="C1625" s="2">
        <v>19499.75</v>
      </c>
      <c r="D1625" s="2" t="s">
        <v>53</v>
      </c>
    </row>
    <row r="1626" spans="1:4" ht="15.75" customHeight="1" x14ac:dyDescent="0.3">
      <c r="A1626" s="4">
        <v>43935</v>
      </c>
      <c r="B1626" s="2">
        <v>2222.11</v>
      </c>
      <c r="C1626" s="2">
        <v>-14549.96</v>
      </c>
      <c r="D1626" s="2" t="s">
        <v>52</v>
      </c>
    </row>
    <row r="1627" spans="1:4" ht="15.75" customHeight="1" x14ac:dyDescent="0.3">
      <c r="A1627" s="4">
        <v>43935</v>
      </c>
      <c r="B1627" s="2">
        <v>1156.92</v>
      </c>
      <c r="C1627" s="2">
        <v>-131792.41</v>
      </c>
      <c r="D1627" s="2" t="s">
        <v>54</v>
      </c>
    </row>
    <row r="1628" spans="1:4" ht="15.75" customHeight="1" x14ac:dyDescent="0.3">
      <c r="A1628" s="4">
        <v>43936</v>
      </c>
      <c r="B1628" s="2">
        <v>2627.92</v>
      </c>
      <c r="C1628" s="2">
        <v>-13255.99</v>
      </c>
      <c r="D1628" s="2" t="s">
        <v>52</v>
      </c>
    </row>
    <row r="1629" spans="1:4" ht="15.75" customHeight="1" x14ac:dyDescent="0.3">
      <c r="A1629" s="4">
        <v>43936</v>
      </c>
      <c r="B1629" s="2">
        <v>3187.8</v>
      </c>
      <c r="C1629" s="2">
        <v>-111842.05</v>
      </c>
      <c r="D1629" s="2" t="s">
        <v>55</v>
      </c>
    </row>
    <row r="1630" spans="1:4" ht="15.75" customHeight="1" x14ac:dyDescent="0.3">
      <c r="A1630" s="4">
        <v>43936</v>
      </c>
      <c r="B1630" s="2">
        <v>7258.11</v>
      </c>
      <c r="C1630" s="2">
        <v>-116404.88</v>
      </c>
      <c r="D1630" s="2" t="s">
        <v>53</v>
      </c>
    </row>
    <row r="1631" spans="1:4" ht="15.75" customHeight="1" x14ac:dyDescent="0.3">
      <c r="A1631" s="4">
        <v>43936</v>
      </c>
      <c r="B1631" s="2">
        <v>705.42</v>
      </c>
      <c r="C1631" s="2">
        <v>-26651.11</v>
      </c>
      <c r="D1631" s="2" t="s">
        <v>54</v>
      </c>
    </row>
    <row r="1632" spans="1:4" ht="15.75" customHeight="1" x14ac:dyDescent="0.3">
      <c r="A1632" s="4">
        <v>43937</v>
      </c>
      <c r="B1632" s="2">
        <v>1847.1</v>
      </c>
      <c r="C1632" s="2">
        <v>-20286.89</v>
      </c>
      <c r="D1632" s="2" t="s">
        <v>52</v>
      </c>
    </row>
    <row r="1633" spans="1:4" ht="15.75" customHeight="1" x14ac:dyDescent="0.3">
      <c r="A1633" s="4">
        <v>43937</v>
      </c>
      <c r="B1633" s="2">
        <v>878.01</v>
      </c>
      <c r="C1633" s="2">
        <v>-29919.75</v>
      </c>
      <c r="D1633" s="2" t="s">
        <v>54</v>
      </c>
    </row>
    <row r="1634" spans="1:4" ht="15.75" customHeight="1" x14ac:dyDescent="0.3">
      <c r="A1634" s="4">
        <v>43937</v>
      </c>
      <c r="B1634" s="2">
        <v>2307.9</v>
      </c>
      <c r="C1634" s="2">
        <v>1031.79</v>
      </c>
      <c r="D1634" s="2" t="s">
        <v>55</v>
      </c>
    </row>
    <row r="1635" spans="1:4" ht="15.75" customHeight="1" x14ac:dyDescent="0.3">
      <c r="A1635" s="4">
        <v>43937</v>
      </c>
      <c r="B1635" s="2">
        <v>7273.72</v>
      </c>
      <c r="C1635" s="2">
        <v>-8436.26</v>
      </c>
      <c r="D1635" s="2" t="s">
        <v>53</v>
      </c>
    </row>
    <row r="1636" spans="1:4" ht="15.75" customHeight="1" x14ac:dyDescent="0.3">
      <c r="A1636" s="4">
        <v>43938</v>
      </c>
      <c r="B1636" s="2">
        <v>1665.12</v>
      </c>
      <c r="C1636" s="2">
        <v>-10602.57</v>
      </c>
      <c r="D1636" s="2" t="s">
        <v>52</v>
      </c>
    </row>
    <row r="1637" spans="1:4" ht="15.75" customHeight="1" x14ac:dyDescent="0.3">
      <c r="A1637" s="4">
        <v>43938</v>
      </c>
      <c r="B1637" s="2">
        <v>2027.29</v>
      </c>
      <c r="C1637" s="2">
        <v>7949.88</v>
      </c>
      <c r="D1637" s="2" t="s">
        <v>55</v>
      </c>
    </row>
    <row r="1638" spans="1:4" ht="15.75" customHeight="1" x14ac:dyDescent="0.3">
      <c r="A1638" s="4">
        <v>43938</v>
      </c>
      <c r="B1638" s="2">
        <v>7618.68</v>
      </c>
      <c r="C1638" s="2">
        <v>2570.19</v>
      </c>
      <c r="D1638" s="2" t="s">
        <v>53</v>
      </c>
    </row>
    <row r="1639" spans="1:4" ht="15.75" customHeight="1" x14ac:dyDescent="0.3">
      <c r="A1639" s="4">
        <v>43938</v>
      </c>
      <c r="B1639" s="2">
        <v>937.43</v>
      </c>
      <c r="C1639" s="2">
        <v>37350.49</v>
      </c>
      <c r="D1639" s="2" t="s">
        <v>54</v>
      </c>
    </row>
    <row r="1640" spans="1:4" ht="15.75" customHeight="1" x14ac:dyDescent="0.3">
      <c r="A1640" s="4">
        <v>43940</v>
      </c>
      <c r="B1640" s="2">
        <v>23.45</v>
      </c>
      <c r="C1640" s="2">
        <v>-4562.42</v>
      </c>
      <c r="D1640" s="2" t="s">
        <v>55</v>
      </c>
    </row>
    <row r="1641" spans="1:4" ht="15.75" customHeight="1" x14ac:dyDescent="0.3">
      <c r="A1641" s="4">
        <v>43940</v>
      </c>
      <c r="B1641" s="2">
        <v>27.35</v>
      </c>
      <c r="C1641" s="2">
        <v>-1822.15</v>
      </c>
      <c r="D1641" s="2" t="s">
        <v>52</v>
      </c>
    </row>
    <row r="1642" spans="1:4" ht="15.75" customHeight="1" x14ac:dyDescent="0.3">
      <c r="A1642" s="4">
        <v>43940</v>
      </c>
      <c r="B1642" s="2">
        <v>72.08</v>
      </c>
      <c r="C1642" s="2">
        <v>-2783.78</v>
      </c>
      <c r="D1642" s="2" t="s">
        <v>54</v>
      </c>
    </row>
    <row r="1643" spans="1:4" ht="15.75" customHeight="1" x14ac:dyDescent="0.3">
      <c r="A1643" s="4">
        <v>43940</v>
      </c>
      <c r="B1643" s="2">
        <v>55</v>
      </c>
      <c r="C1643" s="2">
        <v>-5511.31</v>
      </c>
      <c r="D1643" s="2" t="s">
        <v>53</v>
      </c>
    </row>
    <row r="1644" spans="1:4" ht="15.75" customHeight="1" x14ac:dyDescent="0.3">
      <c r="A1644" s="4">
        <v>43941</v>
      </c>
      <c r="B1644" s="2">
        <v>1648.65</v>
      </c>
      <c r="C1644" s="2">
        <v>48144.54</v>
      </c>
      <c r="D1644" s="2" t="s">
        <v>54</v>
      </c>
    </row>
    <row r="1645" spans="1:4" ht="15.75" customHeight="1" x14ac:dyDescent="0.3">
      <c r="A1645" s="4">
        <v>43941</v>
      </c>
      <c r="B1645" s="2">
        <v>7607.78</v>
      </c>
      <c r="C1645" s="2">
        <v>9642.51</v>
      </c>
      <c r="D1645" s="2" t="s">
        <v>53</v>
      </c>
    </row>
    <row r="1646" spans="1:4" ht="15.75" customHeight="1" x14ac:dyDescent="0.3">
      <c r="A1646" s="4">
        <v>43941</v>
      </c>
      <c r="B1646" s="2">
        <v>2250.0100000000002</v>
      </c>
      <c r="C1646" s="2">
        <v>-961.84</v>
      </c>
      <c r="D1646" s="2" t="s">
        <v>52</v>
      </c>
    </row>
    <row r="1647" spans="1:4" ht="15.75" customHeight="1" x14ac:dyDescent="0.3">
      <c r="A1647" s="4">
        <v>43941</v>
      </c>
      <c r="B1647" s="2">
        <v>2133.96</v>
      </c>
      <c r="C1647" s="2">
        <v>14953.86</v>
      </c>
      <c r="D1647" s="2" t="s">
        <v>55</v>
      </c>
    </row>
    <row r="1648" spans="1:4" ht="15.75" customHeight="1" x14ac:dyDescent="0.3">
      <c r="A1648" s="4">
        <v>43942</v>
      </c>
      <c r="B1648" s="2">
        <v>2666.47</v>
      </c>
      <c r="C1648" s="2">
        <v>2445.5</v>
      </c>
      <c r="D1648" s="2" t="s">
        <v>52</v>
      </c>
    </row>
    <row r="1649" spans="1:4" ht="15.75" customHeight="1" x14ac:dyDescent="0.3">
      <c r="A1649" s="4">
        <v>43942</v>
      </c>
      <c r="B1649" s="2">
        <v>3314.96</v>
      </c>
      <c r="C1649" s="2">
        <v>-75389.06</v>
      </c>
      <c r="D1649" s="2" t="s">
        <v>55</v>
      </c>
    </row>
    <row r="1650" spans="1:4" ht="15.75" customHeight="1" x14ac:dyDescent="0.3">
      <c r="A1650" s="4">
        <v>43942</v>
      </c>
      <c r="B1650" s="2">
        <v>621.53</v>
      </c>
      <c r="C1650" s="2">
        <v>-32563.52</v>
      </c>
      <c r="D1650" s="2" t="s">
        <v>54</v>
      </c>
    </row>
    <row r="1651" spans="1:4" ht="15.75" customHeight="1" x14ac:dyDescent="0.3">
      <c r="A1651" s="4">
        <v>43942</v>
      </c>
      <c r="B1651" s="2">
        <v>7712.71</v>
      </c>
      <c r="C1651" s="2">
        <v>-11144.19</v>
      </c>
      <c r="D1651" s="2" t="s">
        <v>53</v>
      </c>
    </row>
    <row r="1652" spans="1:4" ht="15.75" customHeight="1" x14ac:dyDescent="0.3">
      <c r="A1652" s="4">
        <v>43943</v>
      </c>
      <c r="B1652" s="2">
        <v>2545.54</v>
      </c>
      <c r="C1652" s="2">
        <v>30821.46</v>
      </c>
      <c r="D1652" s="2" t="s">
        <v>55</v>
      </c>
    </row>
    <row r="1653" spans="1:4" ht="15.75" customHeight="1" x14ac:dyDescent="0.3">
      <c r="A1653" s="4">
        <v>43943</v>
      </c>
      <c r="B1653" s="2">
        <v>1573.78</v>
      </c>
      <c r="C1653" s="2">
        <v>-166.84</v>
      </c>
      <c r="D1653" s="2" t="s">
        <v>52</v>
      </c>
    </row>
    <row r="1654" spans="1:4" ht="15.75" customHeight="1" x14ac:dyDescent="0.3">
      <c r="A1654" s="4">
        <v>43943</v>
      </c>
      <c r="B1654" s="2">
        <v>8909.0400000000009</v>
      </c>
      <c r="C1654" s="2">
        <v>-33632.99</v>
      </c>
      <c r="D1654" s="2" t="s">
        <v>53</v>
      </c>
    </row>
    <row r="1655" spans="1:4" ht="15.75" customHeight="1" x14ac:dyDescent="0.3">
      <c r="A1655" s="4">
        <v>43943</v>
      </c>
      <c r="B1655" s="2">
        <v>541.54</v>
      </c>
      <c r="C1655" s="2">
        <v>-101968.85</v>
      </c>
      <c r="D1655" s="2" t="s">
        <v>54</v>
      </c>
    </row>
    <row r="1656" spans="1:4" ht="15.75" customHeight="1" x14ac:dyDescent="0.3">
      <c r="A1656" s="4">
        <v>43944</v>
      </c>
      <c r="B1656" s="2">
        <v>1463.18</v>
      </c>
      <c r="C1656" s="2">
        <v>6289.59</v>
      </c>
      <c r="D1656" s="2" t="s">
        <v>52</v>
      </c>
    </row>
    <row r="1657" spans="1:4" ht="15.75" customHeight="1" x14ac:dyDescent="0.3">
      <c r="A1657" s="4">
        <v>43944</v>
      </c>
      <c r="B1657" s="2">
        <v>10286.959999999999</v>
      </c>
      <c r="C1657" s="2">
        <v>14875.54</v>
      </c>
      <c r="D1657" s="2" t="s">
        <v>53</v>
      </c>
    </row>
    <row r="1658" spans="1:4" ht="15.75" customHeight="1" x14ac:dyDescent="0.3">
      <c r="A1658" s="4">
        <v>43944</v>
      </c>
      <c r="B1658" s="2">
        <v>633.04</v>
      </c>
      <c r="C1658" s="2">
        <v>-116317.62</v>
      </c>
      <c r="D1658" s="2" t="s">
        <v>54</v>
      </c>
    </row>
    <row r="1659" spans="1:4" ht="15.75" customHeight="1" x14ac:dyDescent="0.3">
      <c r="A1659" s="4">
        <v>43944</v>
      </c>
      <c r="B1659" s="2">
        <v>2971.39</v>
      </c>
      <c r="C1659" s="2">
        <v>-25768.959999999999</v>
      </c>
      <c r="D1659" s="2" t="s">
        <v>55</v>
      </c>
    </row>
    <row r="1660" spans="1:4" ht="15.75" customHeight="1" x14ac:dyDescent="0.3">
      <c r="A1660" s="4">
        <v>43945</v>
      </c>
      <c r="B1660" s="2">
        <v>2286.7199999999998</v>
      </c>
      <c r="C1660" s="2">
        <v>-6452.08</v>
      </c>
      <c r="D1660" s="2" t="s">
        <v>55</v>
      </c>
    </row>
    <row r="1661" spans="1:4" ht="15.75" customHeight="1" x14ac:dyDescent="0.3">
      <c r="A1661" s="4">
        <v>43945</v>
      </c>
      <c r="B1661" s="2">
        <v>606.79</v>
      </c>
      <c r="C1661" s="2">
        <v>1509.05</v>
      </c>
      <c r="D1661" s="2" t="s">
        <v>52</v>
      </c>
    </row>
    <row r="1662" spans="1:4" ht="15.75" customHeight="1" x14ac:dyDescent="0.3">
      <c r="A1662" s="4">
        <v>43945</v>
      </c>
      <c r="B1662" s="2">
        <v>8573.82</v>
      </c>
      <c r="C1662" s="2">
        <v>-63743.67</v>
      </c>
      <c r="D1662" s="2" t="s">
        <v>53</v>
      </c>
    </row>
    <row r="1663" spans="1:4" ht="15.75" customHeight="1" x14ac:dyDescent="0.3">
      <c r="A1663" s="4">
        <v>43945</v>
      </c>
      <c r="B1663" s="2">
        <v>987.63</v>
      </c>
      <c r="C1663" s="2">
        <v>10469.85</v>
      </c>
      <c r="D1663" s="2" t="s">
        <v>54</v>
      </c>
    </row>
    <row r="1664" spans="1:4" ht="15.75" customHeight="1" x14ac:dyDescent="0.3">
      <c r="A1664" s="4">
        <v>43946</v>
      </c>
      <c r="B1664" s="2">
        <v>0.01</v>
      </c>
      <c r="C1664" s="2">
        <v>-21.59</v>
      </c>
      <c r="D1664" s="2" t="s">
        <v>54</v>
      </c>
    </row>
    <row r="1665" spans="1:4" ht="15.75" customHeight="1" x14ac:dyDescent="0.3">
      <c r="A1665" s="4">
        <v>43947</v>
      </c>
      <c r="B1665" s="2">
        <v>121.6</v>
      </c>
      <c r="C1665" s="2">
        <v>392.6</v>
      </c>
      <c r="D1665" s="2" t="s">
        <v>53</v>
      </c>
    </row>
    <row r="1666" spans="1:4" ht="15.75" customHeight="1" x14ac:dyDescent="0.3">
      <c r="A1666" s="4">
        <v>43947</v>
      </c>
      <c r="B1666" s="2">
        <v>35.74</v>
      </c>
      <c r="C1666" s="2">
        <v>-7348.84</v>
      </c>
      <c r="D1666" s="2" t="s">
        <v>54</v>
      </c>
    </row>
    <row r="1667" spans="1:4" ht="15.75" customHeight="1" x14ac:dyDescent="0.3">
      <c r="A1667" s="4">
        <v>43947</v>
      </c>
      <c r="B1667" s="2">
        <v>53.61</v>
      </c>
      <c r="C1667" s="2">
        <v>643.28</v>
      </c>
      <c r="D1667" s="2" t="s">
        <v>52</v>
      </c>
    </row>
    <row r="1668" spans="1:4" ht="15.75" customHeight="1" x14ac:dyDescent="0.3">
      <c r="A1668" s="4">
        <v>43947</v>
      </c>
      <c r="B1668" s="2">
        <v>17.329999999999998</v>
      </c>
      <c r="C1668" s="2">
        <v>-1999.01</v>
      </c>
      <c r="D1668" s="2" t="s">
        <v>55</v>
      </c>
    </row>
    <row r="1669" spans="1:4" ht="15.75" customHeight="1" x14ac:dyDescent="0.3">
      <c r="A1669" s="4">
        <v>43948</v>
      </c>
      <c r="B1669" s="2">
        <v>928.71</v>
      </c>
      <c r="C1669" s="2">
        <v>33424.26</v>
      </c>
      <c r="D1669" s="2" t="s">
        <v>54</v>
      </c>
    </row>
    <row r="1670" spans="1:4" ht="15.75" customHeight="1" x14ac:dyDescent="0.3">
      <c r="A1670" s="4">
        <v>43948</v>
      </c>
      <c r="B1670" s="2">
        <v>1329.02</v>
      </c>
      <c r="C1670" s="2">
        <v>3570.94</v>
      </c>
      <c r="D1670" s="2" t="s">
        <v>52</v>
      </c>
    </row>
    <row r="1671" spans="1:4" ht="15.75" customHeight="1" x14ac:dyDescent="0.3">
      <c r="A1671" s="4">
        <v>43948</v>
      </c>
      <c r="B1671" s="2">
        <v>7238.03</v>
      </c>
      <c r="C1671" s="2">
        <v>-17693.650000000001</v>
      </c>
      <c r="D1671" s="2" t="s">
        <v>53</v>
      </c>
    </row>
    <row r="1672" spans="1:4" ht="15.75" customHeight="1" x14ac:dyDescent="0.3">
      <c r="A1672" s="4">
        <v>43948</v>
      </c>
      <c r="B1672" s="2">
        <v>2328.52</v>
      </c>
      <c r="C1672" s="2">
        <v>-5290.18</v>
      </c>
      <c r="D1672" s="2" t="s">
        <v>55</v>
      </c>
    </row>
    <row r="1673" spans="1:4" ht="15.75" customHeight="1" x14ac:dyDescent="0.3">
      <c r="A1673" s="4">
        <v>43949</v>
      </c>
      <c r="B1673" s="2">
        <v>3527.93</v>
      </c>
      <c r="C1673" s="2">
        <v>-57842.62</v>
      </c>
      <c r="D1673" s="2" t="s">
        <v>55</v>
      </c>
    </row>
    <row r="1674" spans="1:4" ht="15.75" customHeight="1" x14ac:dyDescent="0.3">
      <c r="A1674" s="4">
        <v>43949</v>
      </c>
      <c r="B1674" s="2">
        <v>1181.08</v>
      </c>
      <c r="C1674" s="2">
        <v>-28127.71</v>
      </c>
      <c r="D1674" s="2" t="s">
        <v>52</v>
      </c>
    </row>
    <row r="1675" spans="1:4" ht="15.75" customHeight="1" x14ac:dyDescent="0.3">
      <c r="A1675" s="4">
        <v>43949</v>
      </c>
      <c r="B1675" s="2">
        <v>8266.25</v>
      </c>
      <c r="C1675" s="2">
        <v>-7338.45</v>
      </c>
      <c r="D1675" s="2" t="s">
        <v>53</v>
      </c>
    </row>
    <row r="1676" spans="1:4" ht="15.75" customHeight="1" x14ac:dyDescent="0.3">
      <c r="A1676" s="4">
        <v>43949</v>
      </c>
      <c r="B1676" s="2">
        <v>1476.63</v>
      </c>
      <c r="C1676" s="2">
        <v>11255.56</v>
      </c>
      <c r="D1676" s="2" t="s">
        <v>54</v>
      </c>
    </row>
    <row r="1677" spans="1:4" ht="15.75" customHeight="1" x14ac:dyDescent="0.3">
      <c r="A1677" s="4">
        <v>43950</v>
      </c>
      <c r="B1677" s="2">
        <v>1185.21</v>
      </c>
      <c r="C1677" s="2">
        <v>20933.93</v>
      </c>
      <c r="D1677" s="2" t="s">
        <v>54</v>
      </c>
    </row>
    <row r="1678" spans="1:4" ht="15.75" customHeight="1" x14ac:dyDescent="0.3">
      <c r="A1678" s="4">
        <v>43950</v>
      </c>
      <c r="B1678" s="2">
        <v>1011.88</v>
      </c>
      <c r="C1678" s="2">
        <v>-16262.18</v>
      </c>
      <c r="D1678" s="2" t="s">
        <v>52</v>
      </c>
    </row>
    <row r="1679" spans="1:4" ht="15.75" customHeight="1" x14ac:dyDescent="0.3">
      <c r="A1679" s="4">
        <v>43950</v>
      </c>
      <c r="B1679" s="2">
        <v>7553.46</v>
      </c>
      <c r="C1679" s="2">
        <v>47231.91</v>
      </c>
      <c r="D1679" s="2" t="s">
        <v>53</v>
      </c>
    </row>
    <row r="1680" spans="1:4" ht="15.75" customHeight="1" x14ac:dyDescent="0.3">
      <c r="A1680" s="4">
        <v>43950</v>
      </c>
      <c r="B1680" s="2">
        <v>3325.8</v>
      </c>
      <c r="C1680" s="2">
        <v>-13132.6</v>
      </c>
      <c r="D1680" s="2" t="s">
        <v>55</v>
      </c>
    </row>
    <row r="1681" spans="1:4" ht="15.75" customHeight="1" x14ac:dyDescent="0.3">
      <c r="A1681" s="4">
        <v>43951</v>
      </c>
      <c r="B1681" s="2">
        <v>1640.36</v>
      </c>
      <c r="C1681" s="2">
        <v>-155604.91</v>
      </c>
      <c r="D1681" s="2" t="s">
        <v>54</v>
      </c>
    </row>
    <row r="1682" spans="1:4" ht="15.75" customHeight="1" x14ac:dyDescent="0.3">
      <c r="A1682" s="4">
        <v>43951</v>
      </c>
      <c r="B1682" s="2">
        <v>4649.5</v>
      </c>
      <c r="C1682" s="2">
        <v>-242096.06</v>
      </c>
      <c r="D1682" s="2" t="s">
        <v>55</v>
      </c>
    </row>
    <row r="1683" spans="1:4" ht="15.75" customHeight="1" x14ac:dyDescent="0.3">
      <c r="A1683" s="4">
        <v>43951</v>
      </c>
      <c r="B1683" s="2">
        <v>9853.7999999999993</v>
      </c>
      <c r="C1683" s="2">
        <v>-64652.3</v>
      </c>
      <c r="D1683" s="2" t="s">
        <v>53</v>
      </c>
    </row>
    <row r="1684" spans="1:4" ht="15.75" customHeight="1" x14ac:dyDescent="0.3">
      <c r="A1684" s="4">
        <v>43951</v>
      </c>
      <c r="B1684" s="2">
        <v>1672.86</v>
      </c>
      <c r="C1684" s="2">
        <v>-40527.78</v>
      </c>
      <c r="D1684" s="2" t="s">
        <v>52</v>
      </c>
    </row>
    <row r="1685" spans="1:4" ht="15.75" customHeight="1" x14ac:dyDescent="0.3">
      <c r="A1685" s="4">
        <v>43952</v>
      </c>
      <c r="B1685" s="2">
        <v>2400.87</v>
      </c>
      <c r="C1685" s="2">
        <v>-19843.87</v>
      </c>
      <c r="D1685" s="2" t="s">
        <v>55</v>
      </c>
    </row>
    <row r="1686" spans="1:4" ht="15.75" customHeight="1" x14ac:dyDescent="0.3">
      <c r="A1686" s="4">
        <v>43952</v>
      </c>
      <c r="B1686" s="2">
        <v>1217.1400000000001</v>
      </c>
      <c r="C1686" s="2">
        <v>-151374.54</v>
      </c>
      <c r="D1686" s="2" t="s">
        <v>54</v>
      </c>
    </row>
    <row r="1687" spans="1:4" ht="15.75" customHeight="1" x14ac:dyDescent="0.3">
      <c r="A1687" s="4">
        <v>43952</v>
      </c>
      <c r="B1687" s="2">
        <v>1009.04</v>
      </c>
      <c r="C1687" s="2">
        <v>-9018.92</v>
      </c>
      <c r="D1687" s="2" t="s">
        <v>52</v>
      </c>
    </row>
    <row r="1688" spans="1:4" ht="15.75" customHeight="1" x14ac:dyDescent="0.3">
      <c r="A1688" s="4">
        <v>43952</v>
      </c>
      <c r="B1688" s="2">
        <v>6148.58</v>
      </c>
      <c r="C1688" s="2">
        <v>-107999.96</v>
      </c>
      <c r="D1688" s="2" t="s">
        <v>53</v>
      </c>
    </row>
    <row r="1689" spans="1:4" ht="15.75" customHeight="1" x14ac:dyDescent="0.3">
      <c r="A1689" s="4">
        <v>43954</v>
      </c>
      <c r="B1689" s="2">
        <v>136.56</v>
      </c>
      <c r="C1689" s="2">
        <v>-16848</v>
      </c>
      <c r="D1689" s="2" t="s">
        <v>55</v>
      </c>
    </row>
    <row r="1690" spans="1:4" ht="15.75" customHeight="1" x14ac:dyDescent="0.3">
      <c r="A1690" s="4">
        <v>43954</v>
      </c>
      <c r="B1690" s="2">
        <v>302.67</v>
      </c>
      <c r="C1690" s="2">
        <v>-5106.5</v>
      </c>
      <c r="D1690" s="2" t="s">
        <v>53</v>
      </c>
    </row>
    <row r="1691" spans="1:4" ht="15.75" customHeight="1" x14ac:dyDescent="0.3">
      <c r="A1691" s="4">
        <v>43954</v>
      </c>
      <c r="B1691" s="2">
        <v>33.049999999999997</v>
      </c>
      <c r="C1691" s="2">
        <v>-5783.46</v>
      </c>
      <c r="D1691" s="2" t="s">
        <v>54</v>
      </c>
    </row>
    <row r="1692" spans="1:4" ht="15.75" customHeight="1" x14ac:dyDescent="0.3">
      <c r="A1692" s="4">
        <v>43954</v>
      </c>
      <c r="B1692" s="2">
        <v>61.86</v>
      </c>
      <c r="C1692" s="2">
        <v>-1841.77</v>
      </c>
      <c r="D1692" s="2" t="s">
        <v>52</v>
      </c>
    </row>
    <row r="1693" spans="1:4" ht="15.75" customHeight="1" x14ac:dyDescent="0.3">
      <c r="A1693" s="4">
        <v>43955</v>
      </c>
      <c r="B1693" s="2">
        <v>718.81</v>
      </c>
      <c r="C1693" s="2">
        <v>-1790.09</v>
      </c>
      <c r="D1693" s="2" t="s">
        <v>52</v>
      </c>
    </row>
    <row r="1694" spans="1:4" ht="15.75" customHeight="1" x14ac:dyDescent="0.3">
      <c r="A1694" s="4">
        <v>43955</v>
      </c>
      <c r="B1694" s="2">
        <v>2487.7399999999998</v>
      </c>
      <c r="C1694" s="2">
        <v>-35282.67</v>
      </c>
      <c r="D1694" s="2" t="s">
        <v>55</v>
      </c>
    </row>
    <row r="1695" spans="1:4" ht="15.75" customHeight="1" x14ac:dyDescent="0.3">
      <c r="A1695" s="4">
        <v>43955</v>
      </c>
      <c r="B1695" s="2">
        <v>8398.7099999999991</v>
      </c>
      <c r="C1695" s="2">
        <v>-30038.21</v>
      </c>
      <c r="D1695" s="2" t="s">
        <v>53</v>
      </c>
    </row>
    <row r="1696" spans="1:4" ht="15.75" customHeight="1" x14ac:dyDescent="0.3">
      <c r="A1696" s="4">
        <v>43955</v>
      </c>
      <c r="B1696" s="2">
        <v>1017.32</v>
      </c>
      <c r="C1696" s="2">
        <v>15824.39</v>
      </c>
      <c r="D1696" s="2" t="s">
        <v>54</v>
      </c>
    </row>
    <row r="1697" spans="1:4" ht="15.75" customHeight="1" x14ac:dyDescent="0.3">
      <c r="A1697" s="4">
        <v>43956</v>
      </c>
      <c r="B1697" s="2">
        <v>1224.51</v>
      </c>
      <c r="C1697" s="2">
        <v>1338.69</v>
      </c>
      <c r="D1697" s="2" t="s">
        <v>52</v>
      </c>
    </row>
    <row r="1698" spans="1:4" ht="15.75" customHeight="1" x14ac:dyDescent="0.3">
      <c r="A1698" s="4">
        <v>43956</v>
      </c>
      <c r="B1698" s="2">
        <v>9880.3799999999992</v>
      </c>
      <c r="C1698" s="2">
        <v>-76520.679999999993</v>
      </c>
      <c r="D1698" s="2" t="s">
        <v>53</v>
      </c>
    </row>
    <row r="1699" spans="1:4" ht="15.75" customHeight="1" x14ac:dyDescent="0.3">
      <c r="A1699" s="4">
        <v>43956</v>
      </c>
      <c r="B1699" s="2">
        <v>3039.62</v>
      </c>
      <c r="C1699" s="2">
        <v>2405.77</v>
      </c>
      <c r="D1699" s="2" t="s">
        <v>55</v>
      </c>
    </row>
    <row r="1700" spans="1:4" ht="15.75" customHeight="1" x14ac:dyDescent="0.3">
      <c r="A1700" s="4">
        <v>43956</v>
      </c>
      <c r="B1700" s="2">
        <v>1046.8399999999999</v>
      </c>
      <c r="C1700" s="2">
        <v>44429.22</v>
      </c>
      <c r="D1700" s="2" t="s">
        <v>54</v>
      </c>
    </row>
    <row r="1701" spans="1:4" ht="15.75" customHeight="1" x14ac:dyDescent="0.3">
      <c r="A1701" s="4">
        <v>43957</v>
      </c>
      <c r="B1701" s="2">
        <v>3494.79</v>
      </c>
      <c r="C1701" s="2">
        <v>-1493.49</v>
      </c>
      <c r="D1701" s="2" t="s">
        <v>55</v>
      </c>
    </row>
    <row r="1702" spans="1:4" ht="15.75" customHeight="1" x14ac:dyDescent="0.3">
      <c r="A1702" s="4">
        <v>43957</v>
      </c>
      <c r="B1702" s="2">
        <v>1049.94</v>
      </c>
      <c r="C1702" s="2">
        <v>-10434.68</v>
      </c>
      <c r="D1702" s="2" t="s">
        <v>52</v>
      </c>
    </row>
    <row r="1703" spans="1:4" ht="15.75" customHeight="1" x14ac:dyDescent="0.3">
      <c r="A1703" s="4">
        <v>43957</v>
      </c>
      <c r="B1703" s="2">
        <v>8763.1200000000008</v>
      </c>
      <c r="C1703" s="2">
        <v>-63158.04</v>
      </c>
      <c r="D1703" s="2" t="s">
        <v>53</v>
      </c>
    </row>
    <row r="1704" spans="1:4" ht="15.75" customHeight="1" x14ac:dyDescent="0.3">
      <c r="A1704" s="4">
        <v>43957</v>
      </c>
      <c r="B1704" s="2">
        <v>1317.77</v>
      </c>
      <c r="C1704" s="2">
        <v>29566.87</v>
      </c>
      <c r="D1704" s="2" t="s">
        <v>54</v>
      </c>
    </row>
    <row r="1705" spans="1:4" ht="15.75" customHeight="1" x14ac:dyDescent="0.3">
      <c r="A1705" s="4">
        <v>43958</v>
      </c>
      <c r="B1705" s="2">
        <v>1193.8699999999999</v>
      </c>
      <c r="C1705" s="2">
        <v>-6700.56</v>
      </c>
      <c r="D1705" s="2" t="s">
        <v>52</v>
      </c>
    </row>
    <row r="1706" spans="1:4" ht="15.75" customHeight="1" x14ac:dyDescent="0.3">
      <c r="A1706" s="4">
        <v>43958</v>
      </c>
      <c r="B1706" s="2">
        <v>5183.21</v>
      </c>
      <c r="C1706" s="2">
        <v>-18361.41</v>
      </c>
      <c r="D1706" s="2" t="s">
        <v>55</v>
      </c>
    </row>
    <row r="1707" spans="1:4" ht="15.75" customHeight="1" x14ac:dyDescent="0.3">
      <c r="A1707" s="4">
        <v>43958</v>
      </c>
      <c r="B1707" s="2">
        <v>1565.57</v>
      </c>
      <c r="C1707" s="2">
        <v>-188980.63</v>
      </c>
      <c r="D1707" s="2" t="s">
        <v>54</v>
      </c>
    </row>
    <row r="1708" spans="1:4" ht="15.75" customHeight="1" x14ac:dyDescent="0.3">
      <c r="A1708" s="4">
        <v>43958</v>
      </c>
      <c r="B1708" s="2">
        <v>9409.61</v>
      </c>
      <c r="C1708" s="2">
        <v>7570.67</v>
      </c>
      <c r="D1708" s="2" t="s">
        <v>53</v>
      </c>
    </row>
    <row r="1709" spans="1:4" ht="15.75" customHeight="1" x14ac:dyDescent="0.3">
      <c r="A1709" s="4">
        <v>43959</v>
      </c>
      <c r="B1709" s="2">
        <v>7657.5</v>
      </c>
      <c r="C1709" s="2">
        <v>20438</v>
      </c>
      <c r="D1709" s="2" t="s">
        <v>53</v>
      </c>
    </row>
    <row r="1710" spans="1:4" ht="15.75" customHeight="1" x14ac:dyDescent="0.3">
      <c r="A1710" s="4">
        <v>43959</v>
      </c>
      <c r="B1710" s="2">
        <v>1014.59</v>
      </c>
      <c r="C1710" s="2">
        <v>529.52</v>
      </c>
      <c r="D1710" s="2" t="s">
        <v>52</v>
      </c>
    </row>
    <row r="1711" spans="1:4" ht="15.75" customHeight="1" x14ac:dyDescent="0.3">
      <c r="A1711" s="4">
        <v>43959</v>
      </c>
      <c r="B1711" s="2">
        <v>2822.26</v>
      </c>
      <c r="C1711" s="2">
        <v>-9289.36</v>
      </c>
      <c r="D1711" s="2" t="s">
        <v>55</v>
      </c>
    </row>
    <row r="1712" spans="1:4" ht="15.75" customHeight="1" x14ac:dyDescent="0.3">
      <c r="A1712" s="4">
        <v>43959</v>
      </c>
      <c r="B1712" s="2">
        <v>1599.72</v>
      </c>
      <c r="C1712" s="2">
        <v>-5473.79</v>
      </c>
      <c r="D1712" s="2" t="s">
        <v>54</v>
      </c>
    </row>
    <row r="1713" spans="1:4" ht="15.75" customHeight="1" x14ac:dyDescent="0.3">
      <c r="A1713" s="4">
        <v>43961</v>
      </c>
      <c r="B1713" s="2">
        <v>45.76</v>
      </c>
      <c r="C1713" s="2">
        <v>2681.07</v>
      </c>
      <c r="D1713" s="2" t="s">
        <v>54</v>
      </c>
    </row>
    <row r="1714" spans="1:4" ht="15.75" customHeight="1" x14ac:dyDescent="0.3">
      <c r="A1714" s="4">
        <v>43961</v>
      </c>
      <c r="B1714" s="2">
        <v>257.95999999999998</v>
      </c>
      <c r="C1714" s="2">
        <v>-5656.35</v>
      </c>
      <c r="D1714" s="2" t="s">
        <v>53</v>
      </c>
    </row>
    <row r="1715" spans="1:4" ht="15.75" customHeight="1" x14ac:dyDescent="0.3">
      <c r="A1715" s="4">
        <v>43961</v>
      </c>
      <c r="B1715" s="2">
        <v>109.61</v>
      </c>
      <c r="C1715" s="2">
        <v>-3523.63</v>
      </c>
      <c r="D1715" s="2" t="s">
        <v>52</v>
      </c>
    </row>
    <row r="1716" spans="1:4" ht="15.75" customHeight="1" x14ac:dyDescent="0.3">
      <c r="A1716" s="4">
        <v>43961</v>
      </c>
      <c r="B1716" s="2">
        <v>76.819999999999993</v>
      </c>
      <c r="C1716" s="2">
        <v>-14866.12</v>
      </c>
      <c r="D1716" s="2" t="s">
        <v>55</v>
      </c>
    </row>
    <row r="1717" spans="1:4" ht="15.75" customHeight="1" x14ac:dyDescent="0.3">
      <c r="A1717" s="4">
        <v>43962</v>
      </c>
      <c r="B1717" s="2">
        <v>1472</v>
      </c>
      <c r="C1717" s="2">
        <v>36597.49</v>
      </c>
      <c r="D1717" s="2" t="s">
        <v>54</v>
      </c>
    </row>
    <row r="1718" spans="1:4" ht="15.75" customHeight="1" x14ac:dyDescent="0.3">
      <c r="A1718" s="4">
        <v>43962</v>
      </c>
      <c r="B1718" s="2">
        <v>7109.48</v>
      </c>
      <c r="C1718" s="2">
        <v>-7632.87</v>
      </c>
      <c r="D1718" s="2" t="s">
        <v>53</v>
      </c>
    </row>
    <row r="1719" spans="1:4" ht="15.75" customHeight="1" x14ac:dyDescent="0.3">
      <c r="A1719" s="4">
        <v>43962</v>
      </c>
      <c r="B1719" s="2">
        <v>1619.88</v>
      </c>
      <c r="C1719" s="2">
        <v>-45558.6</v>
      </c>
      <c r="D1719" s="2" t="s">
        <v>52</v>
      </c>
    </row>
    <row r="1720" spans="1:4" ht="15.75" customHeight="1" x14ac:dyDescent="0.3">
      <c r="A1720" s="4">
        <v>43962</v>
      </c>
      <c r="B1720" s="2">
        <v>4796.9399999999996</v>
      </c>
      <c r="C1720" s="2">
        <v>-2586.5500000000002</v>
      </c>
      <c r="D1720" s="2" t="s">
        <v>55</v>
      </c>
    </row>
    <row r="1721" spans="1:4" ht="15.75" customHeight="1" x14ac:dyDescent="0.3">
      <c r="A1721" s="4">
        <v>43963</v>
      </c>
      <c r="B1721" s="2">
        <v>4390.7</v>
      </c>
      <c r="C1721" s="2">
        <v>-28918.93</v>
      </c>
      <c r="D1721" s="2" t="s">
        <v>55</v>
      </c>
    </row>
    <row r="1722" spans="1:4" ht="15.75" customHeight="1" x14ac:dyDescent="0.3">
      <c r="A1722" s="4">
        <v>43963</v>
      </c>
      <c r="B1722" s="2">
        <v>1406.11</v>
      </c>
      <c r="C1722" s="2">
        <v>11005.21</v>
      </c>
      <c r="D1722" s="2" t="s">
        <v>52</v>
      </c>
    </row>
    <row r="1723" spans="1:4" ht="15.75" customHeight="1" x14ac:dyDescent="0.3">
      <c r="A1723" s="4">
        <v>43963</v>
      </c>
      <c r="B1723" s="2">
        <v>7771.61</v>
      </c>
      <c r="C1723" s="2">
        <v>-3179.82</v>
      </c>
      <c r="D1723" s="2" t="s">
        <v>53</v>
      </c>
    </row>
    <row r="1724" spans="1:4" ht="15.75" customHeight="1" x14ac:dyDescent="0.3">
      <c r="A1724" s="4">
        <v>43963</v>
      </c>
      <c r="B1724" s="2">
        <v>1388.62</v>
      </c>
      <c r="C1724" s="2">
        <v>67443.38</v>
      </c>
      <c r="D1724" s="2" t="s">
        <v>54</v>
      </c>
    </row>
    <row r="1725" spans="1:4" ht="15.75" customHeight="1" x14ac:dyDescent="0.3">
      <c r="A1725" s="4">
        <v>43964</v>
      </c>
      <c r="B1725" s="2">
        <v>7618.6</v>
      </c>
      <c r="C1725" s="2">
        <v>21117.24</v>
      </c>
      <c r="D1725" s="2" t="s">
        <v>53</v>
      </c>
    </row>
    <row r="1726" spans="1:4" ht="15.75" customHeight="1" x14ac:dyDescent="0.3">
      <c r="A1726" s="4">
        <v>43964</v>
      </c>
      <c r="B1726" s="2">
        <v>1589.03</v>
      </c>
      <c r="C1726" s="2">
        <v>40182.79</v>
      </c>
      <c r="D1726" s="2" t="s">
        <v>54</v>
      </c>
    </row>
    <row r="1727" spans="1:4" ht="15.75" customHeight="1" x14ac:dyDescent="0.3">
      <c r="A1727" s="4">
        <v>43964</v>
      </c>
      <c r="B1727" s="2">
        <v>4844.33</v>
      </c>
      <c r="C1727" s="2">
        <v>32565.02</v>
      </c>
      <c r="D1727" s="2" t="s">
        <v>55</v>
      </c>
    </row>
    <row r="1728" spans="1:4" ht="15.75" customHeight="1" x14ac:dyDescent="0.3">
      <c r="A1728" s="4">
        <v>43964</v>
      </c>
      <c r="B1728" s="2">
        <v>1028.0899999999999</v>
      </c>
      <c r="C1728" s="2">
        <v>3907.47</v>
      </c>
      <c r="D1728" s="2" t="s">
        <v>52</v>
      </c>
    </row>
    <row r="1729" spans="1:4" ht="15.75" customHeight="1" x14ac:dyDescent="0.3">
      <c r="A1729" s="4">
        <v>43965</v>
      </c>
      <c r="B1729" s="2">
        <v>3687.72</v>
      </c>
      <c r="C1729" s="2">
        <v>-101564.68</v>
      </c>
      <c r="D1729" s="2" t="s">
        <v>55</v>
      </c>
    </row>
    <row r="1730" spans="1:4" ht="15.75" customHeight="1" x14ac:dyDescent="0.3">
      <c r="A1730" s="4">
        <v>43965</v>
      </c>
      <c r="B1730" s="2">
        <v>985.28</v>
      </c>
      <c r="C1730" s="2">
        <v>1664.86</v>
      </c>
      <c r="D1730" s="2" t="s">
        <v>52</v>
      </c>
    </row>
    <row r="1731" spans="1:4" ht="15.75" customHeight="1" x14ac:dyDescent="0.3">
      <c r="A1731" s="4">
        <v>43965</v>
      </c>
      <c r="B1731" s="2">
        <v>1792.89</v>
      </c>
      <c r="C1731" s="2">
        <v>-227420.34</v>
      </c>
      <c r="D1731" s="2" t="s">
        <v>54</v>
      </c>
    </row>
    <row r="1732" spans="1:4" ht="15.75" customHeight="1" x14ac:dyDescent="0.3">
      <c r="A1732" s="4">
        <v>43965</v>
      </c>
      <c r="B1732" s="2">
        <v>7066.64</v>
      </c>
      <c r="C1732" s="2">
        <v>-84186.559999999998</v>
      </c>
      <c r="D1732" s="2" t="s">
        <v>53</v>
      </c>
    </row>
    <row r="1733" spans="1:4" ht="15.75" customHeight="1" x14ac:dyDescent="0.3">
      <c r="A1733" s="4">
        <v>43966</v>
      </c>
      <c r="B1733" s="2">
        <v>6859.74</v>
      </c>
      <c r="C1733" s="2">
        <v>48716.160000000003</v>
      </c>
      <c r="D1733" s="2" t="s">
        <v>53</v>
      </c>
    </row>
    <row r="1734" spans="1:4" ht="15.75" customHeight="1" x14ac:dyDescent="0.3">
      <c r="A1734" s="4">
        <v>43966</v>
      </c>
      <c r="B1734" s="2">
        <v>2053</v>
      </c>
      <c r="C1734" s="2">
        <v>-223748.46</v>
      </c>
      <c r="D1734" s="2" t="s">
        <v>54</v>
      </c>
    </row>
    <row r="1735" spans="1:4" ht="15.75" customHeight="1" x14ac:dyDescent="0.3">
      <c r="A1735" s="4">
        <v>43966</v>
      </c>
      <c r="B1735" s="2">
        <v>1128.8</v>
      </c>
      <c r="C1735" s="2">
        <v>4619.24</v>
      </c>
      <c r="D1735" s="2" t="s">
        <v>52</v>
      </c>
    </row>
    <row r="1736" spans="1:4" ht="15.75" customHeight="1" x14ac:dyDescent="0.3">
      <c r="A1736" s="4">
        <v>43966</v>
      </c>
      <c r="B1736" s="2">
        <v>3593.38</v>
      </c>
      <c r="C1736" s="2">
        <v>-178286.44</v>
      </c>
      <c r="D1736" s="2" t="s">
        <v>55</v>
      </c>
    </row>
    <row r="1737" spans="1:4" ht="15.75" customHeight="1" x14ac:dyDescent="0.3">
      <c r="A1737" s="4">
        <v>43968</v>
      </c>
      <c r="B1737" s="2">
        <v>224.91</v>
      </c>
      <c r="C1737" s="2">
        <v>3479.07</v>
      </c>
      <c r="D1737" s="2" t="s">
        <v>52</v>
      </c>
    </row>
    <row r="1738" spans="1:4" ht="15.75" customHeight="1" x14ac:dyDescent="0.3">
      <c r="A1738" s="4">
        <v>43968</v>
      </c>
      <c r="B1738" s="2">
        <v>272.45</v>
      </c>
      <c r="C1738" s="2">
        <v>-80142.89</v>
      </c>
      <c r="D1738" s="2" t="s">
        <v>55</v>
      </c>
    </row>
    <row r="1739" spans="1:4" ht="15.75" customHeight="1" x14ac:dyDescent="0.3">
      <c r="A1739" s="4">
        <v>43968</v>
      </c>
      <c r="B1739" s="2">
        <v>153.19999999999999</v>
      </c>
      <c r="C1739" s="2">
        <v>-12552.61</v>
      </c>
      <c r="D1739" s="2" t="s">
        <v>53</v>
      </c>
    </row>
    <row r="1740" spans="1:4" ht="15.75" customHeight="1" x14ac:dyDescent="0.3">
      <c r="A1740" s="4">
        <v>43968</v>
      </c>
      <c r="B1740" s="2">
        <v>263.52</v>
      </c>
      <c r="C1740" s="2">
        <v>-185867.29</v>
      </c>
      <c r="D1740" s="2" t="s">
        <v>54</v>
      </c>
    </row>
    <row r="1741" spans="1:4" ht="15.75" customHeight="1" x14ac:dyDescent="0.3">
      <c r="A1741" s="4">
        <v>43969</v>
      </c>
      <c r="B1741" s="2">
        <v>7033.71</v>
      </c>
      <c r="C1741" s="2">
        <v>-98810.7</v>
      </c>
      <c r="D1741" s="2" t="s">
        <v>53</v>
      </c>
    </row>
    <row r="1742" spans="1:4" ht="15.75" customHeight="1" x14ac:dyDescent="0.3">
      <c r="A1742" s="4">
        <v>43969</v>
      </c>
      <c r="B1742" s="2">
        <v>1043.57</v>
      </c>
      <c r="C1742" s="2">
        <v>-7114.22</v>
      </c>
      <c r="D1742" s="2" t="s">
        <v>52</v>
      </c>
    </row>
    <row r="1743" spans="1:4" ht="15.75" customHeight="1" x14ac:dyDescent="0.3">
      <c r="A1743" s="4">
        <v>43969</v>
      </c>
      <c r="B1743" s="2">
        <v>3414.3</v>
      </c>
      <c r="C1743" s="2">
        <v>-46084.4</v>
      </c>
      <c r="D1743" s="2" t="s">
        <v>55</v>
      </c>
    </row>
    <row r="1744" spans="1:4" ht="15.75" customHeight="1" x14ac:dyDescent="0.3">
      <c r="A1744" s="4">
        <v>43969</v>
      </c>
      <c r="B1744" s="2">
        <v>2093.4699999999998</v>
      </c>
      <c r="C1744" s="2">
        <v>-165084.71</v>
      </c>
      <c r="D1744" s="2" t="s">
        <v>54</v>
      </c>
    </row>
    <row r="1745" spans="1:4" ht="15.75" customHeight="1" x14ac:dyDescent="0.3">
      <c r="A1745" s="4">
        <v>43970</v>
      </c>
      <c r="B1745" s="2">
        <v>6768.66</v>
      </c>
      <c r="C1745" s="2">
        <v>-149655.46</v>
      </c>
      <c r="D1745" s="2" t="s">
        <v>53</v>
      </c>
    </row>
    <row r="1746" spans="1:4" ht="15.75" customHeight="1" x14ac:dyDescent="0.3">
      <c r="A1746" s="4">
        <v>43970</v>
      </c>
      <c r="B1746" s="2">
        <v>1227.1300000000001</v>
      </c>
      <c r="C1746" s="2">
        <v>-11315.51</v>
      </c>
      <c r="D1746" s="2" t="s">
        <v>52</v>
      </c>
    </row>
    <row r="1747" spans="1:4" ht="15.75" customHeight="1" x14ac:dyDescent="0.3">
      <c r="A1747" s="4">
        <v>43970</v>
      </c>
      <c r="B1747" s="2">
        <v>1441.28</v>
      </c>
      <c r="C1747" s="2">
        <v>-53517.67</v>
      </c>
      <c r="D1747" s="2" t="s">
        <v>54</v>
      </c>
    </row>
    <row r="1748" spans="1:4" ht="15.75" customHeight="1" x14ac:dyDescent="0.3">
      <c r="A1748" s="4">
        <v>43970</v>
      </c>
      <c r="B1748" s="2">
        <v>3071.82</v>
      </c>
      <c r="C1748" s="2">
        <v>-78969.899999999994</v>
      </c>
      <c r="D1748" s="2" t="s">
        <v>55</v>
      </c>
    </row>
    <row r="1749" spans="1:4" ht="15.75" customHeight="1" x14ac:dyDescent="0.3">
      <c r="A1749" s="4">
        <v>43971</v>
      </c>
      <c r="B1749" s="2">
        <v>3058.63</v>
      </c>
      <c r="C1749" s="2">
        <v>-29097.15</v>
      </c>
      <c r="D1749" s="2" t="s">
        <v>55</v>
      </c>
    </row>
    <row r="1750" spans="1:4" ht="15.75" customHeight="1" x14ac:dyDescent="0.3">
      <c r="A1750" s="4">
        <v>43971</v>
      </c>
      <c r="B1750" s="2">
        <v>5965.14</v>
      </c>
      <c r="C1750" s="2">
        <v>-76798.28</v>
      </c>
      <c r="D1750" s="2" t="s">
        <v>53</v>
      </c>
    </row>
    <row r="1751" spans="1:4" ht="15.75" customHeight="1" x14ac:dyDescent="0.3">
      <c r="A1751" s="4">
        <v>43971</v>
      </c>
      <c r="B1751" s="2">
        <v>844.78</v>
      </c>
      <c r="C1751" s="2">
        <v>-11841.61</v>
      </c>
      <c r="D1751" s="2" t="s">
        <v>52</v>
      </c>
    </row>
    <row r="1752" spans="1:4" ht="15.75" customHeight="1" x14ac:dyDescent="0.3">
      <c r="A1752" s="4">
        <v>43971</v>
      </c>
      <c r="B1752" s="2">
        <v>1591.34</v>
      </c>
      <c r="C1752" s="2">
        <v>16141.1</v>
      </c>
      <c r="D1752" s="2" t="s">
        <v>54</v>
      </c>
    </row>
    <row r="1753" spans="1:4" ht="15.75" customHeight="1" x14ac:dyDescent="0.3">
      <c r="A1753" s="4">
        <v>43972</v>
      </c>
      <c r="B1753" s="2">
        <v>7700.94</v>
      </c>
      <c r="C1753" s="2">
        <v>-26493.99</v>
      </c>
      <c r="D1753" s="2" t="s">
        <v>53</v>
      </c>
    </row>
    <row r="1754" spans="1:4" ht="15.75" customHeight="1" x14ac:dyDescent="0.3">
      <c r="A1754" s="4">
        <v>43972</v>
      </c>
      <c r="B1754" s="2">
        <v>1957.59</v>
      </c>
      <c r="C1754" s="2">
        <v>22374.49</v>
      </c>
      <c r="D1754" s="2" t="s">
        <v>54</v>
      </c>
    </row>
    <row r="1755" spans="1:4" ht="15.75" customHeight="1" x14ac:dyDescent="0.3">
      <c r="A1755" s="4">
        <v>43972</v>
      </c>
      <c r="B1755" s="2">
        <v>3199.47</v>
      </c>
      <c r="C1755" s="2">
        <v>6631.36</v>
      </c>
      <c r="D1755" s="2" t="s">
        <v>55</v>
      </c>
    </row>
    <row r="1756" spans="1:4" ht="15.75" customHeight="1" x14ac:dyDescent="0.3">
      <c r="A1756" s="4">
        <v>43972</v>
      </c>
      <c r="B1756" s="2">
        <v>689.77</v>
      </c>
      <c r="C1756" s="2">
        <v>-320.36</v>
      </c>
      <c r="D1756" s="2" t="s">
        <v>52</v>
      </c>
    </row>
    <row r="1757" spans="1:4" ht="15.75" customHeight="1" x14ac:dyDescent="0.3">
      <c r="A1757" s="4">
        <v>43973</v>
      </c>
      <c r="B1757" s="2">
        <v>2710.87</v>
      </c>
      <c r="C1757" s="2">
        <v>47721.81</v>
      </c>
      <c r="D1757" s="2" t="s">
        <v>55</v>
      </c>
    </row>
    <row r="1758" spans="1:4" ht="15.75" customHeight="1" x14ac:dyDescent="0.3">
      <c r="A1758" s="4">
        <v>43973</v>
      </c>
      <c r="B1758" s="2">
        <v>1510.43</v>
      </c>
      <c r="C1758" s="2">
        <v>3943.84</v>
      </c>
      <c r="D1758" s="2" t="s">
        <v>54</v>
      </c>
    </row>
    <row r="1759" spans="1:4" ht="15.75" customHeight="1" x14ac:dyDescent="0.3">
      <c r="A1759" s="4">
        <v>43973</v>
      </c>
      <c r="B1759" s="2">
        <v>6523.36</v>
      </c>
      <c r="C1759" s="2">
        <v>13628.82</v>
      </c>
      <c r="D1759" s="2" t="s">
        <v>53</v>
      </c>
    </row>
    <row r="1760" spans="1:4" ht="15.75" customHeight="1" x14ac:dyDescent="0.3">
      <c r="A1760" s="4">
        <v>43973</v>
      </c>
      <c r="B1760" s="2">
        <v>709.14</v>
      </c>
      <c r="C1760" s="2">
        <v>-3362.23</v>
      </c>
      <c r="D1760" s="2" t="s">
        <v>52</v>
      </c>
    </row>
    <row r="1761" spans="1:4" ht="15.75" customHeight="1" x14ac:dyDescent="0.3">
      <c r="A1761" s="4">
        <v>43975</v>
      </c>
      <c r="B1761" s="2">
        <v>45.88</v>
      </c>
      <c r="C1761" s="2">
        <v>2579.06</v>
      </c>
      <c r="D1761" s="2" t="s">
        <v>54</v>
      </c>
    </row>
    <row r="1762" spans="1:4" ht="15.75" customHeight="1" x14ac:dyDescent="0.3">
      <c r="A1762" s="4">
        <v>43975</v>
      </c>
      <c r="B1762" s="2">
        <v>125.66</v>
      </c>
      <c r="C1762" s="2">
        <v>4074.66</v>
      </c>
      <c r="D1762" s="2" t="s">
        <v>55</v>
      </c>
    </row>
    <row r="1763" spans="1:4" ht="15.75" customHeight="1" x14ac:dyDescent="0.3">
      <c r="A1763" s="4">
        <v>43975</v>
      </c>
      <c r="B1763" s="2">
        <v>59.45</v>
      </c>
      <c r="C1763" s="2">
        <v>-819.5</v>
      </c>
      <c r="D1763" s="2" t="s">
        <v>52</v>
      </c>
    </row>
    <row r="1764" spans="1:4" ht="15.75" customHeight="1" x14ac:dyDescent="0.3">
      <c r="A1764" s="4">
        <v>43975</v>
      </c>
      <c r="B1764" s="2">
        <v>150.11000000000001</v>
      </c>
      <c r="C1764" s="2">
        <v>-1023.94</v>
      </c>
      <c r="D1764" s="2" t="s">
        <v>53</v>
      </c>
    </row>
    <row r="1765" spans="1:4" ht="15.75" customHeight="1" x14ac:dyDescent="0.3">
      <c r="A1765" s="4">
        <v>43976</v>
      </c>
      <c r="B1765" s="2">
        <v>5089.24</v>
      </c>
      <c r="C1765" s="2">
        <v>-27496.74</v>
      </c>
      <c r="D1765" s="2" t="s">
        <v>53</v>
      </c>
    </row>
    <row r="1766" spans="1:4" ht="15.75" customHeight="1" x14ac:dyDescent="0.3">
      <c r="A1766" s="4">
        <v>43976</v>
      </c>
      <c r="B1766" s="2">
        <v>1535.77</v>
      </c>
      <c r="C1766" s="2">
        <v>852.92</v>
      </c>
      <c r="D1766" s="2" t="s">
        <v>55</v>
      </c>
    </row>
    <row r="1767" spans="1:4" ht="15.75" customHeight="1" x14ac:dyDescent="0.3">
      <c r="A1767" s="4">
        <v>43976</v>
      </c>
      <c r="B1767" s="2">
        <v>522.45000000000005</v>
      </c>
      <c r="C1767" s="2">
        <v>-4454.8100000000004</v>
      </c>
      <c r="D1767" s="2" t="s">
        <v>52</v>
      </c>
    </row>
    <row r="1768" spans="1:4" ht="15.75" customHeight="1" x14ac:dyDescent="0.3">
      <c r="A1768" s="4">
        <v>43976</v>
      </c>
      <c r="B1768" s="2">
        <v>1237.83</v>
      </c>
      <c r="C1768" s="2">
        <v>15704.26</v>
      </c>
      <c r="D1768" s="2" t="s">
        <v>54</v>
      </c>
    </row>
    <row r="1769" spans="1:4" ht="15.75" customHeight="1" x14ac:dyDescent="0.3">
      <c r="A1769" s="4">
        <v>43977</v>
      </c>
      <c r="B1769" s="2">
        <v>2294.63</v>
      </c>
      <c r="C1769" s="2">
        <v>-72156.240000000005</v>
      </c>
      <c r="D1769" s="2" t="s">
        <v>54</v>
      </c>
    </row>
    <row r="1770" spans="1:4" ht="15.75" customHeight="1" x14ac:dyDescent="0.3">
      <c r="A1770" s="4">
        <v>43977</v>
      </c>
      <c r="B1770" s="2">
        <v>1158.8399999999999</v>
      </c>
      <c r="C1770" s="2">
        <v>5584.2</v>
      </c>
      <c r="D1770" s="2" t="s">
        <v>52</v>
      </c>
    </row>
    <row r="1771" spans="1:4" ht="15.75" customHeight="1" x14ac:dyDescent="0.3">
      <c r="A1771" s="4">
        <v>43977</v>
      </c>
      <c r="B1771" s="2">
        <v>3800.61</v>
      </c>
      <c r="C1771" s="2">
        <v>-261209.71</v>
      </c>
      <c r="D1771" s="2" t="s">
        <v>55</v>
      </c>
    </row>
    <row r="1772" spans="1:4" ht="15.75" customHeight="1" x14ac:dyDescent="0.3">
      <c r="A1772" s="4">
        <v>43977</v>
      </c>
      <c r="B1772" s="2">
        <v>8525.09</v>
      </c>
      <c r="C1772" s="2">
        <v>-59606.71</v>
      </c>
      <c r="D1772" s="2" t="s">
        <v>53</v>
      </c>
    </row>
    <row r="1773" spans="1:4" ht="15.75" customHeight="1" x14ac:dyDescent="0.3">
      <c r="A1773" s="4">
        <v>43978</v>
      </c>
      <c r="B1773" s="2">
        <v>3145.25</v>
      </c>
      <c r="C1773" s="2">
        <v>2005.73</v>
      </c>
      <c r="D1773" s="2" t="s">
        <v>55</v>
      </c>
    </row>
    <row r="1774" spans="1:4" ht="15.75" customHeight="1" x14ac:dyDescent="0.3">
      <c r="A1774" s="4">
        <v>43978</v>
      </c>
      <c r="B1774" s="2">
        <v>2235.4899999999998</v>
      </c>
      <c r="C1774" s="2">
        <v>-158460.53</v>
      </c>
      <c r="D1774" s="2" t="s">
        <v>54</v>
      </c>
    </row>
    <row r="1775" spans="1:4" ht="15.75" customHeight="1" x14ac:dyDescent="0.3">
      <c r="A1775" s="4">
        <v>43978</v>
      </c>
      <c r="B1775" s="2">
        <v>923.74</v>
      </c>
      <c r="C1775" s="2">
        <v>-6956.38</v>
      </c>
      <c r="D1775" s="2" t="s">
        <v>52</v>
      </c>
    </row>
    <row r="1776" spans="1:4" ht="15.75" customHeight="1" x14ac:dyDescent="0.3">
      <c r="A1776" s="4">
        <v>43978</v>
      </c>
      <c r="B1776" s="2">
        <v>10340.86</v>
      </c>
      <c r="C1776" s="2">
        <v>16807.78</v>
      </c>
      <c r="D1776" s="2" t="s">
        <v>53</v>
      </c>
    </row>
    <row r="1777" spans="1:4" ht="15.75" customHeight="1" x14ac:dyDescent="0.3">
      <c r="A1777" s="4">
        <v>43979</v>
      </c>
      <c r="B1777" s="2">
        <v>2793.37</v>
      </c>
      <c r="C1777" s="2">
        <v>9862.06</v>
      </c>
      <c r="D1777" s="2" t="s">
        <v>55</v>
      </c>
    </row>
    <row r="1778" spans="1:4" ht="15.75" customHeight="1" x14ac:dyDescent="0.3">
      <c r="A1778" s="4">
        <v>43979</v>
      </c>
      <c r="B1778" s="2">
        <v>1985.2</v>
      </c>
      <c r="C1778" s="2">
        <v>-19118.16</v>
      </c>
      <c r="D1778" s="2" t="s">
        <v>54</v>
      </c>
    </row>
    <row r="1779" spans="1:4" ht="15.75" customHeight="1" x14ac:dyDescent="0.3">
      <c r="A1779" s="4">
        <v>43979</v>
      </c>
      <c r="B1779" s="2">
        <v>548.28</v>
      </c>
      <c r="C1779" s="2">
        <v>-988.51</v>
      </c>
      <c r="D1779" s="2" t="s">
        <v>52</v>
      </c>
    </row>
    <row r="1780" spans="1:4" ht="15.75" customHeight="1" x14ac:dyDescent="0.3">
      <c r="A1780" s="4">
        <v>43979</v>
      </c>
      <c r="B1780" s="2">
        <v>9475.06</v>
      </c>
      <c r="C1780" s="2">
        <v>-179449.27</v>
      </c>
      <c r="D1780" s="2" t="s">
        <v>53</v>
      </c>
    </row>
    <row r="1781" spans="1:4" ht="15.75" customHeight="1" x14ac:dyDescent="0.3">
      <c r="A1781" s="4">
        <v>43980</v>
      </c>
      <c r="B1781" s="2">
        <v>1184.1099999999999</v>
      </c>
      <c r="C1781" s="2">
        <v>-6186.37</v>
      </c>
      <c r="D1781" s="2" t="s">
        <v>52</v>
      </c>
    </row>
    <row r="1782" spans="1:4" ht="15.75" customHeight="1" x14ac:dyDescent="0.3">
      <c r="A1782" s="4">
        <v>43980</v>
      </c>
      <c r="B1782" s="2">
        <v>3584.46</v>
      </c>
      <c r="C1782" s="2">
        <v>-25131.22</v>
      </c>
      <c r="D1782" s="2" t="s">
        <v>55</v>
      </c>
    </row>
    <row r="1783" spans="1:4" ht="15.75" customHeight="1" x14ac:dyDescent="0.3">
      <c r="A1783" s="4">
        <v>43980</v>
      </c>
      <c r="B1783" s="2">
        <v>1609.26</v>
      </c>
      <c r="C1783" s="2">
        <v>-35210.76</v>
      </c>
      <c r="D1783" s="2" t="s">
        <v>54</v>
      </c>
    </row>
    <row r="1784" spans="1:4" ht="15.75" customHeight="1" x14ac:dyDescent="0.3">
      <c r="A1784" s="4">
        <v>43980</v>
      </c>
      <c r="B1784" s="2">
        <v>9887.81</v>
      </c>
      <c r="C1784" s="2">
        <v>-204652.58</v>
      </c>
      <c r="D1784" s="2" t="s">
        <v>53</v>
      </c>
    </row>
    <row r="1785" spans="1:4" ht="15.75" customHeight="1" x14ac:dyDescent="0.3">
      <c r="A1785" s="4">
        <v>43982</v>
      </c>
      <c r="B1785" s="2">
        <v>62.06</v>
      </c>
      <c r="C1785" s="2">
        <v>50.93</v>
      </c>
      <c r="D1785" s="2" t="s">
        <v>55</v>
      </c>
    </row>
    <row r="1786" spans="1:4" ht="15.75" customHeight="1" x14ac:dyDescent="0.3">
      <c r="A1786" s="4">
        <v>43982</v>
      </c>
      <c r="B1786" s="2">
        <v>65.83</v>
      </c>
      <c r="C1786" s="2">
        <v>1964.07</v>
      </c>
      <c r="D1786" s="2" t="s">
        <v>52</v>
      </c>
    </row>
    <row r="1787" spans="1:4" ht="15.75" customHeight="1" x14ac:dyDescent="0.3">
      <c r="A1787" s="4">
        <v>43982</v>
      </c>
      <c r="B1787" s="2">
        <v>243.58</v>
      </c>
      <c r="C1787" s="2">
        <v>-16648.86</v>
      </c>
      <c r="D1787" s="2" t="s">
        <v>53</v>
      </c>
    </row>
    <row r="1788" spans="1:4" ht="15.75" customHeight="1" x14ac:dyDescent="0.3">
      <c r="A1788" s="4">
        <v>43982</v>
      </c>
      <c r="B1788" s="2">
        <v>109.75</v>
      </c>
      <c r="C1788" s="2">
        <v>-20240.330000000002</v>
      </c>
      <c r="D1788" s="2" t="s">
        <v>54</v>
      </c>
    </row>
    <row r="1789" spans="1:4" ht="15.75" customHeight="1" x14ac:dyDescent="0.3">
      <c r="A1789" s="4">
        <v>43983</v>
      </c>
      <c r="B1789" s="2">
        <v>1745.86</v>
      </c>
      <c r="C1789" s="2">
        <v>-21680.27</v>
      </c>
      <c r="D1789" s="2" t="s">
        <v>54</v>
      </c>
    </row>
    <row r="1790" spans="1:4" ht="15.75" customHeight="1" x14ac:dyDescent="0.3">
      <c r="A1790" s="4">
        <v>43983</v>
      </c>
      <c r="B1790" s="2">
        <v>7882.18</v>
      </c>
      <c r="C1790" s="2">
        <v>-85606.93</v>
      </c>
      <c r="D1790" s="2" t="s">
        <v>53</v>
      </c>
    </row>
    <row r="1791" spans="1:4" ht="15.75" customHeight="1" x14ac:dyDescent="0.3">
      <c r="A1791" s="4">
        <v>43983</v>
      </c>
      <c r="B1791" s="2">
        <v>3332.89</v>
      </c>
      <c r="C1791" s="2">
        <v>-157380.59</v>
      </c>
      <c r="D1791" s="2" t="s">
        <v>55</v>
      </c>
    </row>
    <row r="1792" spans="1:4" ht="15.75" customHeight="1" x14ac:dyDescent="0.3">
      <c r="A1792" s="4">
        <v>43983</v>
      </c>
      <c r="B1792" s="2">
        <v>927.05</v>
      </c>
      <c r="C1792" s="2">
        <v>11686.47</v>
      </c>
      <c r="D1792" s="2" t="s">
        <v>52</v>
      </c>
    </row>
    <row r="1793" spans="1:4" ht="15.75" customHeight="1" x14ac:dyDescent="0.3">
      <c r="A1793" s="4">
        <v>43984</v>
      </c>
      <c r="B1793" s="2">
        <v>1739.15</v>
      </c>
      <c r="C1793" s="2">
        <v>-65395.32</v>
      </c>
      <c r="D1793" s="2" t="s">
        <v>54</v>
      </c>
    </row>
    <row r="1794" spans="1:4" ht="15.75" customHeight="1" x14ac:dyDescent="0.3">
      <c r="A1794" s="4">
        <v>43984</v>
      </c>
      <c r="B1794" s="2">
        <v>3277.7</v>
      </c>
      <c r="C1794" s="2">
        <v>-129022.16</v>
      </c>
      <c r="D1794" s="2" t="s">
        <v>55</v>
      </c>
    </row>
    <row r="1795" spans="1:4" ht="15.75" customHeight="1" x14ac:dyDescent="0.3">
      <c r="A1795" s="4">
        <v>43984</v>
      </c>
      <c r="B1795" s="2">
        <v>9478.92</v>
      </c>
      <c r="C1795" s="2">
        <v>-300026.03000000003</v>
      </c>
      <c r="D1795" s="2" t="s">
        <v>53</v>
      </c>
    </row>
    <row r="1796" spans="1:4" ht="15.75" customHeight="1" x14ac:dyDescent="0.3">
      <c r="A1796" s="4">
        <v>43984</v>
      </c>
      <c r="B1796" s="2">
        <v>1030.8800000000001</v>
      </c>
      <c r="C1796" s="2">
        <v>-35692.47</v>
      </c>
      <c r="D1796" s="2" t="s">
        <v>52</v>
      </c>
    </row>
    <row r="1797" spans="1:4" ht="15.75" customHeight="1" x14ac:dyDescent="0.3">
      <c r="A1797" s="4">
        <v>43985</v>
      </c>
      <c r="B1797" s="2">
        <v>1007.15</v>
      </c>
      <c r="C1797" s="2">
        <v>-13807.62</v>
      </c>
      <c r="D1797" s="2" t="s">
        <v>52</v>
      </c>
    </row>
    <row r="1798" spans="1:4" ht="15.75" customHeight="1" x14ac:dyDescent="0.3">
      <c r="A1798" s="4">
        <v>43985</v>
      </c>
      <c r="B1798" s="2">
        <v>9547.4699999999993</v>
      </c>
      <c r="C1798" s="2">
        <v>-125228.49</v>
      </c>
      <c r="D1798" s="2" t="s">
        <v>53</v>
      </c>
    </row>
    <row r="1799" spans="1:4" ht="15.75" customHeight="1" x14ac:dyDescent="0.3">
      <c r="A1799" s="4">
        <v>43985</v>
      </c>
      <c r="B1799" s="2">
        <v>3340.1</v>
      </c>
      <c r="C1799" s="2">
        <v>-27479.16</v>
      </c>
      <c r="D1799" s="2" t="s">
        <v>55</v>
      </c>
    </row>
    <row r="1800" spans="1:4" ht="15.75" customHeight="1" x14ac:dyDescent="0.3">
      <c r="A1800" s="4">
        <v>43985</v>
      </c>
      <c r="B1800" s="2">
        <v>2025.98</v>
      </c>
      <c r="C1800" s="2">
        <v>-223843.04</v>
      </c>
      <c r="D1800" s="2" t="s">
        <v>54</v>
      </c>
    </row>
    <row r="1801" spans="1:4" ht="15.75" customHeight="1" x14ac:dyDescent="0.3">
      <c r="A1801" s="4">
        <v>43986</v>
      </c>
      <c r="B1801" s="2">
        <v>3660.91</v>
      </c>
      <c r="C1801" s="2">
        <v>-94056.52</v>
      </c>
      <c r="D1801" s="2" t="s">
        <v>55</v>
      </c>
    </row>
    <row r="1802" spans="1:4" ht="15.75" customHeight="1" x14ac:dyDescent="0.3">
      <c r="A1802" s="4">
        <v>43986</v>
      </c>
      <c r="B1802" s="2">
        <v>1544.43</v>
      </c>
      <c r="C1802" s="2">
        <v>-33258.160000000003</v>
      </c>
      <c r="D1802" s="2" t="s">
        <v>54</v>
      </c>
    </row>
    <row r="1803" spans="1:4" ht="15.75" customHeight="1" x14ac:dyDescent="0.3">
      <c r="A1803" s="4">
        <v>43986</v>
      </c>
      <c r="B1803" s="2">
        <v>943.7</v>
      </c>
      <c r="C1803" s="2">
        <v>-13624.56</v>
      </c>
      <c r="D1803" s="2" t="s">
        <v>52</v>
      </c>
    </row>
    <row r="1804" spans="1:4" ht="15.75" customHeight="1" x14ac:dyDescent="0.3">
      <c r="A1804" s="4">
        <v>43986</v>
      </c>
      <c r="B1804" s="2">
        <v>11820.59</v>
      </c>
      <c r="C1804" s="2">
        <v>-307837.34999999998</v>
      </c>
      <c r="D1804" s="2" t="s">
        <v>53</v>
      </c>
    </row>
    <row r="1805" spans="1:4" ht="15.75" customHeight="1" x14ac:dyDescent="0.3">
      <c r="A1805" s="4">
        <v>43987</v>
      </c>
      <c r="B1805" s="2">
        <v>3085.65</v>
      </c>
      <c r="C1805" s="2">
        <v>-135700.39000000001</v>
      </c>
      <c r="D1805" s="2" t="s">
        <v>55</v>
      </c>
    </row>
    <row r="1806" spans="1:4" ht="15.75" customHeight="1" x14ac:dyDescent="0.3">
      <c r="A1806" s="4">
        <v>43987</v>
      </c>
      <c r="B1806" s="2">
        <v>2175.56</v>
      </c>
      <c r="C1806" s="2">
        <v>-186280.67</v>
      </c>
      <c r="D1806" s="2" t="s">
        <v>54</v>
      </c>
    </row>
    <row r="1807" spans="1:4" ht="15.75" customHeight="1" x14ac:dyDescent="0.3">
      <c r="A1807" s="4">
        <v>43987</v>
      </c>
      <c r="B1807" s="2">
        <v>8438.77</v>
      </c>
      <c r="C1807" s="2">
        <v>-186721.79</v>
      </c>
      <c r="D1807" s="2" t="s">
        <v>53</v>
      </c>
    </row>
    <row r="1808" spans="1:4" ht="15.75" customHeight="1" x14ac:dyDescent="0.3">
      <c r="A1808" s="4">
        <v>43987</v>
      </c>
      <c r="B1808" s="2">
        <v>826.36</v>
      </c>
      <c r="C1808" s="2">
        <v>-12477.76</v>
      </c>
      <c r="D1808" s="2" t="s">
        <v>52</v>
      </c>
    </row>
    <row r="1809" spans="1:4" ht="15.75" customHeight="1" x14ac:dyDescent="0.3">
      <c r="A1809" s="4">
        <v>43989</v>
      </c>
      <c r="B1809" s="2">
        <v>116.29</v>
      </c>
      <c r="C1809" s="2">
        <v>-15714.64</v>
      </c>
      <c r="D1809" s="2" t="s">
        <v>55</v>
      </c>
    </row>
    <row r="1810" spans="1:4" ht="15.75" customHeight="1" x14ac:dyDescent="0.3">
      <c r="A1810" s="4">
        <v>43989</v>
      </c>
      <c r="B1810" s="2">
        <v>63.53</v>
      </c>
      <c r="C1810" s="2">
        <v>-4686.0200000000004</v>
      </c>
      <c r="D1810" s="2" t="s">
        <v>54</v>
      </c>
    </row>
    <row r="1811" spans="1:4" ht="15.75" customHeight="1" x14ac:dyDescent="0.3">
      <c r="A1811" s="4">
        <v>43989</v>
      </c>
      <c r="B1811" s="2">
        <v>318.76</v>
      </c>
      <c r="C1811" s="2">
        <v>-18052.77</v>
      </c>
      <c r="D1811" s="2" t="s">
        <v>53</v>
      </c>
    </row>
    <row r="1812" spans="1:4" ht="15.75" customHeight="1" x14ac:dyDescent="0.3">
      <c r="A1812" s="4">
        <v>43989</v>
      </c>
      <c r="B1812" s="2">
        <v>48.85</v>
      </c>
      <c r="C1812" s="2">
        <v>-0.28000000000000003</v>
      </c>
      <c r="D1812" s="2" t="s">
        <v>52</v>
      </c>
    </row>
    <row r="1813" spans="1:4" ht="15.75" customHeight="1" x14ac:dyDescent="0.3">
      <c r="A1813" s="4">
        <v>43990</v>
      </c>
      <c r="B1813" s="2">
        <v>7528.37</v>
      </c>
      <c r="C1813" s="2">
        <v>-19426.62</v>
      </c>
      <c r="D1813" s="2" t="s">
        <v>53</v>
      </c>
    </row>
    <row r="1814" spans="1:4" ht="15.75" customHeight="1" x14ac:dyDescent="0.3">
      <c r="A1814" s="4">
        <v>43990</v>
      </c>
      <c r="B1814" s="2">
        <v>1616.71</v>
      </c>
      <c r="C1814" s="2">
        <v>20845.47</v>
      </c>
      <c r="D1814" s="2" t="s">
        <v>54</v>
      </c>
    </row>
    <row r="1815" spans="1:4" ht="15.75" customHeight="1" x14ac:dyDescent="0.3">
      <c r="A1815" s="4">
        <v>43990</v>
      </c>
      <c r="B1815" s="2">
        <v>1285.1099999999999</v>
      </c>
      <c r="C1815" s="2">
        <v>-34280.5</v>
      </c>
      <c r="D1815" s="2" t="s">
        <v>52</v>
      </c>
    </row>
    <row r="1816" spans="1:4" ht="15.75" customHeight="1" x14ac:dyDescent="0.3">
      <c r="A1816" s="4">
        <v>43990</v>
      </c>
      <c r="B1816" s="2">
        <v>3072.53</v>
      </c>
      <c r="C1816" s="2">
        <v>-56679.91</v>
      </c>
      <c r="D1816" s="2" t="s">
        <v>55</v>
      </c>
    </row>
    <row r="1817" spans="1:4" ht="15.75" customHeight="1" x14ac:dyDescent="0.3">
      <c r="A1817" s="4">
        <v>43991</v>
      </c>
      <c r="B1817" s="2">
        <v>1184.4100000000001</v>
      </c>
      <c r="C1817" s="2">
        <v>-14729.78</v>
      </c>
      <c r="D1817" s="2" t="s">
        <v>52</v>
      </c>
    </row>
    <row r="1818" spans="1:4" ht="15.75" customHeight="1" x14ac:dyDescent="0.3">
      <c r="A1818" s="4">
        <v>43991</v>
      </c>
      <c r="B1818" s="2">
        <v>2036.78</v>
      </c>
      <c r="C1818" s="2">
        <v>-172390.09</v>
      </c>
      <c r="D1818" s="2" t="s">
        <v>54</v>
      </c>
    </row>
    <row r="1819" spans="1:4" ht="15.75" customHeight="1" x14ac:dyDescent="0.3">
      <c r="A1819" s="4">
        <v>43991</v>
      </c>
      <c r="B1819" s="2">
        <v>3354.13</v>
      </c>
      <c r="C1819" s="2">
        <v>-52939.56</v>
      </c>
      <c r="D1819" s="2" t="s">
        <v>55</v>
      </c>
    </row>
    <row r="1820" spans="1:4" ht="15.75" customHeight="1" x14ac:dyDescent="0.3">
      <c r="A1820" s="4">
        <v>43991</v>
      </c>
      <c r="B1820" s="2">
        <v>8708.51</v>
      </c>
      <c r="C1820" s="2">
        <v>-266598.2</v>
      </c>
      <c r="D1820" s="2" t="s">
        <v>53</v>
      </c>
    </row>
    <row r="1821" spans="1:4" ht="15.75" customHeight="1" x14ac:dyDescent="0.3">
      <c r="A1821" s="4">
        <v>43992</v>
      </c>
      <c r="B1821" s="2">
        <v>1143.9100000000001</v>
      </c>
      <c r="C1821" s="2">
        <v>-33962.97</v>
      </c>
      <c r="D1821" s="2" t="s">
        <v>52</v>
      </c>
    </row>
    <row r="1822" spans="1:4" ht="15.75" customHeight="1" x14ac:dyDescent="0.3">
      <c r="A1822" s="4">
        <v>43992</v>
      </c>
      <c r="B1822" s="2">
        <v>9313.5</v>
      </c>
      <c r="C1822" s="2">
        <v>-93414.88</v>
      </c>
      <c r="D1822" s="2" t="s">
        <v>53</v>
      </c>
    </row>
    <row r="1823" spans="1:4" ht="15.75" customHeight="1" x14ac:dyDescent="0.3">
      <c r="A1823" s="4">
        <v>43992</v>
      </c>
      <c r="B1823" s="2">
        <v>2386.69</v>
      </c>
      <c r="C1823" s="2">
        <v>-193637.48</v>
      </c>
      <c r="D1823" s="2" t="s">
        <v>54</v>
      </c>
    </row>
    <row r="1824" spans="1:4" ht="15.75" customHeight="1" x14ac:dyDescent="0.3">
      <c r="A1824" s="4">
        <v>43992</v>
      </c>
      <c r="B1824" s="2">
        <v>3844.18</v>
      </c>
      <c r="C1824" s="2">
        <v>-40741.01</v>
      </c>
      <c r="D1824" s="2" t="s">
        <v>55</v>
      </c>
    </row>
    <row r="1825" spans="1:4" ht="15.75" customHeight="1" x14ac:dyDescent="0.3">
      <c r="A1825" s="4">
        <v>43993</v>
      </c>
      <c r="B1825" s="2">
        <v>2018.13</v>
      </c>
      <c r="C1825" s="2">
        <v>34069.11</v>
      </c>
      <c r="D1825" s="2" t="s">
        <v>54</v>
      </c>
    </row>
    <row r="1826" spans="1:4" ht="15.75" customHeight="1" x14ac:dyDescent="0.3">
      <c r="A1826" s="4">
        <v>43993</v>
      </c>
      <c r="B1826" s="2">
        <v>1195.71</v>
      </c>
      <c r="C1826" s="2">
        <v>-22656.42</v>
      </c>
      <c r="D1826" s="2" t="s">
        <v>52</v>
      </c>
    </row>
    <row r="1827" spans="1:4" ht="15.75" customHeight="1" x14ac:dyDescent="0.3">
      <c r="A1827" s="4">
        <v>43993</v>
      </c>
      <c r="B1827" s="2">
        <v>9920.51</v>
      </c>
      <c r="C1827" s="2">
        <v>43496.01</v>
      </c>
      <c r="D1827" s="2" t="s">
        <v>53</v>
      </c>
    </row>
    <row r="1828" spans="1:4" ht="15.75" customHeight="1" x14ac:dyDescent="0.3">
      <c r="A1828" s="4">
        <v>43993</v>
      </c>
      <c r="B1828" s="2">
        <v>3658.64</v>
      </c>
      <c r="C1828" s="2">
        <v>-284935.43</v>
      </c>
      <c r="D1828" s="2" t="s">
        <v>55</v>
      </c>
    </row>
    <row r="1829" spans="1:4" ht="15.75" customHeight="1" x14ac:dyDescent="0.3">
      <c r="A1829" s="4">
        <v>43994</v>
      </c>
      <c r="B1829" s="2">
        <v>3804.42</v>
      </c>
      <c r="C1829" s="2">
        <v>-34172.46</v>
      </c>
      <c r="D1829" s="2" t="s">
        <v>55</v>
      </c>
    </row>
    <row r="1830" spans="1:4" ht="15.75" customHeight="1" x14ac:dyDescent="0.3">
      <c r="A1830" s="4">
        <v>43994</v>
      </c>
      <c r="B1830" s="2">
        <v>8829.06</v>
      </c>
      <c r="C1830" s="2">
        <v>-103766.5</v>
      </c>
      <c r="D1830" s="2" t="s">
        <v>53</v>
      </c>
    </row>
    <row r="1831" spans="1:4" ht="15.75" customHeight="1" x14ac:dyDescent="0.3">
      <c r="A1831" s="4">
        <v>43994</v>
      </c>
      <c r="B1831" s="2">
        <v>1438.84</v>
      </c>
      <c r="C1831" s="2">
        <v>52700.35</v>
      </c>
      <c r="D1831" s="2" t="s">
        <v>54</v>
      </c>
    </row>
    <row r="1832" spans="1:4" ht="15.75" customHeight="1" x14ac:dyDescent="0.3">
      <c r="A1832" s="4">
        <v>43994</v>
      </c>
      <c r="B1832" s="2">
        <v>834.75</v>
      </c>
      <c r="C1832" s="2">
        <v>-6657.4</v>
      </c>
      <c r="D1832" s="2" t="s">
        <v>52</v>
      </c>
    </row>
    <row r="1833" spans="1:4" ht="15.75" customHeight="1" x14ac:dyDescent="0.3">
      <c r="A1833" s="4">
        <v>43996</v>
      </c>
      <c r="B1833" s="2">
        <v>237.39</v>
      </c>
      <c r="C1833" s="2">
        <v>-3141.05</v>
      </c>
      <c r="D1833" s="2" t="s">
        <v>53</v>
      </c>
    </row>
    <row r="1834" spans="1:4" ht="15.75" customHeight="1" x14ac:dyDescent="0.3">
      <c r="A1834" s="4">
        <v>43996</v>
      </c>
      <c r="B1834" s="2">
        <v>38.93</v>
      </c>
      <c r="C1834" s="2">
        <v>-3806.01</v>
      </c>
      <c r="D1834" s="2" t="s">
        <v>54</v>
      </c>
    </row>
    <row r="1835" spans="1:4" ht="15.75" customHeight="1" x14ac:dyDescent="0.3">
      <c r="A1835" s="4">
        <v>43996</v>
      </c>
      <c r="B1835" s="2">
        <v>89.31</v>
      </c>
      <c r="C1835" s="2">
        <v>1172.2</v>
      </c>
      <c r="D1835" s="2" t="s">
        <v>55</v>
      </c>
    </row>
    <row r="1836" spans="1:4" ht="15.75" customHeight="1" x14ac:dyDescent="0.3">
      <c r="A1836" s="4">
        <v>43996</v>
      </c>
      <c r="B1836" s="2">
        <v>56.07</v>
      </c>
      <c r="C1836" s="2">
        <v>-1207.67</v>
      </c>
      <c r="D1836" s="2" t="s">
        <v>52</v>
      </c>
    </row>
    <row r="1837" spans="1:4" ht="15.75" customHeight="1" x14ac:dyDescent="0.3">
      <c r="A1837" s="4">
        <v>43997</v>
      </c>
      <c r="B1837" s="2">
        <v>8746.7199999999993</v>
      </c>
      <c r="C1837" s="2">
        <v>-270159.19</v>
      </c>
      <c r="D1837" s="2" t="s">
        <v>53</v>
      </c>
    </row>
    <row r="1838" spans="1:4" ht="15.75" customHeight="1" x14ac:dyDescent="0.3">
      <c r="A1838" s="4">
        <v>43997</v>
      </c>
      <c r="B1838" s="2">
        <v>2002.49</v>
      </c>
      <c r="C1838" s="2">
        <v>-12641.58</v>
      </c>
      <c r="D1838" s="2" t="s">
        <v>54</v>
      </c>
    </row>
    <row r="1839" spans="1:4" ht="15.75" customHeight="1" x14ac:dyDescent="0.3">
      <c r="A1839" s="4">
        <v>43997</v>
      </c>
      <c r="B1839" s="2">
        <v>3552.64</v>
      </c>
      <c r="C1839" s="2">
        <v>-93213.14</v>
      </c>
      <c r="D1839" s="2" t="s">
        <v>55</v>
      </c>
    </row>
    <row r="1840" spans="1:4" ht="15.75" customHeight="1" x14ac:dyDescent="0.3">
      <c r="A1840" s="4">
        <v>43997</v>
      </c>
      <c r="B1840" s="2">
        <v>904.69</v>
      </c>
      <c r="C1840" s="2">
        <v>-2059.2399999999998</v>
      </c>
      <c r="D1840" s="2" t="s">
        <v>52</v>
      </c>
    </row>
    <row r="1841" spans="1:4" ht="15.75" customHeight="1" x14ac:dyDescent="0.3">
      <c r="A1841" s="4">
        <v>43998</v>
      </c>
      <c r="B1841" s="2">
        <v>918.13</v>
      </c>
      <c r="C1841" s="2">
        <v>6491.74</v>
      </c>
      <c r="D1841" s="2" t="s">
        <v>52</v>
      </c>
    </row>
    <row r="1842" spans="1:4" ht="15.75" customHeight="1" x14ac:dyDescent="0.3">
      <c r="A1842" s="4">
        <v>43998</v>
      </c>
      <c r="B1842" s="2">
        <v>8518.32</v>
      </c>
      <c r="C1842" s="2">
        <v>-41745.22</v>
      </c>
      <c r="D1842" s="2" t="s">
        <v>53</v>
      </c>
    </row>
    <row r="1843" spans="1:4" ht="15.75" customHeight="1" x14ac:dyDescent="0.3">
      <c r="A1843" s="4">
        <v>43998</v>
      </c>
      <c r="B1843" s="2">
        <v>2174.79</v>
      </c>
      <c r="C1843" s="2">
        <v>118341.38</v>
      </c>
      <c r="D1843" s="2" t="s">
        <v>54</v>
      </c>
    </row>
    <row r="1844" spans="1:4" ht="15.75" customHeight="1" x14ac:dyDescent="0.3">
      <c r="A1844" s="4">
        <v>43998</v>
      </c>
      <c r="B1844" s="2">
        <v>3666.03</v>
      </c>
      <c r="C1844" s="2">
        <v>-12051.81</v>
      </c>
      <c r="D1844" s="2" t="s">
        <v>55</v>
      </c>
    </row>
    <row r="1845" spans="1:4" ht="15.75" customHeight="1" x14ac:dyDescent="0.3">
      <c r="A1845" s="4">
        <v>43999</v>
      </c>
      <c r="B1845" s="2">
        <v>1976.78</v>
      </c>
      <c r="C1845" s="2">
        <v>56492.11</v>
      </c>
      <c r="D1845" s="2" t="s">
        <v>54</v>
      </c>
    </row>
    <row r="1846" spans="1:4" ht="15.75" customHeight="1" x14ac:dyDescent="0.3">
      <c r="A1846" s="4">
        <v>43999</v>
      </c>
      <c r="B1846" s="2">
        <v>3176.26</v>
      </c>
      <c r="C1846" s="2">
        <v>14126.71</v>
      </c>
      <c r="D1846" s="2" t="s">
        <v>55</v>
      </c>
    </row>
    <row r="1847" spans="1:4" ht="15.75" customHeight="1" x14ac:dyDescent="0.3">
      <c r="A1847" s="4">
        <v>43999</v>
      </c>
      <c r="B1847" s="2">
        <v>802.62</v>
      </c>
      <c r="C1847" s="2">
        <v>-18356.86</v>
      </c>
      <c r="D1847" s="2" t="s">
        <v>52</v>
      </c>
    </row>
    <row r="1848" spans="1:4" ht="15.75" customHeight="1" x14ac:dyDescent="0.3">
      <c r="A1848" s="4">
        <v>43999</v>
      </c>
      <c r="B1848" s="2">
        <v>8622.59</v>
      </c>
      <c r="C1848" s="2">
        <v>59679.65</v>
      </c>
      <c r="D1848" s="2" t="s">
        <v>53</v>
      </c>
    </row>
    <row r="1849" spans="1:4" ht="15.75" customHeight="1" x14ac:dyDescent="0.3">
      <c r="A1849" s="4">
        <v>44000</v>
      </c>
      <c r="B1849" s="2">
        <v>1221.5899999999999</v>
      </c>
      <c r="C1849" s="2">
        <v>1993.41</v>
      </c>
      <c r="D1849" s="2" t="s">
        <v>52</v>
      </c>
    </row>
    <row r="1850" spans="1:4" ht="15.75" customHeight="1" x14ac:dyDescent="0.3">
      <c r="A1850" s="4">
        <v>44000</v>
      </c>
      <c r="B1850" s="2">
        <v>7374.7</v>
      </c>
      <c r="C1850" s="2">
        <v>8741.27</v>
      </c>
      <c r="D1850" s="2" t="s">
        <v>53</v>
      </c>
    </row>
    <row r="1851" spans="1:4" ht="15.75" customHeight="1" x14ac:dyDescent="0.3">
      <c r="A1851" s="4">
        <v>44000</v>
      </c>
      <c r="B1851" s="2">
        <v>1814.56</v>
      </c>
      <c r="C1851" s="2">
        <v>25647.18</v>
      </c>
      <c r="D1851" s="2" t="s">
        <v>54</v>
      </c>
    </row>
    <row r="1852" spans="1:4" ht="15.75" customHeight="1" x14ac:dyDescent="0.3">
      <c r="A1852" s="4">
        <v>44000</v>
      </c>
      <c r="B1852" s="2">
        <v>3930.61</v>
      </c>
      <c r="C1852" s="2">
        <v>-27025.02</v>
      </c>
      <c r="D1852" s="2" t="s">
        <v>55</v>
      </c>
    </row>
    <row r="1853" spans="1:4" ht="15.75" customHeight="1" x14ac:dyDescent="0.3">
      <c r="A1853" s="4">
        <v>44001</v>
      </c>
      <c r="B1853" s="2">
        <v>1535.81</v>
      </c>
      <c r="C1853" s="2">
        <v>-65842.23</v>
      </c>
      <c r="D1853" s="2" t="s">
        <v>54</v>
      </c>
    </row>
    <row r="1854" spans="1:4" ht="15.75" customHeight="1" x14ac:dyDescent="0.3">
      <c r="A1854" s="4">
        <v>44001</v>
      </c>
      <c r="B1854" s="2">
        <v>7140.67</v>
      </c>
      <c r="C1854" s="2">
        <v>28087</v>
      </c>
      <c r="D1854" s="2" t="s">
        <v>53</v>
      </c>
    </row>
    <row r="1855" spans="1:4" ht="15.75" customHeight="1" x14ac:dyDescent="0.3">
      <c r="A1855" s="4">
        <v>44001</v>
      </c>
      <c r="B1855" s="2">
        <v>3383.96</v>
      </c>
      <c r="C1855" s="2">
        <v>-71430.22</v>
      </c>
      <c r="D1855" s="2" t="s">
        <v>55</v>
      </c>
    </row>
    <row r="1856" spans="1:4" ht="15.75" customHeight="1" x14ac:dyDescent="0.3">
      <c r="A1856" s="4">
        <v>44001</v>
      </c>
      <c r="B1856" s="2">
        <v>743.43</v>
      </c>
      <c r="C1856" s="2">
        <v>4769.12</v>
      </c>
      <c r="D1856" s="2" t="s">
        <v>52</v>
      </c>
    </row>
    <row r="1857" spans="1:4" ht="15.75" customHeight="1" x14ac:dyDescent="0.3">
      <c r="A1857" s="4">
        <v>44002</v>
      </c>
      <c r="B1857" s="2">
        <v>0.05</v>
      </c>
      <c r="C1857" s="2">
        <v>-8.4</v>
      </c>
      <c r="D1857" s="2" t="s">
        <v>53</v>
      </c>
    </row>
    <row r="1858" spans="1:4" ht="15.75" customHeight="1" x14ac:dyDescent="0.3">
      <c r="A1858" s="4">
        <v>44003</v>
      </c>
      <c r="B1858" s="2">
        <v>236.16</v>
      </c>
      <c r="C1858" s="2">
        <v>-10211.66</v>
      </c>
      <c r="D1858" s="2" t="s">
        <v>53</v>
      </c>
    </row>
    <row r="1859" spans="1:4" ht="15.75" customHeight="1" x14ac:dyDescent="0.3">
      <c r="A1859" s="4">
        <v>44003</v>
      </c>
      <c r="B1859" s="2">
        <v>222.14</v>
      </c>
      <c r="C1859" s="2">
        <v>-320289.95</v>
      </c>
      <c r="D1859" s="2" t="s">
        <v>54</v>
      </c>
    </row>
    <row r="1860" spans="1:4" ht="15.75" customHeight="1" x14ac:dyDescent="0.3">
      <c r="A1860" s="4">
        <v>44003</v>
      </c>
      <c r="B1860" s="2">
        <v>33.68</v>
      </c>
      <c r="C1860" s="2">
        <v>-5663.76</v>
      </c>
      <c r="D1860" s="2" t="s">
        <v>52</v>
      </c>
    </row>
    <row r="1861" spans="1:4" ht="15.75" customHeight="1" x14ac:dyDescent="0.3">
      <c r="A1861" s="4">
        <v>44003</v>
      </c>
      <c r="B1861" s="2">
        <v>88.1</v>
      </c>
      <c r="C1861" s="2">
        <v>-10546.06</v>
      </c>
      <c r="D1861" s="2" t="s">
        <v>55</v>
      </c>
    </row>
    <row r="1862" spans="1:4" ht="15.75" customHeight="1" x14ac:dyDescent="0.3">
      <c r="A1862" s="4">
        <v>44004</v>
      </c>
      <c r="B1862" s="2">
        <v>3855.26</v>
      </c>
      <c r="C1862" s="2">
        <v>-53890.2</v>
      </c>
      <c r="D1862" s="2" t="s">
        <v>55</v>
      </c>
    </row>
    <row r="1863" spans="1:4" ht="15.75" customHeight="1" x14ac:dyDescent="0.3">
      <c r="A1863" s="4">
        <v>44004</v>
      </c>
      <c r="B1863" s="2">
        <v>473.07</v>
      </c>
      <c r="C1863" s="2">
        <v>-1083.8699999999999</v>
      </c>
      <c r="D1863" s="2" t="s">
        <v>52</v>
      </c>
    </row>
    <row r="1864" spans="1:4" ht="15.75" customHeight="1" x14ac:dyDescent="0.3">
      <c r="A1864" s="4">
        <v>44004</v>
      </c>
      <c r="B1864" s="2">
        <v>2403.61</v>
      </c>
      <c r="C1864" s="2">
        <v>-139739.22</v>
      </c>
      <c r="D1864" s="2" t="s">
        <v>54</v>
      </c>
    </row>
    <row r="1865" spans="1:4" ht="15.75" customHeight="1" x14ac:dyDescent="0.3">
      <c r="A1865" s="4">
        <v>44004</v>
      </c>
      <c r="B1865" s="2">
        <v>7036.07</v>
      </c>
      <c r="C1865" s="2">
        <v>-134455.72</v>
      </c>
      <c r="D1865" s="2" t="s">
        <v>53</v>
      </c>
    </row>
    <row r="1866" spans="1:4" ht="15.75" customHeight="1" x14ac:dyDescent="0.3">
      <c r="A1866" s="4">
        <v>44005</v>
      </c>
      <c r="B1866" s="2">
        <v>1920.44</v>
      </c>
      <c r="C1866" s="2">
        <v>-275993.87</v>
      </c>
      <c r="D1866" s="2" t="s">
        <v>54</v>
      </c>
    </row>
    <row r="1867" spans="1:4" ht="15.75" customHeight="1" x14ac:dyDescent="0.3">
      <c r="A1867" s="4">
        <v>44005</v>
      </c>
      <c r="B1867" s="2">
        <v>8308.08</v>
      </c>
      <c r="C1867" s="2">
        <v>-90968.52</v>
      </c>
      <c r="D1867" s="2" t="s">
        <v>53</v>
      </c>
    </row>
    <row r="1868" spans="1:4" ht="15.75" customHeight="1" x14ac:dyDescent="0.3">
      <c r="A1868" s="4">
        <v>44005</v>
      </c>
      <c r="B1868" s="2">
        <v>3977.99</v>
      </c>
      <c r="C1868" s="2">
        <v>-10734.07</v>
      </c>
      <c r="D1868" s="2" t="s">
        <v>55</v>
      </c>
    </row>
    <row r="1869" spans="1:4" ht="15.75" customHeight="1" x14ac:dyDescent="0.3">
      <c r="A1869" s="4">
        <v>44005</v>
      </c>
      <c r="B1869" s="2">
        <v>1465.61</v>
      </c>
      <c r="C1869" s="2">
        <v>-17735.650000000001</v>
      </c>
      <c r="D1869" s="2" t="s">
        <v>52</v>
      </c>
    </row>
    <row r="1870" spans="1:4" ht="15.75" customHeight="1" x14ac:dyDescent="0.3">
      <c r="A1870" s="4">
        <v>44006</v>
      </c>
      <c r="B1870" s="2">
        <v>2668.97</v>
      </c>
      <c r="C1870" s="2">
        <v>-262286.59999999998</v>
      </c>
      <c r="D1870" s="2" t="s">
        <v>54</v>
      </c>
    </row>
    <row r="1871" spans="1:4" ht="15.75" customHeight="1" x14ac:dyDescent="0.3">
      <c r="A1871" s="4">
        <v>44006</v>
      </c>
      <c r="B1871" s="2">
        <v>7949.28</v>
      </c>
      <c r="C1871" s="2">
        <v>-42362.400000000001</v>
      </c>
      <c r="D1871" s="2" t="s">
        <v>53</v>
      </c>
    </row>
    <row r="1872" spans="1:4" ht="15.75" customHeight="1" x14ac:dyDescent="0.3">
      <c r="A1872" s="4">
        <v>44006</v>
      </c>
      <c r="B1872" s="2">
        <v>5241.59</v>
      </c>
      <c r="C1872" s="2">
        <v>39496.589999999997</v>
      </c>
      <c r="D1872" s="2" t="s">
        <v>55</v>
      </c>
    </row>
    <row r="1873" spans="1:4" ht="15.75" customHeight="1" x14ac:dyDescent="0.3">
      <c r="A1873" s="4">
        <v>44006</v>
      </c>
      <c r="B1873" s="2">
        <v>819.61</v>
      </c>
      <c r="C1873" s="2">
        <v>-3175.68</v>
      </c>
      <c r="D1873" s="2" t="s">
        <v>52</v>
      </c>
    </row>
    <row r="1874" spans="1:4" ht="15.75" customHeight="1" x14ac:dyDescent="0.3">
      <c r="A1874" s="4">
        <v>44007</v>
      </c>
      <c r="B1874" s="2">
        <v>1254.27</v>
      </c>
      <c r="C1874" s="2">
        <v>-30191.759999999998</v>
      </c>
      <c r="D1874" s="2" t="s">
        <v>52</v>
      </c>
    </row>
    <row r="1875" spans="1:4" ht="15.75" customHeight="1" x14ac:dyDescent="0.3">
      <c r="A1875" s="4">
        <v>44007</v>
      </c>
      <c r="B1875" s="2">
        <v>4830.72</v>
      </c>
      <c r="C1875" s="2">
        <v>56547.81</v>
      </c>
      <c r="D1875" s="2" t="s">
        <v>55</v>
      </c>
    </row>
    <row r="1876" spans="1:4" ht="15.75" customHeight="1" x14ac:dyDescent="0.3">
      <c r="A1876" s="4">
        <v>44007</v>
      </c>
      <c r="B1876" s="2">
        <v>7131.87</v>
      </c>
      <c r="C1876" s="2">
        <v>-64137.24</v>
      </c>
      <c r="D1876" s="2" t="s">
        <v>53</v>
      </c>
    </row>
    <row r="1877" spans="1:4" ht="15.75" customHeight="1" x14ac:dyDescent="0.3">
      <c r="A1877" s="4">
        <v>44007</v>
      </c>
      <c r="B1877" s="2">
        <v>1622.23</v>
      </c>
      <c r="C1877" s="2">
        <v>37363.49</v>
      </c>
      <c r="D1877" s="2" t="s">
        <v>54</v>
      </c>
    </row>
    <row r="1878" spans="1:4" ht="15.75" customHeight="1" x14ac:dyDescent="0.3">
      <c r="A1878" s="4">
        <v>44008</v>
      </c>
      <c r="B1878" s="2">
        <v>6717.39</v>
      </c>
      <c r="C1878" s="2">
        <v>54131.51</v>
      </c>
      <c r="D1878" s="2" t="s">
        <v>53</v>
      </c>
    </row>
    <row r="1879" spans="1:4" ht="15.75" customHeight="1" x14ac:dyDescent="0.3">
      <c r="A1879" s="4">
        <v>44008</v>
      </c>
      <c r="B1879" s="2">
        <v>2155.31</v>
      </c>
      <c r="C1879" s="2">
        <v>-34313.49</v>
      </c>
      <c r="D1879" s="2" t="s">
        <v>54</v>
      </c>
    </row>
    <row r="1880" spans="1:4" ht="15.75" customHeight="1" x14ac:dyDescent="0.3">
      <c r="A1880" s="4">
        <v>44008</v>
      </c>
      <c r="B1880" s="2">
        <v>1063.28</v>
      </c>
      <c r="C1880" s="2">
        <v>9037.7999999999993</v>
      </c>
      <c r="D1880" s="2" t="s">
        <v>52</v>
      </c>
    </row>
    <row r="1881" spans="1:4" ht="15.75" customHeight="1" x14ac:dyDescent="0.3">
      <c r="A1881" s="4">
        <v>44008</v>
      </c>
      <c r="B1881" s="2">
        <v>4326.2700000000004</v>
      </c>
      <c r="C1881" s="2">
        <v>-110054.41</v>
      </c>
      <c r="D1881" s="2" t="s">
        <v>55</v>
      </c>
    </row>
    <row r="1882" spans="1:4" ht="15.75" customHeight="1" x14ac:dyDescent="0.3">
      <c r="A1882" s="4">
        <v>44010</v>
      </c>
      <c r="B1882" s="2">
        <v>37.22</v>
      </c>
      <c r="C1882" s="2">
        <v>-405.95</v>
      </c>
      <c r="D1882" s="2" t="s">
        <v>52</v>
      </c>
    </row>
    <row r="1883" spans="1:4" ht="15.75" customHeight="1" x14ac:dyDescent="0.3">
      <c r="A1883" s="4">
        <v>44010</v>
      </c>
      <c r="B1883" s="2">
        <v>111.35</v>
      </c>
      <c r="C1883" s="2">
        <v>-15704.17</v>
      </c>
      <c r="D1883" s="2" t="s">
        <v>55</v>
      </c>
    </row>
    <row r="1884" spans="1:4" ht="15.75" customHeight="1" x14ac:dyDescent="0.3">
      <c r="A1884" s="4">
        <v>44010</v>
      </c>
      <c r="B1884" s="2">
        <v>126.23</v>
      </c>
      <c r="C1884" s="2">
        <v>-58080.29</v>
      </c>
      <c r="D1884" s="2" t="s">
        <v>54</v>
      </c>
    </row>
    <row r="1885" spans="1:4" ht="15.75" customHeight="1" x14ac:dyDescent="0.3">
      <c r="A1885" s="4">
        <v>44010</v>
      </c>
      <c r="B1885" s="2">
        <v>125.57</v>
      </c>
      <c r="C1885" s="2">
        <v>-1835.08</v>
      </c>
      <c r="D1885" s="2" t="s">
        <v>53</v>
      </c>
    </row>
    <row r="1886" spans="1:4" ht="15.75" customHeight="1" x14ac:dyDescent="0.3">
      <c r="A1886" s="4">
        <v>44011</v>
      </c>
      <c r="B1886" s="2">
        <v>5681.03</v>
      </c>
      <c r="C1886" s="2">
        <v>-251675.77</v>
      </c>
      <c r="D1886" s="2" t="s">
        <v>55</v>
      </c>
    </row>
    <row r="1887" spans="1:4" ht="15.75" customHeight="1" x14ac:dyDescent="0.3">
      <c r="A1887" s="4">
        <v>44011</v>
      </c>
      <c r="B1887" s="2">
        <v>1009.04</v>
      </c>
      <c r="C1887" s="2">
        <v>14218.46</v>
      </c>
      <c r="D1887" s="2" t="s">
        <v>52</v>
      </c>
    </row>
    <row r="1888" spans="1:4" ht="15.75" customHeight="1" x14ac:dyDescent="0.3">
      <c r="A1888" s="4">
        <v>44011</v>
      </c>
      <c r="B1888" s="2">
        <v>7622.6</v>
      </c>
      <c r="C1888" s="2">
        <v>-40540.86</v>
      </c>
      <c r="D1888" s="2" t="s">
        <v>53</v>
      </c>
    </row>
    <row r="1889" spans="1:4" ht="15.75" customHeight="1" x14ac:dyDescent="0.3">
      <c r="A1889" s="4">
        <v>44011</v>
      </c>
      <c r="B1889" s="2">
        <v>1546.92</v>
      </c>
      <c r="C1889" s="2">
        <v>64365.52</v>
      </c>
      <c r="D1889" s="2" t="s">
        <v>54</v>
      </c>
    </row>
    <row r="1890" spans="1:4" ht="15.75" customHeight="1" x14ac:dyDescent="0.3">
      <c r="A1890" s="4">
        <v>44012</v>
      </c>
      <c r="B1890" s="2">
        <v>2648.65</v>
      </c>
      <c r="C1890" s="2">
        <v>-108270.72</v>
      </c>
      <c r="D1890" s="2" t="s">
        <v>54</v>
      </c>
    </row>
    <row r="1891" spans="1:4" ht="15.75" customHeight="1" x14ac:dyDescent="0.3">
      <c r="A1891" s="4">
        <v>44012</v>
      </c>
      <c r="B1891" s="2">
        <v>1694.19</v>
      </c>
      <c r="C1891" s="2">
        <v>-12592.13</v>
      </c>
      <c r="D1891" s="2" t="s">
        <v>52</v>
      </c>
    </row>
    <row r="1892" spans="1:4" ht="15.75" customHeight="1" x14ac:dyDescent="0.3">
      <c r="A1892" s="4">
        <v>44012</v>
      </c>
      <c r="B1892" s="2">
        <v>5486.84</v>
      </c>
      <c r="C1892" s="2">
        <v>-47340.78</v>
      </c>
      <c r="D1892" s="2" t="s">
        <v>55</v>
      </c>
    </row>
    <row r="1893" spans="1:4" ht="15.75" customHeight="1" x14ac:dyDescent="0.3">
      <c r="A1893" s="4">
        <v>44012</v>
      </c>
      <c r="B1893" s="2">
        <v>7651.67</v>
      </c>
      <c r="C1893" s="2">
        <v>53913.77</v>
      </c>
      <c r="D1893" s="2" t="s">
        <v>53</v>
      </c>
    </row>
    <row r="1894" spans="1:4" ht="15.75" customHeight="1" x14ac:dyDescent="0.3">
      <c r="A1894" s="4">
        <v>44013</v>
      </c>
      <c r="B1894" s="2">
        <v>6055.04</v>
      </c>
      <c r="C1894" s="2">
        <v>-72819.69</v>
      </c>
      <c r="D1894" s="2" t="s">
        <v>55</v>
      </c>
    </row>
    <row r="1895" spans="1:4" ht="15.75" customHeight="1" x14ac:dyDescent="0.3">
      <c r="A1895" s="4">
        <v>44013</v>
      </c>
      <c r="B1895" s="2">
        <v>3206.57</v>
      </c>
      <c r="C1895" s="2">
        <v>-56375.7</v>
      </c>
      <c r="D1895" s="2" t="s">
        <v>54</v>
      </c>
    </row>
    <row r="1896" spans="1:4" ht="15.75" customHeight="1" x14ac:dyDescent="0.3">
      <c r="A1896" s="4">
        <v>44013</v>
      </c>
      <c r="B1896" s="2">
        <v>7466.98</v>
      </c>
      <c r="C1896" s="2">
        <v>21374.42</v>
      </c>
      <c r="D1896" s="2" t="s">
        <v>53</v>
      </c>
    </row>
    <row r="1897" spans="1:4" ht="15.75" customHeight="1" x14ac:dyDescent="0.3">
      <c r="A1897" s="4">
        <v>44013</v>
      </c>
      <c r="B1897" s="2">
        <v>1391.11</v>
      </c>
      <c r="C1897" s="2">
        <v>-12911.63</v>
      </c>
      <c r="D1897" s="2" t="s">
        <v>52</v>
      </c>
    </row>
    <row r="1898" spans="1:4" ht="15.75" customHeight="1" x14ac:dyDescent="0.3">
      <c r="A1898" s="4">
        <v>44014</v>
      </c>
      <c r="B1898" s="2">
        <v>5221.24</v>
      </c>
      <c r="C1898" s="2">
        <v>-138572.93</v>
      </c>
      <c r="D1898" s="2" t="s">
        <v>55</v>
      </c>
    </row>
    <row r="1899" spans="1:4" ht="15.75" customHeight="1" x14ac:dyDescent="0.3">
      <c r="A1899" s="4">
        <v>44014</v>
      </c>
      <c r="B1899" s="2">
        <v>2390.4299999999998</v>
      </c>
      <c r="C1899" s="2">
        <v>58486.37</v>
      </c>
      <c r="D1899" s="2" t="s">
        <v>54</v>
      </c>
    </row>
    <row r="1900" spans="1:4" ht="15.75" customHeight="1" x14ac:dyDescent="0.3">
      <c r="A1900" s="4">
        <v>44014</v>
      </c>
      <c r="B1900" s="2">
        <v>1166.5899999999999</v>
      </c>
      <c r="C1900" s="2">
        <v>-260.33</v>
      </c>
      <c r="D1900" s="2" t="s">
        <v>52</v>
      </c>
    </row>
    <row r="1901" spans="1:4" ht="15.75" customHeight="1" x14ac:dyDescent="0.3">
      <c r="A1901" s="4">
        <v>44014</v>
      </c>
      <c r="B1901" s="2">
        <v>7764.04</v>
      </c>
      <c r="C1901" s="2">
        <v>6313.14</v>
      </c>
      <c r="D1901" s="2" t="s">
        <v>53</v>
      </c>
    </row>
    <row r="1902" spans="1:4" ht="15.75" customHeight="1" x14ac:dyDescent="0.3">
      <c r="A1902" s="4">
        <v>44015</v>
      </c>
      <c r="B1902" s="2">
        <v>441.08</v>
      </c>
      <c r="C1902" s="2">
        <v>-10373.91</v>
      </c>
      <c r="D1902" s="2" t="s">
        <v>52</v>
      </c>
    </row>
    <row r="1903" spans="1:4" ht="15.75" customHeight="1" x14ac:dyDescent="0.3">
      <c r="A1903" s="4">
        <v>44015</v>
      </c>
      <c r="B1903" s="2">
        <v>3349.21</v>
      </c>
      <c r="C1903" s="2">
        <v>-17241.96</v>
      </c>
      <c r="D1903" s="2" t="s">
        <v>55</v>
      </c>
    </row>
    <row r="1904" spans="1:4" ht="15.75" customHeight="1" x14ac:dyDescent="0.3">
      <c r="A1904" s="4">
        <v>44015</v>
      </c>
      <c r="B1904" s="2">
        <v>5499.42</v>
      </c>
      <c r="C1904" s="2">
        <v>-19543.580000000002</v>
      </c>
      <c r="D1904" s="2" t="s">
        <v>53</v>
      </c>
    </row>
    <row r="1905" spans="1:4" ht="15.75" customHeight="1" x14ac:dyDescent="0.3">
      <c r="A1905" s="4">
        <v>44015</v>
      </c>
      <c r="B1905" s="2">
        <v>708.5</v>
      </c>
      <c r="C1905" s="2">
        <v>-41000.53</v>
      </c>
      <c r="D1905" s="2" t="s">
        <v>54</v>
      </c>
    </row>
    <row r="1906" spans="1:4" ht="15.75" customHeight="1" x14ac:dyDescent="0.3">
      <c r="A1906" s="4">
        <v>44017</v>
      </c>
      <c r="B1906" s="2">
        <v>50.72</v>
      </c>
      <c r="C1906" s="2">
        <v>-1704.93</v>
      </c>
      <c r="D1906" s="2" t="s">
        <v>54</v>
      </c>
    </row>
    <row r="1907" spans="1:4" ht="15.75" customHeight="1" x14ac:dyDescent="0.3">
      <c r="A1907" s="4">
        <v>44017</v>
      </c>
      <c r="B1907" s="2">
        <v>70.06</v>
      </c>
      <c r="C1907" s="2">
        <v>-1393.91</v>
      </c>
      <c r="D1907" s="2" t="s">
        <v>55</v>
      </c>
    </row>
    <row r="1908" spans="1:4" ht="15.75" customHeight="1" x14ac:dyDescent="0.3">
      <c r="A1908" s="4">
        <v>44017</v>
      </c>
      <c r="B1908" s="2">
        <v>67.94</v>
      </c>
      <c r="C1908" s="2">
        <v>-723.73</v>
      </c>
      <c r="D1908" s="2" t="s">
        <v>53</v>
      </c>
    </row>
    <row r="1909" spans="1:4" ht="15.75" customHeight="1" x14ac:dyDescent="0.3">
      <c r="A1909" s="4">
        <v>44017</v>
      </c>
      <c r="B1909" s="2">
        <v>60.72</v>
      </c>
      <c r="C1909" s="2">
        <v>-379.43</v>
      </c>
      <c r="D1909" s="2" t="s">
        <v>52</v>
      </c>
    </row>
    <row r="1910" spans="1:4" ht="15.75" customHeight="1" x14ac:dyDescent="0.3">
      <c r="A1910" s="4">
        <v>44018</v>
      </c>
      <c r="B1910" s="2">
        <v>10678.02</v>
      </c>
      <c r="C1910" s="2">
        <v>-268422.13</v>
      </c>
      <c r="D1910" s="2" t="s">
        <v>53</v>
      </c>
    </row>
    <row r="1911" spans="1:4" ht="15.75" customHeight="1" x14ac:dyDescent="0.3">
      <c r="A1911" s="4">
        <v>44018</v>
      </c>
      <c r="B1911" s="2">
        <v>1142.8900000000001</v>
      </c>
      <c r="C1911" s="2">
        <v>-4944.5</v>
      </c>
      <c r="D1911" s="2" t="s">
        <v>52</v>
      </c>
    </row>
    <row r="1912" spans="1:4" ht="15.75" customHeight="1" x14ac:dyDescent="0.3">
      <c r="A1912" s="4">
        <v>44018</v>
      </c>
      <c r="B1912" s="2">
        <v>2479.17</v>
      </c>
      <c r="C1912" s="2">
        <v>73892.34</v>
      </c>
      <c r="D1912" s="2" t="s">
        <v>54</v>
      </c>
    </row>
    <row r="1913" spans="1:4" ht="15.75" customHeight="1" x14ac:dyDescent="0.3">
      <c r="A1913" s="4">
        <v>44018</v>
      </c>
      <c r="B1913" s="2">
        <v>4672.0200000000004</v>
      </c>
      <c r="C1913" s="2">
        <v>-41677.5</v>
      </c>
      <c r="D1913" s="2" t="s">
        <v>55</v>
      </c>
    </row>
    <row r="1914" spans="1:4" ht="15.75" customHeight="1" x14ac:dyDescent="0.3">
      <c r="A1914" s="4">
        <v>44019</v>
      </c>
      <c r="B1914" s="2">
        <v>9342.51</v>
      </c>
      <c r="C1914" s="2">
        <v>38238.81</v>
      </c>
      <c r="D1914" s="2" t="s">
        <v>53</v>
      </c>
    </row>
    <row r="1915" spans="1:4" ht="15.75" customHeight="1" x14ac:dyDescent="0.3">
      <c r="A1915" s="4">
        <v>44019</v>
      </c>
      <c r="B1915" s="2">
        <v>1362.23</v>
      </c>
      <c r="C1915" s="2">
        <v>-20398.240000000002</v>
      </c>
      <c r="D1915" s="2" t="s">
        <v>52</v>
      </c>
    </row>
    <row r="1916" spans="1:4" ht="15.75" customHeight="1" x14ac:dyDescent="0.3">
      <c r="A1916" s="4">
        <v>44019</v>
      </c>
      <c r="B1916" s="2">
        <v>2602.64</v>
      </c>
      <c r="C1916" s="2">
        <v>-262097.14</v>
      </c>
      <c r="D1916" s="2" t="s">
        <v>54</v>
      </c>
    </row>
    <row r="1917" spans="1:4" ht="15.75" customHeight="1" x14ac:dyDescent="0.3">
      <c r="A1917" s="4">
        <v>44019</v>
      </c>
      <c r="B1917" s="2">
        <v>6197.44</v>
      </c>
      <c r="C1917" s="2">
        <v>-246984.9</v>
      </c>
      <c r="D1917" s="2" t="s">
        <v>55</v>
      </c>
    </row>
    <row r="1918" spans="1:4" ht="15.75" customHeight="1" x14ac:dyDescent="0.3">
      <c r="A1918" s="4">
        <v>44020</v>
      </c>
      <c r="B1918" s="2">
        <v>826.55</v>
      </c>
      <c r="C1918" s="2">
        <v>-11196.67</v>
      </c>
      <c r="D1918" s="2" t="s">
        <v>52</v>
      </c>
    </row>
    <row r="1919" spans="1:4" ht="15.75" customHeight="1" x14ac:dyDescent="0.3">
      <c r="A1919" s="4">
        <v>44020</v>
      </c>
      <c r="B1919" s="2">
        <v>3195.11</v>
      </c>
      <c r="C1919" s="2">
        <v>-1059592.18</v>
      </c>
      <c r="D1919" s="2" t="s">
        <v>54</v>
      </c>
    </row>
    <row r="1920" spans="1:4" ht="15.75" customHeight="1" x14ac:dyDescent="0.3">
      <c r="A1920" s="4">
        <v>44020</v>
      </c>
      <c r="B1920" s="2">
        <v>8159.73</v>
      </c>
      <c r="C1920" s="2">
        <v>13122.39</v>
      </c>
      <c r="D1920" s="2" t="s">
        <v>53</v>
      </c>
    </row>
    <row r="1921" spans="1:4" ht="15.75" customHeight="1" x14ac:dyDescent="0.3">
      <c r="A1921" s="4">
        <v>44020</v>
      </c>
      <c r="B1921" s="2">
        <v>5332.62</v>
      </c>
      <c r="C1921" s="2">
        <v>25856.560000000001</v>
      </c>
      <c r="D1921" s="2" t="s">
        <v>55</v>
      </c>
    </row>
    <row r="1922" spans="1:4" ht="15.75" customHeight="1" x14ac:dyDescent="0.3">
      <c r="A1922" s="4">
        <v>44021</v>
      </c>
      <c r="B1922" s="2">
        <v>10381.33</v>
      </c>
      <c r="C1922" s="2">
        <v>-52119.71</v>
      </c>
      <c r="D1922" s="2" t="s">
        <v>53</v>
      </c>
    </row>
    <row r="1923" spans="1:4" ht="15.75" customHeight="1" x14ac:dyDescent="0.3">
      <c r="A1923" s="4">
        <v>44021</v>
      </c>
      <c r="B1923" s="2">
        <v>5650.21</v>
      </c>
      <c r="C1923" s="2">
        <v>-110353.48</v>
      </c>
      <c r="D1923" s="2" t="s">
        <v>55</v>
      </c>
    </row>
    <row r="1924" spans="1:4" ht="15.75" customHeight="1" x14ac:dyDescent="0.3">
      <c r="A1924" s="4">
        <v>44021</v>
      </c>
      <c r="B1924" s="2">
        <v>2728.76</v>
      </c>
      <c r="C1924" s="2">
        <v>-109575.4</v>
      </c>
      <c r="D1924" s="2" t="s">
        <v>54</v>
      </c>
    </row>
    <row r="1925" spans="1:4" ht="15.75" customHeight="1" x14ac:dyDescent="0.3">
      <c r="A1925" s="4">
        <v>44021</v>
      </c>
      <c r="B1925" s="2">
        <v>933.01</v>
      </c>
      <c r="C1925" s="2">
        <v>-6289.01</v>
      </c>
      <c r="D1925" s="2" t="s">
        <v>52</v>
      </c>
    </row>
    <row r="1926" spans="1:4" ht="15.75" customHeight="1" x14ac:dyDescent="0.3">
      <c r="A1926" s="4">
        <v>44022</v>
      </c>
      <c r="B1926" s="2">
        <v>8271.27</v>
      </c>
      <c r="C1926" s="2">
        <v>-6590.06</v>
      </c>
      <c r="D1926" s="2" t="s">
        <v>53</v>
      </c>
    </row>
    <row r="1927" spans="1:4" ht="15.75" customHeight="1" x14ac:dyDescent="0.3">
      <c r="A1927" s="4">
        <v>44022</v>
      </c>
      <c r="B1927" s="2">
        <v>1867.78</v>
      </c>
      <c r="C1927" s="2">
        <v>20413.189999999999</v>
      </c>
      <c r="D1927" s="2" t="s">
        <v>54</v>
      </c>
    </row>
    <row r="1928" spans="1:4" ht="15.75" customHeight="1" x14ac:dyDescent="0.3">
      <c r="A1928" s="4">
        <v>44022</v>
      </c>
      <c r="B1928" s="2">
        <v>1488.59</v>
      </c>
      <c r="C1928" s="2">
        <v>-8612.2800000000007</v>
      </c>
      <c r="D1928" s="2" t="s">
        <v>52</v>
      </c>
    </row>
    <row r="1929" spans="1:4" ht="15.75" customHeight="1" x14ac:dyDescent="0.3">
      <c r="A1929" s="4">
        <v>44022</v>
      </c>
      <c r="B1929" s="2">
        <v>4659.18</v>
      </c>
      <c r="C1929" s="2">
        <v>57576.08</v>
      </c>
      <c r="D1929" s="2" t="s">
        <v>55</v>
      </c>
    </row>
    <row r="1930" spans="1:4" ht="15.75" customHeight="1" x14ac:dyDescent="0.3">
      <c r="A1930" s="4">
        <v>44024</v>
      </c>
      <c r="B1930" s="2">
        <v>47.71</v>
      </c>
      <c r="C1930" s="2">
        <v>-469.35</v>
      </c>
      <c r="D1930" s="2" t="s">
        <v>52</v>
      </c>
    </row>
    <row r="1931" spans="1:4" ht="15.75" customHeight="1" x14ac:dyDescent="0.3">
      <c r="A1931" s="4">
        <v>44024</v>
      </c>
      <c r="B1931" s="2">
        <v>36.43</v>
      </c>
      <c r="C1931" s="2">
        <v>-10750.12</v>
      </c>
      <c r="D1931" s="2" t="s">
        <v>54</v>
      </c>
    </row>
    <row r="1932" spans="1:4" ht="15.75" customHeight="1" x14ac:dyDescent="0.3">
      <c r="A1932" s="4">
        <v>44024</v>
      </c>
      <c r="B1932" s="2">
        <v>123.67</v>
      </c>
      <c r="C1932" s="2">
        <v>-47278.28</v>
      </c>
      <c r="D1932" s="2" t="s">
        <v>55</v>
      </c>
    </row>
    <row r="1933" spans="1:4" ht="15.75" customHeight="1" x14ac:dyDescent="0.3">
      <c r="A1933" s="4">
        <v>44024</v>
      </c>
      <c r="B1933" s="2">
        <v>208.63</v>
      </c>
      <c r="C1933" s="2">
        <v>272.36</v>
      </c>
      <c r="D1933" s="2" t="s">
        <v>53</v>
      </c>
    </row>
    <row r="1934" spans="1:4" ht="15.75" customHeight="1" x14ac:dyDescent="0.3">
      <c r="A1934" s="4">
        <v>44025</v>
      </c>
      <c r="B1934" s="2">
        <v>2141.73</v>
      </c>
      <c r="C1934" s="2">
        <v>80948.06</v>
      </c>
      <c r="D1934" s="2" t="s">
        <v>54</v>
      </c>
    </row>
    <row r="1935" spans="1:4" ht="15.75" customHeight="1" x14ac:dyDescent="0.3">
      <c r="A1935" s="4">
        <v>44025</v>
      </c>
      <c r="B1935" s="2">
        <v>11490.63</v>
      </c>
      <c r="C1935" s="2">
        <v>9419.3700000000008</v>
      </c>
      <c r="D1935" s="2" t="s">
        <v>53</v>
      </c>
    </row>
    <row r="1936" spans="1:4" ht="15.75" customHeight="1" x14ac:dyDescent="0.3">
      <c r="A1936" s="4">
        <v>44025</v>
      </c>
      <c r="B1936" s="2">
        <v>1008</v>
      </c>
      <c r="C1936" s="2">
        <v>3561.98</v>
      </c>
      <c r="D1936" s="2" t="s">
        <v>52</v>
      </c>
    </row>
    <row r="1937" spans="1:4" ht="15.75" customHeight="1" x14ac:dyDescent="0.3">
      <c r="A1937" s="4">
        <v>44025</v>
      </c>
      <c r="B1937" s="2">
        <v>5625.99</v>
      </c>
      <c r="C1937" s="2">
        <v>43191.85</v>
      </c>
      <c r="D1937" s="2" t="s">
        <v>55</v>
      </c>
    </row>
    <row r="1938" spans="1:4" ht="15.75" customHeight="1" x14ac:dyDescent="0.3">
      <c r="A1938" s="4">
        <v>44026</v>
      </c>
      <c r="B1938" s="2">
        <v>2165.65</v>
      </c>
      <c r="C1938" s="2">
        <v>64317.53</v>
      </c>
      <c r="D1938" s="2" t="s">
        <v>54</v>
      </c>
    </row>
    <row r="1939" spans="1:4" ht="15.75" customHeight="1" x14ac:dyDescent="0.3">
      <c r="A1939" s="4">
        <v>44026</v>
      </c>
      <c r="B1939" s="2">
        <v>11399.07</v>
      </c>
      <c r="C1939" s="2">
        <v>-110586.24000000001</v>
      </c>
      <c r="D1939" s="2" t="s">
        <v>53</v>
      </c>
    </row>
    <row r="1940" spans="1:4" ht="15.75" customHeight="1" x14ac:dyDescent="0.3">
      <c r="A1940" s="4">
        <v>44026</v>
      </c>
      <c r="B1940" s="2">
        <v>5573.81</v>
      </c>
      <c r="C1940" s="2">
        <v>-78527.94</v>
      </c>
      <c r="D1940" s="2" t="s">
        <v>55</v>
      </c>
    </row>
    <row r="1941" spans="1:4" ht="15.75" customHeight="1" x14ac:dyDescent="0.3">
      <c r="A1941" s="4">
        <v>44026</v>
      </c>
      <c r="B1941" s="2">
        <v>649.9</v>
      </c>
      <c r="C1941" s="2">
        <v>-5784.91</v>
      </c>
      <c r="D1941" s="2" t="s">
        <v>52</v>
      </c>
    </row>
    <row r="1942" spans="1:4" ht="15.75" customHeight="1" x14ac:dyDescent="0.3">
      <c r="A1942" s="4">
        <v>44027</v>
      </c>
      <c r="B1942" s="2">
        <v>5363.9</v>
      </c>
      <c r="C1942" s="2">
        <v>33131.31</v>
      </c>
      <c r="D1942" s="2" t="s">
        <v>55</v>
      </c>
    </row>
    <row r="1943" spans="1:4" ht="15.75" customHeight="1" x14ac:dyDescent="0.3">
      <c r="A1943" s="4">
        <v>44027</v>
      </c>
      <c r="B1943" s="2">
        <v>2160.31</v>
      </c>
      <c r="C1943" s="2">
        <v>47375.55</v>
      </c>
      <c r="D1943" s="2" t="s">
        <v>54</v>
      </c>
    </row>
    <row r="1944" spans="1:4" ht="15.75" customHeight="1" x14ac:dyDescent="0.3">
      <c r="A1944" s="4">
        <v>44027</v>
      </c>
      <c r="B1944" s="2">
        <v>11745.36</v>
      </c>
      <c r="C1944" s="2">
        <v>-372513.12</v>
      </c>
      <c r="D1944" s="2" t="s">
        <v>53</v>
      </c>
    </row>
    <row r="1945" spans="1:4" ht="15.75" customHeight="1" x14ac:dyDescent="0.3">
      <c r="A1945" s="4">
        <v>44027</v>
      </c>
      <c r="B1945" s="2">
        <v>831.23</v>
      </c>
      <c r="C1945" s="2">
        <v>1190.81</v>
      </c>
      <c r="D1945" s="2" t="s">
        <v>52</v>
      </c>
    </row>
    <row r="1946" spans="1:4" ht="15.75" customHeight="1" x14ac:dyDescent="0.3">
      <c r="A1946" s="4">
        <v>44028</v>
      </c>
      <c r="B1946" s="2">
        <v>11904.79</v>
      </c>
      <c r="C1946" s="2">
        <v>43321.79</v>
      </c>
      <c r="D1946" s="2" t="s">
        <v>53</v>
      </c>
    </row>
    <row r="1947" spans="1:4" ht="15.75" customHeight="1" x14ac:dyDescent="0.3">
      <c r="A1947" s="4">
        <v>44028</v>
      </c>
      <c r="B1947" s="2">
        <v>778.21</v>
      </c>
      <c r="C1947" s="2">
        <v>2.92</v>
      </c>
      <c r="D1947" s="2" t="s">
        <v>52</v>
      </c>
    </row>
    <row r="1948" spans="1:4" ht="15.75" customHeight="1" x14ac:dyDescent="0.3">
      <c r="A1948" s="4">
        <v>44028</v>
      </c>
      <c r="B1948" s="2">
        <v>6856.69</v>
      </c>
      <c r="C1948" s="2">
        <v>-114501.41</v>
      </c>
      <c r="D1948" s="2" t="s">
        <v>55</v>
      </c>
    </row>
    <row r="1949" spans="1:4" ht="15.75" customHeight="1" x14ac:dyDescent="0.3">
      <c r="A1949" s="4">
        <v>44028</v>
      </c>
      <c r="B1949" s="2">
        <v>2289.0500000000002</v>
      </c>
      <c r="C1949" s="2">
        <v>20479.97</v>
      </c>
      <c r="D1949" s="2" t="s">
        <v>54</v>
      </c>
    </row>
    <row r="1950" spans="1:4" ht="15.75" customHeight="1" x14ac:dyDescent="0.3">
      <c r="A1950" s="4">
        <v>44029</v>
      </c>
      <c r="B1950" s="2">
        <v>2167.17</v>
      </c>
      <c r="C1950" s="2">
        <v>66686.14</v>
      </c>
      <c r="D1950" s="2" t="s">
        <v>54</v>
      </c>
    </row>
    <row r="1951" spans="1:4" ht="15.75" customHeight="1" x14ac:dyDescent="0.3">
      <c r="A1951" s="4">
        <v>44029</v>
      </c>
      <c r="B1951" s="2">
        <v>627.46</v>
      </c>
      <c r="C1951" s="2">
        <v>4762.33</v>
      </c>
      <c r="D1951" s="2" t="s">
        <v>52</v>
      </c>
    </row>
    <row r="1952" spans="1:4" ht="15.75" customHeight="1" x14ac:dyDescent="0.3">
      <c r="A1952" s="4">
        <v>44029</v>
      </c>
      <c r="B1952" s="2">
        <v>3945.36</v>
      </c>
      <c r="C1952" s="2">
        <v>29057.93</v>
      </c>
      <c r="D1952" s="2" t="s">
        <v>55</v>
      </c>
    </row>
    <row r="1953" spans="1:4" ht="15.75" customHeight="1" x14ac:dyDescent="0.3">
      <c r="A1953" s="4">
        <v>44029</v>
      </c>
      <c r="B1953" s="2">
        <v>8740.82</v>
      </c>
      <c r="C1953" s="2">
        <v>-25662.22</v>
      </c>
      <c r="D1953" s="2" t="s">
        <v>53</v>
      </c>
    </row>
    <row r="1954" spans="1:4" ht="15.75" customHeight="1" x14ac:dyDescent="0.3">
      <c r="A1954" s="4">
        <v>44031</v>
      </c>
      <c r="B1954" s="2">
        <v>635.27</v>
      </c>
      <c r="C1954" s="2">
        <v>-11677.5</v>
      </c>
      <c r="D1954" s="2" t="s">
        <v>53</v>
      </c>
    </row>
    <row r="1955" spans="1:4" ht="15.75" customHeight="1" x14ac:dyDescent="0.3">
      <c r="A1955" s="4">
        <v>44031</v>
      </c>
      <c r="B1955" s="2">
        <v>63.47</v>
      </c>
      <c r="C1955" s="2">
        <v>999.13</v>
      </c>
      <c r="D1955" s="2" t="s">
        <v>54</v>
      </c>
    </row>
    <row r="1956" spans="1:4" ht="15.75" customHeight="1" x14ac:dyDescent="0.3">
      <c r="A1956" s="4">
        <v>44031</v>
      </c>
      <c r="B1956" s="2">
        <v>96.59</v>
      </c>
      <c r="C1956" s="2">
        <v>-6833.33</v>
      </c>
      <c r="D1956" s="2" t="s">
        <v>55</v>
      </c>
    </row>
    <row r="1957" spans="1:4" ht="15.75" customHeight="1" x14ac:dyDescent="0.3">
      <c r="A1957" s="4">
        <v>44031</v>
      </c>
      <c r="B1957" s="2">
        <v>27.17</v>
      </c>
      <c r="C1957" s="2">
        <v>70.87</v>
      </c>
      <c r="D1957" s="2" t="s">
        <v>52</v>
      </c>
    </row>
    <row r="1958" spans="1:4" ht="15.75" customHeight="1" x14ac:dyDescent="0.3">
      <c r="A1958" s="4">
        <v>44032</v>
      </c>
      <c r="B1958" s="2">
        <v>5630.43</v>
      </c>
      <c r="C1958" s="2">
        <v>-139459.68</v>
      </c>
      <c r="D1958" s="2" t="s">
        <v>55</v>
      </c>
    </row>
    <row r="1959" spans="1:4" ht="15.75" customHeight="1" x14ac:dyDescent="0.3">
      <c r="A1959" s="4">
        <v>44032</v>
      </c>
      <c r="B1959" s="2">
        <v>2222.77</v>
      </c>
      <c r="C1959" s="2">
        <v>-185634.68</v>
      </c>
      <c r="D1959" s="2" t="s">
        <v>54</v>
      </c>
    </row>
    <row r="1960" spans="1:4" ht="15.75" customHeight="1" x14ac:dyDescent="0.3">
      <c r="A1960" s="4">
        <v>44032</v>
      </c>
      <c r="B1960" s="2">
        <v>751.56</v>
      </c>
      <c r="C1960" s="2">
        <v>1087.6300000000001</v>
      </c>
      <c r="D1960" s="2" t="s">
        <v>52</v>
      </c>
    </row>
    <row r="1961" spans="1:4" ht="15.75" customHeight="1" x14ac:dyDescent="0.3">
      <c r="A1961" s="4">
        <v>44032</v>
      </c>
      <c r="B1961" s="2">
        <v>13546.61</v>
      </c>
      <c r="C1961" s="2">
        <v>-23142.19</v>
      </c>
      <c r="D1961" s="2" t="s">
        <v>53</v>
      </c>
    </row>
    <row r="1962" spans="1:4" ht="15.75" customHeight="1" x14ac:dyDescent="0.3">
      <c r="A1962" s="4">
        <v>44033</v>
      </c>
      <c r="B1962" s="2">
        <v>623.41</v>
      </c>
      <c r="C1962" s="2">
        <v>-17741.59</v>
      </c>
      <c r="D1962" s="2" t="s">
        <v>52</v>
      </c>
    </row>
    <row r="1963" spans="1:4" ht="15.75" customHeight="1" x14ac:dyDescent="0.3">
      <c r="A1963" s="4">
        <v>44033</v>
      </c>
      <c r="B1963" s="2">
        <v>7095.97</v>
      </c>
      <c r="C1963" s="2">
        <v>-792685.75</v>
      </c>
      <c r="D1963" s="2" t="s">
        <v>55</v>
      </c>
    </row>
    <row r="1964" spans="1:4" ht="15.75" customHeight="1" x14ac:dyDescent="0.3">
      <c r="A1964" s="4">
        <v>44033</v>
      </c>
      <c r="B1964" s="2">
        <v>3577.01</v>
      </c>
      <c r="C1964" s="2">
        <v>-1605311.6</v>
      </c>
      <c r="D1964" s="2" t="s">
        <v>54</v>
      </c>
    </row>
    <row r="1965" spans="1:4" ht="15.75" customHeight="1" x14ac:dyDescent="0.3">
      <c r="A1965" s="4">
        <v>44033</v>
      </c>
      <c r="B1965" s="2">
        <v>15504.32</v>
      </c>
      <c r="C1965" s="2">
        <v>-639650.12</v>
      </c>
      <c r="D1965" s="2" t="s">
        <v>53</v>
      </c>
    </row>
    <row r="1966" spans="1:4" ht="15.75" customHeight="1" x14ac:dyDescent="0.3">
      <c r="A1966" s="4">
        <v>44034</v>
      </c>
      <c r="B1966" s="2">
        <v>3152.29</v>
      </c>
      <c r="C1966" s="2">
        <v>-759229.29</v>
      </c>
      <c r="D1966" s="2" t="s">
        <v>54</v>
      </c>
    </row>
    <row r="1967" spans="1:4" ht="15.75" customHeight="1" x14ac:dyDescent="0.3">
      <c r="A1967" s="4">
        <v>44034</v>
      </c>
      <c r="B1967" s="2">
        <v>538.80999999999995</v>
      </c>
      <c r="C1967" s="2">
        <v>-3581.17</v>
      </c>
      <c r="D1967" s="2" t="s">
        <v>52</v>
      </c>
    </row>
    <row r="1968" spans="1:4" ht="15.75" customHeight="1" x14ac:dyDescent="0.3">
      <c r="A1968" s="4">
        <v>44034</v>
      </c>
      <c r="B1968" s="2">
        <v>5051.88</v>
      </c>
      <c r="C1968" s="2">
        <v>-46358.09</v>
      </c>
      <c r="D1968" s="2" t="s">
        <v>55</v>
      </c>
    </row>
    <row r="1969" spans="1:4" ht="15.75" customHeight="1" x14ac:dyDescent="0.3">
      <c r="A1969" s="4">
        <v>44034</v>
      </c>
      <c r="B1969" s="2">
        <v>12593.05</v>
      </c>
      <c r="C1969" s="2">
        <v>-426871.96</v>
      </c>
      <c r="D1969" s="2" t="s">
        <v>53</v>
      </c>
    </row>
    <row r="1970" spans="1:4" ht="15.75" customHeight="1" x14ac:dyDescent="0.3">
      <c r="A1970" s="4">
        <v>44035</v>
      </c>
      <c r="B1970" s="2">
        <v>4594.13</v>
      </c>
      <c r="C1970" s="2">
        <v>-14360.06</v>
      </c>
      <c r="D1970" s="2" t="s">
        <v>55</v>
      </c>
    </row>
    <row r="1971" spans="1:4" ht="15.75" customHeight="1" x14ac:dyDescent="0.3">
      <c r="A1971" s="4">
        <v>44035</v>
      </c>
      <c r="B1971" s="2">
        <v>11454.39</v>
      </c>
      <c r="C1971" s="2">
        <v>-156580.92000000001</v>
      </c>
      <c r="D1971" s="2" t="s">
        <v>53</v>
      </c>
    </row>
    <row r="1972" spans="1:4" ht="15.75" customHeight="1" x14ac:dyDescent="0.3">
      <c r="A1972" s="4">
        <v>44035</v>
      </c>
      <c r="B1972" s="2">
        <v>737.8</v>
      </c>
      <c r="C1972" s="2">
        <v>8525.2999999999993</v>
      </c>
      <c r="D1972" s="2" t="s">
        <v>52</v>
      </c>
    </row>
    <row r="1973" spans="1:4" ht="15.75" customHeight="1" x14ac:dyDescent="0.3">
      <c r="A1973" s="4">
        <v>44035</v>
      </c>
      <c r="B1973" s="2">
        <v>3359.46</v>
      </c>
      <c r="C1973" s="2">
        <v>-144153.42000000001</v>
      </c>
      <c r="D1973" s="2" t="s">
        <v>54</v>
      </c>
    </row>
    <row r="1974" spans="1:4" ht="15.75" customHeight="1" x14ac:dyDescent="0.3">
      <c r="A1974" s="4">
        <v>44036</v>
      </c>
      <c r="B1974" s="2">
        <v>10003.370000000001</v>
      </c>
      <c r="C1974" s="2">
        <v>-48724.29</v>
      </c>
      <c r="D1974" s="2" t="s">
        <v>53</v>
      </c>
    </row>
    <row r="1975" spans="1:4" ht="15.75" customHeight="1" x14ac:dyDescent="0.3">
      <c r="A1975" s="4">
        <v>44036</v>
      </c>
      <c r="B1975" s="2">
        <v>1149.7</v>
      </c>
      <c r="C1975" s="2">
        <v>-42564.54</v>
      </c>
      <c r="D1975" s="2" t="s">
        <v>52</v>
      </c>
    </row>
    <row r="1976" spans="1:4" ht="15.75" customHeight="1" x14ac:dyDescent="0.3">
      <c r="A1976" s="4">
        <v>44036</v>
      </c>
      <c r="B1976" s="2">
        <v>4304.26</v>
      </c>
      <c r="C1976" s="2">
        <v>-73165.08</v>
      </c>
      <c r="D1976" s="2" t="s">
        <v>55</v>
      </c>
    </row>
    <row r="1977" spans="1:4" ht="15.75" customHeight="1" x14ac:dyDescent="0.3">
      <c r="A1977" s="4">
        <v>44036</v>
      </c>
      <c r="B1977" s="2">
        <v>2159.92</v>
      </c>
      <c r="C1977" s="2">
        <v>134730.35</v>
      </c>
      <c r="D1977" s="2" t="s">
        <v>54</v>
      </c>
    </row>
    <row r="1978" spans="1:4" ht="15.75" customHeight="1" x14ac:dyDescent="0.3">
      <c r="A1978" s="4">
        <v>44037</v>
      </c>
      <c r="B1978" s="2">
        <v>0.1</v>
      </c>
      <c r="C1978" s="2">
        <v>-17.79</v>
      </c>
      <c r="D1978" s="2" t="s">
        <v>53</v>
      </c>
    </row>
    <row r="1979" spans="1:4" ht="15.75" customHeight="1" x14ac:dyDescent="0.3">
      <c r="A1979" s="4">
        <v>44038</v>
      </c>
      <c r="B1979" s="2">
        <v>86.92</v>
      </c>
      <c r="C1979" s="2">
        <v>-6105.11</v>
      </c>
      <c r="D1979" s="2" t="s">
        <v>55</v>
      </c>
    </row>
    <row r="1980" spans="1:4" ht="15.75" customHeight="1" x14ac:dyDescent="0.3">
      <c r="A1980" s="4">
        <v>44038</v>
      </c>
      <c r="B1980" s="2">
        <v>261.64</v>
      </c>
      <c r="C1980" s="2">
        <v>-49917.42</v>
      </c>
      <c r="D1980" s="2" t="s">
        <v>54</v>
      </c>
    </row>
    <row r="1981" spans="1:4" ht="15.75" customHeight="1" x14ac:dyDescent="0.3">
      <c r="A1981" s="4">
        <v>44038</v>
      </c>
      <c r="B1981" s="2">
        <v>560.6</v>
      </c>
      <c r="C1981" s="2">
        <v>-22583.19</v>
      </c>
      <c r="D1981" s="2" t="s">
        <v>53</v>
      </c>
    </row>
    <row r="1982" spans="1:4" ht="15.75" customHeight="1" x14ac:dyDescent="0.3">
      <c r="A1982" s="4">
        <v>44038</v>
      </c>
      <c r="B1982" s="2">
        <v>74.38</v>
      </c>
      <c r="C1982" s="2">
        <v>-779.41</v>
      </c>
      <c r="D1982" s="2" t="s">
        <v>52</v>
      </c>
    </row>
    <row r="1983" spans="1:4" ht="15.75" customHeight="1" x14ac:dyDescent="0.3">
      <c r="A1983" s="4">
        <v>44039</v>
      </c>
      <c r="B1983" s="2">
        <v>4691.83</v>
      </c>
      <c r="C1983" s="2">
        <v>97907.55</v>
      </c>
      <c r="D1983" s="2" t="s">
        <v>54</v>
      </c>
    </row>
    <row r="1984" spans="1:4" ht="15.75" customHeight="1" x14ac:dyDescent="0.3">
      <c r="A1984" s="4">
        <v>44039</v>
      </c>
      <c r="B1984" s="2">
        <v>13103.47</v>
      </c>
      <c r="C1984" s="2">
        <v>-647138.01</v>
      </c>
      <c r="D1984" s="2" t="s">
        <v>53</v>
      </c>
    </row>
    <row r="1985" spans="1:4" ht="15.75" customHeight="1" x14ac:dyDescent="0.3">
      <c r="A1985" s="4">
        <v>44039</v>
      </c>
      <c r="B1985" s="2">
        <v>4385.8900000000003</v>
      </c>
      <c r="C1985" s="2">
        <v>-280368.2</v>
      </c>
      <c r="D1985" s="2" t="s">
        <v>55</v>
      </c>
    </row>
    <row r="1986" spans="1:4" ht="15.75" customHeight="1" x14ac:dyDescent="0.3">
      <c r="A1986" s="4">
        <v>44039</v>
      </c>
      <c r="B1986" s="2">
        <v>1002.46</v>
      </c>
      <c r="C1986" s="2">
        <v>-30953.62</v>
      </c>
      <c r="D1986" s="2" t="s">
        <v>52</v>
      </c>
    </row>
    <row r="1987" spans="1:4" ht="15.75" customHeight="1" x14ac:dyDescent="0.3">
      <c r="A1987" s="4">
        <v>44040</v>
      </c>
      <c r="B1987" s="2">
        <v>4735.3999999999996</v>
      </c>
      <c r="C1987" s="2">
        <v>-184364.9</v>
      </c>
      <c r="D1987" s="2" t="s">
        <v>55</v>
      </c>
    </row>
    <row r="1988" spans="1:4" ht="15.75" customHeight="1" x14ac:dyDescent="0.3">
      <c r="A1988" s="4">
        <v>44040</v>
      </c>
      <c r="B1988" s="2">
        <v>1049.32</v>
      </c>
      <c r="C1988" s="2">
        <v>-19901.34</v>
      </c>
      <c r="D1988" s="2" t="s">
        <v>52</v>
      </c>
    </row>
    <row r="1989" spans="1:4" ht="15.75" customHeight="1" x14ac:dyDescent="0.3">
      <c r="A1989" s="4">
        <v>44040</v>
      </c>
      <c r="B1989" s="2">
        <v>10568.03</v>
      </c>
      <c r="C1989" s="2">
        <v>-106422.65</v>
      </c>
      <c r="D1989" s="2" t="s">
        <v>53</v>
      </c>
    </row>
    <row r="1990" spans="1:4" ht="15.75" customHeight="1" x14ac:dyDescent="0.3">
      <c r="A1990" s="4">
        <v>44040</v>
      </c>
      <c r="B1990" s="2">
        <v>4724.2299999999996</v>
      </c>
      <c r="C1990" s="2">
        <v>-894005.26</v>
      </c>
      <c r="D1990" s="2" t="s">
        <v>54</v>
      </c>
    </row>
    <row r="1991" spans="1:4" ht="15.75" customHeight="1" x14ac:dyDescent="0.3">
      <c r="A1991" s="4">
        <v>44041</v>
      </c>
      <c r="B1991" s="2">
        <v>3278.64</v>
      </c>
      <c r="C1991" s="2">
        <v>-3605.08</v>
      </c>
      <c r="D1991" s="2" t="s">
        <v>54</v>
      </c>
    </row>
    <row r="1992" spans="1:4" ht="15.75" customHeight="1" x14ac:dyDescent="0.3">
      <c r="A1992" s="4">
        <v>44041</v>
      </c>
      <c r="B1992" s="2">
        <v>5559.32</v>
      </c>
      <c r="C1992" s="2">
        <v>-110112.26</v>
      </c>
      <c r="D1992" s="2" t="s">
        <v>55</v>
      </c>
    </row>
    <row r="1993" spans="1:4" ht="15.75" customHeight="1" x14ac:dyDescent="0.3">
      <c r="A1993" s="4">
        <v>44041</v>
      </c>
      <c r="B1993" s="2">
        <v>1101.67</v>
      </c>
      <c r="C1993" s="2">
        <v>-9519.42</v>
      </c>
      <c r="D1993" s="2" t="s">
        <v>52</v>
      </c>
    </row>
    <row r="1994" spans="1:4" ht="15.75" customHeight="1" x14ac:dyDescent="0.3">
      <c r="A1994" s="4">
        <v>44041</v>
      </c>
      <c r="B1994" s="2">
        <v>11809.5</v>
      </c>
      <c r="C1994" s="2">
        <v>-78151.94</v>
      </c>
      <c r="D1994" s="2" t="s">
        <v>53</v>
      </c>
    </row>
    <row r="1995" spans="1:4" ht="15.75" customHeight="1" x14ac:dyDescent="0.3">
      <c r="A1995" s="4">
        <v>44042</v>
      </c>
      <c r="B1995" s="2">
        <v>2982.11</v>
      </c>
      <c r="C1995" s="2">
        <v>-95597.54</v>
      </c>
      <c r="D1995" s="2" t="s">
        <v>54</v>
      </c>
    </row>
    <row r="1996" spans="1:4" ht="15.75" customHeight="1" x14ac:dyDescent="0.3">
      <c r="A1996" s="4">
        <v>44042</v>
      </c>
      <c r="B1996" s="2">
        <v>13340.92</v>
      </c>
      <c r="C1996" s="2">
        <v>-211263.76</v>
      </c>
      <c r="D1996" s="2" t="s">
        <v>53</v>
      </c>
    </row>
    <row r="1997" spans="1:4" ht="15.75" customHeight="1" x14ac:dyDescent="0.3">
      <c r="A1997" s="4">
        <v>44042</v>
      </c>
      <c r="B1997" s="2">
        <v>1176.72</v>
      </c>
      <c r="C1997" s="2">
        <v>-23312.17</v>
      </c>
      <c r="D1997" s="2" t="s">
        <v>52</v>
      </c>
    </row>
    <row r="1998" spans="1:4" ht="15.75" customHeight="1" x14ac:dyDescent="0.3">
      <c r="A1998" s="4">
        <v>44042</v>
      </c>
      <c r="B1998" s="2">
        <v>5912.28</v>
      </c>
      <c r="C1998" s="2">
        <v>-155905.63</v>
      </c>
      <c r="D1998" s="2" t="s">
        <v>55</v>
      </c>
    </row>
    <row r="1999" spans="1:4" ht="15.75" customHeight="1" x14ac:dyDescent="0.3">
      <c r="A1999" s="4">
        <v>44043</v>
      </c>
      <c r="B1999" s="2">
        <v>3159.1</v>
      </c>
      <c r="C1999" s="2">
        <v>164722.19</v>
      </c>
      <c r="D1999" s="2" t="s">
        <v>54</v>
      </c>
    </row>
    <row r="2000" spans="1:4" ht="15.75" customHeight="1" x14ac:dyDescent="0.3">
      <c r="A2000" s="4">
        <v>44043</v>
      </c>
      <c r="B2000" s="2">
        <v>1473.52</v>
      </c>
      <c r="C2000" s="2">
        <v>-100500.1</v>
      </c>
      <c r="D2000" s="2" t="s">
        <v>52</v>
      </c>
    </row>
    <row r="2001" spans="1:4" ht="15.75" customHeight="1" x14ac:dyDescent="0.3">
      <c r="A2001" s="4">
        <v>44043</v>
      </c>
      <c r="B2001" s="2">
        <v>5384.92</v>
      </c>
      <c r="C2001" s="2">
        <v>-71208.53</v>
      </c>
      <c r="D2001" s="2" t="s">
        <v>55</v>
      </c>
    </row>
    <row r="2002" spans="1:4" ht="15.75" customHeight="1" x14ac:dyDescent="0.3">
      <c r="A2002" s="4">
        <v>44043</v>
      </c>
      <c r="B2002" s="2">
        <v>12360.61</v>
      </c>
      <c r="C2002" s="2">
        <v>-380275.36</v>
      </c>
      <c r="D2002" s="2" t="s">
        <v>53</v>
      </c>
    </row>
    <row r="2003" spans="1:4" ht="15.75" customHeight="1" x14ac:dyDescent="0.3">
      <c r="A2003" s="4">
        <v>44045</v>
      </c>
      <c r="B2003" s="2">
        <v>431.83</v>
      </c>
      <c r="C2003" s="2">
        <v>-9800.59</v>
      </c>
      <c r="D2003" s="2" t="s">
        <v>53</v>
      </c>
    </row>
    <row r="2004" spans="1:4" ht="15.75" customHeight="1" x14ac:dyDescent="0.3">
      <c r="A2004" s="4">
        <v>44045</v>
      </c>
      <c r="B2004" s="2">
        <v>250.22</v>
      </c>
      <c r="C2004" s="2">
        <v>-311775.38</v>
      </c>
      <c r="D2004" s="2" t="s">
        <v>54</v>
      </c>
    </row>
    <row r="2005" spans="1:4" ht="15.75" customHeight="1" x14ac:dyDescent="0.3">
      <c r="A2005" s="4">
        <v>44045</v>
      </c>
      <c r="B2005" s="2">
        <v>125.71</v>
      </c>
      <c r="C2005" s="2">
        <v>-15710.41</v>
      </c>
      <c r="D2005" s="2" t="s">
        <v>55</v>
      </c>
    </row>
    <row r="2006" spans="1:4" ht="15.75" customHeight="1" x14ac:dyDescent="0.3">
      <c r="A2006" s="4">
        <v>44045</v>
      </c>
      <c r="B2006" s="2">
        <v>51.73</v>
      </c>
      <c r="C2006" s="2">
        <v>-1274.1300000000001</v>
      </c>
      <c r="D2006" s="2" t="s">
        <v>52</v>
      </c>
    </row>
    <row r="2007" spans="1:4" ht="15.75" customHeight="1" x14ac:dyDescent="0.3">
      <c r="A2007" s="4">
        <v>44046</v>
      </c>
      <c r="B2007" s="2">
        <v>11718.2</v>
      </c>
      <c r="C2007" s="2">
        <v>-203538.81</v>
      </c>
      <c r="D2007" s="2" t="s">
        <v>53</v>
      </c>
    </row>
    <row r="2008" spans="1:4" ht="15.75" customHeight="1" x14ac:dyDescent="0.3">
      <c r="A2008" s="4">
        <v>44046</v>
      </c>
      <c r="B2008" s="2">
        <v>5722.06</v>
      </c>
      <c r="C2008" s="2">
        <v>-107910.08</v>
      </c>
      <c r="D2008" s="2" t="s">
        <v>55</v>
      </c>
    </row>
    <row r="2009" spans="1:4" ht="15.75" customHeight="1" x14ac:dyDescent="0.3">
      <c r="A2009" s="4">
        <v>44046</v>
      </c>
      <c r="B2009" s="2">
        <v>2639.31</v>
      </c>
      <c r="C2009" s="2">
        <v>29022.04</v>
      </c>
      <c r="D2009" s="2" t="s">
        <v>54</v>
      </c>
    </row>
    <row r="2010" spans="1:4" ht="15.75" customHeight="1" x14ac:dyDescent="0.3">
      <c r="A2010" s="4">
        <v>44046</v>
      </c>
      <c r="B2010" s="2">
        <v>1459.68</v>
      </c>
      <c r="C2010" s="2">
        <v>-26942.28</v>
      </c>
      <c r="D2010" s="2" t="s">
        <v>52</v>
      </c>
    </row>
    <row r="2011" spans="1:4" ht="15.75" customHeight="1" x14ac:dyDescent="0.3">
      <c r="A2011" s="4">
        <v>44047</v>
      </c>
      <c r="B2011" s="2">
        <v>5989.35</v>
      </c>
      <c r="C2011" s="2">
        <v>-82971.92</v>
      </c>
      <c r="D2011" s="2" t="s">
        <v>55</v>
      </c>
    </row>
    <row r="2012" spans="1:4" ht="15.75" customHeight="1" x14ac:dyDescent="0.3">
      <c r="A2012" s="4">
        <v>44047</v>
      </c>
      <c r="B2012" s="2">
        <v>4759.3100000000004</v>
      </c>
      <c r="C2012" s="2">
        <v>-733231.61</v>
      </c>
      <c r="D2012" s="2" t="s">
        <v>54</v>
      </c>
    </row>
    <row r="2013" spans="1:4" ht="15.75" customHeight="1" x14ac:dyDescent="0.3">
      <c r="A2013" s="4">
        <v>44047</v>
      </c>
      <c r="B2013" s="2">
        <v>1208.21</v>
      </c>
      <c r="C2013" s="2">
        <v>-10936.02</v>
      </c>
      <c r="D2013" s="2" t="s">
        <v>52</v>
      </c>
    </row>
    <row r="2014" spans="1:4" ht="15.75" customHeight="1" x14ac:dyDescent="0.3">
      <c r="A2014" s="4">
        <v>44047</v>
      </c>
      <c r="B2014" s="2">
        <v>12564.72</v>
      </c>
      <c r="C2014" s="2">
        <v>-85984.320000000007</v>
      </c>
      <c r="D2014" s="2" t="s">
        <v>53</v>
      </c>
    </row>
    <row r="2015" spans="1:4" ht="15.75" customHeight="1" x14ac:dyDescent="0.3">
      <c r="A2015" s="4">
        <v>44048</v>
      </c>
      <c r="B2015" s="2">
        <v>4226.74</v>
      </c>
      <c r="C2015" s="2">
        <v>-423898.83</v>
      </c>
      <c r="D2015" s="2" t="s">
        <v>54</v>
      </c>
    </row>
    <row r="2016" spans="1:4" ht="15.75" customHeight="1" x14ac:dyDescent="0.3">
      <c r="A2016" s="4">
        <v>44048</v>
      </c>
      <c r="B2016" s="2">
        <v>5361.87</v>
      </c>
      <c r="C2016" s="2">
        <v>-64525.83</v>
      </c>
      <c r="D2016" s="2" t="s">
        <v>55</v>
      </c>
    </row>
    <row r="2017" spans="1:4" ht="15.75" customHeight="1" x14ac:dyDescent="0.3">
      <c r="A2017" s="4">
        <v>44048</v>
      </c>
      <c r="B2017" s="2">
        <v>11929</v>
      </c>
      <c r="C2017" s="2">
        <v>-135354.16</v>
      </c>
      <c r="D2017" s="2" t="s">
        <v>53</v>
      </c>
    </row>
    <row r="2018" spans="1:4" ht="15.75" customHeight="1" x14ac:dyDescent="0.3">
      <c r="A2018" s="4">
        <v>44048</v>
      </c>
      <c r="B2018" s="2">
        <v>1524.57</v>
      </c>
      <c r="C2018" s="2">
        <v>-2181.98</v>
      </c>
      <c r="D2018" s="2" t="s">
        <v>52</v>
      </c>
    </row>
    <row r="2019" spans="1:4" ht="15.75" customHeight="1" x14ac:dyDescent="0.3">
      <c r="A2019" s="4">
        <v>44049</v>
      </c>
      <c r="B2019" s="2">
        <v>4235.5200000000004</v>
      </c>
      <c r="C2019" s="2">
        <v>149556.91</v>
      </c>
      <c r="D2019" s="2" t="s">
        <v>54</v>
      </c>
    </row>
    <row r="2020" spans="1:4" ht="15.75" customHeight="1" x14ac:dyDescent="0.3">
      <c r="A2020" s="4">
        <v>44049</v>
      </c>
      <c r="B2020" s="2">
        <v>12345.1</v>
      </c>
      <c r="C2020" s="2">
        <v>-45927.6</v>
      </c>
      <c r="D2020" s="2" t="s">
        <v>53</v>
      </c>
    </row>
    <row r="2021" spans="1:4" ht="15.75" customHeight="1" x14ac:dyDescent="0.3">
      <c r="A2021" s="4">
        <v>44049</v>
      </c>
      <c r="B2021" s="2">
        <v>1453.74</v>
      </c>
      <c r="C2021" s="2">
        <v>18947.259999999998</v>
      </c>
      <c r="D2021" s="2" t="s">
        <v>52</v>
      </c>
    </row>
    <row r="2022" spans="1:4" ht="15.75" customHeight="1" x14ac:dyDescent="0.3">
      <c r="A2022" s="4">
        <v>44049</v>
      </c>
      <c r="B2022" s="2">
        <v>5666.36</v>
      </c>
      <c r="C2022" s="2">
        <v>37618.300000000003</v>
      </c>
      <c r="D2022" s="2" t="s">
        <v>55</v>
      </c>
    </row>
    <row r="2023" spans="1:4" ht="15.75" customHeight="1" x14ac:dyDescent="0.3">
      <c r="A2023" s="4">
        <v>44050</v>
      </c>
      <c r="B2023" s="2">
        <v>4545.63</v>
      </c>
      <c r="C2023" s="2">
        <v>-512497.64</v>
      </c>
      <c r="D2023" s="2" t="s">
        <v>54</v>
      </c>
    </row>
    <row r="2024" spans="1:4" ht="15.75" customHeight="1" x14ac:dyDescent="0.3">
      <c r="A2024" s="4">
        <v>44050</v>
      </c>
      <c r="B2024" s="2">
        <v>741.57</v>
      </c>
      <c r="C2024" s="2">
        <v>-12621.41</v>
      </c>
      <c r="D2024" s="2" t="s">
        <v>52</v>
      </c>
    </row>
    <row r="2025" spans="1:4" ht="15.75" customHeight="1" x14ac:dyDescent="0.3">
      <c r="A2025" s="4">
        <v>44050</v>
      </c>
      <c r="B2025" s="2">
        <v>4334.8500000000004</v>
      </c>
      <c r="C2025" s="2">
        <v>-66370.44</v>
      </c>
      <c r="D2025" s="2" t="s">
        <v>55</v>
      </c>
    </row>
    <row r="2026" spans="1:4" ht="15.75" customHeight="1" x14ac:dyDescent="0.3">
      <c r="A2026" s="4">
        <v>44050</v>
      </c>
      <c r="B2026" s="2">
        <v>11126.11</v>
      </c>
      <c r="C2026" s="2">
        <v>-85464.93</v>
      </c>
      <c r="D2026" s="2" t="s">
        <v>53</v>
      </c>
    </row>
    <row r="2027" spans="1:4" ht="15.75" customHeight="1" x14ac:dyDescent="0.3">
      <c r="A2027" s="4">
        <v>44052</v>
      </c>
      <c r="B2027" s="2">
        <v>61.22</v>
      </c>
      <c r="C2027" s="2">
        <v>-4255.8900000000003</v>
      </c>
      <c r="D2027" s="2" t="s">
        <v>55</v>
      </c>
    </row>
    <row r="2028" spans="1:4" ht="15.75" customHeight="1" x14ac:dyDescent="0.3">
      <c r="A2028" s="4">
        <v>44052</v>
      </c>
      <c r="B2028" s="2">
        <v>160.66</v>
      </c>
      <c r="C2028" s="2">
        <v>-1474.69</v>
      </c>
      <c r="D2028" s="2" t="s">
        <v>53</v>
      </c>
    </row>
    <row r="2029" spans="1:4" ht="15.75" customHeight="1" x14ac:dyDescent="0.3">
      <c r="A2029" s="4">
        <v>44052</v>
      </c>
      <c r="B2029" s="2">
        <v>136.94999999999999</v>
      </c>
      <c r="C2029" s="2">
        <v>-26703.08</v>
      </c>
      <c r="D2029" s="2" t="s">
        <v>54</v>
      </c>
    </row>
    <row r="2030" spans="1:4" ht="15.75" customHeight="1" x14ac:dyDescent="0.3">
      <c r="A2030" s="4">
        <v>44052</v>
      </c>
      <c r="B2030" s="2">
        <v>250.48</v>
      </c>
      <c r="C2030" s="2">
        <v>1254.3399999999999</v>
      </c>
      <c r="D2030" s="2" t="s">
        <v>52</v>
      </c>
    </row>
    <row r="2031" spans="1:4" ht="15.75" customHeight="1" x14ac:dyDescent="0.3">
      <c r="A2031" s="4">
        <v>44053</v>
      </c>
      <c r="B2031" s="2">
        <v>966.57</v>
      </c>
      <c r="C2031" s="2">
        <v>-39212.82</v>
      </c>
      <c r="D2031" s="2" t="s">
        <v>52</v>
      </c>
    </row>
    <row r="2032" spans="1:4" ht="15.75" customHeight="1" x14ac:dyDescent="0.3">
      <c r="A2032" s="4">
        <v>44053</v>
      </c>
      <c r="B2032" s="2">
        <v>9390.73</v>
      </c>
      <c r="C2032" s="2">
        <v>-52683.94</v>
      </c>
      <c r="D2032" s="2" t="s">
        <v>53</v>
      </c>
    </row>
    <row r="2033" spans="1:4" ht="15.75" customHeight="1" x14ac:dyDescent="0.3">
      <c r="A2033" s="4">
        <v>44053</v>
      </c>
      <c r="B2033" s="2">
        <v>4644.37</v>
      </c>
      <c r="C2033" s="2">
        <v>-69796.960000000006</v>
      </c>
      <c r="D2033" s="2" t="s">
        <v>55</v>
      </c>
    </row>
    <row r="2034" spans="1:4" ht="15.75" customHeight="1" x14ac:dyDescent="0.3">
      <c r="A2034" s="4">
        <v>44053</v>
      </c>
      <c r="B2034" s="2">
        <v>3141.94</v>
      </c>
      <c r="C2034" s="2">
        <v>-144869.85999999999</v>
      </c>
      <c r="D2034" s="2" t="s">
        <v>54</v>
      </c>
    </row>
    <row r="2035" spans="1:4" ht="15.75" customHeight="1" x14ac:dyDescent="0.3">
      <c r="A2035" s="4">
        <v>44054</v>
      </c>
      <c r="B2035" s="2">
        <v>6223.6</v>
      </c>
      <c r="C2035" s="2">
        <v>-1163598.67</v>
      </c>
      <c r="D2035" s="2" t="s">
        <v>54</v>
      </c>
    </row>
    <row r="2036" spans="1:4" ht="15.75" customHeight="1" x14ac:dyDescent="0.3">
      <c r="A2036" s="4">
        <v>44054</v>
      </c>
      <c r="B2036" s="2">
        <v>820.59</v>
      </c>
      <c r="C2036" s="2">
        <v>-3159.29</v>
      </c>
      <c r="D2036" s="2" t="s">
        <v>52</v>
      </c>
    </row>
    <row r="2037" spans="1:4" ht="15.75" customHeight="1" x14ac:dyDescent="0.3">
      <c r="A2037" s="4">
        <v>44054</v>
      </c>
      <c r="B2037" s="2">
        <v>4209.63</v>
      </c>
      <c r="C2037" s="2">
        <v>-72427.960000000006</v>
      </c>
      <c r="D2037" s="2" t="s">
        <v>55</v>
      </c>
    </row>
    <row r="2038" spans="1:4" ht="15.75" customHeight="1" x14ac:dyDescent="0.3">
      <c r="A2038" s="4">
        <v>44054</v>
      </c>
      <c r="B2038" s="2">
        <v>11241.26</v>
      </c>
      <c r="C2038" s="2">
        <v>-11650.61</v>
      </c>
      <c r="D2038" s="2" t="s">
        <v>53</v>
      </c>
    </row>
    <row r="2039" spans="1:4" ht="15.75" customHeight="1" x14ac:dyDescent="0.3">
      <c r="A2039" s="4">
        <v>44055</v>
      </c>
      <c r="B2039" s="2">
        <v>1434.36</v>
      </c>
      <c r="C2039" s="2">
        <v>6770.02</v>
      </c>
      <c r="D2039" s="2" t="s">
        <v>52</v>
      </c>
    </row>
    <row r="2040" spans="1:4" ht="15.75" customHeight="1" x14ac:dyDescent="0.3">
      <c r="A2040" s="4">
        <v>44055</v>
      </c>
      <c r="B2040" s="2">
        <v>3257.35</v>
      </c>
      <c r="C2040" s="2">
        <v>30631.33</v>
      </c>
      <c r="D2040" s="2" t="s">
        <v>55</v>
      </c>
    </row>
    <row r="2041" spans="1:4" ht="15.75" customHeight="1" x14ac:dyDescent="0.3">
      <c r="A2041" s="4">
        <v>44055</v>
      </c>
      <c r="B2041" s="2">
        <v>9423.83</v>
      </c>
      <c r="C2041" s="2">
        <v>-79646.740000000005</v>
      </c>
      <c r="D2041" s="2" t="s">
        <v>53</v>
      </c>
    </row>
    <row r="2042" spans="1:4" ht="15.75" customHeight="1" x14ac:dyDescent="0.3">
      <c r="A2042" s="4">
        <v>44055</v>
      </c>
      <c r="B2042" s="2">
        <v>5062</v>
      </c>
      <c r="C2042" s="2">
        <v>-580223.07999999996</v>
      </c>
      <c r="D2042" s="2" t="s">
        <v>54</v>
      </c>
    </row>
    <row r="2043" spans="1:4" ht="15.75" customHeight="1" x14ac:dyDescent="0.3">
      <c r="A2043" s="4">
        <v>44056</v>
      </c>
      <c r="B2043" s="2">
        <v>3675.79</v>
      </c>
      <c r="C2043" s="2">
        <v>-447718.71</v>
      </c>
      <c r="D2043" s="2" t="s">
        <v>54</v>
      </c>
    </row>
    <row r="2044" spans="1:4" ht="15.75" customHeight="1" x14ac:dyDescent="0.3">
      <c r="A2044" s="4">
        <v>44056</v>
      </c>
      <c r="B2044" s="2">
        <v>9211.7000000000007</v>
      </c>
      <c r="C2044" s="2">
        <v>-164569.16</v>
      </c>
      <c r="D2044" s="2" t="s">
        <v>53</v>
      </c>
    </row>
    <row r="2045" spans="1:4" ht="15.75" customHeight="1" x14ac:dyDescent="0.3">
      <c r="A2045" s="4">
        <v>44056</v>
      </c>
      <c r="B2045" s="2">
        <v>925.54</v>
      </c>
      <c r="C2045" s="2">
        <v>-8305.92</v>
      </c>
      <c r="D2045" s="2" t="s">
        <v>52</v>
      </c>
    </row>
    <row r="2046" spans="1:4" ht="15.75" customHeight="1" x14ac:dyDescent="0.3">
      <c r="A2046" s="4">
        <v>44056</v>
      </c>
      <c r="B2046" s="2">
        <v>3286.95</v>
      </c>
      <c r="C2046" s="2">
        <v>-19617.75</v>
      </c>
      <c r="D2046" s="2" t="s">
        <v>55</v>
      </c>
    </row>
    <row r="2047" spans="1:4" ht="15.75" customHeight="1" x14ac:dyDescent="0.3">
      <c r="A2047" s="4">
        <v>44057</v>
      </c>
      <c r="B2047" s="2">
        <v>668.57</v>
      </c>
      <c r="C2047" s="2">
        <v>8873.58</v>
      </c>
      <c r="D2047" s="2" t="s">
        <v>52</v>
      </c>
    </row>
    <row r="2048" spans="1:4" ht="15.75" customHeight="1" x14ac:dyDescent="0.3">
      <c r="A2048" s="4">
        <v>44057</v>
      </c>
      <c r="B2048" s="2">
        <v>2536.0300000000002</v>
      </c>
      <c r="C2048" s="2">
        <v>-87374.96</v>
      </c>
      <c r="D2048" s="2" t="s">
        <v>54</v>
      </c>
    </row>
    <row r="2049" spans="1:4" ht="15.75" customHeight="1" x14ac:dyDescent="0.3">
      <c r="A2049" s="4">
        <v>44057</v>
      </c>
      <c r="B2049" s="2">
        <v>7866.31</v>
      </c>
      <c r="C2049" s="2">
        <v>-32105.93</v>
      </c>
      <c r="D2049" s="2" t="s">
        <v>53</v>
      </c>
    </row>
    <row r="2050" spans="1:4" ht="15.75" customHeight="1" x14ac:dyDescent="0.3">
      <c r="A2050" s="4">
        <v>44057</v>
      </c>
      <c r="B2050" s="2">
        <v>3030.25</v>
      </c>
      <c r="C2050" s="2">
        <v>-2951.37</v>
      </c>
      <c r="D2050" s="2" t="s">
        <v>55</v>
      </c>
    </row>
    <row r="2051" spans="1:4" ht="15.75" customHeight="1" x14ac:dyDescent="0.3">
      <c r="A2051" s="4">
        <v>44059</v>
      </c>
      <c r="B2051" s="2">
        <v>307.64</v>
      </c>
      <c r="C2051" s="2">
        <v>-4450.26</v>
      </c>
      <c r="D2051" s="2" t="s">
        <v>53</v>
      </c>
    </row>
    <row r="2052" spans="1:4" ht="15.75" customHeight="1" x14ac:dyDescent="0.3">
      <c r="A2052" s="4">
        <v>44059</v>
      </c>
      <c r="B2052" s="2">
        <v>30.24</v>
      </c>
      <c r="C2052" s="2">
        <v>-4660.1000000000004</v>
      </c>
      <c r="D2052" s="2" t="s">
        <v>52</v>
      </c>
    </row>
    <row r="2053" spans="1:4" ht="15.75" customHeight="1" x14ac:dyDescent="0.3">
      <c r="A2053" s="4">
        <v>44059</v>
      </c>
      <c r="B2053" s="2">
        <v>119.46</v>
      </c>
      <c r="C2053" s="2">
        <v>-27256.51</v>
      </c>
      <c r="D2053" s="2" t="s">
        <v>54</v>
      </c>
    </row>
    <row r="2054" spans="1:4" ht="15.75" customHeight="1" x14ac:dyDescent="0.3">
      <c r="A2054" s="4">
        <v>44059</v>
      </c>
      <c r="B2054" s="2">
        <v>75.14</v>
      </c>
      <c r="C2054" s="2">
        <v>-6830.86</v>
      </c>
      <c r="D2054" s="2" t="s">
        <v>55</v>
      </c>
    </row>
    <row r="2055" spans="1:4" ht="15.75" customHeight="1" x14ac:dyDescent="0.3">
      <c r="A2055" s="4">
        <v>44060</v>
      </c>
      <c r="B2055" s="2">
        <v>3343.7</v>
      </c>
      <c r="C2055" s="2">
        <v>34670.6</v>
      </c>
      <c r="D2055" s="2" t="s">
        <v>55</v>
      </c>
    </row>
    <row r="2056" spans="1:4" ht="15.75" customHeight="1" x14ac:dyDescent="0.3">
      <c r="A2056" s="4">
        <v>44060</v>
      </c>
      <c r="B2056" s="2">
        <v>3694.38</v>
      </c>
      <c r="C2056" s="2">
        <v>-216544.7</v>
      </c>
      <c r="D2056" s="2" t="s">
        <v>54</v>
      </c>
    </row>
    <row r="2057" spans="1:4" ht="15.75" customHeight="1" x14ac:dyDescent="0.3">
      <c r="A2057" s="4">
        <v>44060</v>
      </c>
      <c r="B2057" s="2">
        <v>9280.94</v>
      </c>
      <c r="C2057" s="2">
        <v>9606.4699999999993</v>
      </c>
      <c r="D2057" s="2" t="s">
        <v>53</v>
      </c>
    </row>
    <row r="2058" spans="1:4" ht="15.75" customHeight="1" x14ac:dyDescent="0.3">
      <c r="A2058" s="4">
        <v>44060</v>
      </c>
      <c r="B2058" s="2">
        <v>884.51</v>
      </c>
      <c r="C2058" s="2">
        <v>-6279.19</v>
      </c>
      <c r="D2058" s="2" t="s">
        <v>52</v>
      </c>
    </row>
    <row r="2059" spans="1:4" ht="15.75" customHeight="1" x14ac:dyDescent="0.3">
      <c r="A2059" s="4">
        <v>44061</v>
      </c>
      <c r="B2059" s="2">
        <v>4867.01</v>
      </c>
      <c r="C2059" s="2">
        <v>-332187.65000000002</v>
      </c>
      <c r="D2059" s="2" t="s">
        <v>55</v>
      </c>
    </row>
    <row r="2060" spans="1:4" ht="15.75" customHeight="1" x14ac:dyDescent="0.3">
      <c r="A2060" s="4">
        <v>44061</v>
      </c>
      <c r="B2060" s="2">
        <v>4738.38</v>
      </c>
      <c r="C2060" s="2">
        <v>-166771.14000000001</v>
      </c>
      <c r="D2060" s="2" t="s">
        <v>54</v>
      </c>
    </row>
    <row r="2061" spans="1:4" ht="15.75" customHeight="1" x14ac:dyDescent="0.3">
      <c r="A2061" s="4">
        <v>44061</v>
      </c>
      <c r="B2061" s="2">
        <v>1655.81</v>
      </c>
      <c r="C2061" s="2">
        <v>-71451.23</v>
      </c>
      <c r="D2061" s="2" t="s">
        <v>52</v>
      </c>
    </row>
    <row r="2062" spans="1:4" ht="15.75" customHeight="1" x14ac:dyDescent="0.3">
      <c r="A2062" s="4">
        <v>44061</v>
      </c>
      <c r="B2062" s="2">
        <v>11422.81</v>
      </c>
      <c r="C2062" s="2">
        <v>-447613.5</v>
      </c>
      <c r="D2062" s="2" t="s">
        <v>53</v>
      </c>
    </row>
    <row r="2063" spans="1:4" ht="15.75" customHeight="1" x14ac:dyDescent="0.3">
      <c r="A2063" s="4">
        <v>44062</v>
      </c>
      <c r="B2063" s="2">
        <v>4511.9399999999996</v>
      </c>
      <c r="C2063" s="2">
        <v>-98933.16</v>
      </c>
      <c r="D2063" s="2" t="s">
        <v>55</v>
      </c>
    </row>
    <row r="2064" spans="1:4" ht="15.75" customHeight="1" x14ac:dyDescent="0.3">
      <c r="A2064" s="4">
        <v>44062</v>
      </c>
      <c r="B2064" s="2">
        <v>10890</v>
      </c>
      <c r="C2064" s="2">
        <v>-92723.1</v>
      </c>
      <c r="D2064" s="2" t="s">
        <v>53</v>
      </c>
    </row>
    <row r="2065" spans="1:4" ht="15.75" customHeight="1" x14ac:dyDescent="0.3">
      <c r="A2065" s="4">
        <v>44062</v>
      </c>
      <c r="B2065" s="2">
        <v>4723.57</v>
      </c>
      <c r="C2065" s="2">
        <v>-587576.72</v>
      </c>
      <c r="D2065" s="2" t="s">
        <v>54</v>
      </c>
    </row>
    <row r="2066" spans="1:4" ht="15.75" customHeight="1" x14ac:dyDescent="0.3">
      <c r="A2066" s="4">
        <v>44062</v>
      </c>
      <c r="B2066" s="2">
        <v>1456.31</v>
      </c>
      <c r="C2066" s="2">
        <v>-1510.93</v>
      </c>
      <c r="D2066" s="2" t="s">
        <v>52</v>
      </c>
    </row>
    <row r="2067" spans="1:4" ht="15.75" customHeight="1" x14ac:dyDescent="0.3">
      <c r="A2067" s="4">
        <v>44063</v>
      </c>
      <c r="B2067" s="2">
        <v>972.51</v>
      </c>
      <c r="C2067" s="2">
        <v>-1481.05</v>
      </c>
      <c r="D2067" s="2" t="s">
        <v>52</v>
      </c>
    </row>
    <row r="2068" spans="1:4" ht="15.75" customHeight="1" x14ac:dyDescent="0.3">
      <c r="A2068" s="4">
        <v>44063</v>
      </c>
      <c r="B2068" s="2">
        <v>10492.42</v>
      </c>
      <c r="C2068" s="2">
        <v>-41271.199999999997</v>
      </c>
      <c r="D2068" s="2" t="s">
        <v>53</v>
      </c>
    </row>
    <row r="2069" spans="1:4" ht="15.75" customHeight="1" x14ac:dyDescent="0.3">
      <c r="A2069" s="4">
        <v>44063</v>
      </c>
      <c r="B2069" s="2">
        <v>4022.18</v>
      </c>
      <c r="C2069" s="2">
        <v>-66670.25</v>
      </c>
      <c r="D2069" s="2" t="s">
        <v>55</v>
      </c>
    </row>
    <row r="2070" spans="1:4" ht="15.75" customHeight="1" x14ac:dyDescent="0.3">
      <c r="A2070" s="4">
        <v>44063</v>
      </c>
      <c r="B2070" s="2">
        <v>3550.34</v>
      </c>
      <c r="C2070" s="2">
        <v>-142706.01</v>
      </c>
      <c r="D2070" s="2" t="s">
        <v>54</v>
      </c>
    </row>
    <row r="2071" spans="1:4" ht="15.75" customHeight="1" x14ac:dyDescent="0.3">
      <c r="A2071" s="4">
        <v>44064</v>
      </c>
      <c r="B2071" s="2">
        <v>744.64</v>
      </c>
      <c r="C2071" s="2">
        <v>6608.59</v>
      </c>
      <c r="D2071" s="2" t="s">
        <v>52</v>
      </c>
    </row>
    <row r="2072" spans="1:4" ht="15.75" customHeight="1" x14ac:dyDescent="0.3">
      <c r="A2072" s="4">
        <v>44064</v>
      </c>
      <c r="B2072" s="2">
        <v>10070.549999999999</v>
      </c>
      <c r="C2072" s="2">
        <v>-248017.63</v>
      </c>
      <c r="D2072" s="2" t="s">
        <v>53</v>
      </c>
    </row>
    <row r="2073" spans="1:4" ht="15.75" customHeight="1" x14ac:dyDescent="0.3">
      <c r="A2073" s="4">
        <v>44064</v>
      </c>
      <c r="B2073" s="2">
        <v>3214.38</v>
      </c>
      <c r="C2073" s="2">
        <v>-199487.7</v>
      </c>
      <c r="D2073" s="2" t="s">
        <v>54</v>
      </c>
    </row>
    <row r="2074" spans="1:4" ht="15.75" customHeight="1" x14ac:dyDescent="0.3">
      <c r="A2074" s="4">
        <v>44064</v>
      </c>
      <c r="B2074" s="2">
        <v>4154.1099999999997</v>
      </c>
      <c r="C2074" s="2">
        <v>75950.880000000005</v>
      </c>
      <c r="D2074" s="2" t="s">
        <v>55</v>
      </c>
    </row>
    <row r="2075" spans="1:4" ht="15.75" customHeight="1" x14ac:dyDescent="0.3">
      <c r="A2075" s="4">
        <v>44065</v>
      </c>
      <c r="B2075" s="2">
        <v>0.05</v>
      </c>
      <c r="C2075" s="2">
        <v>-10.220000000000001</v>
      </c>
      <c r="D2075" s="2" t="s">
        <v>53</v>
      </c>
    </row>
    <row r="2076" spans="1:4" ht="15.75" customHeight="1" x14ac:dyDescent="0.3">
      <c r="A2076" s="4">
        <v>44066</v>
      </c>
      <c r="B2076" s="2">
        <v>55.46</v>
      </c>
      <c r="C2076" s="2">
        <v>-1698.74</v>
      </c>
      <c r="D2076" s="2" t="s">
        <v>55</v>
      </c>
    </row>
    <row r="2077" spans="1:4" ht="15.75" customHeight="1" x14ac:dyDescent="0.3">
      <c r="A2077" s="4">
        <v>44066</v>
      </c>
      <c r="B2077" s="2">
        <v>256.72000000000003</v>
      </c>
      <c r="C2077" s="2">
        <v>-2488.9499999999998</v>
      </c>
      <c r="D2077" s="2" t="s">
        <v>53</v>
      </c>
    </row>
    <row r="2078" spans="1:4" ht="15.75" customHeight="1" x14ac:dyDescent="0.3">
      <c r="A2078" s="4">
        <v>44066</v>
      </c>
      <c r="B2078" s="2">
        <v>82.13</v>
      </c>
      <c r="C2078" s="2">
        <v>932.97</v>
      </c>
      <c r="D2078" s="2" t="s">
        <v>54</v>
      </c>
    </row>
    <row r="2079" spans="1:4" ht="15.75" customHeight="1" x14ac:dyDescent="0.3">
      <c r="A2079" s="4">
        <v>44066</v>
      </c>
      <c r="B2079" s="2">
        <v>32.68</v>
      </c>
      <c r="C2079" s="2">
        <v>-596.5</v>
      </c>
      <c r="D2079" s="2" t="s">
        <v>52</v>
      </c>
    </row>
    <row r="2080" spans="1:4" ht="15.75" customHeight="1" x14ac:dyDescent="0.3">
      <c r="A2080" s="4">
        <v>44067</v>
      </c>
      <c r="B2080" s="2">
        <v>3985.63</v>
      </c>
      <c r="C2080" s="2">
        <v>-34636.559999999998</v>
      </c>
      <c r="D2080" s="2" t="s">
        <v>55</v>
      </c>
    </row>
    <row r="2081" spans="1:4" ht="15.75" customHeight="1" x14ac:dyDescent="0.3">
      <c r="A2081" s="4">
        <v>44067</v>
      </c>
      <c r="B2081" s="2">
        <v>9064.7800000000007</v>
      </c>
      <c r="C2081" s="2">
        <v>16229.18</v>
      </c>
      <c r="D2081" s="2" t="s">
        <v>53</v>
      </c>
    </row>
    <row r="2082" spans="1:4" ht="15.75" customHeight="1" x14ac:dyDescent="0.3">
      <c r="A2082" s="4">
        <v>44067</v>
      </c>
      <c r="B2082" s="2">
        <v>3223.6</v>
      </c>
      <c r="C2082" s="2">
        <v>-101220.37</v>
      </c>
      <c r="D2082" s="2" t="s">
        <v>54</v>
      </c>
    </row>
    <row r="2083" spans="1:4" ht="15.75" customHeight="1" x14ac:dyDescent="0.3">
      <c r="A2083" s="4">
        <v>44067</v>
      </c>
      <c r="B2083" s="2">
        <v>772.36</v>
      </c>
      <c r="C2083" s="2">
        <v>-4806.7700000000004</v>
      </c>
      <c r="D2083" s="2" t="s">
        <v>52</v>
      </c>
    </row>
    <row r="2084" spans="1:4" ht="15.75" customHeight="1" x14ac:dyDescent="0.3">
      <c r="A2084" s="4">
        <v>44068</v>
      </c>
      <c r="B2084" s="2">
        <v>1026.03</v>
      </c>
      <c r="C2084" s="2">
        <v>-4591.97</v>
      </c>
      <c r="D2084" s="2" t="s">
        <v>52</v>
      </c>
    </row>
    <row r="2085" spans="1:4" ht="15.75" customHeight="1" x14ac:dyDescent="0.3">
      <c r="A2085" s="4">
        <v>44068</v>
      </c>
      <c r="B2085" s="2">
        <v>4863.25</v>
      </c>
      <c r="C2085" s="2">
        <v>-19373.32</v>
      </c>
      <c r="D2085" s="2" t="s">
        <v>55</v>
      </c>
    </row>
    <row r="2086" spans="1:4" ht="15.75" customHeight="1" x14ac:dyDescent="0.3">
      <c r="A2086" s="4">
        <v>44068</v>
      </c>
      <c r="B2086" s="2">
        <v>3506.94</v>
      </c>
      <c r="C2086" s="2">
        <v>3515.63</v>
      </c>
      <c r="D2086" s="2" t="s">
        <v>54</v>
      </c>
    </row>
    <row r="2087" spans="1:4" ht="15.75" customHeight="1" x14ac:dyDescent="0.3">
      <c r="A2087" s="4">
        <v>44068</v>
      </c>
      <c r="B2087" s="2">
        <v>10529.2</v>
      </c>
      <c r="C2087" s="2">
        <v>27549.360000000001</v>
      </c>
      <c r="D2087" s="2" t="s">
        <v>53</v>
      </c>
    </row>
    <row r="2088" spans="1:4" ht="15.75" customHeight="1" x14ac:dyDescent="0.3">
      <c r="A2088" s="4">
        <v>44069</v>
      </c>
      <c r="B2088" s="2">
        <v>4265.75</v>
      </c>
      <c r="C2088" s="2">
        <v>-22698.32</v>
      </c>
      <c r="D2088" s="2" t="s">
        <v>55</v>
      </c>
    </row>
    <row r="2089" spans="1:4" ht="15.75" customHeight="1" x14ac:dyDescent="0.3">
      <c r="A2089" s="4">
        <v>44069</v>
      </c>
      <c r="B2089" s="2">
        <v>925.23</v>
      </c>
      <c r="C2089" s="2">
        <v>1953.25</v>
      </c>
      <c r="D2089" s="2" t="s">
        <v>52</v>
      </c>
    </row>
    <row r="2090" spans="1:4" ht="15.75" customHeight="1" x14ac:dyDescent="0.3">
      <c r="A2090" s="4">
        <v>44069</v>
      </c>
      <c r="B2090" s="2">
        <v>10140.540000000001</v>
      </c>
      <c r="C2090" s="2">
        <v>5535.47</v>
      </c>
      <c r="D2090" s="2" t="s">
        <v>53</v>
      </c>
    </row>
    <row r="2091" spans="1:4" ht="15.75" customHeight="1" x14ac:dyDescent="0.3">
      <c r="A2091" s="4">
        <v>44069</v>
      </c>
      <c r="B2091" s="2">
        <v>4996.9799999999996</v>
      </c>
      <c r="C2091" s="2">
        <v>-306311.82</v>
      </c>
      <c r="D2091" s="2" t="s">
        <v>54</v>
      </c>
    </row>
    <row r="2092" spans="1:4" ht="15.75" customHeight="1" x14ac:dyDescent="0.3">
      <c r="A2092" s="4">
        <v>44070</v>
      </c>
      <c r="B2092" s="2">
        <v>5323.01</v>
      </c>
      <c r="C2092" s="2">
        <v>-130953.57</v>
      </c>
      <c r="D2092" s="2" t="s">
        <v>54</v>
      </c>
    </row>
    <row r="2093" spans="1:4" ht="15.75" customHeight="1" x14ac:dyDescent="0.3">
      <c r="A2093" s="4">
        <v>44070</v>
      </c>
      <c r="B2093" s="2">
        <v>1049.6199999999999</v>
      </c>
      <c r="C2093" s="2">
        <v>-8646.19</v>
      </c>
      <c r="D2093" s="2" t="s">
        <v>52</v>
      </c>
    </row>
    <row r="2094" spans="1:4" ht="15.75" customHeight="1" x14ac:dyDescent="0.3">
      <c r="A2094" s="4">
        <v>44070</v>
      </c>
      <c r="B2094" s="2">
        <v>6067.58</v>
      </c>
      <c r="C2094" s="2">
        <v>-55873.98</v>
      </c>
      <c r="D2094" s="2" t="s">
        <v>55</v>
      </c>
    </row>
    <row r="2095" spans="1:4" ht="15.75" customHeight="1" x14ac:dyDescent="0.3">
      <c r="A2095" s="4">
        <v>44070</v>
      </c>
      <c r="B2095" s="2">
        <v>12554.76</v>
      </c>
      <c r="C2095" s="2">
        <v>90987.9</v>
      </c>
      <c r="D2095" s="2" t="s">
        <v>53</v>
      </c>
    </row>
    <row r="2096" spans="1:4" ht="15.75" customHeight="1" x14ac:dyDescent="0.3">
      <c r="A2096" s="4">
        <v>44071</v>
      </c>
      <c r="B2096" s="2">
        <v>4226.29</v>
      </c>
      <c r="C2096" s="2">
        <v>-79235.850000000006</v>
      </c>
      <c r="D2096" s="2" t="s">
        <v>54</v>
      </c>
    </row>
    <row r="2097" spans="1:4" ht="15.75" customHeight="1" x14ac:dyDescent="0.3">
      <c r="A2097" s="4">
        <v>44071</v>
      </c>
      <c r="B2097" s="2">
        <v>1553.22</v>
      </c>
      <c r="C2097" s="2">
        <v>11201.95</v>
      </c>
      <c r="D2097" s="2" t="s">
        <v>52</v>
      </c>
    </row>
    <row r="2098" spans="1:4" ht="15.75" customHeight="1" x14ac:dyDescent="0.3">
      <c r="A2098" s="4">
        <v>44071</v>
      </c>
      <c r="B2098" s="2">
        <v>11488.88</v>
      </c>
      <c r="C2098" s="2">
        <v>-138266.67000000001</v>
      </c>
      <c r="D2098" s="2" t="s">
        <v>53</v>
      </c>
    </row>
    <row r="2099" spans="1:4" ht="15.75" customHeight="1" x14ac:dyDescent="0.3">
      <c r="A2099" s="4">
        <v>44071</v>
      </c>
      <c r="B2099" s="2">
        <v>4626.6899999999996</v>
      </c>
      <c r="C2099" s="2">
        <v>-241210.17</v>
      </c>
      <c r="D2099" s="2" t="s">
        <v>55</v>
      </c>
    </row>
    <row r="2100" spans="1:4" ht="15.75" customHeight="1" x14ac:dyDescent="0.3">
      <c r="A2100" s="4">
        <v>44073</v>
      </c>
      <c r="B2100" s="2">
        <v>143.56</v>
      </c>
      <c r="C2100" s="2">
        <v>-15297.85</v>
      </c>
      <c r="D2100" s="2" t="s">
        <v>55</v>
      </c>
    </row>
    <row r="2101" spans="1:4" ht="15.75" customHeight="1" x14ac:dyDescent="0.3">
      <c r="A2101" s="4">
        <v>44073</v>
      </c>
      <c r="B2101" s="2">
        <v>120.56</v>
      </c>
      <c r="C2101" s="2">
        <v>2416.87</v>
      </c>
      <c r="D2101" s="2" t="s">
        <v>52</v>
      </c>
    </row>
    <row r="2102" spans="1:4" ht="15.75" customHeight="1" x14ac:dyDescent="0.3">
      <c r="A2102" s="4">
        <v>44073</v>
      </c>
      <c r="B2102" s="2">
        <v>428.66</v>
      </c>
      <c r="C2102" s="2">
        <v>-16591.88</v>
      </c>
      <c r="D2102" s="2" t="s">
        <v>53</v>
      </c>
    </row>
    <row r="2103" spans="1:4" ht="15.75" customHeight="1" x14ac:dyDescent="0.3">
      <c r="A2103" s="4">
        <v>44073</v>
      </c>
      <c r="B2103" s="2">
        <v>224.12</v>
      </c>
      <c r="C2103" s="2">
        <v>-15002.14</v>
      </c>
      <c r="D2103" s="2" t="s">
        <v>54</v>
      </c>
    </row>
    <row r="2104" spans="1:4" ht="15.75" customHeight="1" x14ac:dyDescent="0.3">
      <c r="A2104" s="4">
        <v>44074</v>
      </c>
      <c r="B2104" s="2">
        <v>4188.47</v>
      </c>
      <c r="C2104" s="2">
        <v>-12050.7</v>
      </c>
      <c r="D2104" s="2" t="s">
        <v>54</v>
      </c>
    </row>
    <row r="2105" spans="1:4" ht="15.75" customHeight="1" x14ac:dyDescent="0.3">
      <c r="A2105" s="4">
        <v>44074</v>
      </c>
      <c r="B2105" s="2">
        <v>11312.53</v>
      </c>
      <c r="C2105" s="2">
        <v>-114258.54</v>
      </c>
      <c r="D2105" s="2" t="s">
        <v>53</v>
      </c>
    </row>
    <row r="2106" spans="1:4" ht="15.75" customHeight="1" x14ac:dyDescent="0.3">
      <c r="A2106" s="4">
        <v>44074</v>
      </c>
      <c r="B2106" s="2">
        <v>3773.57</v>
      </c>
      <c r="C2106" s="2">
        <v>-30021.99</v>
      </c>
      <c r="D2106" s="2" t="s">
        <v>55</v>
      </c>
    </row>
    <row r="2107" spans="1:4" ht="15.75" customHeight="1" x14ac:dyDescent="0.3">
      <c r="A2107" s="4">
        <v>44074</v>
      </c>
      <c r="B2107" s="2">
        <v>1516.74</v>
      </c>
      <c r="C2107" s="2">
        <v>4729.62</v>
      </c>
      <c r="D2107" s="2" t="s">
        <v>52</v>
      </c>
    </row>
    <row r="2108" spans="1:4" ht="15.75" customHeight="1" x14ac:dyDescent="0.3">
      <c r="A2108" s="4">
        <v>44075</v>
      </c>
      <c r="B2108" s="2">
        <v>5019.1099999999997</v>
      </c>
      <c r="C2108" s="2">
        <v>-156932.29999999999</v>
      </c>
      <c r="D2108" s="2" t="s">
        <v>55</v>
      </c>
    </row>
    <row r="2109" spans="1:4" ht="15.75" customHeight="1" x14ac:dyDescent="0.3">
      <c r="A2109" s="4">
        <v>44075</v>
      </c>
      <c r="B2109" s="2">
        <v>5112.7700000000004</v>
      </c>
      <c r="C2109" s="2">
        <v>-201934.91</v>
      </c>
      <c r="D2109" s="2" t="s">
        <v>54</v>
      </c>
    </row>
    <row r="2110" spans="1:4" ht="15.75" customHeight="1" x14ac:dyDescent="0.3">
      <c r="A2110" s="4">
        <v>44075</v>
      </c>
      <c r="B2110" s="2">
        <v>1254.77</v>
      </c>
      <c r="C2110" s="2">
        <v>-12771</v>
      </c>
      <c r="D2110" s="2" t="s">
        <v>52</v>
      </c>
    </row>
    <row r="2111" spans="1:4" ht="15.75" customHeight="1" x14ac:dyDescent="0.3">
      <c r="A2111" s="4">
        <v>44075</v>
      </c>
      <c r="B2111" s="2">
        <v>12074.92</v>
      </c>
      <c r="C2111" s="2">
        <v>-114039.1</v>
      </c>
      <c r="D2111" s="2" t="s">
        <v>53</v>
      </c>
    </row>
    <row r="2112" spans="1:4" ht="15.75" customHeight="1" x14ac:dyDescent="0.3">
      <c r="A2112" s="4">
        <v>44076</v>
      </c>
      <c r="B2112" s="2">
        <v>4764.17</v>
      </c>
      <c r="C2112" s="2">
        <v>-39382.51</v>
      </c>
      <c r="D2112" s="2" t="s">
        <v>55</v>
      </c>
    </row>
    <row r="2113" spans="1:4" ht="15.75" customHeight="1" x14ac:dyDescent="0.3">
      <c r="A2113" s="4">
        <v>44076</v>
      </c>
      <c r="B2113" s="2">
        <v>903.13</v>
      </c>
      <c r="C2113" s="2">
        <v>-3823.16</v>
      </c>
      <c r="D2113" s="2" t="s">
        <v>52</v>
      </c>
    </row>
    <row r="2114" spans="1:4" ht="15.75" customHeight="1" x14ac:dyDescent="0.3">
      <c r="A2114" s="4">
        <v>44076</v>
      </c>
      <c r="B2114" s="2">
        <v>11224.88</v>
      </c>
      <c r="C2114" s="2">
        <v>-119156.16</v>
      </c>
      <c r="D2114" s="2" t="s">
        <v>53</v>
      </c>
    </row>
    <row r="2115" spans="1:4" ht="15.75" customHeight="1" x14ac:dyDescent="0.3">
      <c r="A2115" s="4">
        <v>44076</v>
      </c>
      <c r="B2115" s="2">
        <v>5402.61</v>
      </c>
      <c r="C2115" s="2">
        <v>-304002.23</v>
      </c>
      <c r="D2115" s="2" t="s">
        <v>54</v>
      </c>
    </row>
    <row r="2116" spans="1:4" ht="15.75" customHeight="1" x14ac:dyDescent="0.3">
      <c r="A2116" s="4">
        <v>44077</v>
      </c>
      <c r="B2116" s="2">
        <v>12265.17</v>
      </c>
      <c r="C2116" s="2">
        <v>-26295.64</v>
      </c>
      <c r="D2116" s="2" t="s">
        <v>53</v>
      </c>
    </row>
    <row r="2117" spans="1:4" ht="15.75" customHeight="1" x14ac:dyDescent="0.3">
      <c r="A2117" s="4">
        <v>44077</v>
      </c>
      <c r="B2117" s="2">
        <v>5024.13</v>
      </c>
      <c r="C2117" s="2">
        <v>-160127.66</v>
      </c>
      <c r="D2117" s="2" t="s">
        <v>54</v>
      </c>
    </row>
    <row r="2118" spans="1:4" ht="15.75" customHeight="1" x14ac:dyDescent="0.3">
      <c r="A2118" s="4">
        <v>44077</v>
      </c>
      <c r="B2118" s="2">
        <v>5437.98</v>
      </c>
      <c r="C2118" s="2">
        <v>42371.27</v>
      </c>
      <c r="D2118" s="2" t="s">
        <v>55</v>
      </c>
    </row>
    <row r="2119" spans="1:4" ht="15.75" customHeight="1" x14ac:dyDescent="0.3">
      <c r="A2119" s="4">
        <v>44077</v>
      </c>
      <c r="B2119" s="2">
        <v>1345.91</v>
      </c>
      <c r="C2119" s="2">
        <v>24812.04</v>
      </c>
      <c r="D2119" s="2" t="s">
        <v>52</v>
      </c>
    </row>
    <row r="2120" spans="1:4" ht="15.75" customHeight="1" x14ac:dyDescent="0.3">
      <c r="A2120" s="4">
        <v>44078</v>
      </c>
      <c r="B2120" s="2">
        <v>11315.59</v>
      </c>
      <c r="C2120" s="2">
        <v>28816.93</v>
      </c>
      <c r="D2120" s="2" t="s">
        <v>53</v>
      </c>
    </row>
    <row r="2121" spans="1:4" ht="15.75" customHeight="1" x14ac:dyDescent="0.3">
      <c r="A2121" s="4">
        <v>44078</v>
      </c>
      <c r="B2121" s="2">
        <v>859.7</v>
      </c>
      <c r="C2121" s="2">
        <v>2010.26</v>
      </c>
      <c r="D2121" s="2" t="s">
        <v>52</v>
      </c>
    </row>
    <row r="2122" spans="1:4" ht="15.75" customHeight="1" x14ac:dyDescent="0.3">
      <c r="A2122" s="4">
        <v>44078</v>
      </c>
      <c r="B2122" s="2">
        <v>4912.9799999999996</v>
      </c>
      <c r="C2122" s="2">
        <v>-6788.26</v>
      </c>
      <c r="D2122" s="2" t="s">
        <v>54</v>
      </c>
    </row>
    <row r="2123" spans="1:4" ht="15.75" customHeight="1" x14ac:dyDescent="0.3">
      <c r="A2123" s="4">
        <v>44078</v>
      </c>
      <c r="B2123" s="2">
        <v>5346.72</v>
      </c>
      <c r="C2123" s="2">
        <v>-59272.55</v>
      </c>
      <c r="D2123" s="2" t="s">
        <v>55</v>
      </c>
    </row>
    <row r="2124" spans="1:4" ht="15.75" customHeight="1" x14ac:dyDescent="0.3">
      <c r="A2124" s="4">
        <v>44080</v>
      </c>
      <c r="B2124" s="2">
        <v>81.819999999999993</v>
      </c>
      <c r="C2124" s="2">
        <v>3969.2</v>
      </c>
      <c r="D2124" s="2" t="s">
        <v>54</v>
      </c>
    </row>
    <row r="2125" spans="1:4" ht="15.75" customHeight="1" x14ac:dyDescent="0.3">
      <c r="A2125" s="4">
        <v>44080</v>
      </c>
      <c r="B2125" s="2">
        <v>211.88</v>
      </c>
      <c r="C2125" s="2">
        <v>-2857.46</v>
      </c>
      <c r="D2125" s="2" t="s">
        <v>53</v>
      </c>
    </row>
    <row r="2126" spans="1:4" ht="15.75" customHeight="1" x14ac:dyDescent="0.3">
      <c r="A2126" s="4">
        <v>44080</v>
      </c>
      <c r="B2126" s="2">
        <v>24.43</v>
      </c>
      <c r="C2126" s="2">
        <v>544.66999999999996</v>
      </c>
      <c r="D2126" s="2" t="s">
        <v>52</v>
      </c>
    </row>
    <row r="2127" spans="1:4" ht="15.75" customHeight="1" x14ac:dyDescent="0.3">
      <c r="A2127" s="4">
        <v>44080</v>
      </c>
      <c r="B2127" s="2">
        <v>176.9</v>
      </c>
      <c r="C2127" s="2">
        <v>-18170.61</v>
      </c>
      <c r="D2127" s="2" t="s">
        <v>55</v>
      </c>
    </row>
    <row r="2128" spans="1:4" ht="15.75" customHeight="1" x14ac:dyDescent="0.3">
      <c r="A2128" s="4">
        <v>44081</v>
      </c>
      <c r="B2128" s="2">
        <v>8014.03</v>
      </c>
      <c r="C2128" s="2">
        <v>58956.28</v>
      </c>
      <c r="D2128" s="2" t="s">
        <v>53</v>
      </c>
    </row>
    <row r="2129" spans="1:4" ht="15.75" customHeight="1" x14ac:dyDescent="0.3">
      <c r="A2129" s="4">
        <v>44081</v>
      </c>
      <c r="B2129" s="2">
        <v>4560.6099999999997</v>
      </c>
      <c r="C2129" s="2">
        <v>-7104.33</v>
      </c>
      <c r="D2129" s="2" t="s">
        <v>55</v>
      </c>
    </row>
    <row r="2130" spans="1:4" ht="15.75" customHeight="1" x14ac:dyDescent="0.3">
      <c r="A2130" s="4">
        <v>44081</v>
      </c>
      <c r="B2130" s="2">
        <v>531.08000000000004</v>
      </c>
      <c r="C2130" s="2">
        <v>-3308.24</v>
      </c>
      <c r="D2130" s="2" t="s">
        <v>52</v>
      </c>
    </row>
    <row r="2131" spans="1:4" ht="15.75" customHeight="1" x14ac:dyDescent="0.3">
      <c r="A2131" s="4">
        <v>44081</v>
      </c>
      <c r="B2131" s="2">
        <v>2607.15</v>
      </c>
      <c r="C2131" s="2">
        <v>10310.700000000001</v>
      </c>
      <c r="D2131" s="2" t="s">
        <v>54</v>
      </c>
    </row>
    <row r="2132" spans="1:4" ht="15.75" customHeight="1" x14ac:dyDescent="0.3">
      <c r="A2132" s="4">
        <v>44082</v>
      </c>
      <c r="B2132" s="2">
        <v>6493.19</v>
      </c>
      <c r="C2132" s="2">
        <v>-234836.83</v>
      </c>
      <c r="D2132" s="2" t="s">
        <v>54</v>
      </c>
    </row>
    <row r="2133" spans="1:4" ht="15.75" customHeight="1" x14ac:dyDescent="0.3">
      <c r="A2133" s="4">
        <v>44082</v>
      </c>
      <c r="B2133" s="2">
        <v>1037.2</v>
      </c>
      <c r="C2133" s="2">
        <v>-8260.19</v>
      </c>
      <c r="D2133" s="2" t="s">
        <v>52</v>
      </c>
    </row>
    <row r="2134" spans="1:4" ht="15.75" customHeight="1" x14ac:dyDescent="0.3">
      <c r="A2134" s="4">
        <v>44082</v>
      </c>
      <c r="B2134" s="2">
        <v>8517.3700000000008</v>
      </c>
      <c r="C2134" s="2">
        <v>-479809.22</v>
      </c>
      <c r="D2134" s="2" t="s">
        <v>55</v>
      </c>
    </row>
    <row r="2135" spans="1:4" ht="15.75" customHeight="1" x14ac:dyDescent="0.3">
      <c r="A2135" s="4">
        <v>44082</v>
      </c>
      <c r="B2135" s="2">
        <v>14313.51</v>
      </c>
      <c r="C2135" s="2">
        <v>10441.16</v>
      </c>
      <c r="D2135" s="2" t="s">
        <v>53</v>
      </c>
    </row>
    <row r="2136" spans="1:4" ht="15.75" customHeight="1" x14ac:dyDescent="0.3">
      <c r="A2136" s="4">
        <v>44083</v>
      </c>
      <c r="B2136" s="2">
        <v>731.15</v>
      </c>
      <c r="C2136" s="2">
        <v>-12063.15</v>
      </c>
      <c r="D2136" s="2" t="s">
        <v>52</v>
      </c>
    </row>
    <row r="2137" spans="1:4" ht="15.75" customHeight="1" x14ac:dyDescent="0.3">
      <c r="A2137" s="4">
        <v>44083</v>
      </c>
      <c r="B2137" s="2">
        <v>6779.86</v>
      </c>
      <c r="C2137" s="2">
        <v>-347250.62</v>
      </c>
      <c r="D2137" s="2" t="s">
        <v>55</v>
      </c>
    </row>
    <row r="2138" spans="1:4" ht="15.75" customHeight="1" x14ac:dyDescent="0.3">
      <c r="A2138" s="4">
        <v>44083</v>
      </c>
      <c r="B2138" s="2">
        <v>12616.45</v>
      </c>
      <c r="C2138" s="2">
        <v>-28549.05</v>
      </c>
      <c r="D2138" s="2" t="s">
        <v>53</v>
      </c>
    </row>
    <row r="2139" spans="1:4" ht="15.75" customHeight="1" x14ac:dyDescent="0.3">
      <c r="A2139" s="4">
        <v>44083</v>
      </c>
      <c r="B2139" s="2">
        <v>4509.84</v>
      </c>
      <c r="C2139" s="2">
        <v>-44462.55</v>
      </c>
      <c r="D2139" s="2" t="s">
        <v>54</v>
      </c>
    </row>
    <row r="2140" spans="1:4" ht="15.75" customHeight="1" x14ac:dyDescent="0.3">
      <c r="A2140" s="4">
        <v>44084</v>
      </c>
      <c r="B2140" s="2">
        <v>858.77</v>
      </c>
      <c r="C2140" s="2">
        <v>14787.59</v>
      </c>
      <c r="D2140" s="2" t="s">
        <v>52</v>
      </c>
    </row>
    <row r="2141" spans="1:4" ht="15.75" customHeight="1" x14ac:dyDescent="0.3">
      <c r="A2141" s="4">
        <v>44084</v>
      </c>
      <c r="B2141" s="2">
        <v>4886.6099999999997</v>
      </c>
      <c r="C2141" s="2">
        <v>-164036.57999999999</v>
      </c>
      <c r="D2141" s="2" t="s">
        <v>54</v>
      </c>
    </row>
    <row r="2142" spans="1:4" ht="15.75" customHeight="1" x14ac:dyDescent="0.3">
      <c r="A2142" s="4">
        <v>44084</v>
      </c>
      <c r="B2142" s="2">
        <v>8591.06</v>
      </c>
      <c r="C2142" s="2">
        <v>-250184.12</v>
      </c>
      <c r="D2142" s="2" t="s">
        <v>55</v>
      </c>
    </row>
    <row r="2143" spans="1:4" ht="15.75" customHeight="1" x14ac:dyDescent="0.3">
      <c r="A2143" s="4">
        <v>44084</v>
      </c>
      <c r="B2143" s="2">
        <v>14446.06</v>
      </c>
      <c r="C2143" s="2">
        <v>-64053.120000000003</v>
      </c>
      <c r="D2143" s="2" t="s">
        <v>53</v>
      </c>
    </row>
    <row r="2144" spans="1:4" ht="15.75" customHeight="1" x14ac:dyDescent="0.3">
      <c r="A2144" s="4">
        <v>44085</v>
      </c>
      <c r="B2144" s="2">
        <v>3865.27</v>
      </c>
      <c r="C2144" s="2">
        <v>12354.29</v>
      </c>
      <c r="D2144" s="2" t="s">
        <v>54</v>
      </c>
    </row>
    <row r="2145" spans="1:4" ht="15.75" customHeight="1" x14ac:dyDescent="0.3">
      <c r="A2145" s="4">
        <v>44085</v>
      </c>
      <c r="B2145" s="2">
        <v>421.87</v>
      </c>
      <c r="C2145" s="2">
        <v>-1552</v>
      </c>
      <c r="D2145" s="2" t="s">
        <v>52</v>
      </c>
    </row>
    <row r="2146" spans="1:4" ht="15.75" customHeight="1" x14ac:dyDescent="0.3">
      <c r="A2146" s="4">
        <v>44085</v>
      </c>
      <c r="B2146" s="2">
        <v>5857.72</v>
      </c>
      <c r="C2146" s="2">
        <v>-99985.22</v>
      </c>
      <c r="D2146" s="2" t="s">
        <v>55</v>
      </c>
    </row>
    <row r="2147" spans="1:4" ht="15.75" customHeight="1" x14ac:dyDescent="0.3">
      <c r="A2147" s="4">
        <v>44085</v>
      </c>
      <c r="B2147" s="2">
        <v>9042.02</v>
      </c>
      <c r="C2147" s="2">
        <v>-20632.009999999998</v>
      </c>
      <c r="D2147" s="2" t="s">
        <v>53</v>
      </c>
    </row>
    <row r="2148" spans="1:4" ht="15.75" customHeight="1" x14ac:dyDescent="0.3">
      <c r="A2148" s="4">
        <v>44087</v>
      </c>
      <c r="B2148" s="2">
        <v>49.95</v>
      </c>
      <c r="C2148" s="2">
        <v>-131.69999999999999</v>
      </c>
      <c r="D2148" s="2" t="s">
        <v>52</v>
      </c>
    </row>
    <row r="2149" spans="1:4" ht="15.75" customHeight="1" x14ac:dyDescent="0.3">
      <c r="A2149" s="4">
        <v>44087</v>
      </c>
      <c r="B2149" s="2">
        <v>74.44</v>
      </c>
      <c r="C2149" s="2">
        <v>-2394.7800000000002</v>
      </c>
      <c r="D2149" s="2" t="s">
        <v>54</v>
      </c>
    </row>
    <row r="2150" spans="1:4" ht="15.75" customHeight="1" x14ac:dyDescent="0.3">
      <c r="A2150" s="4">
        <v>44087</v>
      </c>
      <c r="B2150" s="2">
        <v>153.69999999999999</v>
      </c>
      <c r="C2150" s="2">
        <v>-4250.1499999999996</v>
      </c>
      <c r="D2150" s="2" t="s">
        <v>55</v>
      </c>
    </row>
    <row r="2151" spans="1:4" ht="15.75" customHeight="1" x14ac:dyDescent="0.3">
      <c r="A2151" s="4">
        <v>44087</v>
      </c>
      <c r="B2151" s="2">
        <v>232.16</v>
      </c>
      <c r="C2151" s="2">
        <v>691.07</v>
      </c>
      <c r="D2151" s="2" t="s">
        <v>53</v>
      </c>
    </row>
    <row r="2152" spans="1:4" ht="15.75" customHeight="1" x14ac:dyDescent="0.3">
      <c r="A2152" s="4">
        <v>44088</v>
      </c>
      <c r="B2152" s="2">
        <v>4281.3900000000003</v>
      </c>
      <c r="C2152" s="2">
        <v>6792.61</v>
      </c>
      <c r="D2152" s="2" t="s">
        <v>54</v>
      </c>
    </row>
    <row r="2153" spans="1:4" ht="15.75" customHeight="1" x14ac:dyDescent="0.3">
      <c r="A2153" s="4">
        <v>44088</v>
      </c>
      <c r="B2153" s="2">
        <v>9595.81</v>
      </c>
      <c r="C2153" s="2">
        <v>-1686.31</v>
      </c>
      <c r="D2153" s="2" t="s">
        <v>53</v>
      </c>
    </row>
    <row r="2154" spans="1:4" ht="15.75" customHeight="1" x14ac:dyDescent="0.3">
      <c r="A2154" s="4">
        <v>44088</v>
      </c>
      <c r="B2154" s="2">
        <v>6036.89</v>
      </c>
      <c r="C2154" s="2">
        <v>3027.15</v>
      </c>
      <c r="D2154" s="2" t="s">
        <v>55</v>
      </c>
    </row>
    <row r="2155" spans="1:4" ht="15.75" customHeight="1" x14ac:dyDescent="0.3">
      <c r="A2155" s="4">
        <v>44088</v>
      </c>
      <c r="B2155" s="2">
        <v>953.8</v>
      </c>
      <c r="C2155" s="2">
        <v>21827.17</v>
      </c>
      <c r="D2155" s="2" t="s">
        <v>52</v>
      </c>
    </row>
    <row r="2156" spans="1:4" ht="15.75" customHeight="1" x14ac:dyDescent="0.3">
      <c r="A2156" s="4">
        <v>44089</v>
      </c>
      <c r="B2156" s="2">
        <v>5081.9399999999996</v>
      </c>
      <c r="C2156" s="2">
        <v>-97425.49</v>
      </c>
      <c r="D2156" s="2" t="s">
        <v>54</v>
      </c>
    </row>
    <row r="2157" spans="1:4" ht="15.75" customHeight="1" x14ac:dyDescent="0.3">
      <c r="A2157" s="4">
        <v>44089</v>
      </c>
      <c r="B2157" s="2">
        <v>7011.66</v>
      </c>
      <c r="C2157" s="2">
        <v>-26133.02</v>
      </c>
      <c r="D2157" s="2" t="s">
        <v>55</v>
      </c>
    </row>
    <row r="2158" spans="1:4" ht="15.75" customHeight="1" x14ac:dyDescent="0.3">
      <c r="A2158" s="4">
        <v>44089</v>
      </c>
      <c r="B2158" s="2">
        <v>755.33</v>
      </c>
      <c r="C2158" s="2">
        <v>1672.83</v>
      </c>
      <c r="D2158" s="2" t="s">
        <v>52</v>
      </c>
    </row>
    <row r="2159" spans="1:4" ht="15.75" customHeight="1" x14ac:dyDescent="0.3">
      <c r="A2159" s="4">
        <v>44089</v>
      </c>
      <c r="B2159" s="2">
        <v>11397.02</v>
      </c>
      <c r="C2159" s="2">
        <v>63557.77</v>
      </c>
      <c r="D2159" s="2" t="s">
        <v>53</v>
      </c>
    </row>
    <row r="2160" spans="1:4" ht="15.75" customHeight="1" x14ac:dyDescent="0.3">
      <c r="A2160" s="4">
        <v>44090</v>
      </c>
      <c r="B2160" s="2">
        <v>14353.68</v>
      </c>
      <c r="C2160" s="2">
        <v>129649.55</v>
      </c>
      <c r="D2160" s="2" t="s">
        <v>53</v>
      </c>
    </row>
    <row r="2161" spans="1:4" ht="15.75" customHeight="1" x14ac:dyDescent="0.3">
      <c r="A2161" s="4">
        <v>44090</v>
      </c>
      <c r="B2161" s="2">
        <v>8164.83</v>
      </c>
      <c r="C2161" s="2">
        <v>-44398.04</v>
      </c>
      <c r="D2161" s="2" t="s">
        <v>55</v>
      </c>
    </row>
    <row r="2162" spans="1:4" ht="15.75" customHeight="1" x14ac:dyDescent="0.3">
      <c r="A2162" s="4">
        <v>44090</v>
      </c>
      <c r="B2162" s="2">
        <v>1504.9</v>
      </c>
      <c r="C2162" s="2">
        <v>-19654.07</v>
      </c>
      <c r="D2162" s="2" t="s">
        <v>52</v>
      </c>
    </row>
    <row r="2163" spans="1:4" ht="15.75" customHeight="1" x14ac:dyDescent="0.3">
      <c r="A2163" s="4">
        <v>44090</v>
      </c>
      <c r="B2163" s="2">
        <v>5811.66</v>
      </c>
      <c r="C2163" s="2">
        <v>153982.74</v>
      </c>
      <c r="D2163" s="2" t="s">
        <v>54</v>
      </c>
    </row>
    <row r="2164" spans="1:4" ht="15.75" customHeight="1" x14ac:dyDescent="0.3">
      <c r="A2164" s="4">
        <v>44091</v>
      </c>
      <c r="B2164" s="2">
        <v>4852.24</v>
      </c>
      <c r="C2164" s="2">
        <v>32287.59</v>
      </c>
      <c r="D2164" s="2" t="s">
        <v>54</v>
      </c>
    </row>
    <row r="2165" spans="1:4" ht="15.75" customHeight="1" x14ac:dyDescent="0.3">
      <c r="A2165" s="4">
        <v>44091</v>
      </c>
      <c r="B2165" s="2">
        <v>1480.99</v>
      </c>
      <c r="C2165" s="2">
        <v>-22640.71</v>
      </c>
      <c r="D2165" s="2" t="s">
        <v>52</v>
      </c>
    </row>
    <row r="2166" spans="1:4" ht="15.75" customHeight="1" x14ac:dyDescent="0.3">
      <c r="A2166" s="4">
        <v>44091</v>
      </c>
      <c r="B2166" s="2">
        <v>8068.74</v>
      </c>
      <c r="C2166" s="2">
        <v>40803.760000000002</v>
      </c>
      <c r="D2166" s="2" t="s">
        <v>55</v>
      </c>
    </row>
    <row r="2167" spans="1:4" ht="15.75" customHeight="1" x14ac:dyDescent="0.3">
      <c r="A2167" s="4">
        <v>44091</v>
      </c>
      <c r="B2167" s="2">
        <v>12087.6</v>
      </c>
      <c r="C2167" s="2">
        <v>-61616.75</v>
      </c>
      <c r="D2167" s="2" t="s">
        <v>53</v>
      </c>
    </row>
    <row r="2168" spans="1:4" ht="15.75" customHeight="1" x14ac:dyDescent="0.3">
      <c r="A2168" s="4">
        <v>44092</v>
      </c>
      <c r="B2168" s="2">
        <v>6485.2</v>
      </c>
      <c r="C2168" s="2">
        <v>16086.18</v>
      </c>
      <c r="D2168" s="2" t="s">
        <v>55</v>
      </c>
    </row>
    <row r="2169" spans="1:4" ht="15.75" customHeight="1" x14ac:dyDescent="0.3">
      <c r="A2169" s="4">
        <v>44092</v>
      </c>
      <c r="B2169" s="2">
        <v>1719.92</v>
      </c>
      <c r="C2169" s="2">
        <v>-39683.199999999997</v>
      </c>
      <c r="D2169" s="2" t="s">
        <v>52</v>
      </c>
    </row>
    <row r="2170" spans="1:4" ht="15.75" customHeight="1" x14ac:dyDescent="0.3">
      <c r="A2170" s="4">
        <v>44092</v>
      </c>
      <c r="B2170" s="2">
        <v>9787.2199999999993</v>
      </c>
      <c r="C2170" s="2">
        <v>-15398.58</v>
      </c>
      <c r="D2170" s="2" t="s">
        <v>53</v>
      </c>
    </row>
    <row r="2171" spans="1:4" ht="15.75" customHeight="1" x14ac:dyDescent="0.3">
      <c r="A2171" s="4">
        <v>44092</v>
      </c>
      <c r="B2171" s="2">
        <v>3915.12</v>
      </c>
      <c r="C2171" s="2">
        <v>76070.880000000005</v>
      </c>
      <c r="D2171" s="2" t="s">
        <v>54</v>
      </c>
    </row>
    <row r="2172" spans="1:4" ht="15.75" customHeight="1" x14ac:dyDescent="0.3">
      <c r="A2172" s="4">
        <v>44094</v>
      </c>
      <c r="B2172" s="2">
        <v>64.3</v>
      </c>
      <c r="C2172" s="2">
        <v>-357.23</v>
      </c>
      <c r="D2172" s="2" t="s">
        <v>52</v>
      </c>
    </row>
    <row r="2173" spans="1:4" ht="15.75" customHeight="1" x14ac:dyDescent="0.3">
      <c r="A2173" s="4">
        <v>44094</v>
      </c>
      <c r="B2173" s="2">
        <v>131.06</v>
      </c>
      <c r="C2173" s="2">
        <v>-15037.06</v>
      </c>
      <c r="D2173" s="2" t="s">
        <v>54</v>
      </c>
    </row>
    <row r="2174" spans="1:4" ht="15.75" customHeight="1" x14ac:dyDescent="0.3">
      <c r="A2174" s="4">
        <v>44094</v>
      </c>
      <c r="B2174" s="2">
        <v>213.64</v>
      </c>
      <c r="C2174" s="2">
        <v>-1531</v>
      </c>
      <c r="D2174" s="2" t="s">
        <v>53</v>
      </c>
    </row>
    <row r="2175" spans="1:4" ht="15.75" customHeight="1" x14ac:dyDescent="0.3">
      <c r="A2175" s="4">
        <v>44094</v>
      </c>
      <c r="B2175" s="2">
        <v>133.41</v>
      </c>
      <c r="C2175" s="2">
        <v>-3369.31</v>
      </c>
      <c r="D2175" s="2" t="s">
        <v>55</v>
      </c>
    </row>
    <row r="2176" spans="1:4" ht="15.75" customHeight="1" x14ac:dyDescent="0.3">
      <c r="A2176" s="4">
        <v>44095</v>
      </c>
      <c r="B2176" s="2">
        <v>3101.43</v>
      </c>
      <c r="C2176" s="2">
        <v>4040.84</v>
      </c>
      <c r="D2176" s="2" t="s">
        <v>52</v>
      </c>
    </row>
    <row r="2177" spans="1:4" ht="15.75" customHeight="1" x14ac:dyDescent="0.3">
      <c r="A2177" s="4">
        <v>44095</v>
      </c>
      <c r="B2177" s="2">
        <v>6944.99</v>
      </c>
      <c r="C2177" s="2">
        <v>-1647019.06</v>
      </c>
      <c r="D2177" s="2" t="s">
        <v>54</v>
      </c>
    </row>
    <row r="2178" spans="1:4" ht="15.75" customHeight="1" x14ac:dyDescent="0.3">
      <c r="A2178" s="4">
        <v>44095</v>
      </c>
      <c r="B2178" s="2">
        <v>13298.75</v>
      </c>
      <c r="C2178" s="2">
        <v>-62772.03</v>
      </c>
      <c r="D2178" s="2" t="s">
        <v>53</v>
      </c>
    </row>
    <row r="2179" spans="1:4" ht="15.75" customHeight="1" x14ac:dyDescent="0.3">
      <c r="A2179" s="4">
        <v>44095</v>
      </c>
      <c r="B2179" s="2">
        <v>6975.36</v>
      </c>
      <c r="C2179" s="2">
        <v>-177169.19</v>
      </c>
      <c r="D2179" s="2" t="s">
        <v>55</v>
      </c>
    </row>
    <row r="2180" spans="1:4" ht="15.75" customHeight="1" x14ac:dyDescent="0.3">
      <c r="A2180" s="4">
        <v>44096</v>
      </c>
      <c r="B2180" s="2">
        <v>12023.91</v>
      </c>
      <c r="C2180" s="2">
        <v>-210329.92</v>
      </c>
      <c r="D2180" s="2" t="s">
        <v>53</v>
      </c>
    </row>
    <row r="2181" spans="1:4" ht="15.75" customHeight="1" x14ac:dyDescent="0.3">
      <c r="A2181" s="4">
        <v>44096</v>
      </c>
      <c r="B2181" s="2">
        <v>7200.68</v>
      </c>
      <c r="C2181" s="2">
        <v>-121081.1</v>
      </c>
      <c r="D2181" s="2" t="s">
        <v>55</v>
      </c>
    </row>
    <row r="2182" spans="1:4" ht="15.75" customHeight="1" x14ac:dyDescent="0.3">
      <c r="A2182" s="4">
        <v>44096</v>
      </c>
      <c r="B2182" s="2">
        <v>5092.95</v>
      </c>
      <c r="C2182" s="2">
        <v>-163217.32999999999</v>
      </c>
      <c r="D2182" s="2" t="s">
        <v>54</v>
      </c>
    </row>
    <row r="2183" spans="1:4" ht="15.75" customHeight="1" x14ac:dyDescent="0.3">
      <c r="A2183" s="4">
        <v>44096</v>
      </c>
      <c r="B2183" s="2">
        <v>1269.08</v>
      </c>
      <c r="C2183" s="2">
        <v>29232.080000000002</v>
      </c>
      <c r="D2183" s="2" t="s">
        <v>52</v>
      </c>
    </row>
    <row r="2184" spans="1:4" ht="15.75" customHeight="1" x14ac:dyDescent="0.3">
      <c r="A2184" s="4">
        <v>44097</v>
      </c>
      <c r="B2184" s="2">
        <v>1019.73</v>
      </c>
      <c r="C2184" s="2">
        <v>8757.18</v>
      </c>
      <c r="D2184" s="2" t="s">
        <v>52</v>
      </c>
    </row>
    <row r="2185" spans="1:4" ht="15.75" customHeight="1" x14ac:dyDescent="0.3">
      <c r="A2185" s="4">
        <v>44097</v>
      </c>
      <c r="B2185" s="2">
        <v>13241.45</v>
      </c>
      <c r="C2185" s="2">
        <v>-225675.13</v>
      </c>
      <c r="D2185" s="2" t="s">
        <v>53</v>
      </c>
    </row>
    <row r="2186" spans="1:4" ht="15.75" customHeight="1" x14ac:dyDescent="0.3">
      <c r="A2186" s="4">
        <v>44097</v>
      </c>
      <c r="B2186" s="2">
        <v>6383.41</v>
      </c>
      <c r="C2186" s="2">
        <v>-492387.59</v>
      </c>
      <c r="D2186" s="2" t="s">
        <v>54</v>
      </c>
    </row>
    <row r="2187" spans="1:4" ht="15.75" customHeight="1" x14ac:dyDescent="0.3">
      <c r="A2187" s="4">
        <v>44097</v>
      </c>
      <c r="B2187" s="2">
        <v>5484.93</v>
      </c>
      <c r="C2187" s="2">
        <v>-89623.56</v>
      </c>
      <c r="D2187" s="2" t="s">
        <v>55</v>
      </c>
    </row>
    <row r="2188" spans="1:4" ht="15.75" customHeight="1" x14ac:dyDescent="0.3">
      <c r="A2188" s="4">
        <v>44098</v>
      </c>
      <c r="B2188" s="2">
        <v>5862.99</v>
      </c>
      <c r="C2188" s="2">
        <v>-84862.45</v>
      </c>
      <c r="D2188" s="2" t="s">
        <v>54</v>
      </c>
    </row>
    <row r="2189" spans="1:4" ht="15.75" customHeight="1" x14ac:dyDescent="0.3">
      <c r="A2189" s="4">
        <v>44098</v>
      </c>
      <c r="B2189" s="2">
        <v>11378.92</v>
      </c>
      <c r="C2189" s="2">
        <v>-108011.88</v>
      </c>
      <c r="D2189" s="2" t="s">
        <v>53</v>
      </c>
    </row>
    <row r="2190" spans="1:4" ht="15.75" customHeight="1" x14ac:dyDescent="0.3">
      <c r="A2190" s="4">
        <v>44098</v>
      </c>
      <c r="B2190" s="2">
        <v>6630.54</v>
      </c>
      <c r="C2190" s="2">
        <v>22825.93</v>
      </c>
      <c r="D2190" s="2" t="s">
        <v>55</v>
      </c>
    </row>
    <row r="2191" spans="1:4" ht="15.75" customHeight="1" x14ac:dyDescent="0.3">
      <c r="A2191" s="4">
        <v>44098</v>
      </c>
      <c r="B2191" s="2">
        <v>775.08</v>
      </c>
      <c r="C2191" s="2">
        <v>-2844.5</v>
      </c>
      <c r="D2191" s="2" t="s">
        <v>52</v>
      </c>
    </row>
    <row r="2192" spans="1:4" ht="15.75" customHeight="1" x14ac:dyDescent="0.3">
      <c r="A2192" s="4">
        <v>44099</v>
      </c>
      <c r="B2192" s="2">
        <v>4144.99</v>
      </c>
      <c r="C2192" s="2">
        <v>17837.8</v>
      </c>
      <c r="D2192" s="2" t="s">
        <v>54</v>
      </c>
    </row>
    <row r="2193" spans="1:4" ht="15.75" customHeight="1" x14ac:dyDescent="0.3">
      <c r="A2193" s="4">
        <v>44099</v>
      </c>
      <c r="B2193" s="2">
        <v>10705.79</v>
      </c>
      <c r="C2193" s="2">
        <v>-45711.59</v>
      </c>
      <c r="D2193" s="2" t="s">
        <v>53</v>
      </c>
    </row>
    <row r="2194" spans="1:4" ht="15.75" customHeight="1" x14ac:dyDescent="0.3">
      <c r="A2194" s="4">
        <v>44099</v>
      </c>
      <c r="B2194" s="2">
        <v>5483.82</v>
      </c>
      <c r="C2194" s="2">
        <v>15237.29</v>
      </c>
      <c r="D2194" s="2" t="s">
        <v>55</v>
      </c>
    </row>
    <row r="2195" spans="1:4" ht="15.75" customHeight="1" x14ac:dyDescent="0.3">
      <c r="A2195" s="4">
        <v>44099</v>
      </c>
      <c r="B2195" s="2">
        <v>726.97</v>
      </c>
      <c r="C2195" s="2">
        <v>-30039.31</v>
      </c>
      <c r="D2195" s="2" t="s">
        <v>52</v>
      </c>
    </row>
    <row r="2196" spans="1:4" ht="15.75" customHeight="1" x14ac:dyDescent="0.3">
      <c r="A2196" s="4">
        <v>44101</v>
      </c>
      <c r="B2196" s="2">
        <v>305.77999999999997</v>
      </c>
      <c r="C2196" s="2">
        <v>-10005.94</v>
      </c>
      <c r="D2196" s="2" t="s">
        <v>53</v>
      </c>
    </row>
    <row r="2197" spans="1:4" ht="15.75" customHeight="1" x14ac:dyDescent="0.3">
      <c r="A2197" s="4">
        <v>44101</v>
      </c>
      <c r="B2197" s="2">
        <v>41.71</v>
      </c>
      <c r="C2197" s="2">
        <v>-2.08</v>
      </c>
      <c r="D2197" s="2" t="s">
        <v>52</v>
      </c>
    </row>
    <row r="2198" spans="1:4" ht="15.75" customHeight="1" x14ac:dyDescent="0.3">
      <c r="A2198" s="4">
        <v>44101</v>
      </c>
      <c r="B2198" s="2">
        <v>66.88</v>
      </c>
      <c r="C2198" s="2">
        <v>-19434.490000000002</v>
      </c>
      <c r="D2198" s="2" t="s">
        <v>54</v>
      </c>
    </row>
    <row r="2199" spans="1:4" ht="15.75" customHeight="1" x14ac:dyDescent="0.3">
      <c r="A2199" s="4">
        <v>44101</v>
      </c>
      <c r="B2199" s="2">
        <v>139.88999999999999</v>
      </c>
      <c r="C2199" s="2">
        <v>448.12</v>
      </c>
      <c r="D2199" s="2" t="s">
        <v>55</v>
      </c>
    </row>
    <row r="2200" spans="1:4" ht="15.75" customHeight="1" x14ac:dyDescent="0.3">
      <c r="A2200" s="4">
        <v>44102</v>
      </c>
      <c r="B2200" s="2">
        <v>6828.18</v>
      </c>
      <c r="C2200" s="2">
        <v>-183202.98</v>
      </c>
      <c r="D2200" s="2" t="s">
        <v>55</v>
      </c>
    </row>
    <row r="2201" spans="1:4" ht="15.75" customHeight="1" x14ac:dyDescent="0.3">
      <c r="A2201" s="4">
        <v>44102</v>
      </c>
      <c r="B2201" s="2">
        <v>5354.32</v>
      </c>
      <c r="C2201" s="2">
        <v>-82124.539999999994</v>
      </c>
      <c r="D2201" s="2" t="s">
        <v>54</v>
      </c>
    </row>
    <row r="2202" spans="1:4" ht="15.75" customHeight="1" x14ac:dyDescent="0.3">
      <c r="A2202" s="4">
        <v>44102</v>
      </c>
      <c r="B2202" s="2">
        <v>11913.14</v>
      </c>
      <c r="C2202" s="2">
        <v>26233.59</v>
      </c>
      <c r="D2202" s="2" t="s">
        <v>53</v>
      </c>
    </row>
    <row r="2203" spans="1:4" ht="15.75" customHeight="1" x14ac:dyDescent="0.3">
      <c r="A2203" s="4">
        <v>44102</v>
      </c>
      <c r="B2203" s="2">
        <v>1104.6600000000001</v>
      </c>
      <c r="C2203" s="2">
        <v>130.34</v>
      </c>
      <c r="D2203" s="2" t="s">
        <v>52</v>
      </c>
    </row>
    <row r="2204" spans="1:4" ht="15.75" customHeight="1" x14ac:dyDescent="0.3">
      <c r="A2204" s="4">
        <v>44103</v>
      </c>
      <c r="B2204" s="2">
        <v>5963.62</v>
      </c>
      <c r="C2204" s="2">
        <v>59595.97</v>
      </c>
      <c r="D2204" s="2" t="s">
        <v>55</v>
      </c>
    </row>
    <row r="2205" spans="1:4" ht="15.75" customHeight="1" x14ac:dyDescent="0.3">
      <c r="A2205" s="4">
        <v>44103</v>
      </c>
      <c r="B2205" s="2">
        <v>5328.94</v>
      </c>
      <c r="C2205" s="2">
        <v>-264805.44</v>
      </c>
      <c r="D2205" s="2" t="s">
        <v>54</v>
      </c>
    </row>
    <row r="2206" spans="1:4" ht="15.75" customHeight="1" x14ac:dyDescent="0.3">
      <c r="A2206" s="4">
        <v>44103</v>
      </c>
      <c r="B2206" s="2">
        <v>1195.3699999999999</v>
      </c>
      <c r="C2206" s="2">
        <v>-1422.09</v>
      </c>
      <c r="D2206" s="2" t="s">
        <v>52</v>
      </c>
    </row>
    <row r="2207" spans="1:4" ht="15.75" customHeight="1" x14ac:dyDescent="0.3">
      <c r="A2207" s="4">
        <v>44103</v>
      </c>
      <c r="B2207" s="2">
        <v>12599.94</v>
      </c>
      <c r="C2207" s="2">
        <v>-70639.429999999993</v>
      </c>
      <c r="D2207" s="2" t="s">
        <v>53</v>
      </c>
    </row>
    <row r="2208" spans="1:4" ht="15.75" customHeight="1" x14ac:dyDescent="0.3">
      <c r="A2208" s="4">
        <v>44104</v>
      </c>
      <c r="B2208" s="2">
        <v>6168.93</v>
      </c>
      <c r="C2208" s="2">
        <v>75772.37</v>
      </c>
      <c r="D2208" s="2" t="s">
        <v>54</v>
      </c>
    </row>
    <row r="2209" spans="1:4" ht="15.75" customHeight="1" x14ac:dyDescent="0.3">
      <c r="A2209" s="4">
        <v>44104</v>
      </c>
      <c r="B2209" s="2">
        <v>13159.09</v>
      </c>
      <c r="C2209" s="2">
        <v>-3390.42</v>
      </c>
      <c r="D2209" s="2" t="s">
        <v>53</v>
      </c>
    </row>
    <row r="2210" spans="1:4" ht="15.75" customHeight="1" x14ac:dyDescent="0.3">
      <c r="A2210" s="4">
        <v>44104</v>
      </c>
      <c r="B2210" s="2">
        <v>1304.29</v>
      </c>
      <c r="C2210" s="2">
        <v>9543.7000000000007</v>
      </c>
      <c r="D2210" s="2" t="s">
        <v>52</v>
      </c>
    </row>
    <row r="2211" spans="1:4" ht="15.75" customHeight="1" x14ac:dyDescent="0.3">
      <c r="A2211" s="4">
        <v>44104</v>
      </c>
      <c r="B2211" s="2">
        <v>6714.86</v>
      </c>
      <c r="C2211" s="2">
        <v>-70908.61</v>
      </c>
      <c r="D2211" s="2" t="s">
        <v>55</v>
      </c>
    </row>
    <row r="2212" spans="1:4" ht="15.75" customHeight="1" x14ac:dyDescent="0.3">
      <c r="A2212" s="4">
        <v>44105</v>
      </c>
      <c r="B2212" s="2">
        <v>8614.84</v>
      </c>
      <c r="C2212" s="2">
        <v>251916.47</v>
      </c>
      <c r="D2212" s="2" t="s">
        <v>55</v>
      </c>
    </row>
    <row r="2213" spans="1:4" ht="15.75" customHeight="1" x14ac:dyDescent="0.3">
      <c r="A2213" s="4">
        <v>44105</v>
      </c>
      <c r="B2213" s="2">
        <v>787.97</v>
      </c>
      <c r="C2213" s="2">
        <v>2745.65</v>
      </c>
      <c r="D2213" s="2" t="s">
        <v>52</v>
      </c>
    </row>
    <row r="2214" spans="1:4" ht="15.75" customHeight="1" x14ac:dyDescent="0.3">
      <c r="A2214" s="4">
        <v>44105</v>
      </c>
      <c r="B2214" s="2">
        <v>10884.06</v>
      </c>
      <c r="C2214" s="2">
        <v>31362.48</v>
      </c>
      <c r="D2214" s="2" t="s">
        <v>53</v>
      </c>
    </row>
    <row r="2215" spans="1:4" ht="15.75" customHeight="1" x14ac:dyDescent="0.3">
      <c r="A2215" s="4">
        <v>44105</v>
      </c>
      <c r="B2215" s="2">
        <v>5066.59</v>
      </c>
      <c r="C2215" s="2">
        <v>-48479.61</v>
      </c>
      <c r="D2215" s="2" t="s">
        <v>54</v>
      </c>
    </row>
    <row r="2216" spans="1:4" ht="15.75" customHeight="1" x14ac:dyDescent="0.3">
      <c r="A2216" s="4">
        <v>44106</v>
      </c>
      <c r="B2216" s="2">
        <v>12550.25</v>
      </c>
      <c r="C2216" s="2">
        <v>105720.23</v>
      </c>
      <c r="D2216" s="2" t="s">
        <v>53</v>
      </c>
    </row>
    <row r="2217" spans="1:4" ht="15.75" customHeight="1" x14ac:dyDescent="0.3">
      <c r="A2217" s="4">
        <v>44106</v>
      </c>
      <c r="B2217" s="2">
        <v>6112.07</v>
      </c>
      <c r="C2217" s="2">
        <v>129025.22</v>
      </c>
      <c r="D2217" s="2" t="s">
        <v>54</v>
      </c>
    </row>
    <row r="2218" spans="1:4" ht="15.75" customHeight="1" x14ac:dyDescent="0.3">
      <c r="A2218" s="4">
        <v>44106</v>
      </c>
      <c r="B2218" s="2">
        <v>1179.33</v>
      </c>
      <c r="C2218" s="2">
        <v>42503.76</v>
      </c>
      <c r="D2218" s="2" t="s">
        <v>52</v>
      </c>
    </row>
    <row r="2219" spans="1:4" ht="15.75" customHeight="1" x14ac:dyDescent="0.3">
      <c r="A2219" s="4">
        <v>44106</v>
      </c>
      <c r="B2219" s="2">
        <v>7143.8</v>
      </c>
      <c r="C2219" s="2">
        <v>167260.82999999999</v>
      </c>
      <c r="D2219" s="2" t="s">
        <v>55</v>
      </c>
    </row>
    <row r="2220" spans="1:4" ht="15.75" customHeight="1" x14ac:dyDescent="0.3">
      <c r="A2220" s="4">
        <v>44108</v>
      </c>
      <c r="B2220" s="2">
        <v>268.08999999999997</v>
      </c>
      <c r="C2220" s="2">
        <v>267.85000000000002</v>
      </c>
      <c r="D2220" s="2" t="s">
        <v>53</v>
      </c>
    </row>
    <row r="2221" spans="1:4" ht="15.75" customHeight="1" x14ac:dyDescent="0.3">
      <c r="A2221" s="4">
        <v>44108</v>
      </c>
      <c r="B2221" s="2">
        <v>136.28</v>
      </c>
      <c r="C2221" s="2">
        <v>2157.73</v>
      </c>
      <c r="D2221" s="2" t="s">
        <v>52</v>
      </c>
    </row>
    <row r="2222" spans="1:4" ht="15.75" customHeight="1" x14ac:dyDescent="0.3">
      <c r="A2222" s="4">
        <v>44108</v>
      </c>
      <c r="B2222" s="2">
        <v>231.22</v>
      </c>
      <c r="C2222" s="2">
        <v>1798.64</v>
      </c>
      <c r="D2222" s="2" t="s">
        <v>55</v>
      </c>
    </row>
    <row r="2223" spans="1:4" ht="15.75" customHeight="1" x14ac:dyDescent="0.3">
      <c r="A2223" s="4">
        <v>44108</v>
      </c>
      <c r="B2223" s="2">
        <v>128.26</v>
      </c>
      <c r="C2223" s="2">
        <v>3672.83</v>
      </c>
      <c r="D2223" s="2" t="s">
        <v>54</v>
      </c>
    </row>
    <row r="2224" spans="1:4" ht="15.75" customHeight="1" x14ac:dyDescent="0.3">
      <c r="A2224" s="4">
        <v>44109</v>
      </c>
      <c r="B2224" s="2">
        <v>12669.85</v>
      </c>
      <c r="C2224" s="2">
        <v>-132068.51999999999</v>
      </c>
      <c r="D2224" s="2" t="s">
        <v>53</v>
      </c>
    </row>
    <row r="2225" spans="1:4" ht="15.75" customHeight="1" x14ac:dyDescent="0.3">
      <c r="A2225" s="4">
        <v>44109</v>
      </c>
      <c r="B2225" s="2">
        <v>7282.15</v>
      </c>
      <c r="C2225" s="2">
        <v>-5061.38</v>
      </c>
      <c r="D2225" s="2" t="s">
        <v>55</v>
      </c>
    </row>
    <row r="2226" spans="1:4" ht="15.75" customHeight="1" x14ac:dyDescent="0.3">
      <c r="A2226" s="4">
        <v>44109</v>
      </c>
      <c r="B2226" s="2">
        <v>1688</v>
      </c>
      <c r="C2226" s="2">
        <v>-31743.759999999998</v>
      </c>
      <c r="D2226" s="2" t="s">
        <v>52</v>
      </c>
    </row>
    <row r="2227" spans="1:4" ht="15.75" customHeight="1" x14ac:dyDescent="0.3">
      <c r="A2227" s="4">
        <v>44109</v>
      </c>
      <c r="B2227" s="2">
        <v>5380.41</v>
      </c>
      <c r="C2227" s="2">
        <v>-265921.15000000002</v>
      </c>
      <c r="D2227" s="2" t="s">
        <v>54</v>
      </c>
    </row>
    <row r="2228" spans="1:4" ht="15.75" customHeight="1" x14ac:dyDescent="0.3">
      <c r="A2228" s="4">
        <v>44110</v>
      </c>
      <c r="B2228" s="2">
        <v>6467.06</v>
      </c>
      <c r="C2228" s="2">
        <v>-174963.1</v>
      </c>
      <c r="D2228" s="2" t="s">
        <v>54</v>
      </c>
    </row>
    <row r="2229" spans="1:4" ht="15.75" customHeight="1" x14ac:dyDescent="0.3">
      <c r="A2229" s="4">
        <v>44110</v>
      </c>
      <c r="B2229" s="2">
        <v>1047.24</v>
      </c>
      <c r="C2229" s="2">
        <v>11400.24</v>
      </c>
      <c r="D2229" s="2" t="s">
        <v>52</v>
      </c>
    </row>
    <row r="2230" spans="1:4" ht="15.75" customHeight="1" x14ac:dyDescent="0.3">
      <c r="A2230" s="4">
        <v>44110</v>
      </c>
      <c r="B2230" s="2">
        <v>16488.689999999999</v>
      </c>
      <c r="C2230" s="2">
        <v>94592.11</v>
      </c>
      <c r="D2230" s="2" t="s">
        <v>53</v>
      </c>
    </row>
    <row r="2231" spans="1:4" ht="15.75" customHeight="1" x14ac:dyDescent="0.3">
      <c r="A2231" s="4">
        <v>44110</v>
      </c>
      <c r="B2231" s="2">
        <v>9970.02</v>
      </c>
      <c r="C2231" s="2">
        <v>145593.60000000001</v>
      </c>
      <c r="D2231" s="2" t="s">
        <v>55</v>
      </c>
    </row>
    <row r="2232" spans="1:4" ht="15.75" customHeight="1" x14ac:dyDescent="0.3">
      <c r="A2232" s="4">
        <v>44111</v>
      </c>
      <c r="B2232" s="2">
        <v>11406.48</v>
      </c>
      <c r="C2232" s="2">
        <v>122318.92</v>
      </c>
      <c r="D2232" s="2" t="s">
        <v>53</v>
      </c>
    </row>
    <row r="2233" spans="1:4" ht="15.75" customHeight="1" x14ac:dyDescent="0.3">
      <c r="A2233" s="4">
        <v>44111</v>
      </c>
      <c r="B2233" s="2">
        <v>7537.46</v>
      </c>
      <c r="C2233" s="2">
        <v>45038.96</v>
      </c>
      <c r="D2233" s="2" t="s">
        <v>55</v>
      </c>
    </row>
    <row r="2234" spans="1:4" ht="15.75" customHeight="1" x14ac:dyDescent="0.3">
      <c r="A2234" s="4">
        <v>44111</v>
      </c>
      <c r="B2234" s="2">
        <v>1427.39</v>
      </c>
      <c r="C2234" s="2">
        <v>-33477.550000000003</v>
      </c>
      <c r="D2234" s="2" t="s">
        <v>52</v>
      </c>
    </row>
    <row r="2235" spans="1:4" ht="15.75" customHeight="1" x14ac:dyDescent="0.3">
      <c r="A2235" s="4">
        <v>44111</v>
      </c>
      <c r="B2235" s="2">
        <v>5163.6000000000004</v>
      </c>
      <c r="C2235" s="2">
        <v>46398.48</v>
      </c>
      <c r="D2235" s="2" t="s">
        <v>54</v>
      </c>
    </row>
    <row r="2236" spans="1:4" ht="15.75" customHeight="1" x14ac:dyDescent="0.3">
      <c r="A2236" s="4">
        <v>44112</v>
      </c>
      <c r="B2236" s="2">
        <v>7601.46</v>
      </c>
      <c r="C2236" s="2">
        <v>93315.66</v>
      </c>
      <c r="D2236" s="2" t="s">
        <v>55</v>
      </c>
    </row>
    <row r="2237" spans="1:4" ht="15.75" customHeight="1" x14ac:dyDescent="0.3">
      <c r="A2237" s="4">
        <v>44112</v>
      </c>
      <c r="B2237" s="2">
        <v>538.79</v>
      </c>
      <c r="C2237" s="2">
        <v>-6826.6</v>
      </c>
      <c r="D2237" s="2" t="s">
        <v>52</v>
      </c>
    </row>
    <row r="2238" spans="1:4" ht="15.75" customHeight="1" x14ac:dyDescent="0.3">
      <c r="A2238" s="4">
        <v>44112</v>
      </c>
      <c r="B2238" s="2">
        <v>10856.64</v>
      </c>
      <c r="C2238" s="2">
        <v>79068.399999999994</v>
      </c>
      <c r="D2238" s="2" t="s">
        <v>53</v>
      </c>
    </row>
    <row r="2239" spans="1:4" ht="15.75" customHeight="1" x14ac:dyDescent="0.3">
      <c r="A2239" s="4">
        <v>44112</v>
      </c>
      <c r="B2239" s="2">
        <v>5284.75</v>
      </c>
      <c r="C2239" s="2">
        <v>160389.85</v>
      </c>
      <c r="D2239" s="2" t="s">
        <v>54</v>
      </c>
    </row>
    <row r="2240" spans="1:4" ht="15.75" customHeight="1" x14ac:dyDescent="0.3">
      <c r="A2240" s="4">
        <v>44113</v>
      </c>
      <c r="B2240" s="2">
        <v>5512.94</v>
      </c>
      <c r="C2240" s="2">
        <v>-1000570.84</v>
      </c>
      <c r="D2240" s="2" t="s">
        <v>54</v>
      </c>
    </row>
    <row r="2241" spans="1:4" ht="15.75" customHeight="1" x14ac:dyDescent="0.3">
      <c r="A2241" s="4">
        <v>44113</v>
      </c>
      <c r="B2241" s="2">
        <v>911.81</v>
      </c>
      <c r="C2241" s="2">
        <v>11549.6</v>
      </c>
      <c r="D2241" s="2" t="s">
        <v>52</v>
      </c>
    </row>
    <row r="2242" spans="1:4" ht="15.75" customHeight="1" x14ac:dyDescent="0.3">
      <c r="A2242" s="4">
        <v>44113</v>
      </c>
      <c r="B2242" s="2">
        <v>8145.73</v>
      </c>
      <c r="C2242" s="2">
        <v>-225032.93</v>
      </c>
      <c r="D2242" s="2" t="s">
        <v>55</v>
      </c>
    </row>
    <row r="2243" spans="1:4" ht="15.75" customHeight="1" x14ac:dyDescent="0.3">
      <c r="A2243" s="4">
        <v>44113</v>
      </c>
      <c r="B2243" s="2">
        <v>10834.94</v>
      </c>
      <c r="C2243" s="2">
        <v>-217105.85</v>
      </c>
      <c r="D2243" s="2" t="s">
        <v>53</v>
      </c>
    </row>
    <row r="2244" spans="1:4" ht="15.75" customHeight="1" x14ac:dyDescent="0.3">
      <c r="A2244" s="4">
        <v>44115</v>
      </c>
      <c r="B2244" s="2">
        <v>160.49</v>
      </c>
      <c r="C2244" s="2">
        <v>-65101.65</v>
      </c>
      <c r="D2244" s="2" t="s">
        <v>54</v>
      </c>
    </row>
    <row r="2245" spans="1:4" ht="15.75" customHeight="1" x14ac:dyDescent="0.3">
      <c r="A2245" s="4">
        <v>44115</v>
      </c>
      <c r="B2245" s="2">
        <v>186.34</v>
      </c>
      <c r="C2245" s="2">
        <v>-20894.79</v>
      </c>
      <c r="D2245" s="2" t="s">
        <v>55</v>
      </c>
    </row>
    <row r="2246" spans="1:4" ht="15.75" customHeight="1" x14ac:dyDescent="0.3">
      <c r="A2246" s="4">
        <v>44115</v>
      </c>
      <c r="B2246" s="2">
        <v>35.770000000000003</v>
      </c>
      <c r="C2246" s="2">
        <v>451.54</v>
      </c>
      <c r="D2246" s="2" t="s">
        <v>52</v>
      </c>
    </row>
    <row r="2247" spans="1:4" ht="15.75" customHeight="1" x14ac:dyDescent="0.3">
      <c r="A2247" s="4">
        <v>44115</v>
      </c>
      <c r="B2247" s="2">
        <v>467.88</v>
      </c>
      <c r="C2247" s="2">
        <v>-24896.61</v>
      </c>
      <c r="D2247" s="2" t="s">
        <v>53</v>
      </c>
    </row>
    <row r="2248" spans="1:4" ht="15.75" customHeight="1" x14ac:dyDescent="0.3">
      <c r="A2248" s="4">
        <v>44116</v>
      </c>
      <c r="B2248" s="2">
        <v>6682</v>
      </c>
      <c r="C2248" s="2">
        <v>-135471.78</v>
      </c>
      <c r="D2248" s="2" t="s">
        <v>55</v>
      </c>
    </row>
    <row r="2249" spans="1:4" ht="15.75" customHeight="1" x14ac:dyDescent="0.3">
      <c r="A2249" s="4">
        <v>44116</v>
      </c>
      <c r="B2249" s="2">
        <v>3955.53</v>
      </c>
      <c r="C2249" s="2">
        <v>45125.440000000002</v>
      </c>
      <c r="D2249" s="2" t="s">
        <v>54</v>
      </c>
    </row>
    <row r="2250" spans="1:4" ht="15.75" customHeight="1" x14ac:dyDescent="0.3">
      <c r="A2250" s="4">
        <v>44116</v>
      </c>
      <c r="B2250" s="2">
        <v>9650.11</v>
      </c>
      <c r="C2250" s="2">
        <v>15183.51</v>
      </c>
      <c r="D2250" s="2" t="s">
        <v>53</v>
      </c>
    </row>
    <row r="2251" spans="1:4" ht="15.75" customHeight="1" x14ac:dyDescent="0.3">
      <c r="A2251" s="4">
        <v>44116</v>
      </c>
      <c r="B2251" s="2">
        <v>713.18</v>
      </c>
      <c r="C2251" s="2">
        <v>1378.39</v>
      </c>
      <c r="D2251" s="2" t="s">
        <v>52</v>
      </c>
    </row>
    <row r="2252" spans="1:4" ht="15.75" customHeight="1" x14ac:dyDescent="0.3">
      <c r="A2252" s="4">
        <v>44117</v>
      </c>
      <c r="B2252" s="2">
        <v>9459.2199999999993</v>
      </c>
      <c r="C2252" s="2">
        <v>-57211.49</v>
      </c>
      <c r="D2252" s="2" t="s">
        <v>55</v>
      </c>
    </row>
    <row r="2253" spans="1:4" ht="15.75" customHeight="1" x14ac:dyDescent="0.3">
      <c r="A2253" s="4">
        <v>44117</v>
      </c>
      <c r="B2253" s="2">
        <v>645.44000000000005</v>
      </c>
      <c r="C2253" s="2">
        <v>879.37</v>
      </c>
      <c r="D2253" s="2" t="s">
        <v>52</v>
      </c>
    </row>
    <row r="2254" spans="1:4" ht="15.75" customHeight="1" x14ac:dyDescent="0.3">
      <c r="A2254" s="4">
        <v>44117</v>
      </c>
      <c r="B2254" s="2">
        <v>6352.56</v>
      </c>
      <c r="C2254" s="2">
        <v>-438094.51</v>
      </c>
      <c r="D2254" s="2" t="s">
        <v>54</v>
      </c>
    </row>
    <row r="2255" spans="1:4" ht="15.75" customHeight="1" x14ac:dyDescent="0.3">
      <c r="A2255" s="4">
        <v>44117</v>
      </c>
      <c r="B2255" s="2">
        <v>11694.52</v>
      </c>
      <c r="C2255" s="2">
        <v>19686.7</v>
      </c>
      <c r="D2255" s="2" t="s">
        <v>53</v>
      </c>
    </row>
    <row r="2256" spans="1:4" ht="15.75" customHeight="1" x14ac:dyDescent="0.3">
      <c r="A2256" s="4">
        <v>44118</v>
      </c>
      <c r="B2256" s="2">
        <v>4640.93</v>
      </c>
      <c r="C2256" s="2">
        <v>-42523.14</v>
      </c>
      <c r="D2256" s="2" t="s">
        <v>54</v>
      </c>
    </row>
    <row r="2257" spans="1:4" ht="15.75" customHeight="1" x14ac:dyDescent="0.3">
      <c r="A2257" s="4">
        <v>44118</v>
      </c>
      <c r="B2257" s="2">
        <v>9160.2900000000009</v>
      </c>
      <c r="C2257" s="2">
        <v>-135797.35999999999</v>
      </c>
      <c r="D2257" s="2" t="s">
        <v>55</v>
      </c>
    </row>
    <row r="2258" spans="1:4" ht="15.75" customHeight="1" x14ac:dyDescent="0.3">
      <c r="A2258" s="4">
        <v>44118</v>
      </c>
      <c r="B2258" s="2">
        <v>772.87</v>
      </c>
      <c r="C2258" s="2">
        <v>-37904.089999999997</v>
      </c>
      <c r="D2258" s="2" t="s">
        <v>52</v>
      </c>
    </row>
    <row r="2259" spans="1:4" ht="15.75" customHeight="1" x14ac:dyDescent="0.3">
      <c r="A2259" s="4">
        <v>44118</v>
      </c>
      <c r="B2259" s="2">
        <v>10494.71</v>
      </c>
      <c r="C2259" s="2">
        <v>-7517.31</v>
      </c>
      <c r="D2259" s="2" t="s">
        <v>53</v>
      </c>
    </row>
    <row r="2260" spans="1:4" ht="15.75" customHeight="1" x14ac:dyDescent="0.3">
      <c r="A2260" s="4">
        <v>44119</v>
      </c>
      <c r="B2260" s="2">
        <v>10120.030000000001</v>
      </c>
      <c r="C2260" s="2">
        <v>13874.24</v>
      </c>
      <c r="D2260" s="2" t="s">
        <v>53</v>
      </c>
    </row>
    <row r="2261" spans="1:4" ht="15.75" customHeight="1" x14ac:dyDescent="0.3">
      <c r="A2261" s="4">
        <v>44119</v>
      </c>
      <c r="B2261" s="2">
        <v>8247.5300000000007</v>
      </c>
      <c r="C2261" s="2">
        <v>294438.07</v>
      </c>
      <c r="D2261" s="2" t="s">
        <v>55</v>
      </c>
    </row>
    <row r="2262" spans="1:4" ht="15.75" customHeight="1" x14ac:dyDescent="0.3">
      <c r="A2262" s="4">
        <v>44119</v>
      </c>
      <c r="B2262" s="2">
        <v>4973.03</v>
      </c>
      <c r="C2262" s="2">
        <v>146322.45000000001</v>
      </c>
      <c r="D2262" s="2" t="s">
        <v>54</v>
      </c>
    </row>
    <row r="2263" spans="1:4" ht="15.75" customHeight="1" x14ac:dyDescent="0.3">
      <c r="A2263" s="4">
        <v>44119</v>
      </c>
      <c r="B2263" s="2">
        <v>693.24</v>
      </c>
      <c r="C2263" s="2">
        <v>4981.26</v>
      </c>
      <c r="D2263" s="2" t="s">
        <v>52</v>
      </c>
    </row>
    <row r="2264" spans="1:4" ht="15.75" customHeight="1" x14ac:dyDescent="0.3">
      <c r="A2264" s="4">
        <v>44120</v>
      </c>
      <c r="B2264" s="2">
        <v>501.83</v>
      </c>
      <c r="C2264" s="2">
        <v>6986.96</v>
      </c>
      <c r="D2264" s="2" t="s">
        <v>52</v>
      </c>
    </row>
    <row r="2265" spans="1:4" ht="15.75" customHeight="1" x14ac:dyDescent="0.3">
      <c r="A2265" s="4">
        <v>44120</v>
      </c>
      <c r="B2265" s="2">
        <v>7555.2</v>
      </c>
      <c r="C2265" s="2">
        <v>189500.21</v>
      </c>
      <c r="D2265" s="2" t="s">
        <v>55</v>
      </c>
    </row>
    <row r="2266" spans="1:4" ht="15.75" customHeight="1" x14ac:dyDescent="0.3">
      <c r="A2266" s="4">
        <v>44120</v>
      </c>
      <c r="B2266" s="2">
        <v>8613.6299999999992</v>
      </c>
      <c r="C2266" s="2">
        <v>55556.33</v>
      </c>
      <c r="D2266" s="2" t="s">
        <v>53</v>
      </c>
    </row>
    <row r="2267" spans="1:4" ht="15.75" customHeight="1" x14ac:dyDescent="0.3">
      <c r="A2267" s="4">
        <v>44120</v>
      </c>
      <c r="B2267" s="2">
        <v>4058.85</v>
      </c>
      <c r="C2267" s="2">
        <v>78450.41</v>
      </c>
      <c r="D2267" s="2" t="s">
        <v>54</v>
      </c>
    </row>
    <row r="2268" spans="1:4" ht="15.75" customHeight="1" x14ac:dyDescent="0.3">
      <c r="A2268" s="4">
        <v>44122</v>
      </c>
      <c r="B2268" s="2">
        <v>85.63</v>
      </c>
      <c r="C2268" s="2">
        <v>-6311.33</v>
      </c>
      <c r="D2268" s="2" t="s">
        <v>54</v>
      </c>
    </row>
    <row r="2269" spans="1:4" ht="15.75" customHeight="1" x14ac:dyDescent="0.3">
      <c r="A2269" s="4">
        <v>44122</v>
      </c>
      <c r="B2269" s="2">
        <v>21.77</v>
      </c>
      <c r="C2269" s="2">
        <v>-132.88</v>
      </c>
      <c r="D2269" s="2" t="s">
        <v>52</v>
      </c>
    </row>
    <row r="2270" spans="1:4" ht="15.75" customHeight="1" x14ac:dyDescent="0.3">
      <c r="A2270" s="4">
        <v>44122</v>
      </c>
      <c r="B2270" s="2">
        <v>177.57</v>
      </c>
      <c r="C2270" s="2">
        <v>-700.81</v>
      </c>
      <c r="D2270" s="2" t="s">
        <v>53</v>
      </c>
    </row>
    <row r="2271" spans="1:4" ht="15.75" customHeight="1" x14ac:dyDescent="0.3">
      <c r="A2271" s="4">
        <v>44122</v>
      </c>
      <c r="B2271" s="2">
        <v>179.99</v>
      </c>
      <c r="C2271" s="2">
        <v>-394.22</v>
      </c>
      <c r="D2271" s="2" t="s">
        <v>55</v>
      </c>
    </row>
    <row r="2272" spans="1:4" ht="15.75" customHeight="1" x14ac:dyDescent="0.3">
      <c r="A2272" s="4">
        <v>44123</v>
      </c>
      <c r="B2272" s="2">
        <v>11966.69</v>
      </c>
      <c r="C2272" s="2">
        <v>-108082.74</v>
      </c>
      <c r="D2272" s="2" t="s">
        <v>53</v>
      </c>
    </row>
    <row r="2273" spans="1:4" ht="15.75" customHeight="1" x14ac:dyDescent="0.3">
      <c r="A2273" s="4">
        <v>44123</v>
      </c>
      <c r="B2273" s="2">
        <v>5402.11</v>
      </c>
      <c r="C2273" s="2">
        <v>55573.919999999998</v>
      </c>
      <c r="D2273" s="2" t="s">
        <v>54</v>
      </c>
    </row>
    <row r="2274" spans="1:4" ht="15.75" customHeight="1" x14ac:dyDescent="0.3">
      <c r="A2274" s="4">
        <v>44123</v>
      </c>
      <c r="B2274" s="2">
        <v>9050.1</v>
      </c>
      <c r="C2274" s="2">
        <v>110465.02</v>
      </c>
      <c r="D2274" s="2" t="s">
        <v>55</v>
      </c>
    </row>
    <row r="2275" spans="1:4" ht="15.75" customHeight="1" x14ac:dyDescent="0.3">
      <c r="A2275" s="4">
        <v>44123</v>
      </c>
      <c r="B2275" s="2">
        <v>671.19</v>
      </c>
      <c r="C2275" s="2">
        <v>8471.69</v>
      </c>
      <c r="D2275" s="2" t="s">
        <v>52</v>
      </c>
    </row>
    <row r="2276" spans="1:4" ht="15.75" customHeight="1" x14ac:dyDescent="0.3">
      <c r="A2276" s="4">
        <v>44124</v>
      </c>
      <c r="B2276" s="2">
        <v>6877</v>
      </c>
      <c r="C2276" s="2">
        <v>20986.82</v>
      </c>
      <c r="D2276" s="2" t="s">
        <v>55</v>
      </c>
    </row>
    <row r="2277" spans="1:4" ht="15.75" customHeight="1" x14ac:dyDescent="0.3">
      <c r="A2277" s="4">
        <v>44124</v>
      </c>
      <c r="B2277" s="2">
        <v>6698.61</v>
      </c>
      <c r="C2277" s="2">
        <v>323403.61</v>
      </c>
      <c r="D2277" s="2" t="s">
        <v>54</v>
      </c>
    </row>
    <row r="2278" spans="1:4" ht="15.75" customHeight="1" x14ac:dyDescent="0.3">
      <c r="A2278" s="4">
        <v>44124</v>
      </c>
      <c r="B2278" s="2">
        <v>10570.78</v>
      </c>
      <c r="C2278" s="2">
        <v>-288439.65999999997</v>
      </c>
      <c r="D2278" s="2" t="s">
        <v>53</v>
      </c>
    </row>
    <row r="2279" spans="1:4" ht="15.75" customHeight="1" x14ac:dyDescent="0.3">
      <c r="A2279" s="4">
        <v>44124</v>
      </c>
      <c r="B2279" s="2">
        <v>874.22</v>
      </c>
      <c r="C2279" s="2">
        <v>-8850.19</v>
      </c>
      <c r="D2279" s="2" t="s">
        <v>52</v>
      </c>
    </row>
    <row r="2280" spans="1:4" ht="15.75" customHeight="1" x14ac:dyDescent="0.3">
      <c r="A2280" s="4">
        <v>44125</v>
      </c>
      <c r="B2280" s="2">
        <v>6875.38</v>
      </c>
      <c r="C2280" s="2">
        <v>-456013.28</v>
      </c>
      <c r="D2280" s="2" t="s">
        <v>54</v>
      </c>
    </row>
    <row r="2281" spans="1:4" ht="15.75" customHeight="1" x14ac:dyDescent="0.3">
      <c r="A2281" s="4">
        <v>44125</v>
      </c>
      <c r="B2281" s="2">
        <v>8252.89</v>
      </c>
      <c r="C2281" s="2">
        <v>-817824.95</v>
      </c>
      <c r="D2281" s="2" t="s">
        <v>55</v>
      </c>
    </row>
    <row r="2282" spans="1:4" ht="15.75" customHeight="1" x14ac:dyDescent="0.3">
      <c r="A2282" s="4">
        <v>44125</v>
      </c>
      <c r="B2282" s="2">
        <v>9929.77</v>
      </c>
      <c r="C2282" s="2">
        <v>-511119.99</v>
      </c>
      <c r="D2282" s="2" t="s">
        <v>53</v>
      </c>
    </row>
    <row r="2283" spans="1:4" ht="15.75" customHeight="1" x14ac:dyDescent="0.3">
      <c r="A2283" s="4">
        <v>44125</v>
      </c>
      <c r="B2283" s="2">
        <v>1381.76</v>
      </c>
      <c r="C2283" s="2">
        <v>-86068.59</v>
      </c>
      <c r="D2283" s="2" t="s">
        <v>52</v>
      </c>
    </row>
    <row r="2284" spans="1:4" ht="15.75" customHeight="1" x14ac:dyDescent="0.3">
      <c r="A2284" s="4">
        <v>44126</v>
      </c>
      <c r="B2284" s="2">
        <v>9357.3799999999992</v>
      </c>
      <c r="C2284" s="2">
        <v>59158.59</v>
      </c>
      <c r="D2284" s="2" t="s">
        <v>53</v>
      </c>
    </row>
    <row r="2285" spans="1:4" ht="15.75" customHeight="1" x14ac:dyDescent="0.3">
      <c r="A2285" s="4">
        <v>44126</v>
      </c>
      <c r="B2285" s="2">
        <v>1015.58</v>
      </c>
      <c r="C2285" s="2">
        <v>20865.09</v>
      </c>
      <c r="D2285" s="2" t="s">
        <v>52</v>
      </c>
    </row>
    <row r="2286" spans="1:4" ht="15.75" customHeight="1" x14ac:dyDescent="0.3">
      <c r="A2286" s="4">
        <v>44126</v>
      </c>
      <c r="B2286" s="2">
        <v>5815.63</v>
      </c>
      <c r="C2286" s="2">
        <v>6988.78</v>
      </c>
      <c r="D2286" s="2" t="s">
        <v>55</v>
      </c>
    </row>
    <row r="2287" spans="1:4" ht="15.75" customHeight="1" x14ac:dyDescent="0.3">
      <c r="A2287" s="4">
        <v>44126</v>
      </c>
      <c r="B2287" s="2">
        <v>6439.08</v>
      </c>
      <c r="C2287" s="2">
        <v>-80257.149999999994</v>
      </c>
      <c r="D2287" s="2" t="s">
        <v>54</v>
      </c>
    </row>
    <row r="2288" spans="1:4" ht="15.75" customHeight="1" x14ac:dyDescent="0.3">
      <c r="A2288" s="4">
        <v>44127</v>
      </c>
      <c r="B2288" s="2">
        <v>8677.9599999999991</v>
      </c>
      <c r="C2288" s="2">
        <v>-51518.559999999998</v>
      </c>
      <c r="D2288" s="2" t="s">
        <v>53</v>
      </c>
    </row>
    <row r="2289" spans="1:4" ht="15.75" customHeight="1" x14ac:dyDescent="0.3">
      <c r="A2289" s="4">
        <v>44127</v>
      </c>
      <c r="B2289" s="2">
        <v>5955.41</v>
      </c>
      <c r="C2289" s="2">
        <v>208123.36</v>
      </c>
      <c r="D2289" s="2" t="s">
        <v>54</v>
      </c>
    </row>
    <row r="2290" spans="1:4" ht="15.75" customHeight="1" x14ac:dyDescent="0.3">
      <c r="A2290" s="4">
        <v>44127</v>
      </c>
      <c r="B2290" s="2">
        <v>805.89</v>
      </c>
      <c r="C2290" s="2">
        <v>5188.8900000000003</v>
      </c>
      <c r="D2290" s="2" t="s">
        <v>52</v>
      </c>
    </row>
    <row r="2291" spans="1:4" ht="15.75" customHeight="1" x14ac:dyDescent="0.3">
      <c r="A2291" s="4">
        <v>44127</v>
      </c>
      <c r="B2291" s="2">
        <v>6846.78</v>
      </c>
      <c r="C2291" s="2">
        <v>19144.66</v>
      </c>
      <c r="D2291" s="2" t="s">
        <v>55</v>
      </c>
    </row>
    <row r="2292" spans="1:4" ht="15.75" customHeight="1" x14ac:dyDescent="0.3">
      <c r="A2292" s="4">
        <v>44129</v>
      </c>
      <c r="B2292" s="2">
        <v>410.93</v>
      </c>
      <c r="C2292" s="2">
        <v>-53054.33</v>
      </c>
      <c r="D2292" s="2" t="s">
        <v>54</v>
      </c>
    </row>
    <row r="2293" spans="1:4" ht="15.75" customHeight="1" x14ac:dyDescent="0.3">
      <c r="A2293" s="4">
        <v>44129</v>
      </c>
      <c r="B2293" s="2">
        <v>105.76</v>
      </c>
      <c r="C2293" s="2">
        <v>3030.7</v>
      </c>
      <c r="D2293" s="2" t="s">
        <v>55</v>
      </c>
    </row>
    <row r="2294" spans="1:4" ht="15.75" customHeight="1" x14ac:dyDescent="0.3">
      <c r="A2294" s="4">
        <v>44129</v>
      </c>
      <c r="B2294" s="2">
        <v>375.2</v>
      </c>
      <c r="C2294" s="2">
        <v>7013.35</v>
      </c>
      <c r="D2294" s="2" t="s">
        <v>53</v>
      </c>
    </row>
    <row r="2295" spans="1:4" ht="15.75" customHeight="1" x14ac:dyDescent="0.3">
      <c r="A2295" s="4">
        <v>44129</v>
      </c>
      <c r="B2295" s="2">
        <v>15.82</v>
      </c>
      <c r="C2295" s="2">
        <v>173.41</v>
      </c>
      <c r="D2295" s="2" t="s">
        <v>52</v>
      </c>
    </row>
    <row r="2296" spans="1:4" ht="15.75" customHeight="1" x14ac:dyDescent="0.3">
      <c r="A2296" s="4">
        <v>44130</v>
      </c>
      <c r="B2296" s="2">
        <v>6876.76</v>
      </c>
      <c r="C2296" s="2">
        <v>378894.03</v>
      </c>
      <c r="D2296" s="2" t="s">
        <v>54</v>
      </c>
    </row>
    <row r="2297" spans="1:4" ht="15.75" customHeight="1" x14ac:dyDescent="0.3">
      <c r="A2297" s="4">
        <v>44130</v>
      </c>
      <c r="B2297" s="2">
        <v>9722.42</v>
      </c>
      <c r="C2297" s="2">
        <v>110187.22</v>
      </c>
      <c r="D2297" s="2" t="s">
        <v>53</v>
      </c>
    </row>
    <row r="2298" spans="1:4" ht="15.75" customHeight="1" x14ac:dyDescent="0.3">
      <c r="A2298" s="4">
        <v>44130</v>
      </c>
      <c r="B2298" s="2">
        <v>700.77</v>
      </c>
      <c r="C2298" s="2">
        <v>5950.71</v>
      </c>
      <c r="D2298" s="2" t="s">
        <v>52</v>
      </c>
    </row>
    <row r="2299" spans="1:4" ht="15.75" customHeight="1" x14ac:dyDescent="0.3">
      <c r="A2299" s="4">
        <v>44130</v>
      </c>
      <c r="B2299" s="2">
        <v>6829.39</v>
      </c>
      <c r="C2299" s="2">
        <v>39287.24</v>
      </c>
      <c r="D2299" s="2" t="s">
        <v>55</v>
      </c>
    </row>
    <row r="2300" spans="1:4" ht="15.75" customHeight="1" x14ac:dyDescent="0.3">
      <c r="A2300" s="4">
        <v>44131</v>
      </c>
      <c r="B2300" s="2">
        <v>6693.44</v>
      </c>
      <c r="C2300" s="2">
        <v>70551.27</v>
      </c>
      <c r="D2300" s="2" t="s">
        <v>55</v>
      </c>
    </row>
    <row r="2301" spans="1:4" ht="15.75" customHeight="1" x14ac:dyDescent="0.3">
      <c r="A2301" s="4">
        <v>44131</v>
      </c>
      <c r="B2301" s="2">
        <v>11581.61</v>
      </c>
      <c r="C2301" s="2">
        <v>121315.5</v>
      </c>
      <c r="D2301" s="2" t="s">
        <v>53</v>
      </c>
    </row>
    <row r="2302" spans="1:4" ht="15.75" customHeight="1" x14ac:dyDescent="0.3">
      <c r="A2302" s="4">
        <v>44131</v>
      </c>
      <c r="B2302" s="2">
        <v>8121.14</v>
      </c>
      <c r="C2302" s="2">
        <v>379556.2</v>
      </c>
      <c r="D2302" s="2" t="s">
        <v>54</v>
      </c>
    </row>
    <row r="2303" spans="1:4" ht="15.75" customHeight="1" x14ac:dyDescent="0.3">
      <c r="A2303" s="4">
        <v>44131</v>
      </c>
      <c r="B2303" s="2">
        <v>1514.75</v>
      </c>
      <c r="C2303" s="2">
        <v>-19539.7</v>
      </c>
      <c r="D2303" s="2" t="s">
        <v>52</v>
      </c>
    </row>
    <row r="2304" spans="1:4" ht="15.75" customHeight="1" x14ac:dyDescent="0.3">
      <c r="A2304" s="4">
        <v>44132</v>
      </c>
      <c r="B2304" s="2">
        <v>1966.56</v>
      </c>
      <c r="C2304" s="2">
        <v>-56484.91</v>
      </c>
      <c r="D2304" s="2" t="s">
        <v>52</v>
      </c>
    </row>
    <row r="2305" spans="1:4" ht="15.75" customHeight="1" x14ac:dyDescent="0.3">
      <c r="A2305" s="4">
        <v>44132</v>
      </c>
      <c r="B2305" s="2">
        <v>10058.92</v>
      </c>
      <c r="C2305" s="2">
        <v>-1327262.3899999999</v>
      </c>
      <c r="D2305" s="2" t="s">
        <v>54</v>
      </c>
    </row>
    <row r="2306" spans="1:4" ht="15.75" customHeight="1" x14ac:dyDescent="0.3">
      <c r="A2306" s="4">
        <v>44132</v>
      </c>
      <c r="B2306" s="2">
        <v>7266.9</v>
      </c>
      <c r="C2306" s="2">
        <v>-72452.490000000005</v>
      </c>
      <c r="D2306" s="2" t="s">
        <v>55</v>
      </c>
    </row>
    <row r="2307" spans="1:4" ht="15.75" customHeight="1" x14ac:dyDescent="0.3">
      <c r="A2307" s="4">
        <v>44132</v>
      </c>
      <c r="B2307" s="2">
        <v>11752.49</v>
      </c>
      <c r="C2307" s="2">
        <v>-39477.54</v>
      </c>
      <c r="D2307" s="2" t="s">
        <v>53</v>
      </c>
    </row>
    <row r="2308" spans="1:4" ht="15.75" customHeight="1" x14ac:dyDescent="0.3">
      <c r="A2308" s="4">
        <v>44133</v>
      </c>
      <c r="B2308" s="2">
        <v>6410.16</v>
      </c>
      <c r="C2308" s="2">
        <v>51553.58</v>
      </c>
      <c r="D2308" s="2" t="s">
        <v>55</v>
      </c>
    </row>
    <row r="2309" spans="1:4" ht="15.75" customHeight="1" x14ac:dyDescent="0.3">
      <c r="A2309" s="4">
        <v>44133</v>
      </c>
      <c r="B2309" s="2">
        <v>12225.32</v>
      </c>
      <c r="C2309" s="2">
        <v>-123953.97</v>
      </c>
      <c r="D2309" s="2" t="s">
        <v>53</v>
      </c>
    </row>
    <row r="2310" spans="1:4" ht="15.75" customHeight="1" x14ac:dyDescent="0.3">
      <c r="A2310" s="4">
        <v>44133</v>
      </c>
      <c r="B2310" s="2">
        <v>1591.69</v>
      </c>
      <c r="C2310" s="2">
        <v>23787.95</v>
      </c>
      <c r="D2310" s="2" t="s">
        <v>52</v>
      </c>
    </row>
    <row r="2311" spans="1:4" ht="15.75" customHeight="1" x14ac:dyDescent="0.3">
      <c r="A2311" s="4">
        <v>44133</v>
      </c>
      <c r="B2311" s="2">
        <v>5853.84</v>
      </c>
      <c r="C2311" s="2">
        <v>-694435.19</v>
      </c>
      <c r="D2311" s="2" t="s">
        <v>54</v>
      </c>
    </row>
    <row r="2312" spans="1:4" ht="15.75" customHeight="1" x14ac:dyDescent="0.3">
      <c r="A2312" s="4">
        <v>44134</v>
      </c>
      <c r="B2312" s="2">
        <v>6459.77</v>
      </c>
      <c r="C2312" s="2">
        <v>-7578.41</v>
      </c>
      <c r="D2312" s="2" t="s">
        <v>54</v>
      </c>
    </row>
    <row r="2313" spans="1:4" ht="15.75" customHeight="1" x14ac:dyDescent="0.3">
      <c r="A2313" s="4">
        <v>44134</v>
      </c>
      <c r="B2313" s="2">
        <v>6208.2</v>
      </c>
      <c r="C2313" s="2">
        <v>67047.69</v>
      </c>
      <c r="D2313" s="2" t="s">
        <v>55</v>
      </c>
    </row>
    <row r="2314" spans="1:4" ht="15.75" customHeight="1" x14ac:dyDescent="0.3">
      <c r="A2314" s="4">
        <v>44134</v>
      </c>
      <c r="B2314" s="2">
        <v>1196.05</v>
      </c>
      <c r="C2314" s="2">
        <v>34758.129999999997</v>
      </c>
      <c r="D2314" s="2" t="s">
        <v>52</v>
      </c>
    </row>
    <row r="2315" spans="1:4" ht="15.75" customHeight="1" x14ac:dyDescent="0.3">
      <c r="A2315" s="4">
        <v>44134</v>
      </c>
      <c r="B2315" s="2">
        <v>10585.11</v>
      </c>
      <c r="C2315" s="2">
        <v>-8685.91</v>
      </c>
      <c r="D2315" s="2" t="s">
        <v>53</v>
      </c>
    </row>
    <row r="2316" spans="1:4" ht="15.75" customHeight="1" x14ac:dyDescent="0.3">
      <c r="A2316" s="4">
        <v>44136</v>
      </c>
      <c r="B2316" s="2">
        <v>122.86</v>
      </c>
      <c r="C2316" s="2">
        <v>-9419.9699999999993</v>
      </c>
      <c r="D2316" s="2" t="s">
        <v>54</v>
      </c>
    </row>
    <row r="2317" spans="1:4" ht="15.75" customHeight="1" x14ac:dyDescent="0.3">
      <c r="A2317" s="4">
        <v>44136</v>
      </c>
      <c r="B2317" s="2">
        <v>183.08</v>
      </c>
      <c r="C2317" s="2">
        <v>6632.94</v>
      </c>
      <c r="D2317" s="2" t="s">
        <v>55</v>
      </c>
    </row>
    <row r="2318" spans="1:4" ht="15.75" customHeight="1" x14ac:dyDescent="0.3">
      <c r="A2318" s="4">
        <v>44136</v>
      </c>
      <c r="B2318" s="2">
        <v>176.76</v>
      </c>
      <c r="C2318" s="2">
        <v>-4955.2700000000004</v>
      </c>
      <c r="D2318" s="2" t="s">
        <v>53</v>
      </c>
    </row>
    <row r="2319" spans="1:4" ht="15.75" customHeight="1" x14ac:dyDescent="0.3">
      <c r="A2319" s="4">
        <v>44136</v>
      </c>
      <c r="B2319" s="2">
        <v>50.08</v>
      </c>
      <c r="C2319" s="2">
        <v>717.25</v>
      </c>
      <c r="D2319" s="2" t="s">
        <v>52</v>
      </c>
    </row>
    <row r="2320" spans="1:4" ht="15.75" customHeight="1" x14ac:dyDescent="0.3">
      <c r="A2320" s="4">
        <v>44137</v>
      </c>
      <c r="B2320" s="2">
        <v>10112.959999999999</v>
      </c>
      <c r="C2320" s="2">
        <v>-7778.33</v>
      </c>
      <c r="D2320" s="2" t="s">
        <v>53</v>
      </c>
    </row>
    <row r="2321" spans="1:4" ht="15.75" customHeight="1" x14ac:dyDescent="0.3">
      <c r="A2321" s="4">
        <v>44137</v>
      </c>
      <c r="B2321" s="2">
        <v>738.85</v>
      </c>
      <c r="C2321" s="2">
        <v>3596.5</v>
      </c>
      <c r="D2321" s="2" t="s">
        <v>52</v>
      </c>
    </row>
    <row r="2322" spans="1:4" ht="15.75" customHeight="1" x14ac:dyDescent="0.3">
      <c r="A2322" s="4">
        <v>44137</v>
      </c>
      <c r="B2322" s="2">
        <v>6124.16</v>
      </c>
      <c r="C2322" s="2">
        <v>32284.92</v>
      </c>
      <c r="D2322" s="2" t="s">
        <v>55</v>
      </c>
    </row>
    <row r="2323" spans="1:4" ht="15.75" customHeight="1" x14ac:dyDescent="0.3">
      <c r="A2323" s="4">
        <v>44137</v>
      </c>
      <c r="B2323" s="2">
        <v>5979.01</v>
      </c>
      <c r="C2323" s="2">
        <v>-25636.87</v>
      </c>
      <c r="D2323" s="2" t="s">
        <v>54</v>
      </c>
    </row>
    <row r="2324" spans="1:4" ht="15.75" customHeight="1" x14ac:dyDescent="0.3">
      <c r="A2324" s="4">
        <v>44138</v>
      </c>
      <c r="B2324" s="2">
        <v>7012.58</v>
      </c>
      <c r="C2324" s="2">
        <v>-510763.53</v>
      </c>
      <c r="D2324" s="2" t="s">
        <v>54</v>
      </c>
    </row>
    <row r="2325" spans="1:4" ht="15.75" customHeight="1" x14ac:dyDescent="0.3">
      <c r="A2325" s="4">
        <v>44138</v>
      </c>
      <c r="B2325" s="2">
        <v>744.06</v>
      </c>
      <c r="C2325" s="2">
        <v>-10516.81</v>
      </c>
      <c r="D2325" s="2" t="s">
        <v>52</v>
      </c>
    </row>
    <row r="2326" spans="1:4" ht="15.75" customHeight="1" x14ac:dyDescent="0.3">
      <c r="A2326" s="4">
        <v>44138</v>
      </c>
      <c r="B2326" s="2">
        <v>5663.49</v>
      </c>
      <c r="C2326" s="2">
        <v>-321989.84999999998</v>
      </c>
      <c r="D2326" s="2" t="s">
        <v>55</v>
      </c>
    </row>
    <row r="2327" spans="1:4" ht="15.75" customHeight="1" x14ac:dyDescent="0.3">
      <c r="A2327" s="4">
        <v>44138</v>
      </c>
      <c r="B2327" s="2">
        <v>12124.07</v>
      </c>
      <c r="C2327" s="2">
        <v>-134099.60999999999</v>
      </c>
      <c r="D2327" s="2" t="s">
        <v>53</v>
      </c>
    </row>
    <row r="2328" spans="1:4" ht="15.75" customHeight="1" x14ac:dyDescent="0.3">
      <c r="A2328" s="4">
        <v>44139</v>
      </c>
      <c r="B2328" s="2">
        <v>6032.75</v>
      </c>
      <c r="C2328" s="2">
        <v>59394.64</v>
      </c>
      <c r="D2328" s="2" t="s">
        <v>55</v>
      </c>
    </row>
    <row r="2329" spans="1:4" ht="15.75" customHeight="1" x14ac:dyDescent="0.3">
      <c r="A2329" s="4">
        <v>44139</v>
      </c>
      <c r="B2329" s="2">
        <v>8068.83</v>
      </c>
      <c r="C2329" s="2">
        <v>333765.08</v>
      </c>
      <c r="D2329" s="2" t="s">
        <v>54</v>
      </c>
    </row>
    <row r="2330" spans="1:4" ht="15.75" customHeight="1" x14ac:dyDescent="0.3">
      <c r="A2330" s="4">
        <v>44139</v>
      </c>
      <c r="B2330" s="2">
        <v>1325.93</v>
      </c>
      <c r="C2330" s="2">
        <v>10350.08</v>
      </c>
      <c r="D2330" s="2" t="s">
        <v>52</v>
      </c>
    </row>
    <row r="2331" spans="1:4" ht="15.75" customHeight="1" x14ac:dyDescent="0.3">
      <c r="A2331" s="4">
        <v>44139</v>
      </c>
      <c r="B2331" s="2">
        <v>12878.3</v>
      </c>
      <c r="C2331" s="2">
        <v>-6659.8</v>
      </c>
      <c r="D2331" s="2" t="s">
        <v>53</v>
      </c>
    </row>
    <row r="2332" spans="1:4" ht="15.75" customHeight="1" x14ac:dyDescent="0.3">
      <c r="A2332" s="4">
        <v>44140</v>
      </c>
      <c r="B2332" s="2">
        <v>5100.79</v>
      </c>
      <c r="C2332" s="2">
        <v>-78486.03</v>
      </c>
      <c r="D2332" s="2" t="s">
        <v>55</v>
      </c>
    </row>
    <row r="2333" spans="1:4" ht="15.75" customHeight="1" x14ac:dyDescent="0.3">
      <c r="A2333" s="4">
        <v>44140</v>
      </c>
      <c r="B2333" s="2">
        <v>12620.59</v>
      </c>
      <c r="C2333" s="2">
        <v>-146949.82999999999</v>
      </c>
      <c r="D2333" s="2" t="s">
        <v>53</v>
      </c>
    </row>
    <row r="2334" spans="1:4" ht="15.75" customHeight="1" x14ac:dyDescent="0.3">
      <c r="A2334" s="4">
        <v>44140</v>
      </c>
      <c r="B2334" s="2">
        <v>1296.92</v>
      </c>
      <c r="C2334" s="2">
        <v>-64336.72</v>
      </c>
      <c r="D2334" s="2" t="s">
        <v>52</v>
      </c>
    </row>
    <row r="2335" spans="1:4" ht="15.75" customHeight="1" x14ac:dyDescent="0.3">
      <c r="A2335" s="4">
        <v>44140</v>
      </c>
      <c r="B2335" s="2">
        <v>7728.74</v>
      </c>
      <c r="C2335" s="2">
        <v>-1229409.08</v>
      </c>
      <c r="D2335" s="2" t="s">
        <v>54</v>
      </c>
    </row>
    <row r="2336" spans="1:4" ht="15.75" customHeight="1" x14ac:dyDescent="0.3">
      <c r="A2336" s="4">
        <v>44141</v>
      </c>
      <c r="B2336" s="2">
        <v>6029.84</v>
      </c>
      <c r="C2336" s="2">
        <v>-351883.05</v>
      </c>
      <c r="D2336" s="2" t="s">
        <v>54</v>
      </c>
    </row>
    <row r="2337" spans="1:4" ht="15.75" customHeight="1" x14ac:dyDescent="0.3">
      <c r="A2337" s="4">
        <v>44141</v>
      </c>
      <c r="B2337" s="2">
        <v>4148.16</v>
      </c>
      <c r="C2337" s="2">
        <v>-37762.050000000003</v>
      </c>
      <c r="D2337" s="2" t="s">
        <v>55</v>
      </c>
    </row>
    <row r="2338" spans="1:4" ht="15.75" customHeight="1" x14ac:dyDescent="0.3">
      <c r="A2338" s="4">
        <v>44141</v>
      </c>
      <c r="B2338" s="2">
        <v>10628.44</v>
      </c>
      <c r="C2338" s="2">
        <v>-47565.05</v>
      </c>
      <c r="D2338" s="2" t="s">
        <v>53</v>
      </c>
    </row>
    <row r="2339" spans="1:4" ht="15.75" customHeight="1" x14ac:dyDescent="0.3">
      <c r="A2339" s="4">
        <v>44141</v>
      </c>
      <c r="B2339" s="2">
        <v>934.49</v>
      </c>
      <c r="C2339" s="2">
        <v>-29686.18</v>
      </c>
      <c r="D2339" s="2" t="s">
        <v>52</v>
      </c>
    </row>
    <row r="2340" spans="1:4" ht="15.75" customHeight="1" x14ac:dyDescent="0.3">
      <c r="A2340" s="4">
        <v>44143</v>
      </c>
      <c r="B2340" s="2">
        <v>35.44</v>
      </c>
      <c r="C2340" s="2">
        <v>-2105.36</v>
      </c>
      <c r="D2340" s="2" t="s">
        <v>52</v>
      </c>
    </row>
    <row r="2341" spans="1:4" ht="15.75" customHeight="1" x14ac:dyDescent="0.3">
      <c r="A2341" s="4">
        <v>44143</v>
      </c>
      <c r="B2341" s="2">
        <v>247.6</v>
      </c>
      <c r="C2341" s="2">
        <v>-14058.84</v>
      </c>
      <c r="D2341" s="2" t="s">
        <v>53</v>
      </c>
    </row>
    <row r="2342" spans="1:4" ht="15.75" customHeight="1" x14ac:dyDescent="0.3">
      <c r="A2342" s="4">
        <v>44143</v>
      </c>
      <c r="B2342" s="2">
        <v>160.72999999999999</v>
      </c>
      <c r="C2342" s="2">
        <v>-57532.26</v>
      </c>
      <c r="D2342" s="2" t="s">
        <v>54</v>
      </c>
    </row>
    <row r="2343" spans="1:4" ht="15.75" customHeight="1" x14ac:dyDescent="0.3">
      <c r="A2343" s="4">
        <v>44143</v>
      </c>
      <c r="B2343" s="2">
        <v>84.51</v>
      </c>
      <c r="C2343" s="2">
        <v>-12577.34</v>
      </c>
      <c r="D2343" s="2" t="s">
        <v>55</v>
      </c>
    </row>
    <row r="2344" spans="1:4" ht="15.75" customHeight="1" x14ac:dyDescent="0.3">
      <c r="A2344" s="4">
        <v>44144</v>
      </c>
      <c r="B2344" s="2">
        <v>9527.26</v>
      </c>
      <c r="C2344" s="2">
        <v>-598754.03</v>
      </c>
      <c r="D2344" s="2" t="s">
        <v>54</v>
      </c>
    </row>
    <row r="2345" spans="1:4" ht="15.75" customHeight="1" x14ac:dyDescent="0.3">
      <c r="A2345" s="4">
        <v>44144</v>
      </c>
      <c r="B2345" s="2">
        <v>16942.919999999998</v>
      </c>
      <c r="C2345" s="2">
        <v>-25969.21</v>
      </c>
      <c r="D2345" s="2" t="s">
        <v>53</v>
      </c>
    </row>
    <row r="2346" spans="1:4" ht="15.75" customHeight="1" x14ac:dyDescent="0.3">
      <c r="A2346" s="4">
        <v>44144</v>
      </c>
      <c r="B2346" s="2">
        <v>5869.09</v>
      </c>
      <c r="C2346" s="2">
        <v>11798.35</v>
      </c>
      <c r="D2346" s="2" t="s">
        <v>55</v>
      </c>
    </row>
    <row r="2347" spans="1:4" ht="15.75" customHeight="1" x14ac:dyDescent="0.3">
      <c r="A2347" s="4">
        <v>44144</v>
      </c>
      <c r="B2347" s="2">
        <v>1522.47</v>
      </c>
      <c r="C2347" s="2">
        <v>73082.990000000005</v>
      </c>
      <c r="D2347" s="2" t="s">
        <v>52</v>
      </c>
    </row>
    <row r="2348" spans="1:4" ht="15.75" customHeight="1" x14ac:dyDescent="0.3">
      <c r="A2348" s="4">
        <v>44145</v>
      </c>
      <c r="B2348" s="2">
        <v>825.76</v>
      </c>
      <c r="C2348" s="2">
        <v>4447.49</v>
      </c>
      <c r="D2348" s="2" t="s">
        <v>52</v>
      </c>
    </row>
    <row r="2349" spans="1:4" ht="15.75" customHeight="1" x14ac:dyDescent="0.3">
      <c r="A2349" s="4">
        <v>44145</v>
      </c>
      <c r="B2349" s="2">
        <v>4854.01</v>
      </c>
      <c r="C2349" s="2">
        <v>5023.0200000000004</v>
      </c>
      <c r="D2349" s="2" t="s">
        <v>54</v>
      </c>
    </row>
    <row r="2350" spans="1:4" ht="15.75" customHeight="1" x14ac:dyDescent="0.3">
      <c r="A2350" s="4">
        <v>44145</v>
      </c>
      <c r="B2350" s="2">
        <v>6670.84</v>
      </c>
      <c r="C2350" s="2">
        <v>-165073.82</v>
      </c>
      <c r="D2350" s="2" t="s">
        <v>55</v>
      </c>
    </row>
    <row r="2351" spans="1:4" ht="15.75" customHeight="1" x14ac:dyDescent="0.3">
      <c r="A2351" s="4">
        <v>44145</v>
      </c>
      <c r="B2351" s="2">
        <v>11091.98</v>
      </c>
      <c r="C2351" s="2">
        <v>41175.089999999997</v>
      </c>
      <c r="D2351" s="2" t="s">
        <v>53</v>
      </c>
    </row>
    <row r="2352" spans="1:4" ht="15.75" customHeight="1" x14ac:dyDescent="0.3">
      <c r="A2352" s="4">
        <v>44146</v>
      </c>
      <c r="B2352" s="2">
        <v>9979.6</v>
      </c>
      <c r="C2352" s="2">
        <v>-4568.59</v>
      </c>
      <c r="D2352" s="2" t="s">
        <v>53</v>
      </c>
    </row>
    <row r="2353" spans="1:4" ht="15.75" customHeight="1" x14ac:dyDescent="0.3">
      <c r="A2353" s="4">
        <v>44146</v>
      </c>
      <c r="B2353" s="2">
        <v>4156.62</v>
      </c>
      <c r="C2353" s="2">
        <v>-105314.87</v>
      </c>
      <c r="D2353" s="2" t="s">
        <v>54</v>
      </c>
    </row>
    <row r="2354" spans="1:4" ht="15.75" customHeight="1" x14ac:dyDescent="0.3">
      <c r="A2354" s="4">
        <v>44146</v>
      </c>
      <c r="B2354" s="2">
        <v>688.81</v>
      </c>
      <c r="C2354" s="2">
        <v>-13495.1</v>
      </c>
      <c r="D2354" s="2" t="s">
        <v>52</v>
      </c>
    </row>
    <row r="2355" spans="1:4" ht="15.75" customHeight="1" x14ac:dyDescent="0.3">
      <c r="A2355" s="4">
        <v>44146</v>
      </c>
      <c r="B2355" s="2">
        <v>6268.42</v>
      </c>
      <c r="C2355" s="2">
        <v>-59599.87</v>
      </c>
      <c r="D2355" s="2" t="s">
        <v>55</v>
      </c>
    </row>
    <row r="2356" spans="1:4" ht="15.75" customHeight="1" x14ac:dyDescent="0.3">
      <c r="A2356" s="4">
        <v>44147</v>
      </c>
      <c r="B2356" s="2">
        <v>5570.08</v>
      </c>
      <c r="C2356" s="2">
        <v>114141.2</v>
      </c>
      <c r="D2356" s="2" t="s">
        <v>55</v>
      </c>
    </row>
    <row r="2357" spans="1:4" ht="15.75" customHeight="1" x14ac:dyDescent="0.3">
      <c r="A2357" s="4">
        <v>44147</v>
      </c>
      <c r="B2357" s="2">
        <v>10660.77</v>
      </c>
      <c r="C2357" s="2">
        <v>-20685.59</v>
      </c>
      <c r="D2357" s="2" t="s">
        <v>53</v>
      </c>
    </row>
    <row r="2358" spans="1:4" ht="15.75" customHeight="1" x14ac:dyDescent="0.3">
      <c r="A2358" s="4">
        <v>44147</v>
      </c>
      <c r="B2358" s="2">
        <v>4728.9799999999996</v>
      </c>
      <c r="C2358" s="2">
        <v>53672.83</v>
      </c>
      <c r="D2358" s="2" t="s">
        <v>54</v>
      </c>
    </row>
    <row r="2359" spans="1:4" ht="15.75" customHeight="1" x14ac:dyDescent="0.3">
      <c r="A2359" s="4">
        <v>44147</v>
      </c>
      <c r="B2359" s="2">
        <v>683.63</v>
      </c>
      <c r="C2359" s="2">
        <v>534.11</v>
      </c>
      <c r="D2359" s="2" t="s">
        <v>52</v>
      </c>
    </row>
    <row r="2360" spans="1:4" ht="15.75" customHeight="1" x14ac:dyDescent="0.3">
      <c r="A2360" s="4">
        <v>44148</v>
      </c>
      <c r="B2360" s="2">
        <v>863.27</v>
      </c>
      <c r="C2360" s="2">
        <v>3345.28</v>
      </c>
      <c r="D2360" s="2" t="s">
        <v>52</v>
      </c>
    </row>
    <row r="2361" spans="1:4" ht="15.75" customHeight="1" x14ac:dyDescent="0.3">
      <c r="A2361" s="4">
        <v>44148</v>
      </c>
      <c r="B2361" s="2">
        <v>4746.26</v>
      </c>
      <c r="C2361" s="2">
        <v>-154998.19</v>
      </c>
      <c r="D2361" s="2" t="s">
        <v>54</v>
      </c>
    </row>
    <row r="2362" spans="1:4" ht="15.75" customHeight="1" x14ac:dyDescent="0.3">
      <c r="A2362" s="4">
        <v>44148</v>
      </c>
      <c r="B2362" s="2">
        <v>4658.43</v>
      </c>
      <c r="C2362" s="2">
        <v>-18970.900000000001</v>
      </c>
      <c r="D2362" s="2" t="s">
        <v>55</v>
      </c>
    </row>
    <row r="2363" spans="1:4" ht="15.75" customHeight="1" x14ac:dyDescent="0.3">
      <c r="A2363" s="4">
        <v>44148</v>
      </c>
      <c r="B2363" s="2">
        <v>8120.24</v>
      </c>
      <c r="C2363" s="2">
        <v>25206.94</v>
      </c>
      <c r="D2363" s="2" t="s">
        <v>53</v>
      </c>
    </row>
    <row r="2364" spans="1:4" ht="15.75" customHeight="1" x14ac:dyDescent="0.3">
      <c r="A2364" s="4">
        <v>44149</v>
      </c>
      <c r="B2364" s="2">
        <v>0.08</v>
      </c>
      <c r="C2364" s="2">
        <v>-36.270000000000003</v>
      </c>
      <c r="D2364" s="2" t="s">
        <v>53</v>
      </c>
    </row>
    <row r="2365" spans="1:4" ht="15.75" customHeight="1" x14ac:dyDescent="0.3">
      <c r="A2365" s="4">
        <v>44149</v>
      </c>
      <c r="B2365" s="2">
        <v>0.01</v>
      </c>
      <c r="C2365" s="2">
        <v>-3.18</v>
      </c>
      <c r="D2365" s="2" t="s">
        <v>55</v>
      </c>
    </row>
    <row r="2366" spans="1:4" ht="15.75" customHeight="1" x14ac:dyDescent="0.3">
      <c r="A2366" s="4">
        <v>44150</v>
      </c>
      <c r="B2366" s="2">
        <v>343.75</v>
      </c>
      <c r="C2366" s="2">
        <v>-37026.239999999998</v>
      </c>
      <c r="D2366" s="2" t="s">
        <v>53</v>
      </c>
    </row>
    <row r="2367" spans="1:4" ht="15.75" customHeight="1" x14ac:dyDescent="0.3">
      <c r="A2367" s="4">
        <v>44150</v>
      </c>
      <c r="B2367" s="2">
        <v>62.17</v>
      </c>
      <c r="C2367" s="2">
        <v>-1981.84</v>
      </c>
      <c r="D2367" s="2" t="s">
        <v>54</v>
      </c>
    </row>
    <row r="2368" spans="1:4" ht="15.75" customHeight="1" x14ac:dyDescent="0.3">
      <c r="A2368" s="4">
        <v>44150</v>
      </c>
      <c r="B2368" s="2">
        <v>236.18</v>
      </c>
      <c r="C2368" s="2">
        <v>-35580.199999999997</v>
      </c>
      <c r="D2368" s="2" t="s">
        <v>55</v>
      </c>
    </row>
    <row r="2369" spans="1:4" ht="15.75" customHeight="1" x14ac:dyDescent="0.3">
      <c r="A2369" s="4">
        <v>44150</v>
      </c>
      <c r="B2369" s="2">
        <v>41.33</v>
      </c>
      <c r="C2369" s="2">
        <v>-3273.59</v>
      </c>
      <c r="D2369" s="2" t="s">
        <v>52</v>
      </c>
    </row>
    <row r="2370" spans="1:4" ht="15.75" customHeight="1" x14ac:dyDescent="0.3">
      <c r="A2370" s="4">
        <v>44151</v>
      </c>
      <c r="B2370" s="2">
        <v>849.82</v>
      </c>
      <c r="C2370" s="2">
        <v>2886.31</v>
      </c>
      <c r="D2370" s="2" t="s">
        <v>52</v>
      </c>
    </row>
    <row r="2371" spans="1:4" ht="15.75" customHeight="1" x14ac:dyDescent="0.3">
      <c r="A2371" s="4">
        <v>44151</v>
      </c>
      <c r="B2371" s="2">
        <v>6298.21</v>
      </c>
      <c r="C2371" s="2">
        <v>16183.44</v>
      </c>
      <c r="D2371" s="2" t="s">
        <v>55</v>
      </c>
    </row>
    <row r="2372" spans="1:4" ht="15.75" customHeight="1" x14ac:dyDescent="0.3">
      <c r="A2372" s="4">
        <v>44151</v>
      </c>
      <c r="B2372" s="2">
        <v>5995.88</v>
      </c>
      <c r="C2372" s="2">
        <v>-83593.09</v>
      </c>
      <c r="D2372" s="2" t="s">
        <v>54</v>
      </c>
    </row>
    <row r="2373" spans="1:4" ht="15.75" customHeight="1" x14ac:dyDescent="0.3">
      <c r="A2373" s="4">
        <v>44151</v>
      </c>
      <c r="B2373" s="2">
        <v>12446.69</v>
      </c>
      <c r="C2373" s="2">
        <v>52622.21</v>
      </c>
      <c r="D2373" s="2" t="s">
        <v>53</v>
      </c>
    </row>
    <row r="2374" spans="1:4" ht="15.75" customHeight="1" x14ac:dyDescent="0.3">
      <c r="A2374" s="4">
        <v>44152</v>
      </c>
      <c r="B2374" s="2">
        <v>6261.68</v>
      </c>
      <c r="C2374" s="2">
        <v>14345.07</v>
      </c>
      <c r="D2374" s="2" t="s">
        <v>55</v>
      </c>
    </row>
    <row r="2375" spans="1:4" ht="15.75" customHeight="1" x14ac:dyDescent="0.3">
      <c r="A2375" s="4">
        <v>44152</v>
      </c>
      <c r="B2375" s="2">
        <v>4293.4399999999996</v>
      </c>
      <c r="C2375" s="2">
        <v>97086.1</v>
      </c>
      <c r="D2375" s="2" t="s">
        <v>54</v>
      </c>
    </row>
    <row r="2376" spans="1:4" ht="15.75" customHeight="1" x14ac:dyDescent="0.3">
      <c r="A2376" s="4">
        <v>44152</v>
      </c>
      <c r="B2376" s="2">
        <v>1140.0899999999999</v>
      </c>
      <c r="C2376" s="2">
        <v>-8698.15</v>
      </c>
      <c r="D2376" s="2" t="s">
        <v>52</v>
      </c>
    </row>
    <row r="2377" spans="1:4" ht="15.75" customHeight="1" x14ac:dyDescent="0.3">
      <c r="A2377" s="4">
        <v>44152</v>
      </c>
      <c r="B2377" s="2">
        <v>10969.51</v>
      </c>
      <c r="C2377" s="2">
        <v>-41085</v>
      </c>
      <c r="D2377" s="2" t="s">
        <v>53</v>
      </c>
    </row>
    <row r="2378" spans="1:4" ht="15.75" customHeight="1" x14ac:dyDescent="0.3">
      <c r="A2378" s="4">
        <v>44153</v>
      </c>
      <c r="B2378" s="2">
        <v>5468.27</v>
      </c>
      <c r="C2378" s="2">
        <v>-29261.95</v>
      </c>
      <c r="D2378" s="2" t="s">
        <v>54</v>
      </c>
    </row>
    <row r="2379" spans="1:4" ht="15.75" customHeight="1" x14ac:dyDescent="0.3">
      <c r="A2379" s="4">
        <v>44153</v>
      </c>
      <c r="B2379" s="2">
        <v>11481.22</v>
      </c>
      <c r="C2379" s="2">
        <v>88743.75</v>
      </c>
      <c r="D2379" s="2" t="s">
        <v>53</v>
      </c>
    </row>
    <row r="2380" spans="1:4" ht="15.75" customHeight="1" x14ac:dyDescent="0.3">
      <c r="A2380" s="4">
        <v>44153</v>
      </c>
      <c r="B2380" s="2">
        <v>1187.76</v>
      </c>
      <c r="C2380" s="2">
        <v>-54308.08</v>
      </c>
      <c r="D2380" s="2" t="s">
        <v>52</v>
      </c>
    </row>
    <row r="2381" spans="1:4" ht="15.75" customHeight="1" x14ac:dyDescent="0.3">
      <c r="A2381" s="4">
        <v>44153</v>
      </c>
      <c r="B2381" s="2">
        <v>6728.33</v>
      </c>
      <c r="C2381" s="2">
        <v>-112011.3</v>
      </c>
      <c r="D2381" s="2" t="s">
        <v>55</v>
      </c>
    </row>
    <row r="2382" spans="1:4" ht="15.75" customHeight="1" x14ac:dyDescent="0.3">
      <c r="A2382" s="4">
        <v>44154</v>
      </c>
      <c r="B2382" s="2">
        <v>1200.23</v>
      </c>
      <c r="C2382" s="2">
        <v>21779.119999999999</v>
      </c>
      <c r="D2382" s="2" t="s">
        <v>52</v>
      </c>
    </row>
    <row r="2383" spans="1:4" ht="15.75" customHeight="1" x14ac:dyDescent="0.3">
      <c r="A2383" s="4">
        <v>44154</v>
      </c>
      <c r="B2383" s="2">
        <v>7908.72</v>
      </c>
      <c r="C2383" s="2">
        <v>140316.19</v>
      </c>
      <c r="D2383" s="2" t="s">
        <v>55</v>
      </c>
    </row>
    <row r="2384" spans="1:4" ht="15.75" customHeight="1" x14ac:dyDescent="0.3">
      <c r="A2384" s="4">
        <v>44154</v>
      </c>
      <c r="B2384" s="2">
        <v>11461.85</v>
      </c>
      <c r="C2384" s="2">
        <v>14422.75</v>
      </c>
      <c r="D2384" s="2" t="s">
        <v>53</v>
      </c>
    </row>
    <row r="2385" spans="1:4" ht="15.75" customHeight="1" x14ac:dyDescent="0.3">
      <c r="A2385" s="4">
        <v>44154</v>
      </c>
      <c r="B2385" s="2">
        <v>5381.29</v>
      </c>
      <c r="C2385" s="2">
        <v>-66529.62</v>
      </c>
      <c r="D2385" s="2" t="s">
        <v>54</v>
      </c>
    </row>
    <row r="2386" spans="1:4" ht="15.75" customHeight="1" x14ac:dyDescent="0.3">
      <c r="A2386" s="4">
        <v>44155</v>
      </c>
      <c r="B2386" s="2">
        <v>4664.54</v>
      </c>
      <c r="C2386" s="2">
        <v>13901.73</v>
      </c>
      <c r="D2386" s="2" t="s">
        <v>54</v>
      </c>
    </row>
    <row r="2387" spans="1:4" ht="15.75" customHeight="1" x14ac:dyDescent="0.3">
      <c r="A2387" s="4">
        <v>44155</v>
      </c>
      <c r="B2387" s="2">
        <v>602.04999999999995</v>
      </c>
      <c r="C2387" s="2">
        <v>-1128.79</v>
      </c>
      <c r="D2387" s="2" t="s">
        <v>52</v>
      </c>
    </row>
    <row r="2388" spans="1:4" ht="15.75" customHeight="1" x14ac:dyDescent="0.3">
      <c r="A2388" s="4">
        <v>44155</v>
      </c>
      <c r="B2388" s="2">
        <v>10885.76</v>
      </c>
      <c r="C2388" s="2">
        <v>122207.13</v>
      </c>
      <c r="D2388" s="2" t="s">
        <v>53</v>
      </c>
    </row>
    <row r="2389" spans="1:4" ht="15.75" customHeight="1" x14ac:dyDescent="0.3">
      <c r="A2389" s="4">
        <v>44155</v>
      </c>
      <c r="B2389" s="2">
        <v>5922.94</v>
      </c>
      <c r="C2389" s="2">
        <v>91721.25</v>
      </c>
      <c r="D2389" s="2" t="s">
        <v>55</v>
      </c>
    </row>
    <row r="2390" spans="1:4" ht="15.75" customHeight="1" x14ac:dyDescent="0.3">
      <c r="A2390" s="4">
        <v>44157</v>
      </c>
      <c r="B2390" s="2">
        <v>149.51</v>
      </c>
      <c r="C2390" s="2">
        <v>-9332.81</v>
      </c>
      <c r="D2390" s="2" t="s">
        <v>53</v>
      </c>
    </row>
    <row r="2391" spans="1:4" ht="15.75" customHeight="1" x14ac:dyDescent="0.3">
      <c r="A2391" s="4">
        <v>44157</v>
      </c>
      <c r="B2391" s="2">
        <v>136.94999999999999</v>
      </c>
      <c r="C2391" s="2">
        <v>-17461.38</v>
      </c>
      <c r="D2391" s="2" t="s">
        <v>55</v>
      </c>
    </row>
    <row r="2392" spans="1:4" ht="15.75" customHeight="1" x14ac:dyDescent="0.3">
      <c r="A2392" s="4">
        <v>44157</v>
      </c>
      <c r="B2392" s="2">
        <v>56</v>
      </c>
      <c r="C2392" s="2">
        <v>-13839.77</v>
      </c>
      <c r="D2392" s="2" t="s">
        <v>54</v>
      </c>
    </row>
    <row r="2393" spans="1:4" ht="15.75" customHeight="1" x14ac:dyDescent="0.3">
      <c r="A2393" s="4">
        <v>44157</v>
      </c>
      <c r="B2393" s="2">
        <v>19.239999999999998</v>
      </c>
      <c r="C2393" s="2">
        <v>-843.81</v>
      </c>
      <c r="D2393" s="2" t="s">
        <v>52</v>
      </c>
    </row>
    <row r="2394" spans="1:4" ht="15.75" customHeight="1" x14ac:dyDescent="0.3">
      <c r="A2394" s="4">
        <v>44158</v>
      </c>
      <c r="B2394" s="2">
        <v>15156.53</v>
      </c>
      <c r="C2394" s="2">
        <v>-37879.01</v>
      </c>
      <c r="D2394" s="2" t="s">
        <v>53</v>
      </c>
    </row>
    <row r="2395" spans="1:4" ht="15.75" customHeight="1" x14ac:dyDescent="0.3">
      <c r="A2395" s="4">
        <v>44158</v>
      </c>
      <c r="B2395" s="2">
        <v>10053.9</v>
      </c>
      <c r="C2395" s="2">
        <v>-481574.8</v>
      </c>
      <c r="D2395" s="2" t="s">
        <v>55</v>
      </c>
    </row>
    <row r="2396" spans="1:4" ht="15.75" customHeight="1" x14ac:dyDescent="0.3">
      <c r="A2396" s="4">
        <v>44158</v>
      </c>
      <c r="B2396" s="2">
        <v>5995.41</v>
      </c>
      <c r="C2396" s="2">
        <v>-777806.76</v>
      </c>
      <c r="D2396" s="2" t="s">
        <v>54</v>
      </c>
    </row>
    <row r="2397" spans="1:4" ht="15.75" customHeight="1" x14ac:dyDescent="0.3">
      <c r="A2397" s="4">
        <v>44158</v>
      </c>
      <c r="B2397" s="2">
        <v>1313.99</v>
      </c>
      <c r="C2397" s="2">
        <v>67498.86</v>
      </c>
      <c r="D2397" s="2" t="s">
        <v>52</v>
      </c>
    </row>
    <row r="2398" spans="1:4" ht="15.75" customHeight="1" x14ac:dyDescent="0.3">
      <c r="A2398" s="4">
        <v>44159</v>
      </c>
      <c r="B2398" s="2">
        <v>815.64</v>
      </c>
      <c r="C2398" s="2">
        <v>7517.96</v>
      </c>
      <c r="D2398" s="2" t="s">
        <v>52</v>
      </c>
    </row>
    <row r="2399" spans="1:4" ht="15.75" customHeight="1" x14ac:dyDescent="0.3">
      <c r="A2399" s="4">
        <v>44159</v>
      </c>
      <c r="B2399" s="2">
        <v>11536.69</v>
      </c>
      <c r="C2399" s="2">
        <v>86005.54</v>
      </c>
      <c r="D2399" s="2" t="s">
        <v>53</v>
      </c>
    </row>
    <row r="2400" spans="1:4" ht="15.75" customHeight="1" x14ac:dyDescent="0.3">
      <c r="A2400" s="4">
        <v>44159</v>
      </c>
      <c r="B2400" s="2">
        <v>6151.92</v>
      </c>
      <c r="C2400" s="2">
        <v>18281.47</v>
      </c>
      <c r="D2400" s="2" t="s">
        <v>55</v>
      </c>
    </row>
    <row r="2401" spans="1:4" ht="15.75" customHeight="1" x14ac:dyDescent="0.3">
      <c r="A2401" s="4">
        <v>44159</v>
      </c>
      <c r="B2401" s="2">
        <v>6371.64</v>
      </c>
      <c r="C2401" s="2">
        <v>-1420044.3</v>
      </c>
      <c r="D2401" s="2" t="s">
        <v>54</v>
      </c>
    </row>
    <row r="2402" spans="1:4" ht="15.75" customHeight="1" x14ac:dyDescent="0.3">
      <c r="A2402" s="4">
        <v>44160</v>
      </c>
      <c r="B2402" s="2">
        <v>520.73</v>
      </c>
      <c r="C2402" s="2">
        <v>-1427.78</v>
      </c>
      <c r="D2402" s="2" t="s">
        <v>52</v>
      </c>
    </row>
    <row r="2403" spans="1:4" ht="15.75" customHeight="1" x14ac:dyDescent="0.3">
      <c r="A2403" s="4">
        <v>44160</v>
      </c>
      <c r="B2403" s="2">
        <v>13308.58</v>
      </c>
      <c r="C2403" s="2">
        <v>-60180.58</v>
      </c>
      <c r="D2403" s="2" t="s">
        <v>53</v>
      </c>
    </row>
    <row r="2404" spans="1:4" ht="15.75" customHeight="1" x14ac:dyDescent="0.3">
      <c r="A2404" s="4">
        <v>44160</v>
      </c>
      <c r="B2404" s="2">
        <v>4088.07</v>
      </c>
      <c r="C2404" s="2">
        <v>-22983.19</v>
      </c>
      <c r="D2404" s="2" t="s">
        <v>54</v>
      </c>
    </row>
    <row r="2405" spans="1:4" ht="15.75" customHeight="1" x14ac:dyDescent="0.3">
      <c r="A2405" s="4">
        <v>44160</v>
      </c>
      <c r="B2405" s="2">
        <v>7881.84</v>
      </c>
      <c r="C2405" s="2">
        <v>54342.79</v>
      </c>
      <c r="D2405" s="2" t="s">
        <v>55</v>
      </c>
    </row>
    <row r="2406" spans="1:4" ht="15.75" customHeight="1" x14ac:dyDescent="0.3">
      <c r="A2406" s="4">
        <v>44161</v>
      </c>
      <c r="B2406" s="2">
        <v>388.99</v>
      </c>
      <c r="C2406" s="2">
        <v>-6612.61</v>
      </c>
      <c r="D2406" s="2" t="s">
        <v>52</v>
      </c>
    </row>
    <row r="2407" spans="1:4" ht="15.75" customHeight="1" x14ac:dyDescent="0.3">
      <c r="A2407" s="4">
        <v>44161</v>
      </c>
      <c r="B2407" s="2">
        <v>2909.35</v>
      </c>
      <c r="C2407" s="2">
        <v>53588.15</v>
      </c>
      <c r="D2407" s="2" t="s">
        <v>54</v>
      </c>
    </row>
    <row r="2408" spans="1:4" ht="15.75" customHeight="1" x14ac:dyDescent="0.3">
      <c r="A2408" s="4">
        <v>44161</v>
      </c>
      <c r="B2408" s="2">
        <v>6120.89</v>
      </c>
      <c r="C2408" s="2">
        <v>163906.54999999999</v>
      </c>
      <c r="D2408" s="2" t="s">
        <v>55</v>
      </c>
    </row>
    <row r="2409" spans="1:4" ht="15.75" customHeight="1" x14ac:dyDescent="0.3">
      <c r="A2409" s="4">
        <v>44161</v>
      </c>
      <c r="B2409" s="2">
        <v>10772.12</v>
      </c>
      <c r="C2409" s="2">
        <v>-11957.67</v>
      </c>
      <c r="D2409" s="2" t="s">
        <v>53</v>
      </c>
    </row>
    <row r="2410" spans="1:4" ht="15.75" customHeight="1" x14ac:dyDescent="0.3">
      <c r="A2410" s="4">
        <v>44162</v>
      </c>
      <c r="B2410" s="2">
        <v>5513.94</v>
      </c>
      <c r="C2410" s="2">
        <v>-1430698.95</v>
      </c>
      <c r="D2410" s="2" t="s">
        <v>54</v>
      </c>
    </row>
    <row r="2411" spans="1:4" ht="15.75" customHeight="1" x14ac:dyDescent="0.3">
      <c r="A2411" s="4">
        <v>44162</v>
      </c>
      <c r="B2411" s="2">
        <v>727.47</v>
      </c>
      <c r="C2411" s="2">
        <v>-6373.45</v>
      </c>
      <c r="D2411" s="2" t="s">
        <v>52</v>
      </c>
    </row>
    <row r="2412" spans="1:4" ht="15.75" customHeight="1" x14ac:dyDescent="0.3">
      <c r="A2412" s="4">
        <v>44162</v>
      </c>
      <c r="B2412" s="2">
        <v>6919.38</v>
      </c>
      <c r="C2412" s="2">
        <v>78932.58</v>
      </c>
      <c r="D2412" s="2" t="s">
        <v>55</v>
      </c>
    </row>
    <row r="2413" spans="1:4" ht="15.75" customHeight="1" x14ac:dyDescent="0.3">
      <c r="A2413" s="4">
        <v>44162</v>
      </c>
      <c r="B2413" s="2">
        <v>11103.51</v>
      </c>
      <c r="C2413" s="2">
        <v>-288973.24</v>
      </c>
      <c r="D2413" s="2" t="s">
        <v>53</v>
      </c>
    </row>
    <row r="2414" spans="1:4" ht="15.75" customHeight="1" x14ac:dyDescent="0.3">
      <c r="A2414" s="4">
        <v>44164</v>
      </c>
      <c r="B2414" s="2">
        <v>481.14</v>
      </c>
      <c r="C2414" s="2">
        <v>-112085.27</v>
      </c>
      <c r="D2414" s="2" t="s">
        <v>53</v>
      </c>
    </row>
    <row r="2415" spans="1:4" ht="15.75" customHeight="1" x14ac:dyDescent="0.3">
      <c r="A2415" s="4">
        <v>44164</v>
      </c>
      <c r="B2415" s="2">
        <v>81.67</v>
      </c>
      <c r="C2415" s="2">
        <v>-28042.58</v>
      </c>
      <c r="D2415" s="2" t="s">
        <v>54</v>
      </c>
    </row>
    <row r="2416" spans="1:4" ht="15.75" customHeight="1" x14ac:dyDescent="0.3">
      <c r="A2416" s="4">
        <v>44164</v>
      </c>
      <c r="B2416" s="2">
        <v>25.64</v>
      </c>
      <c r="C2416" s="2">
        <v>-935.45</v>
      </c>
      <c r="D2416" s="2" t="s">
        <v>52</v>
      </c>
    </row>
    <row r="2417" spans="1:4" ht="15.75" customHeight="1" x14ac:dyDescent="0.3">
      <c r="A2417" s="4">
        <v>44164</v>
      </c>
      <c r="B2417" s="2">
        <v>167.23</v>
      </c>
      <c r="C2417" s="2">
        <v>2251.15</v>
      </c>
      <c r="D2417" s="2" t="s">
        <v>55</v>
      </c>
    </row>
    <row r="2418" spans="1:4" ht="15.75" customHeight="1" x14ac:dyDescent="0.3">
      <c r="A2418" s="4">
        <v>44165</v>
      </c>
      <c r="B2418" s="2">
        <v>15867.42</v>
      </c>
      <c r="C2418" s="2">
        <v>-238316.84</v>
      </c>
      <c r="D2418" s="2" t="s">
        <v>53</v>
      </c>
    </row>
    <row r="2419" spans="1:4" ht="15.75" customHeight="1" x14ac:dyDescent="0.3">
      <c r="A2419" s="4">
        <v>44165</v>
      </c>
      <c r="B2419" s="2">
        <v>949.64</v>
      </c>
      <c r="C2419" s="2">
        <v>7271.73</v>
      </c>
      <c r="D2419" s="2" t="s">
        <v>52</v>
      </c>
    </row>
    <row r="2420" spans="1:4" ht="15.75" customHeight="1" x14ac:dyDescent="0.3">
      <c r="A2420" s="4">
        <v>44165</v>
      </c>
      <c r="B2420" s="2">
        <v>7420.35</v>
      </c>
      <c r="C2420" s="2">
        <v>89266.559999999998</v>
      </c>
      <c r="D2420" s="2" t="s">
        <v>55</v>
      </c>
    </row>
    <row r="2421" spans="1:4" ht="15.75" customHeight="1" x14ac:dyDescent="0.3">
      <c r="A2421" s="4">
        <v>44165</v>
      </c>
      <c r="B2421" s="2">
        <v>5313.37</v>
      </c>
      <c r="C2421" s="2">
        <v>-360915.81</v>
      </c>
      <c r="D2421" s="2" t="s">
        <v>54</v>
      </c>
    </row>
    <row r="2422" spans="1:4" ht="15.75" customHeight="1" x14ac:dyDescent="0.3">
      <c r="A2422" s="4">
        <v>44166</v>
      </c>
      <c r="B2422" s="2">
        <v>686.49</v>
      </c>
      <c r="C2422" s="2">
        <v>-7224.07</v>
      </c>
      <c r="D2422" s="2" t="s">
        <v>52</v>
      </c>
    </row>
    <row r="2423" spans="1:4" ht="15.75" customHeight="1" x14ac:dyDescent="0.3">
      <c r="A2423" s="4">
        <v>44166</v>
      </c>
      <c r="B2423" s="2">
        <v>5385.63</v>
      </c>
      <c r="C2423" s="2">
        <v>-817475.17</v>
      </c>
      <c r="D2423" s="2" t="s">
        <v>54</v>
      </c>
    </row>
    <row r="2424" spans="1:4" ht="15.75" customHeight="1" x14ac:dyDescent="0.3">
      <c r="A2424" s="4">
        <v>44166</v>
      </c>
      <c r="B2424" s="2">
        <v>15513.93</v>
      </c>
      <c r="C2424" s="2">
        <v>-1589270.39</v>
      </c>
      <c r="D2424" s="2" t="s">
        <v>53</v>
      </c>
    </row>
    <row r="2425" spans="1:4" ht="15.75" customHeight="1" x14ac:dyDescent="0.3">
      <c r="A2425" s="4">
        <v>44166</v>
      </c>
      <c r="B2425" s="2">
        <v>9043.91</v>
      </c>
      <c r="C2425" s="2">
        <v>-75639.81</v>
      </c>
      <c r="D2425" s="2" t="s">
        <v>55</v>
      </c>
    </row>
    <row r="2426" spans="1:4" ht="15.75" customHeight="1" x14ac:dyDescent="0.3">
      <c r="A2426" s="4">
        <v>44167</v>
      </c>
      <c r="B2426" s="2">
        <v>7980.03</v>
      </c>
      <c r="C2426" s="2">
        <v>90148.17</v>
      </c>
      <c r="D2426" s="2" t="s">
        <v>55</v>
      </c>
    </row>
    <row r="2427" spans="1:4" ht="15.75" customHeight="1" x14ac:dyDescent="0.3">
      <c r="A2427" s="4">
        <v>44167</v>
      </c>
      <c r="B2427" s="2">
        <v>4288.1899999999996</v>
      </c>
      <c r="C2427" s="2">
        <v>-371089.55</v>
      </c>
      <c r="D2427" s="2" t="s">
        <v>54</v>
      </c>
    </row>
    <row r="2428" spans="1:4" ht="15.75" customHeight="1" x14ac:dyDescent="0.3">
      <c r="A2428" s="4">
        <v>44167</v>
      </c>
      <c r="B2428" s="2">
        <v>13050.6</v>
      </c>
      <c r="C2428" s="2">
        <v>-714699.73</v>
      </c>
      <c r="D2428" s="2" t="s">
        <v>53</v>
      </c>
    </row>
    <row r="2429" spans="1:4" ht="15.75" customHeight="1" x14ac:dyDescent="0.3">
      <c r="A2429" s="4">
        <v>44167</v>
      </c>
      <c r="B2429" s="2">
        <v>537.84</v>
      </c>
      <c r="C2429" s="2">
        <v>-3643.29</v>
      </c>
      <c r="D2429" s="2" t="s">
        <v>52</v>
      </c>
    </row>
    <row r="2430" spans="1:4" ht="15.75" customHeight="1" x14ac:dyDescent="0.3">
      <c r="A2430" s="4">
        <v>44168</v>
      </c>
      <c r="B2430" s="2">
        <v>8310.69</v>
      </c>
      <c r="C2430" s="2">
        <v>-563551.19999999995</v>
      </c>
      <c r="D2430" s="2" t="s">
        <v>55</v>
      </c>
    </row>
    <row r="2431" spans="1:4" ht="15.75" customHeight="1" x14ac:dyDescent="0.3">
      <c r="A2431" s="4">
        <v>44168</v>
      </c>
      <c r="B2431" s="2">
        <v>11560.81</v>
      </c>
      <c r="C2431" s="2">
        <v>-1104416.51</v>
      </c>
      <c r="D2431" s="2" t="s">
        <v>53</v>
      </c>
    </row>
    <row r="2432" spans="1:4" ht="15.75" customHeight="1" x14ac:dyDescent="0.3">
      <c r="A2432" s="4">
        <v>44168</v>
      </c>
      <c r="B2432" s="2">
        <v>4171.8100000000004</v>
      </c>
      <c r="C2432" s="2">
        <v>-257952.86</v>
      </c>
      <c r="D2432" s="2" t="s">
        <v>54</v>
      </c>
    </row>
    <row r="2433" spans="1:4" ht="15.75" customHeight="1" x14ac:dyDescent="0.3">
      <c r="A2433" s="4">
        <v>44168</v>
      </c>
      <c r="B2433" s="2">
        <v>803.59</v>
      </c>
      <c r="C2433" s="2">
        <v>-31131.15</v>
      </c>
      <c r="D2433" s="2" t="s">
        <v>52</v>
      </c>
    </row>
    <row r="2434" spans="1:4" ht="15.75" customHeight="1" x14ac:dyDescent="0.3">
      <c r="A2434" s="4">
        <v>44169</v>
      </c>
      <c r="B2434" s="2">
        <v>9860.7000000000007</v>
      </c>
      <c r="C2434" s="2">
        <v>-197497.11</v>
      </c>
      <c r="D2434" s="2" t="s">
        <v>53</v>
      </c>
    </row>
    <row r="2435" spans="1:4" ht="15.75" customHeight="1" x14ac:dyDescent="0.3">
      <c r="A2435" s="4">
        <v>44169</v>
      </c>
      <c r="B2435" s="2">
        <v>8657.7000000000007</v>
      </c>
      <c r="C2435" s="2">
        <v>-16104.38</v>
      </c>
      <c r="D2435" s="2" t="s">
        <v>55</v>
      </c>
    </row>
    <row r="2436" spans="1:4" ht="15.75" customHeight="1" x14ac:dyDescent="0.3">
      <c r="A2436" s="4">
        <v>44169</v>
      </c>
      <c r="B2436" s="2">
        <v>3980.64</v>
      </c>
      <c r="C2436" s="2">
        <v>-108295.35</v>
      </c>
      <c r="D2436" s="2" t="s">
        <v>54</v>
      </c>
    </row>
    <row r="2437" spans="1:4" ht="15.75" customHeight="1" x14ac:dyDescent="0.3">
      <c r="A2437" s="4">
        <v>44169</v>
      </c>
      <c r="B2437" s="2">
        <v>716.54</v>
      </c>
      <c r="C2437" s="2">
        <v>2656.22</v>
      </c>
      <c r="D2437" s="2" t="s">
        <v>52</v>
      </c>
    </row>
    <row r="2438" spans="1:4" ht="15.75" customHeight="1" x14ac:dyDescent="0.3">
      <c r="A2438" s="4">
        <v>44171</v>
      </c>
      <c r="B2438" s="2">
        <v>188.65</v>
      </c>
      <c r="C2438" s="2">
        <v>-15466.38</v>
      </c>
      <c r="D2438" s="2" t="s">
        <v>53</v>
      </c>
    </row>
    <row r="2439" spans="1:4" ht="15.75" customHeight="1" x14ac:dyDescent="0.3">
      <c r="A2439" s="4">
        <v>44171</v>
      </c>
      <c r="B2439" s="2">
        <v>117.5</v>
      </c>
      <c r="C2439" s="2">
        <v>-4971.59</v>
      </c>
      <c r="D2439" s="2" t="s">
        <v>55</v>
      </c>
    </row>
    <row r="2440" spans="1:4" ht="15.75" customHeight="1" x14ac:dyDescent="0.3">
      <c r="A2440" s="4">
        <v>44171</v>
      </c>
      <c r="B2440" s="2">
        <v>18.07</v>
      </c>
      <c r="C2440" s="2">
        <v>92.89</v>
      </c>
      <c r="D2440" s="2" t="s">
        <v>52</v>
      </c>
    </row>
    <row r="2441" spans="1:4" ht="15.75" customHeight="1" x14ac:dyDescent="0.3">
      <c r="A2441" s="4">
        <v>44171</v>
      </c>
      <c r="B2441" s="2">
        <v>52.01</v>
      </c>
      <c r="C2441" s="2">
        <v>-3334.14</v>
      </c>
      <c r="D2441" s="2" t="s">
        <v>54</v>
      </c>
    </row>
    <row r="2442" spans="1:4" ht="15.75" customHeight="1" x14ac:dyDescent="0.3">
      <c r="A2442" s="4">
        <v>44172</v>
      </c>
      <c r="B2442" s="2">
        <v>5010.49</v>
      </c>
      <c r="C2442" s="2">
        <v>-406155.32</v>
      </c>
      <c r="D2442" s="2" t="s">
        <v>54</v>
      </c>
    </row>
    <row r="2443" spans="1:4" ht="15.75" customHeight="1" x14ac:dyDescent="0.3">
      <c r="A2443" s="4">
        <v>44172</v>
      </c>
      <c r="B2443" s="2">
        <v>11203.28</v>
      </c>
      <c r="C2443" s="2">
        <v>-330790.14</v>
      </c>
      <c r="D2443" s="2" t="s">
        <v>55</v>
      </c>
    </row>
    <row r="2444" spans="1:4" ht="15.75" customHeight="1" x14ac:dyDescent="0.3">
      <c r="A2444" s="4">
        <v>44172</v>
      </c>
      <c r="B2444" s="2">
        <v>810.85</v>
      </c>
      <c r="C2444" s="2">
        <v>-1807.77</v>
      </c>
      <c r="D2444" s="2" t="s">
        <v>52</v>
      </c>
    </row>
    <row r="2445" spans="1:4" ht="15.75" customHeight="1" x14ac:dyDescent="0.3">
      <c r="A2445" s="4">
        <v>44172</v>
      </c>
      <c r="B2445" s="2">
        <v>10352.89</v>
      </c>
      <c r="C2445" s="2">
        <v>-201296.34</v>
      </c>
      <c r="D2445" s="2" t="s">
        <v>53</v>
      </c>
    </row>
    <row r="2446" spans="1:4" ht="15.75" customHeight="1" x14ac:dyDescent="0.3">
      <c r="A2446" s="4">
        <v>44173</v>
      </c>
      <c r="B2446" s="2">
        <v>447.7</v>
      </c>
      <c r="C2446" s="2">
        <v>-1143.93</v>
      </c>
      <c r="D2446" s="2" t="s">
        <v>52</v>
      </c>
    </row>
    <row r="2447" spans="1:4" ht="15.75" customHeight="1" x14ac:dyDescent="0.3">
      <c r="A2447" s="4">
        <v>44173</v>
      </c>
      <c r="B2447" s="2">
        <v>8662.19</v>
      </c>
      <c r="C2447" s="2">
        <v>240870.8</v>
      </c>
      <c r="D2447" s="2" t="s">
        <v>55</v>
      </c>
    </row>
    <row r="2448" spans="1:4" ht="15.75" customHeight="1" x14ac:dyDescent="0.3">
      <c r="A2448" s="4">
        <v>44173</v>
      </c>
      <c r="B2448" s="2">
        <v>3848.69</v>
      </c>
      <c r="C2448" s="2">
        <v>-136265.03</v>
      </c>
      <c r="D2448" s="2" t="s">
        <v>54</v>
      </c>
    </row>
    <row r="2449" spans="1:4" ht="15.75" customHeight="1" x14ac:dyDescent="0.3">
      <c r="A2449" s="4">
        <v>44173</v>
      </c>
      <c r="B2449" s="2">
        <v>8262.76</v>
      </c>
      <c r="C2449" s="2">
        <v>18906.21</v>
      </c>
      <c r="D2449" s="2" t="s">
        <v>53</v>
      </c>
    </row>
    <row r="2450" spans="1:4" ht="15.75" customHeight="1" x14ac:dyDescent="0.3">
      <c r="A2450" s="4">
        <v>44174</v>
      </c>
      <c r="B2450" s="2">
        <v>6257.35</v>
      </c>
      <c r="C2450" s="2">
        <v>3239.6</v>
      </c>
      <c r="D2450" s="2" t="s">
        <v>54</v>
      </c>
    </row>
    <row r="2451" spans="1:4" ht="15.75" customHeight="1" x14ac:dyDescent="0.3">
      <c r="A2451" s="4">
        <v>44174</v>
      </c>
      <c r="B2451" s="2">
        <v>9428.39</v>
      </c>
      <c r="C2451" s="2">
        <v>-69355.429999999993</v>
      </c>
      <c r="D2451" s="2" t="s">
        <v>53</v>
      </c>
    </row>
    <row r="2452" spans="1:4" ht="15.75" customHeight="1" x14ac:dyDescent="0.3">
      <c r="A2452" s="4">
        <v>44174</v>
      </c>
      <c r="B2452" s="2">
        <v>532.21</v>
      </c>
      <c r="C2452" s="2">
        <v>-4605.5600000000004</v>
      </c>
      <c r="D2452" s="2" t="s">
        <v>52</v>
      </c>
    </row>
    <row r="2453" spans="1:4" ht="15.75" customHeight="1" x14ac:dyDescent="0.3">
      <c r="A2453" s="4">
        <v>44174</v>
      </c>
      <c r="B2453" s="2">
        <v>9274.39</v>
      </c>
      <c r="C2453" s="2">
        <v>-164910.99</v>
      </c>
      <c r="D2453" s="2" t="s">
        <v>55</v>
      </c>
    </row>
    <row r="2454" spans="1:4" ht="15.75" customHeight="1" x14ac:dyDescent="0.3">
      <c r="A2454" s="4">
        <v>44175</v>
      </c>
      <c r="B2454" s="2">
        <v>5487.89</v>
      </c>
      <c r="C2454" s="2">
        <v>12889.52</v>
      </c>
      <c r="D2454" s="2" t="s">
        <v>54</v>
      </c>
    </row>
    <row r="2455" spans="1:4" ht="15.75" customHeight="1" x14ac:dyDescent="0.3">
      <c r="A2455" s="4">
        <v>44175</v>
      </c>
      <c r="B2455" s="2">
        <v>658.59</v>
      </c>
      <c r="C2455" s="2">
        <v>3561.11</v>
      </c>
      <c r="D2455" s="2" t="s">
        <v>52</v>
      </c>
    </row>
    <row r="2456" spans="1:4" ht="15.75" customHeight="1" x14ac:dyDescent="0.3">
      <c r="A2456" s="4">
        <v>44175</v>
      </c>
      <c r="B2456" s="2">
        <v>10191.44</v>
      </c>
      <c r="C2456" s="2">
        <v>62603.69</v>
      </c>
      <c r="D2456" s="2" t="s">
        <v>53</v>
      </c>
    </row>
    <row r="2457" spans="1:4" ht="15.75" customHeight="1" x14ac:dyDescent="0.3">
      <c r="A2457" s="4">
        <v>44175</v>
      </c>
      <c r="B2457" s="2">
        <v>6669.64</v>
      </c>
      <c r="C2457" s="2">
        <v>17470.86</v>
      </c>
      <c r="D2457" s="2" t="s">
        <v>55</v>
      </c>
    </row>
    <row r="2458" spans="1:4" ht="15.75" customHeight="1" x14ac:dyDescent="0.3">
      <c r="A2458" s="4">
        <v>44176</v>
      </c>
      <c r="B2458" s="2">
        <v>4924.3900000000003</v>
      </c>
      <c r="C2458" s="2">
        <v>-60282.73</v>
      </c>
      <c r="D2458" s="2" t="s">
        <v>54</v>
      </c>
    </row>
    <row r="2459" spans="1:4" ht="15.75" customHeight="1" x14ac:dyDescent="0.3">
      <c r="A2459" s="4">
        <v>44176</v>
      </c>
      <c r="B2459" s="2">
        <v>9574.23</v>
      </c>
      <c r="C2459" s="2">
        <v>-32971.300000000003</v>
      </c>
      <c r="D2459" s="2" t="s">
        <v>55</v>
      </c>
    </row>
    <row r="2460" spans="1:4" ht="15.75" customHeight="1" x14ac:dyDescent="0.3">
      <c r="A2460" s="4">
        <v>44176</v>
      </c>
      <c r="B2460" s="2">
        <v>7657.16</v>
      </c>
      <c r="C2460" s="2">
        <v>38233.89</v>
      </c>
      <c r="D2460" s="2" t="s">
        <v>53</v>
      </c>
    </row>
    <row r="2461" spans="1:4" ht="15.75" customHeight="1" x14ac:dyDescent="0.3">
      <c r="A2461" s="4">
        <v>44176</v>
      </c>
      <c r="B2461" s="2">
        <v>548.91999999999996</v>
      </c>
      <c r="C2461" s="2">
        <v>2775.59</v>
      </c>
      <c r="D2461" s="2" t="s">
        <v>52</v>
      </c>
    </row>
    <row r="2462" spans="1:4" ht="15.75" customHeight="1" x14ac:dyDescent="0.3">
      <c r="A2462" s="4">
        <v>44178</v>
      </c>
      <c r="B2462" s="2">
        <v>332.58</v>
      </c>
      <c r="C2462" s="2">
        <v>-24795.51</v>
      </c>
      <c r="D2462" s="2" t="s">
        <v>53</v>
      </c>
    </row>
    <row r="2463" spans="1:4" ht="15.75" customHeight="1" x14ac:dyDescent="0.3">
      <c r="A2463" s="4">
        <v>44178</v>
      </c>
      <c r="B2463" s="2">
        <v>353.34</v>
      </c>
      <c r="C2463" s="2">
        <v>2257.63</v>
      </c>
      <c r="D2463" s="2" t="s">
        <v>55</v>
      </c>
    </row>
    <row r="2464" spans="1:4" ht="15.75" customHeight="1" x14ac:dyDescent="0.3">
      <c r="A2464" s="4">
        <v>44178</v>
      </c>
      <c r="B2464" s="2">
        <v>77.87</v>
      </c>
      <c r="C2464" s="2">
        <v>-4886.95</v>
      </c>
      <c r="D2464" s="2" t="s">
        <v>54</v>
      </c>
    </row>
    <row r="2465" spans="1:4" ht="15.75" customHeight="1" x14ac:dyDescent="0.3">
      <c r="A2465" s="4">
        <v>44178</v>
      </c>
      <c r="B2465" s="2">
        <v>22.07</v>
      </c>
      <c r="C2465" s="2">
        <v>-307.27</v>
      </c>
      <c r="D2465" s="2" t="s">
        <v>52</v>
      </c>
    </row>
    <row r="2466" spans="1:4" ht="15.75" customHeight="1" x14ac:dyDescent="0.3">
      <c r="A2466" s="4">
        <v>44179</v>
      </c>
      <c r="B2466" s="2">
        <v>9388.0300000000007</v>
      </c>
      <c r="C2466" s="2">
        <v>25912.240000000002</v>
      </c>
      <c r="D2466" s="2" t="s">
        <v>55</v>
      </c>
    </row>
    <row r="2467" spans="1:4" ht="15.75" customHeight="1" x14ac:dyDescent="0.3">
      <c r="A2467" s="4">
        <v>44179</v>
      </c>
      <c r="B2467" s="2">
        <v>9189.57</v>
      </c>
      <c r="C2467" s="2">
        <v>50242.01</v>
      </c>
      <c r="D2467" s="2" t="s">
        <v>53</v>
      </c>
    </row>
    <row r="2468" spans="1:4" ht="15.75" customHeight="1" x14ac:dyDescent="0.3">
      <c r="A2468" s="4">
        <v>44179</v>
      </c>
      <c r="B2468" s="2">
        <v>5720.73</v>
      </c>
      <c r="C2468" s="2">
        <v>-88820.66</v>
      </c>
      <c r="D2468" s="2" t="s">
        <v>54</v>
      </c>
    </row>
    <row r="2469" spans="1:4" ht="15.75" customHeight="1" x14ac:dyDescent="0.3">
      <c r="A2469" s="4">
        <v>44179</v>
      </c>
      <c r="B2469" s="2">
        <v>880.69</v>
      </c>
      <c r="C2469" s="2">
        <v>5486.52</v>
      </c>
      <c r="D2469" s="2" t="s">
        <v>52</v>
      </c>
    </row>
    <row r="2470" spans="1:4" ht="15.75" customHeight="1" x14ac:dyDescent="0.3">
      <c r="A2470" s="4">
        <v>44180</v>
      </c>
      <c r="B2470" s="2">
        <v>5646.87</v>
      </c>
      <c r="C2470" s="2">
        <v>-650157.27</v>
      </c>
      <c r="D2470" s="2" t="s">
        <v>54</v>
      </c>
    </row>
    <row r="2471" spans="1:4" ht="15.75" customHeight="1" x14ac:dyDescent="0.3">
      <c r="A2471" s="4">
        <v>44180</v>
      </c>
      <c r="B2471" s="2">
        <v>9564</v>
      </c>
      <c r="C2471" s="2">
        <v>-621532.38</v>
      </c>
      <c r="D2471" s="2" t="s">
        <v>55</v>
      </c>
    </row>
    <row r="2472" spans="1:4" ht="15.75" customHeight="1" x14ac:dyDescent="0.3">
      <c r="A2472" s="4">
        <v>44180</v>
      </c>
      <c r="B2472" s="2">
        <v>9291.17</v>
      </c>
      <c r="C2472" s="2">
        <v>85050.16</v>
      </c>
      <c r="D2472" s="2" t="s">
        <v>53</v>
      </c>
    </row>
    <row r="2473" spans="1:4" ht="15.75" customHeight="1" x14ac:dyDescent="0.3">
      <c r="A2473" s="4">
        <v>44180</v>
      </c>
      <c r="B2473" s="2">
        <v>803.28</v>
      </c>
      <c r="C2473" s="2">
        <v>-8176.95</v>
      </c>
      <c r="D2473" s="2" t="s">
        <v>52</v>
      </c>
    </row>
    <row r="2474" spans="1:4" ht="15.75" customHeight="1" x14ac:dyDescent="0.3">
      <c r="A2474" s="4">
        <v>44181</v>
      </c>
      <c r="B2474" s="2">
        <v>8680.0300000000007</v>
      </c>
      <c r="C2474" s="2">
        <v>-338218.04</v>
      </c>
      <c r="D2474" s="2" t="s">
        <v>55</v>
      </c>
    </row>
    <row r="2475" spans="1:4" ht="15.75" customHeight="1" x14ac:dyDescent="0.3">
      <c r="A2475" s="4">
        <v>44181</v>
      </c>
      <c r="B2475" s="2">
        <v>6395.7</v>
      </c>
      <c r="C2475" s="2">
        <v>-257970.07</v>
      </c>
      <c r="D2475" s="2" t="s">
        <v>54</v>
      </c>
    </row>
    <row r="2476" spans="1:4" ht="15.75" customHeight="1" x14ac:dyDescent="0.3">
      <c r="A2476" s="4">
        <v>44181</v>
      </c>
      <c r="B2476" s="2">
        <v>1565.32</v>
      </c>
      <c r="C2476" s="2">
        <v>-22758.57</v>
      </c>
      <c r="D2476" s="2" t="s">
        <v>52</v>
      </c>
    </row>
    <row r="2477" spans="1:4" ht="15.75" customHeight="1" x14ac:dyDescent="0.3">
      <c r="A2477" s="4">
        <v>44181</v>
      </c>
      <c r="B2477" s="2">
        <v>11119.54</v>
      </c>
      <c r="C2477" s="2">
        <v>-266015.43</v>
      </c>
      <c r="D2477" s="2" t="s">
        <v>53</v>
      </c>
    </row>
    <row r="2478" spans="1:4" ht="15.75" customHeight="1" x14ac:dyDescent="0.3">
      <c r="A2478" s="4">
        <v>44182</v>
      </c>
      <c r="B2478" s="2">
        <v>9614.7900000000009</v>
      </c>
      <c r="C2478" s="2">
        <v>-510823.54</v>
      </c>
      <c r="D2478" s="2" t="s">
        <v>53</v>
      </c>
    </row>
    <row r="2479" spans="1:4" ht="15.75" customHeight="1" x14ac:dyDescent="0.3">
      <c r="A2479" s="4">
        <v>44182</v>
      </c>
      <c r="B2479" s="2">
        <v>8917.99</v>
      </c>
      <c r="C2479" s="2">
        <v>-509749.66</v>
      </c>
      <c r="D2479" s="2" t="s">
        <v>55</v>
      </c>
    </row>
    <row r="2480" spans="1:4" ht="15.75" customHeight="1" x14ac:dyDescent="0.3">
      <c r="A2480" s="4">
        <v>44182</v>
      </c>
      <c r="B2480" s="2">
        <v>1255.3</v>
      </c>
      <c r="C2480" s="2">
        <v>-45780.76</v>
      </c>
      <c r="D2480" s="2" t="s">
        <v>52</v>
      </c>
    </row>
    <row r="2481" spans="1:4" ht="15.75" customHeight="1" x14ac:dyDescent="0.3">
      <c r="A2481" s="4">
        <v>44182</v>
      </c>
      <c r="B2481" s="2">
        <v>7147.76</v>
      </c>
      <c r="C2481" s="2">
        <v>-720512.95</v>
      </c>
      <c r="D2481" s="2" t="s">
        <v>54</v>
      </c>
    </row>
    <row r="2482" spans="1:4" ht="15.75" customHeight="1" x14ac:dyDescent="0.3">
      <c r="A2482" s="4">
        <v>44183</v>
      </c>
      <c r="B2482" s="2">
        <v>8726.9699999999993</v>
      </c>
      <c r="C2482" s="2">
        <v>89875.88</v>
      </c>
      <c r="D2482" s="2" t="s">
        <v>53</v>
      </c>
    </row>
    <row r="2483" spans="1:4" ht="15.75" customHeight="1" x14ac:dyDescent="0.3">
      <c r="A2483" s="4">
        <v>44183</v>
      </c>
      <c r="B2483" s="2">
        <v>1057.31</v>
      </c>
      <c r="C2483" s="2">
        <v>22614.98</v>
      </c>
      <c r="D2483" s="2" t="s">
        <v>52</v>
      </c>
    </row>
    <row r="2484" spans="1:4" ht="15.75" customHeight="1" x14ac:dyDescent="0.3">
      <c r="A2484" s="4">
        <v>44183</v>
      </c>
      <c r="B2484" s="2">
        <v>7903.11</v>
      </c>
      <c r="C2484" s="2">
        <v>100256.08</v>
      </c>
      <c r="D2484" s="2" t="s">
        <v>55</v>
      </c>
    </row>
    <row r="2485" spans="1:4" ht="15.75" customHeight="1" x14ac:dyDescent="0.3">
      <c r="A2485" s="4">
        <v>44183</v>
      </c>
      <c r="B2485" s="2">
        <v>5271.8</v>
      </c>
      <c r="C2485" s="2">
        <v>16776.43</v>
      </c>
      <c r="D2485" s="2" t="s">
        <v>54</v>
      </c>
    </row>
    <row r="2486" spans="1:4" ht="15.75" customHeight="1" x14ac:dyDescent="0.3">
      <c r="A2486" s="4">
        <v>44185</v>
      </c>
      <c r="B2486" s="2">
        <v>47.38</v>
      </c>
      <c r="C2486" s="2">
        <v>-978.16</v>
      </c>
      <c r="D2486" s="2" t="s">
        <v>52</v>
      </c>
    </row>
    <row r="2487" spans="1:4" ht="15.75" customHeight="1" x14ac:dyDescent="0.3">
      <c r="A2487" s="4">
        <v>44185</v>
      </c>
      <c r="B2487" s="2">
        <v>434.03</v>
      </c>
      <c r="C2487" s="2">
        <v>-8932.44</v>
      </c>
      <c r="D2487" s="2" t="s">
        <v>53</v>
      </c>
    </row>
    <row r="2488" spans="1:4" ht="15.75" customHeight="1" x14ac:dyDescent="0.3">
      <c r="A2488" s="4">
        <v>44185</v>
      </c>
      <c r="B2488" s="2">
        <v>534.65</v>
      </c>
      <c r="C2488" s="2">
        <v>-821.38</v>
      </c>
      <c r="D2488" s="2" t="s">
        <v>55</v>
      </c>
    </row>
    <row r="2489" spans="1:4" ht="15.75" customHeight="1" x14ac:dyDescent="0.3">
      <c r="A2489" s="4">
        <v>44185</v>
      </c>
      <c r="B2489" s="2">
        <v>78.099999999999994</v>
      </c>
      <c r="C2489" s="2">
        <v>-63106.66</v>
      </c>
      <c r="D2489" s="2" t="s">
        <v>54</v>
      </c>
    </row>
    <row r="2490" spans="1:4" ht="15.75" customHeight="1" x14ac:dyDescent="0.3">
      <c r="A2490" s="4">
        <v>44186</v>
      </c>
      <c r="B2490" s="2">
        <v>1268.53</v>
      </c>
      <c r="C2490" s="2">
        <v>-5035.25</v>
      </c>
      <c r="D2490" s="2" t="s">
        <v>52</v>
      </c>
    </row>
    <row r="2491" spans="1:4" ht="15.75" customHeight="1" x14ac:dyDescent="0.3">
      <c r="A2491" s="4">
        <v>44186</v>
      </c>
      <c r="B2491" s="2">
        <v>12259.35</v>
      </c>
      <c r="C2491" s="2">
        <v>-442724.86</v>
      </c>
      <c r="D2491" s="2" t="s">
        <v>55</v>
      </c>
    </row>
    <row r="2492" spans="1:4" ht="15.75" customHeight="1" x14ac:dyDescent="0.3">
      <c r="A2492" s="4">
        <v>44186</v>
      </c>
      <c r="B2492" s="2">
        <v>13079.65</v>
      </c>
      <c r="C2492" s="2">
        <v>-216944.88</v>
      </c>
      <c r="D2492" s="2" t="s">
        <v>53</v>
      </c>
    </row>
    <row r="2493" spans="1:4" ht="15.75" customHeight="1" x14ac:dyDescent="0.3">
      <c r="A2493" s="4">
        <v>44186</v>
      </c>
      <c r="B2493" s="2">
        <v>7769.98</v>
      </c>
      <c r="C2493" s="2">
        <v>-464538.04</v>
      </c>
      <c r="D2493" s="2" t="s">
        <v>54</v>
      </c>
    </row>
    <row r="2494" spans="1:4" ht="15.75" customHeight="1" x14ac:dyDescent="0.3">
      <c r="A2494" s="4">
        <v>44187</v>
      </c>
      <c r="B2494" s="2">
        <v>10370.39</v>
      </c>
      <c r="C2494" s="2">
        <v>66627.25</v>
      </c>
      <c r="D2494" s="2" t="s">
        <v>53</v>
      </c>
    </row>
    <row r="2495" spans="1:4" ht="15.75" customHeight="1" x14ac:dyDescent="0.3">
      <c r="A2495" s="4">
        <v>44187</v>
      </c>
      <c r="B2495" s="2">
        <v>926.94</v>
      </c>
      <c r="C2495" s="2">
        <v>-6291.39</v>
      </c>
      <c r="D2495" s="2" t="s">
        <v>52</v>
      </c>
    </row>
    <row r="2496" spans="1:4" ht="15.75" customHeight="1" x14ac:dyDescent="0.3">
      <c r="A2496" s="4">
        <v>44187</v>
      </c>
      <c r="B2496" s="2">
        <v>10345.52</v>
      </c>
      <c r="C2496" s="2">
        <v>80010.820000000007</v>
      </c>
      <c r="D2496" s="2" t="s">
        <v>55</v>
      </c>
    </row>
    <row r="2497" spans="1:4" ht="15.75" customHeight="1" x14ac:dyDescent="0.3">
      <c r="A2497" s="4">
        <v>44187</v>
      </c>
      <c r="B2497" s="2">
        <v>6122.15</v>
      </c>
      <c r="C2497" s="2">
        <v>-42441.09</v>
      </c>
      <c r="D2497" s="2" t="s">
        <v>54</v>
      </c>
    </row>
    <row r="2498" spans="1:4" ht="15.75" customHeight="1" x14ac:dyDescent="0.3">
      <c r="A2498" s="4">
        <v>44188</v>
      </c>
      <c r="B2498" s="2">
        <v>9231.4699999999993</v>
      </c>
      <c r="C2498" s="2">
        <v>139580.07</v>
      </c>
      <c r="D2498" s="2" t="s">
        <v>53</v>
      </c>
    </row>
    <row r="2499" spans="1:4" ht="15.75" customHeight="1" x14ac:dyDescent="0.3">
      <c r="A2499" s="4">
        <v>44188</v>
      </c>
      <c r="B2499" s="2">
        <v>9609.49</v>
      </c>
      <c r="C2499" s="2">
        <v>-331158.40000000002</v>
      </c>
      <c r="D2499" s="2" t="s">
        <v>55</v>
      </c>
    </row>
    <row r="2500" spans="1:4" ht="15.75" customHeight="1" x14ac:dyDescent="0.3">
      <c r="A2500" s="4">
        <v>44188</v>
      </c>
      <c r="B2500" s="2">
        <v>763.59</v>
      </c>
      <c r="C2500" s="2">
        <v>4261</v>
      </c>
      <c r="D2500" s="2" t="s">
        <v>52</v>
      </c>
    </row>
    <row r="2501" spans="1:4" ht="15.75" customHeight="1" x14ac:dyDescent="0.3">
      <c r="A2501" s="4">
        <v>44188</v>
      </c>
      <c r="B2501" s="2">
        <v>5788.43</v>
      </c>
      <c r="C2501" s="2">
        <v>16683.78</v>
      </c>
      <c r="D2501" s="2" t="s">
        <v>54</v>
      </c>
    </row>
    <row r="2502" spans="1:4" ht="15.75" customHeight="1" x14ac:dyDescent="0.3">
      <c r="A2502" s="4">
        <v>44189</v>
      </c>
      <c r="B2502" s="2">
        <v>321.39</v>
      </c>
      <c r="C2502" s="2">
        <v>-1867.2</v>
      </c>
      <c r="D2502" s="2" t="s">
        <v>52</v>
      </c>
    </row>
    <row r="2503" spans="1:4" ht="15.75" customHeight="1" x14ac:dyDescent="0.3">
      <c r="A2503" s="4">
        <v>44189</v>
      </c>
      <c r="B2503" s="2">
        <v>4004.67</v>
      </c>
      <c r="C2503" s="2">
        <v>-6221.27</v>
      </c>
      <c r="D2503" s="2" t="s">
        <v>54</v>
      </c>
    </row>
    <row r="2504" spans="1:4" ht="15.75" customHeight="1" x14ac:dyDescent="0.3">
      <c r="A2504" s="4">
        <v>44189</v>
      </c>
      <c r="B2504" s="2">
        <v>7437.38</v>
      </c>
      <c r="C2504" s="2">
        <v>-66703.820000000007</v>
      </c>
      <c r="D2504" s="2" t="s">
        <v>55</v>
      </c>
    </row>
    <row r="2505" spans="1:4" ht="15.75" customHeight="1" x14ac:dyDescent="0.3">
      <c r="A2505" s="4">
        <v>44189</v>
      </c>
      <c r="B2505" s="2">
        <v>5105.8999999999996</v>
      </c>
      <c r="C2505" s="2">
        <v>18992.27</v>
      </c>
      <c r="D2505" s="2" t="s">
        <v>53</v>
      </c>
    </row>
    <row r="2506" spans="1:4" ht="15.75" customHeight="1" x14ac:dyDescent="0.3">
      <c r="A2506" s="4">
        <v>44192</v>
      </c>
      <c r="B2506" s="2">
        <v>88.09</v>
      </c>
      <c r="C2506" s="2">
        <v>-9805.3799999999992</v>
      </c>
      <c r="D2506" s="2" t="s">
        <v>55</v>
      </c>
    </row>
    <row r="2507" spans="1:4" ht="15.75" customHeight="1" x14ac:dyDescent="0.3">
      <c r="A2507" s="4">
        <v>44192</v>
      </c>
      <c r="B2507" s="2">
        <v>268.58</v>
      </c>
      <c r="C2507" s="2">
        <v>-3186.92</v>
      </c>
      <c r="D2507" s="2" t="s">
        <v>53</v>
      </c>
    </row>
    <row r="2508" spans="1:4" ht="15.75" customHeight="1" x14ac:dyDescent="0.3">
      <c r="A2508" s="4">
        <v>44192</v>
      </c>
      <c r="B2508" s="2">
        <v>28.95</v>
      </c>
      <c r="C2508" s="2">
        <v>340.28</v>
      </c>
      <c r="D2508" s="2" t="s">
        <v>52</v>
      </c>
    </row>
    <row r="2509" spans="1:4" ht="15.75" customHeight="1" x14ac:dyDescent="0.3">
      <c r="A2509" s="4">
        <v>44192</v>
      </c>
      <c r="B2509" s="2">
        <v>234.04</v>
      </c>
      <c r="C2509" s="2">
        <v>-131426.45000000001</v>
      </c>
      <c r="D2509" s="2" t="s">
        <v>54</v>
      </c>
    </row>
    <row r="2510" spans="1:4" ht="15.75" customHeight="1" x14ac:dyDescent="0.3">
      <c r="A2510" s="4">
        <v>44193</v>
      </c>
      <c r="B2510" s="2">
        <v>10377.299999999999</v>
      </c>
      <c r="C2510" s="2">
        <v>156818.12</v>
      </c>
      <c r="D2510" s="2" t="s">
        <v>53</v>
      </c>
    </row>
    <row r="2511" spans="1:4" ht="15.75" customHeight="1" x14ac:dyDescent="0.3">
      <c r="A2511" s="4">
        <v>44193</v>
      </c>
      <c r="B2511" s="2">
        <v>666.11</v>
      </c>
      <c r="C2511" s="2">
        <v>7282.47</v>
      </c>
      <c r="D2511" s="2" t="s">
        <v>52</v>
      </c>
    </row>
    <row r="2512" spans="1:4" ht="15.75" customHeight="1" x14ac:dyDescent="0.3">
      <c r="A2512" s="4">
        <v>44193</v>
      </c>
      <c r="B2512" s="2">
        <v>6968.33</v>
      </c>
      <c r="C2512" s="2">
        <v>23154.26</v>
      </c>
      <c r="D2512" s="2" t="s">
        <v>54</v>
      </c>
    </row>
    <row r="2513" spans="1:4" ht="15.75" customHeight="1" x14ac:dyDescent="0.3">
      <c r="A2513" s="4">
        <v>44193</v>
      </c>
      <c r="B2513" s="2">
        <v>8459.6</v>
      </c>
      <c r="C2513" s="2">
        <v>139171.64000000001</v>
      </c>
      <c r="D2513" s="2" t="s">
        <v>55</v>
      </c>
    </row>
    <row r="2514" spans="1:4" ht="15.75" customHeight="1" x14ac:dyDescent="0.3">
      <c r="A2514" s="4">
        <v>44194</v>
      </c>
      <c r="B2514" s="2">
        <v>5917.3</v>
      </c>
      <c r="C2514" s="2">
        <v>227748.05</v>
      </c>
      <c r="D2514" s="2" t="s">
        <v>54</v>
      </c>
    </row>
    <row r="2515" spans="1:4" ht="15.75" customHeight="1" x14ac:dyDescent="0.3">
      <c r="A2515" s="4">
        <v>44194</v>
      </c>
      <c r="B2515" s="2">
        <v>11029.64</v>
      </c>
      <c r="C2515" s="2">
        <v>62200.9</v>
      </c>
      <c r="D2515" s="2" t="s">
        <v>53</v>
      </c>
    </row>
    <row r="2516" spans="1:4" ht="15.75" customHeight="1" x14ac:dyDescent="0.3">
      <c r="A2516" s="4">
        <v>44194</v>
      </c>
      <c r="B2516" s="2">
        <v>570.85</v>
      </c>
      <c r="C2516" s="2">
        <v>5454.3</v>
      </c>
      <c r="D2516" s="2" t="s">
        <v>52</v>
      </c>
    </row>
    <row r="2517" spans="1:4" ht="15.75" customHeight="1" x14ac:dyDescent="0.3">
      <c r="A2517" s="4">
        <v>44194</v>
      </c>
      <c r="B2517" s="2">
        <v>6765.41</v>
      </c>
      <c r="C2517" s="2">
        <v>93118.09</v>
      </c>
      <c r="D2517" s="2" t="s">
        <v>55</v>
      </c>
    </row>
    <row r="2518" spans="1:4" ht="15.75" customHeight="1" x14ac:dyDescent="0.3">
      <c r="A2518" s="4">
        <v>44195</v>
      </c>
      <c r="B2518" s="2">
        <v>5871.76</v>
      </c>
      <c r="C2518" s="2">
        <v>114100.03</v>
      </c>
      <c r="D2518" s="2" t="s">
        <v>54</v>
      </c>
    </row>
    <row r="2519" spans="1:4" ht="15.75" customHeight="1" x14ac:dyDescent="0.3">
      <c r="A2519" s="4">
        <v>44195</v>
      </c>
      <c r="B2519" s="2">
        <v>1103.3800000000001</v>
      </c>
      <c r="C2519" s="2">
        <v>-12850.2</v>
      </c>
      <c r="D2519" s="2" t="s">
        <v>52</v>
      </c>
    </row>
    <row r="2520" spans="1:4" ht="15.75" customHeight="1" x14ac:dyDescent="0.3">
      <c r="A2520" s="4">
        <v>44195</v>
      </c>
      <c r="B2520" s="2">
        <v>10600.78</v>
      </c>
      <c r="C2520" s="2">
        <v>-258232.78</v>
      </c>
      <c r="D2520" s="2" t="s">
        <v>55</v>
      </c>
    </row>
    <row r="2521" spans="1:4" ht="15.75" customHeight="1" x14ac:dyDescent="0.3">
      <c r="A2521" s="4">
        <v>44195</v>
      </c>
      <c r="B2521" s="2">
        <v>11521.29</v>
      </c>
      <c r="C2521" s="2">
        <v>-43787.24</v>
      </c>
      <c r="D2521" s="2" t="s">
        <v>53</v>
      </c>
    </row>
    <row r="2522" spans="1:4" ht="15.75" customHeight="1" x14ac:dyDescent="0.3">
      <c r="A2522" s="4">
        <v>44196</v>
      </c>
      <c r="B2522" s="2">
        <v>9401.75</v>
      </c>
      <c r="C2522" s="2">
        <v>-364220.9</v>
      </c>
      <c r="D2522" s="2" t="s">
        <v>55</v>
      </c>
    </row>
    <row r="2523" spans="1:4" ht="15.75" customHeight="1" x14ac:dyDescent="0.3">
      <c r="A2523" s="4">
        <v>44196</v>
      </c>
      <c r="B2523" s="2">
        <v>6183.06</v>
      </c>
      <c r="C2523" s="2">
        <v>112423.67999999999</v>
      </c>
      <c r="D2523" s="2" t="s">
        <v>54</v>
      </c>
    </row>
    <row r="2524" spans="1:4" ht="15.75" customHeight="1" x14ac:dyDescent="0.3">
      <c r="A2524" s="4">
        <v>44196</v>
      </c>
      <c r="B2524" s="2">
        <v>12191.18</v>
      </c>
      <c r="C2524" s="2">
        <v>-7222.24</v>
      </c>
      <c r="D2524" s="2" t="s">
        <v>53</v>
      </c>
    </row>
    <row r="2525" spans="1:4" ht="15.75" customHeight="1" x14ac:dyDescent="0.3">
      <c r="A2525" s="4">
        <v>44196</v>
      </c>
      <c r="B2525" s="2">
        <v>550</v>
      </c>
      <c r="C2525" s="2">
        <v>-7341.28</v>
      </c>
      <c r="D2525" s="2" t="s">
        <v>52</v>
      </c>
    </row>
    <row r="2526" spans="1:4" ht="15.75" customHeight="1" x14ac:dyDescent="0.3">
      <c r="A2526" s="4">
        <v>44199</v>
      </c>
      <c r="B2526" s="2">
        <v>524.58000000000004</v>
      </c>
      <c r="C2526" s="2">
        <v>963.55</v>
      </c>
      <c r="D2526" s="2" t="s">
        <v>53</v>
      </c>
    </row>
    <row r="2527" spans="1:4" ht="15.75" customHeight="1" x14ac:dyDescent="0.3">
      <c r="A2527" s="4">
        <v>44199</v>
      </c>
      <c r="B2527" s="2">
        <v>234.68</v>
      </c>
      <c r="C2527" s="2">
        <v>-21505.29</v>
      </c>
      <c r="D2527" s="2" t="s">
        <v>55</v>
      </c>
    </row>
    <row r="2528" spans="1:4" ht="15.75" customHeight="1" x14ac:dyDescent="0.3">
      <c r="A2528" s="4">
        <v>44199</v>
      </c>
      <c r="B2528" s="2">
        <v>26.27</v>
      </c>
      <c r="C2528" s="2">
        <v>-844.9</v>
      </c>
      <c r="D2528" s="2" t="s">
        <v>52</v>
      </c>
    </row>
    <row r="2529" spans="1:4" ht="15.75" customHeight="1" x14ac:dyDescent="0.3">
      <c r="A2529" s="4">
        <v>44199</v>
      </c>
      <c r="B2529" s="2">
        <v>475.58</v>
      </c>
      <c r="C2529" s="2">
        <v>-373540.36</v>
      </c>
      <c r="D2529" s="2" t="s">
        <v>54</v>
      </c>
    </row>
    <row r="2530" spans="1:4" ht="15.75" customHeight="1" x14ac:dyDescent="0.3">
      <c r="A2530" s="4">
        <v>44200</v>
      </c>
      <c r="B2530" s="2">
        <v>9059.73</v>
      </c>
      <c r="C2530" s="2">
        <v>-892648.59</v>
      </c>
      <c r="D2530" s="2" t="s">
        <v>54</v>
      </c>
    </row>
    <row r="2531" spans="1:4" ht="15.75" customHeight="1" x14ac:dyDescent="0.3">
      <c r="A2531" s="4">
        <v>44200</v>
      </c>
      <c r="B2531" s="2">
        <v>13304.12</v>
      </c>
      <c r="C2531" s="2">
        <v>185147.6</v>
      </c>
      <c r="D2531" s="2" t="s">
        <v>53</v>
      </c>
    </row>
    <row r="2532" spans="1:4" ht="15.75" customHeight="1" x14ac:dyDescent="0.3">
      <c r="A2532" s="4">
        <v>44200</v>
      </c>
      <c r="B2532" s="2">
        <v>10655.22</v>
      </c>
      <c r="C2532" s="2">
        <v>40685.01</v>
      </c>
      <c r="D2532" s="2" t="s">
        <v>55</v>
      </c>
    </row>
    <row r="2533" spans="1:4" ht="15.75" customHeight="1" x14ac:dyDescent="0.3">
      <c r="A2533" s="4">
        <v>44200</v>
      </c>
      <c r="B2533" s="2">
        <v>1162.32</v>
      </c>
      <c r="C2533" s="2">
        <v>-7668.4</v>
      </c>
      <c r="D2533" s="2" t="s">
        <v>52</v>
      </c>
    </row>
    <row r="2534" spans="1:4" ht="15.75" customHeight="1" x14ac:dyDescent="0.3">
      <c r="A2534" s="4">
        <v>44201</v>
      </c>
      <c r="B2534" s="2">
        <v>9310.41</v>
      </c>
      <c r="C2534" s="2">
        <v>89556.85</v>
      </c>
      <c r="D2534" s="2" t="s">
        <v>54</v>
      </c>
    </row>
    <row r="2535" spans="1:4" ht="15.75" customHeight="1" x14ac:dyDescent="0.3">
      <c r="A2535" s="4">
        <v>44201</v>
      </c>
      <c r="B2535" s="2">
        <v>1477.14</v>
      </c>
      <c r="C2535" s="2">
        <v>-28649.46</v>
      </c>
      <c r="D2535" s="2" t="s">
        <v>52</v>
      </c>
    </row>
    <row r="2536" spans="1:4" ht="15.75" customHeight="1" x14ac:dyDescent="0.3">
      <c r="A2536" s="4">
        <v>44201</v>
      </c>
      <c r="B2536" s="2">
        <v>10848.65</v>
      </c>
      <c r="C2536" s="2">
        <v>121021.13</v>
      </c>
      <c r="D2536" s="2" t="s">
        <v>53</v>
      </c>
    </row>
    <row r="2537" spans="1:4" ht="15.75" customHeight="1" x14ac:dyDescent="0.3">
      <c r="A2537" s="4">
        <v>44201</v>
      </c>
      <c r="B2537" s="2">
        <v>8812.31</v>
      </c>
      <c r="C2537" s="2">
        <v>36636.379999999997</v>
      </c>
      <c r="D2537" s="2" t="s">
        <v>55</v>
      </c>
    </row>
    <row r="2538" spans="1:4" ht="15.75" customHeight="1" x14ac:dyDescent="0.3">
      <c r="A2538" s="4">
        <v>44202</v>
      </c>
      <c r="B2538" s="2">
        <v>15585.81</v>
      </c>
      <c r="C2538" s="2">
        <v>7005.33</v>
      </c>
      <c r="D2538" s="2" t="s">
        <v>53</v>
      </c>
    </row>
    <row r="2539" spans="1:4" ht="15.75" customHeight="1" x14ac:dyDescent="0.3">
      <c r="A2539" s="4">
        <v>44202</v>
      </c>
      <c r="B2539" s="2">
        <v>10325.98</v>
      </c>
      <c r="C2539" s="2">
        <v>-119135.62</v>
      </c>
      <c r="D2539" s="2" t="s">
        <v>55</v>
      </c>
    </row>
    <row r="2540" spans="1:4" ht="15.75" customHeight="1" x14ac:dyDescent="0.3">
      <c r="A2540" s="4">
        <v>44202</v>
      </c>
      <c r="B2540" s="2">
        <v>1356.05</v>
      </c>
      <c r="C2540" s="2">
        <v>18010.900000000001</v>
      </c>
      <c r="D2540" s="2" t="s">
        <v>52</v>
      </c>
    </row>
    <row r="2541" spans="1:4" ht="15.75" customHeight="1" x14ac:dyDescent="0.3">
      <c r="A2541" s="4">
        <v>44202</v>
      </c>
      <c r="B2541" s="2">
        <v>13255.62</v>
      </c>
      <c r="C2541" s="2">
        <v>-433524.42</v>
      </c>
      <c r="D2541" s="2" t="s">
        <v>54</v>
      </c>
    </row>
    <row r="2542" spans="1:4" ht="15.75" customHeight="1" x14ac:dyDescent="0.3">
      <c r="A2542" s="4">
        <v>44203</v>
      </c>
      <c r="B2542" s="2">
        <v>9700.43</v>
      </c>
      <c r="C2542" s="2">
        <v>190226.81</v>
      </c>
      <c r="D2542" s="2" t="s">
        <v>55</v>
      </c>
    </row>
    <row r="2543" spans="1:4" ht="15.75" customHeight="1" x14ac:dyDescent="0.3">
      <c r="A2543" s="4">
        <v>44203</v>
      </c>
      <c r="B2543" s="2">
        <v>1186.83</v>
      </c>
      <c r="C2543" s="2">
        <v>-29011.94</v>
      </c>
      <c r="D2543" s="2" t="s">
        <v>52</v>
      </c>
    </row>
    <row r="2544" spans="1:4" ht="15.75" customHeight="1" x14ac:dyDescent="0.3">
      <c r="A2544" s="4">
        <v>44203</v>
      </c>
      <c r="B2544" s="2">
        <v>11239.82</v>
      </c>
      <c r="C2544" s="2">
        <v>66306.67</v>
      </c>
      <c r="D2544" s="2" t="s">
        <v>53</v>
      </c>
    </row>
    <row r="2545" spans="1:4" ht="15.75" customHeight="1" x14ac:dyDescent="0.3">
      <c r="A2545" s="4">
        <v>44203</v>
      </c>
      <c r="B2545" s="2">
        <v>7976.9</v>
      </c>
      <c r="C2545" s="2">
        <v>172859.94</v>
      </c>
      <c r="D2545" s="2" t="s">
        <v>54</v>
      </c>
    </row>
    <row r="2546" spans="1:4" ht="15.75" customHeight="1" x14ac:dyDescent="0.3">
      <c r="A2546" s="4">
        <v>44204</v>
      </c>
      <c r="B2546" s="2">
        <v>1316.74</v>
      </c>
      <c r="C2546" s="2">
        <v>-41891.42</v>
      </c>
      <c r="D2546" s="2" t="s">
        <v>52</v>
      </c>
    </row>
    <row r="2547" spans="1:4" ht="15.75" customHeight="1" x14ac:dyDescent="0.3">
      <c r="A2547" s="4">
        <v>44204</v>
      </c>
      <c r="B2547" s="2">
        <v>12696.23</v>
      </c>
      <c r="C2547" s="2">
        <v>-29745.279999999999</v>
      </c>
      <c r="D2547" s="2" t="s">
        <v>53</v>
      </c>
    </row>
    <row r="2548" spans="1:4" ht="15.75" customHeight="1" x14ac:dyDescent="0.3">
      <c r="A2548" s="4">
        <v>44204</v>
      </c>
      <c r="B2548" s="2">
        <v>12783.78</v>
      </c>
      <c r="C2548" s="2">
        <v>-1932441.69</v>
      </c>
      <c r="D2548" s="2" t="s">
        <v>54</v>
      </c>
    </row>
    <row r="2549" spans="1:4" ht="15.75" customHeight="1" x14ac:dyDescent="0.3">
      <c r="A2549" s="4">
        <v>44204</v>
      </c>
      <c r="B2549" s="2">
        <v>7720.25</v>
      </c>
      <c r="C2549" s="2">
        <v>-53398.84</v>
      </c>
      <c r="D2549" s="2" t="s">
        <v>55</v>
      </c>
    </row>
    <row r="2550" spans="1:4" ht="15.75" customHeight="1" x14ac:dyDescent="0.3">
      <c r="A2550" s="4">
        <v>44206</v>
      </c>
      <c r="B2550" s="2">
        <v>253.95</v>
      </c>
      <c r="C2550" s="2">
        <v>-18876.34</v>
      </c>
      <c r="D2550" s="2" t="s">
        <v>55</v>
      </c>
    </row>
    <row r="2551" spans="1:4" ht="15.75" customHeight="1" x14ac:dyDescent="0.3">
      <c r="A2551" s="4">
        <v>44206</v>
      </c>
      <c r="B2551" s="2">
        <v>40.6</v>
      </c>
      <c r="C2551" s="2">
        <v>-10478.200000000001</v>
      </c>
      <c r="D2551" s="2" t="s">
        <v>52</v>
      </c>
    </row>
    <row r="2552" spans="1:4" ht="15.75" customHeight="1" x14ac:dyDescent="0.3">
      <c r="A2552" s="4">
        <v>44206</v>
      </c>
      <c r="B2552" s="2">
        <v>382.68</v>
      </c>
      <c r="C2552" s="2">
        <v>-26639.31</v>
      </c>
      <c r="D2552" s="2" t="s">
        <v>53</v>
      </c>
    </row>
    <row r="2553" spans="1:4" ht="15.75" customHeight="1" x14ac:dyDescent="0.3">
      <c r="A2553" s="4">
        <v>44206</v>
      </c>
      <c r="B2553" s="2">
        <v>249.25</v>
      </c>
      <c r="C2553" s="2">
        <v>-30351.200000000001</v>
      </c>
      <c r="D2553" s="2" t="s">
        <v>54</v>
      </c>
    </row>
    <row r="2554" spans="1:4" ht="15.75" customHeight="1" x14ac:dyDescent="0.3">
      <c r="A2554" s="4">
        <v>44207</v>
      </c>
      <c r="B2554" s="2">
        <v>918.79</v>
      </c>
      <c r="C2554" s="2">
        <v>-37880.44</v>
      </c>
      <c r="D2554" s="2" t="s">
        <v>52</v>
      </c>
    </row>
    <row r="2555" spans="1:4" ht="15.75" customHeight="1" x14ac:dyDescent="0.3">
      <c r="A2555" s="4">
        <v>44207</v>
      </c>
      <c r="B2555" s="2">
        <v>8544.7999999999993</v>
      </c>
      <c r="C2555" s="2">
        <v>-304485.46000000002</v>
      </c>
      <c r="D2555" s="2" t="s">
        <v>54</v>
      </c>
    </row>
    <row r="2556" spans="1:4" ht="15.75" customHeight="1" x14ac:dyDescent="0.3">
      <c r="A2556" s="4">
        <v>44207</v>
      </c>
      <c r="B2556" s="2">
        <v>11954.91</v>
      </c>
      <c r="C2556" s="2">
        <v>-124762.39</v>
      </c>
      <c r="D2556" s="2" t="s">
        <v>53</v>
      </c>
    </row>
    <row r="2557" spans="1:4" ht="15.75" customHeight="1" x14ac:dyDescent="0.3">
      <c r="A2557" s="4">
        <v>44207</v>
      </c>
      <c r="B2557" s="2">
        <v>8840.0400000000009</v>
      </c>
      <c r="C2557" s="2">
        <v>31385.200000000001</v>
      </c>
      <c r="D2557" s="2" t="s">
        <v>55</v>
      </c>
    </row>
    <row r="2558" spans="1:4" ht="15.75" customHeight="1" x14ac:dyDescent="0.3">
      <c r="A2558" s="4">
        <v>44208</v>
      </c>
      <c r="B2558" s="2">
        <v>846.21</v>
      </c>
      <c r="C2558" s="2">
        <v>11690.5</v>
      </c>
      <c r="D2558" s="2" t="s">
        <v>52</v>
      </c>
    </row>
    <row r="2559" spans="1:4" ht="15.75" customHeight="1" x14ac:dyDescent="0.3">
      <c r="A2559" s="4">
        <v>44208</v>
      </c>
      <c r="B2559" s="2">
        <v>9744.57</v>
      </c>
      <c r="C2559" s="2">
        <v>-351605.29</v>
      </c>
      <c r="D2559" s="2" t="s">
        <v>55</v>
      </c>
    </row>
    <row r="2560" spans="1:4" ht="15.75" customHeight="1" x14ac:dyDescent="0.3">
      <c r="A2560" s="4">
        <v>44208</v>
      </c>
      <c r="B2560" s="2">
        <v>11210.55</v>
      </c>
      <c r="C2560" s="2">
        <v>43600.61</v>
      </c>
      <c r="D2560" s="2" t="s">
        <v>53</v>
      </c>
    </row>
    <row r="2561" spans="1:4" ht="15.75" customHeight="1" x14ac:dyDescent="0.3">
      <c r="A2561" s="4">
        <v>44208</v>
      </c>
      <c r="B2561" s="2">
        <v>8692.32</v>
      </c>
      <c r="C2561" s="2">
        <v>-118603.26</v>
      </c>
      <c r="D2561" s="2" t="s">
        <v>54</v>
      </c>
    </row>
    <row r="2562" spans="1:4" ht="15.75" customHeight="1" x14ac:dyDescent="0.3">
      <c r="A2562" s="4">
        <v>44209</v>
      </c>
      <c r="B2562" s="2">
        <v>10338.57</v>
      </c>
      <c r="C2562" s="2">
        <v>-10907.09</v>
      </c>
      <c r="D2562" s="2" t="s">
        <v>53</v>
      </c>
    </row>
    <row r="2563" spans="1:4" ht="15.75" customHeight="1" x14ac:dyDescent="0.3">
      <c r="A2563" s="4">
        <v>44209</v>
      </c>
      <c r="B2563" s="2">
        <v>744.65</v>
      </c>
      <c r="C2563" s="2">
        <v>7089.09</v>
      </c>
      <c r="D2563" s="2" t="s">
        <v>52</v>
      </c>
    </row>
    <row r="2564" spans="1:4" ht="15.75" customHeight="1" x14ac:dyDescent="0.3">
      <c r="A2564" s="4">
        <v>44209</v>
      </c>
      <c r="B2564" s="2">
        <v>7736.99</v>
      </c>
      <c r="C2564" s="2">
        <v>120403.46</v>
      </c>
      <c r="D2564" s="2" t="s">
        <v>54</v>
      </c>
    </row>
    <row r="2565" spans="1:4" ht="15.75" customHeight="1" x14ac:dyDescent="0.3">
      <c r="A2565" s="4">
        <v>44209</v>
      </c>
      <c r="B2565" s="2">
        <v>10135.469999999999</v>
      </c>
      <c r="C2565" s="2">
        <v>-136999.09</v>
      </c>
      <c r="D2565" s="2" t="s">
        <v>55</v>
      </c>
    </row>
    <row r="2566" spans="1:4" ht="15.75" customHeight="1" x14ac:dyDescent="0.3">
      <c r="A2566" s="4">
        <v>44210</v>
      </c>
      <c r="B2566" s="2">
        <v>864.97</v>
      </c>
      <c r="C2566" s="2">
        <v>6052.81</v>
      </c>
      <c r="D2566" s="2" t="s">
        <v>52</v>
      </c>
    </row>
    <row r="2567" spans="1:4" ht="15.75" customHeight="1" x14ac:dyDescent="0.3">
      <c r="A2567" s="4">
        <v>44210</v>
      </c>
      <c r="B2567" s="2">
        <v>9330.98</v>
      </c>
      <c r="C2567" s="2">
        <v>-2309.16</v>
      </c>
      <c r="D2567" s="2" t="s">
        <v>55</v>
      </c>
    </row>
    <row r="2568" spans="1:4" ht="15.75" customHeight="1" x14ac:dyDescent="0.3">
      <c r="A2568" s="4">
        <v>44210</v>
      </c>
      <c r="B2568" s="2">
        <v>12719.35</v>
      </c>
      <c r="C2568" s="2">
        <v>-36236.78</v>
      </c>
      <c r="D2568" s="2" t="s">
        <v>53</v>
      </c>
    </row>
    <row r="2569" spans="1:4" ht="15.75" customHeight="1" x14ac:dyDescent="0.3">
      <c r="A2569" s="4">
        <v>44210</v>
      </c>
      <c r="B2569" s="2">
        <v>8665.02</v>
      </c>
      <c r="C2569" s="2">
        <v>-2619.63</v>
      </c>
      <c r="D2569" s="2" t="s">
        <v>54</v>
      </c>
    </row>
    <row r="2570" spans="1:4" ht="15.75" customHeight="1" x14ac:dyDescent="0.3">
      <c r="A2570" s="4">
        <v>44211</v>
      </c>
      <c r="B2570" s="2">
        <v>556.82000000000005</v>
      </c>
      <c r="C2570" s="2">
        <v>4754.6000000000004</v>
      </c>
      <c r="D2570" s="2" t="s">
        <v>52</v>
      </c>
    </row>
    <row r="2571" spans="1:4" ht="15.75" customHeight="1" x14ac:dyDescent="0.3">
      <c r="A2571" s="4">
        <v>44211</v>
      </c>
      <c r="B2571" s="2">
        <v>9865.2199999999993</v>
      </c>
      <c r="C2571" s="2">
        <v>-90473.45</v>
      </c>
      <c r="D2571" s="2" t="s">
        <v>53</v>
      </c>
    </row>
    <row r="2572" spans="1:4" ht="15.75" customHeight="1" x14ac:dyDescent="0.3">
      <c r="A2572" s="4">
        <v>44211</v>
      </c>
      <c r="B2572" s="2">
        <v>10663.79</v>
      </c>
      <c r="C2572" s="2">
        <v>63449.16</v>
      </c>
      <c r="D2572" s="2" t="s">
        <v>54</v>
      </c>
    </row>
    <row r="2573" spans="1:4" ht="15.75" customHeight="1" x14ac:dyDescent="0.3">
      <c r="A2573" s="4">
        <v>44211</v>
      </c>
      <c r="B2573" s="2">
        <v>9067.27</v>
      </c>
      <c r="C2573" s="2">
        <v>44296.42</v>
      </c>
      <c r="D2573" s="2" t="s">
        <v>55</v>
      </c>
    </row>
    <row r="2574" spans="1:4" ht="15.75" customHeight="1" x14ac:dyDescent="0.3">
      <c r="A2574" s="4">
        <v>44213</v>
      </c>
      <c r="B2574" s="2">
        <v>386.73</v>
      </c>
      <c r="C2574" s="2">
        <v>-61634.44</v>
      </c>
      <c r="D2574" s="2" t="s">
        <v>53</v>
      </c>
    </row>
    <row r="2575" spans="1:4" ht="15.75" customHeight="1" x14ac:dyDescent="0.3">
      <c r="A2575" s="4">
        <v>44213</v>
      </c>
      <c r="B2575" s="2">
        <v>157.09</v>
      </c>
      <c r="C2575" s="2">
        <v>-16422.349999999999</v>
      </c>
      <c r="D2575" s="2" t="s">
        <v>55</v>
      </c>
    </row>
    <row r="2576" spans="1:4" ht="15.75" customHeight="1" x14ac:dyDescent="0.3">
      <c r="A2576" s="4">
        <v>44213</v>
      </c>
      <c r="B2576" s="2">
        <v>34.08</v>
      </c>
      <c r="C2576" s="2">
        <v>44.08</v>
      </c>
      <c r="D2576" s="2" t="s">
        <v>52</v>
      </c>
    </row>
    <row r="2577" spans="1:4" ht="15.75" customHeight="1" x14ac:dyDescent="0.3">
      <c r="A2577" s="4">
        <v>44213</v>
      </c>
      <c r="B2577" s="2">
        <v>677.79</v>
      </c>
      <c r="C2577" s="2">
        <v>-183825.8</v>
      </c>
      <c r="D2577" s="2" t="s">
        <v>54</v>
      </c>
    </row>
    <row r="2578" spans="1:4" ht="15.75" customHeight="1" x14ac:dyDescent="0.3">
      <c r="A2578" s="4">
        <v>44214</v>
      </c>
      <c r="B2578" s="2">
        <v>9266.59</v>
      </c>
      <c r="C2578" s="2">
        <v>-20251.560000000001</v>
      </c>
      <c r="D2578" s="2" t="s">
        <v>54</v>
      </c>
    </row>
    <row r="2579" spans="1:4" ht="15.75" customHeight="1" x14ac:dyDescent="0.3">
      <c r="A2579" s="4">
        <v>44214</v>
      </c>
      <c r="B2579" s="2">
        <v>8747.5499999999993</v>
      </c>
      <c r="C2579" s="2">
        <v>-88019.39</v>
      </c>
      <c r="D2579" s="2" t="s">
        <v>53</v>
      </c>
    </row>
    <row r="2580" spans="1:4" ht="15.75" customHeight="1" x14ac:dyDescent="0.3">
      <c r="A2580" s="4">
        <v>44214</v>
      </c>
      <c r="B2580" s="2">
        <v>7586.36</v>
      </c>
      <c r="C2580" s="2">
        <v>-12584.37</v>
      </c>
      <c r="D2580" s="2" t="s">
        <v>55</v>
      </c>
    </row>
    <row r="2581" spans="1:4" ht="15.75" customHeight="1" x14ac:dyDescent="0.3">
      <c r="A2581" s="4">
        <v>44214</v>
      </c>
      <c r="B2581" s="2">
        <v>437.89</v>
      </c>
      <c r="C2581" s="2">
        <v>-4335.3500000000004</v>
      </c>
      <c r="D2581" s="2" t="s">
        <v>52</v>
      </c>
    </row>
    <row r="2582" spans="1:4" ht="15.75" customHeight="1" x14ac:dyDescent="0.3">
      <c r="A2582" s="4">
        <v>44215</v>
      </c>
      <c r="B2582" s="2">
        <v>11664.2</v>
      </c>
      <c r="C2582" s="2">
        <v>63116.639999999999</v>
      </c>
      <c r="D2582" s="2" t="s">
        <v>53</v>
      </c>
    </row>
    <row r="2583" spans="1:4" ht="15.75" customHeight="1" x14ac:dyDescent="0.3">
      <c r="A2583" s="4">
        <v>44215</v>
      </c>
      <c r="B2583" s="2">
        <v>11767.78</v>
      </c>
      <c r="C2583" s="2">
        <v>157684.87</v>
      </c>
      <c r="D2583" s="2" t="s">
        <v>54</v>
      </c>
    </row>
    <row r="2584" spans="1:4" ht="15.75" customHeight="1" x14ac:dyDescent="0.3">
      <c r="A2584" s="4">
        <v>44215</v>
      </c>
      <c r="B2584" s="2">
        <v>847.33</v>
      </c>
      <c r="C2584" s="2">
        <v>10717.97</v>
      </c>
      <c r="D2584" s="2" t="s">
        <v>52</v>
      </c>
    </row>
    <row r="2585" spans="1:4" ht="15.75" customHeight="1" x14ac:dyDescent="0.3">
      <c r="A2585" s="4">
        <v>44215</v>
      </c>
      <c r="B2585" s="2">
        <v>8381.76</v>
      </c>
      <c r="C2585" s="2">
        <v>-7498.26</v>
      </c>
      <c r="D2585" s="2" t="s">
        <v>55</v>
      </c>
    </row>
    <row r="2586" spans="1:4" ht="15.75" customHeight="1" x14ac:dyDescent="0.3">
      <c r="A2586" s="4">
        <v>44216</v>
      </c>
      <c r="B2586" s="2">
        <v>15546.57</v>
      </c>
      <c r="C2586" s="2">
        <v>-620909.30000000005</v>
      </c>
      <c r="D2586" s="2" t="s">
        <v>54</v>
      </c>
    </row>
    <row r="2587" spans="1:4" ht="15.75" customHeight="1" x14ac:dyDescent="0.3">
      <c r="A2587" s="4">
        <v>44216</v>
      </c>
      <c r="B2587" s="2">
        <v>11603.79</v>
      </c>
      <c r="C2587" s="2">
        <v>105323.97</v>
      </c>
      <c r="D2587" s="2" t="s">
        <v>55</v>
      </c>
    </row>
    <row r="2588" spans="1:4" ht="15.75" customHeight="1" x14ac:dyDescent="0.3">
      <c r="A2588" s="4">
        <v>44216</v>
      </c>
      <c r="B2588" s="2">
        <v>12269.52</v>
      </c>
      <c r="C2588" s="2">
        <v>-91216.82</v>
      </c>
      <c r="D2588" s="2" t="s">
        <v>53</v>
      </c>
    </row>
    <row r="2589" spans="1:4" ht="15.75" customHeight="1" x14ac:dyDescent="0.3">
      <c r="A2589" s="4">
        <v>44216</v>
      </c>
      <c r="B2589" s="2">
        <v>660.28</v>
      </c>
      <c r="C2589" s="2">
        <v>-701.82</v>
      </c>
      <c r="D2589" s="2" t="s">
        <v>52</v>
      </c>
    </row>
    <row r="2590" spans="1:4" ht="15.75" customHeight="1" x14ac:dyDescent="0.3">
      <c r="A2590" s="4">
        <v>44217</v>
      </c>
      <c r="B2590" s="2">
        <v>10042.9</v>
      </c>
      <c r="C2590" s="2">
        <v>33486.879999999997</v>
      </c>
      <c r="D2590" s="2" t="s">
        <v>54</v>
      </c>
    </row>
    <row r="2591" spans="1:4" ht="15.75" customHeight="1" x14ac:dyDescent="0.3">
      <c r="A2591" s="4">
        <v>44217</v>
      </c>
      <c r="B2591" s="2">
        <v>11343.4</v>
      </c>
      <c r="C2591" s="2">
        <v>62490.26</v>
      </c>
      <c r="D2591" s="2" t="s">
        <v>53</v>
      </c>
    </row>
    <row r="2592" spans="1:4" ht="15.75" customHeight="1" x14ac:dyDescent="0.3">
      <c r="A2592" s="4">
        <v>44217</v>
      </c>
      <c r="B2592" s="2">
        <v>9601.76</v>
      </c>
      <c r="C2592" s="2">
        <v>-70853.72</v>
      </c>
      <c r="D2592" s="2" t="s">
        <v>55</v>
      </c>
    </row>
    <row r="2593" spans="1:4" ht="15.75" customHeight="1" x14ac:dyDescent="0.3">
      <c r="A2593" s="4">
        <v>44217</v>
      </c>
      <c r="B2593" s="2">
        <v>1011.91</v>
      </c>
      <c r="C2593" s="2">
        <v>15784.76</v>
      </c>
      <c r="D2593" s="2" t="s">
        <v>52</v>
      </c>
    </row>
    <row r="2594" spans="1:4" ht="15.75" customHeight="1" x14ac:dyDescent="0.3">
      <c r="A2594" s="4">
        <v>44218</v>
      </c>
      <c r="B2594" s="2">
        <v>8953.1299999999992</v>
      </c>
      <c r="C2594" s="2">
        <v>215843.24</v>
      </c>
      <c r="D2594" s="2" t="s">
        <v>55</v>
      </c>
    </row>
    <row r="2595" spans="1:4" ht="15.75" customHeight="1" x14ac:dyDescent="0.3">
      <c r="A2595" s="4">
        <v>44218</v>
      </c>
      <c r="B2595" s="2">
        <v>679.81</v>
      </c>
      <c r="C2595" s="2">
        <v>-5274.85</v>
      </c>
      <c r="D2595" s="2" t="s">
        <v>52</v>
      </c>
    </row>
    <row r="2596" spans="1:4" ht="15.75" customHeight="1" x14ac:dyDescent="0.3">
      <c r="A2596" s="4">
        <v>44218</v>
      </c>
      <c r="B2596" s="2">
        <v>9935.69</v>
      </c>
      <c r="C2596" s="2">
        <v>77950.53</v>
      </c>
      <c r="D2596" s="2" t="s">
        <v>53</v>
      </c>
    </row>
    <row r="2597" spans="1:4" ht="15.75" customHeight="1" x14ac:dyDescent="0.3">
      <c r="A2597" s="4">
        <v>44218</v>
      </c>
      <c r="B2597" s="2">
        <v>12368.23</v>
      </c>
      <c r="C2597" s="2">
        <v>-200699.49</v>
      </c>
      <c r="D2597" s="2" t="s">
        <v>54</v>
      </c>
    </row>
    <row r="2598" spans="1:4" ht="15.75" customHeight="1" x14ac:dyDescent="0.3">
      <c r="A2598" s="4">
        <v>44220</v>
      </c>
      <c r="B2598" s="2">
        <v>129.19999999999999</v>
      </c>
      <c r="C2598" s="2">
        <v>-5173.2</v>
      </c>
      <c r="D2598" s="2" t="s">
        <v>54</v>
      </c>
    </row>
    <row r="2599" spans="1:4" ht="15.75" customHeight="1" x14ac:dyDescent="0.3">
      <c r="A2599" s="4">
        <v>44220</v>
      </c>
      <c r="B2599" s="2">
        <v>92.24</v>
      </c>
      <c r="C2599" s="2">
        <v>-2832.38</v>
      </c>
      <c r="D2599" s="2" t="s">
        <v>53</v>
      </c>
    </row>
    <row r="2600" spans="1:4" ht="15.75" customHeight="1" x14ac:dyDescent="0.3">
      <c r="A2600" s="4">
        <v>44220</v>
      </c>
      <c r="B2600" s="2">
        <v>10.38</v>
      </c>
      <c r="C2600" s="2">
        <v>-120.98</v>
      </c>
      <c r="D2600" s="2" t="s">
        <v>52</v>
      </c>
    </row>
    <row r="2601" spans="1:4" ht="15.75" customHeight="1" x14ac:dyDescent="0.3">
      <c r="A2601" s="4">
        <v>44220</v>
      </c>
      <c r="B2601" s="2">
        <v>58.77</v>
      </c>
      <c r="C2601" s="2">
        <v>-1754.21</v>
      </c>
      <c r="D2601" s="2" t="s">
        <v>55</v>
      </c>
    </row>
    <row r="2602" spans="1:4" ht="15.75" customHeight="1" x14ac:dyDescent="0.3">
      <c r="A2602" s="4">
        <v>44221</v>
      </c>
      <c r="B2602" s="2">
        <v>14085.28</v>
      </c>
      <c r="C2602" s="2">
        <v>103879.48</v>
      </c>
      <c r="D2602" s="2" t="s">
        <v>54</v>
      </c>
    </row>
    <row r="2603" spans="1:4" ht="15.75" customHeight="1" x14ac:dyDescent="0.3">
      <c r="A2603" s="4">
        <v>44221</v>
      </c>
      <c r="B2603" s="2">
        <v>12134.43</v>
      </c>
      <c r="C2603" s="2">
        <v>281762.5</v>
      </c>
      <c r="D2603" s="2" t="s">
        <v>55</v>
      </c>
    </row>
    <row r="2604" spans="1:4" ht="15.75" customHeight="1" x14ac:dyDescent="0.3">
      <c r="A2604" s="4">
        <v>44221</v>
      </c>
      <c r="B2604" s="2">
        <v>659.52</v>
      </c>
      <c r="C2604" s="2">
        <v>-5037.8</v>
      </c>
      <c r="D2604" s="2" t="s">
        <v>52</v>
      </c>
    </row>
    <row r="2605" spans="1:4" ht="15.75" customHeight="1" x14ac:dyDescent="0.3">
      <c r="A2605" s="4">
        <v>44221</v>
      </c>
      <c r="B2605" s="2">
        <v>11732.39</v>
      </c>
      <c r="C2605" s="2">
        <v>118980.27</v>
      </c>
      <c r="D2605" s="2" t="s">
        <v>53</v>
      </c>
    </row>
    <row r="2606" spans="1:4" ht="15.75" customHeight="1" x14ac:dyDescent="0.3">
      <c r="A2606" s="4">
        <v>44222</v>
      </c>
      <c r="B2606" s="2">
        <v>11564.33</v>
      </c>
      <c r="C2606" s="2">
        <v>288254.52</v>
      </c>
      <c r="D2606" s="2" t="s">
        <v>54</v>
      </c>
    </row>
    <row r="2607" spans="1:4" ht="15.75" customHeight="1" x14ac:dyDescent="0.3">
      <c r="A2607" s="4">
        <v>44222</v>
      </c>
      <c r="B2607" s="2">
        <v>691.82</v>
      </c>
      <c r="C2607" s="2">
        <v>-29.17</v>
      </c>
      <c r="D2607" s="2" t="s">
        <v>52</v>
      </c>
    </row>
    <row r="2608" spans="1:4" ht="15.75" customHeight="1" x14ac:dyDescent="0.3">
      <c r="A2608" s="4">
        <v>44222</v>
      </c>
      <c r="B2608" s="2">
        <v>14661.57</v>
      </c>
      <c r="C2608" s="2">
        <v>-13333.08</v>
      </c>
      <c r="D2608" s="2" t="s">
        <v>55</v>
      </c>
    </row>
    <row r="2609" spans="1:4" ht="15.75" customHeight="1" x14ac:dyDescent="0.3">
      <c r="A2609" s="4">
        <v>44222</v>
      </c>
      <c r="B2609" s="2">
        <v>10807.39</v>
      </c>
      <c r="C2609" s="2">
        <v>93778.5</v>
      </c>
      <c r="D2609" s="2" t="s">
        <v>53</v>
      </c>
    </row>
    <row r="2610" spans="1:4" ht="15.75" customHeight="1" x14ac:dyDescent="0.3">
      <c r="A2610" s="4">
        <v>44223</v>
      </c>
      <c r="B2610" s="2">
        <v>16040.39</v>
      </c>
      <c r="C2610" s="2">
        <v>12623.28</v>
      </c>
      <c r="D2610" s="2" t="s">
        <v>53</v>
      </c>
    </row>
    <row r="2611" spans="1:4" ht="15.75" customHeight="1" x14ac:dyDescent="0.3">
      <c r="A2611" s="4">
        <v>44223</v>
      </c>
      <c r="B2611" s="2">
        <v>18044.759999999998</v>
      </c>
      <c r="C2611" s="2">
        <v>316420.52</v>
      </c>
      <c r="D2611" s="2" t="s">
        <v>55</v>
      </c>
    </row>
    <row r="2612" spans="1:4" ht="15.75" customHeight="1" x14ac:dyDescent="0.3">
      <c r="A2612" s="4">
        <v>44223</v>
      </c>
      <c r="B2612" s="2">
        <v>743.18</v>
      </c>
      <c r="C2612" s="2">
        <v>-5460.41</v>
      </c>
      <c r="D2612" s="2" t="s">
        <v>52</v>
      </c>
    </row>
    <row r="2613" spans="1:4" ht="15.75" customHeight="1" x14ac:dyDescent="0.3">
      <c r="A2613" s="4">
        <v>44223</v>
      </c>
      <c r="B2613" s="2">
        <v>12907.16</v>
      </c>
      <c r="C2613" s="2">
        <v>-16618.349999999999</v>
      </c>
      <c r="D2613" s="2" t="s">
        <v>54</v>
      </c>
    </row>
    <row r="2614" spans="1:4" ht="15.75" customHeight="1" x14ac:dyDescent="0.3">
      <c r="A2614" s="4">
        <v>44224</v>
      </c>
      <c r="B2614" s="2">
        <v>10928.36</v>
      </c>
      <c r="C2614" s="2">
        <v>240594.03</v>
      </c>
      <c r="D2614" s="2" t="s">
        <v>55</v>
      </c>
    </row>
    <row r="2615" spans="1:4" ht="15.75" customHeight="1" x14ac:dyDescent="0.3">
      <c r="A2615" s="4">
        <v>44224</v>
      </c>
      <c r="B2615" s="2">
        <v>1904.61</v>
      </c>
      <c r="C2615" s="2">
        <v>6524.34</v>
      </c>
      <c r="D2615" s="2" t="s">
        <v>52</v>
      </c>
    </row>
    <row r="2616" spans="1:4" ht="15.75" customHeight="1" x14ac:dyDescent="0.3">
      <c r="A2616" s="4">
        <v>44224</v>
      </c>
      <c r="B2616" s="2">
        <v>12020.75</v>
      </c>
      <c r="C2616" s="2">
        <v>207817.24</v>
      </c>
      <c r="D2616" s="2" t="s">
        <v>53</v>
      </c>
    </row>
    <row r="2617" spans="1:4" ht="15.75" customHeight="1" x14ac:dyDescent="0.3">
      <c r="A2617" s="4">
        <v>44224</v>
      </c>
      <c r="B2617" s="2">
        <v>15668</v>
      </c>
      <c r="C2617" s="2">
        <v>-53189.41</v>
      </c>
      <c r="D2617" s="2" t="s">
        <v>54</v>
      </c>
    </row>
    <row r="2618" spans="1:4" ht="15.75" customHeight="1" x14ac:dyDescent="0.3">
      <c r="A2618" s="4">
        <v>44225</v>
      </c>
      <c r="B2618" s="2">
        <v>12008.91</v>
      </c>
      <c r="C2618" s="2">
        <v>412677.39</v>
      </c>
      <c r="D2618" s="2" t="s">
        <v>55</v>
      </c>
    </row>
    <row r="2619" spans="1:4" ht="15.75" customHeight="1" x14ac:dyDescent="0.3">
      <c r="A2619" s="4">
        <v>44225</v>
      </c>
      <c r="B2619" s="2">
        <v>2601.6999999999998</v>
      </c>
      <c r="C2619" s="2">
        <v>-101823.18</v>
      </c>
      <c r="D2619" s="2" t="s">
        <v>52</v>
      </c>
    </row>
    <row r="2620" spans="1:4" ht="15.75" customHeight="1" x14ac:dyDescent="0.3">
      <c r="A2620" s="4">
        <v>44225</v>
      </c>
      <c r="B2620" s="2">
        <v>10286.379999999999</v>
      </c>
      <c r="C2620" s="2">
        <v>128701.58</v>
      </c>
      <c r="D2620" s="2" t="s">
        <v>53</v>
      </c>
    </row>
    <row r="2621" spans="1:4" ht="15.75" customHeight="1" x14ac:dyDescent="0.3">
      <c r="A2621" s="4">
        <v>44225</v>
      </c>
      <c r="B2621" s="2">
        <v>15859.29</v>
      </c>
      <c r="C2621" s="2">
        <v>62804.28</v>
      </c>
      <c r="D2621" s="2" t="s">
        <v>54</v>
      </c>
    </row>
    <row r="2622" spans="1:4" ht="15.75" customHeight="1" x14ac:dyDescent="0.3">
      <c r="A2622" s="4">
        <v>44227</v>
      </c>
      <c r="B2622" s="2">
        <v>273.88</v>
      </c>
      <c r="C2622" s="2">
        <v>4679.09</v>
      </c>
      <c r="D2622" s="2" t="s">
        <v>53</v>
      </c>
    </row>
    <row r="2623" spans="1:4" ht="15.75" customHeight="1" x14ac:dyDescent="0.3">
      <c r="A2623" s="4">
        <v>44227</v>
      </c>
      <c r="B2623" s="2">
        <v>91.07</v>
      </c>
      <c r="C2623" s="2">
        <v>2614.61</v>
      </c>
      <c r="D2623" s="2" t="s">
        <v>55</v>
      </c>
    </row>
    <row r="2624" spans="1:4" ht="15.75" customHeight="1" x14ac:dyDescent="0.3">
      <c r="A2624" s="4">
        <v>44227</v>
      </c>
      <c r="B2624" s="2">
        <v>452.26</v>
      </c>
      <c r="C2624" s="2">
        <v>99214.9</v>
      </c>
      <c r="D2624" s="2" t="s">
        <v>54</v>
      </c>
    </row>
    <row r="2625" spans="1:4" ht="15.75" customHeight="1" x14ac:dyDescent="0.3">
      <c r="A2625" s="4">
        <v>44227</v>
      </c>
      <c r="B2625" s="2">
        <v>51.71</v>
      </c>
      <c r="C2625" s="2">
        <v>-3557.44</v>
      </c>
      <c r="D2625" s="2" t="s">
        <v>52</v>
      </c>
    </row>
    <row r="2626" spans="1:4" ht="15.75" customHeight="1" x14ac:dyDescent="0.3">
      <c r="A2626" s="4">
        <v>44228</v>
      </c>
      <c r="B2626" s="2">
        <v>12642.57</v>
      </c>
      <c r="C2626" s="2">
        <v>438757.28</v>
      </c>
      <c r="D2626" s="2" t="s">
        <v>55</v>
      </c>
    </row>
    <row r="2627" spans="1:4" ht="15.75" customHeight="1" x14ac:dyDescent="0.3">
      <c r="A2627" s="4">
        <v>44228</v>
      </c>
      <c r="B2627" s="2">
        <v>1282.3</v>
      </c>
      <c r="C2627" s="2">
        <v>-41262.25</v>
      </c>
      <c r="D2627" s="2" t="s">
        <v>52</v>
      </c>
    </row>
    <row r="2628" spans="1:4" ht="15.75" customHeight="1" x14ac:dyDescent="0.3">
      <c r="A2628" s="4">
        <v>44228</v>
      </c>
      <c r="B2628" s="2">
        <v>16734.88</v>
      </c>
      <c r="C2628" s="2">
        <v>862735.21</v>
      </c>
      <c r="D2628" s="2" t="s">
        <v>54</v>
      </c>
    </row>
    <row r="2629" spans="1:4" ht="15.75" customHeight="1" x14ac:dyDescent="0.3">
      <c r="A2629" s="4">
        <v>44228</v>
      </c>
      <c r="B2629" s="2">
        <v>12311.39</v>
      </c>
      <c r="C2629" s="2">
        <v>105161.19</v>
      </c>
      <c r="D2629" s="2" t="s">
        <v>53</v>
      </c>
    </row>
    <row r="2630" spans="1:4" ht="15.75" customHeight="1" x14ac:dyDescent="0.3">
      <c r="A2630" s="4">
        <v>44229</v>
      </c>
      <c r="B2630" s="2">
        <v>15304.6</v>
      </c>
      <c r="C2630" s="2">
        <v>-240668.76</v>
      </c>
      <c r="D2630" s="2" t="s">
        <v>54</v>
      </c>
    </row>
    <row r="2631" spans="1:4" ht="15.75" customHeight="1" x14ac:dyDescent="0.3">
      <c r="A2631" s="4">
        <v>44229</v>
      </c>
      <c r="B2631" s="2">
        <v>16909.97</v>
      </c>
      <c r="C2631" s="2">
        <v>34399.519999999997</v>
      </c>
      <c r="D2631" s="2" t="s">
        <v>53</v>
      </c>
    </row>
    <row r="2632" spans="1:4" ht="15.75" customHeight="1" x14ac:dyDescent="0.3">
      <c r="A2632" s="4">
        <v>44229</v>
      </c>
      <c r="B2632" s="2">
        <v>11062.88</v>
      </c>
      <c r="C2632" s="2">
        <v>56628.32</v>
      </c>
      <c r="D2632" s="2" t="s">
        <v>55</v>
      </c>
    </row>
    <row r="2633" spans="1:4" ht="15.75" customHeight="1" x14ac:dyDescent="0.3">
      <c r="A2633" s="4">
        <v>44229</v>
      </c>
      <c r="B2633" s="2">
        <v>1818.18</v>
      </c>
      <c r="C2633" s="2">
        <v>-43514.33</v>
      </c>
      <c r="D2633" s="2" t="s">
        <v>52</v>
      </c>
    </row>
    <row r="2634" spans="1:4" ht="15.75" customHeight="1" x14ac:dyDescent="0.3">
      <c r="A2634" s="4">
        <v>44230</v>
      </c>
      <c r="B2634" s="2">
        <v>10244.200000000001</v>
      </c>
      <c r="C2634" s="2">
        <v>206190.05</v>
      </c>
      <c r="D2634" s="2" t="s">
        <v>54</v>
      </c>
    </row>
    <row r="2635" spans="1:4" ht="15.75" customHeight="1" x14ac:dyDescent="0.3">
      <c r="A2635" s="4">
        <v>44230</v>
      </c>
      <c r="B2635" s="2">
        <v>12047.12</v>
      </c>
      <c r="C2635" s="2">
        <v>-88795.199999999997</v>
      </c>
      <c r="D2635" s="2" t="s">
        <v>55</v>
      </c>
    </row>
    <row r="2636" spans="1:4" ht="15.75" customHeight="1" x14ac:dyDescent="0.3">
      <c r="A2636" s="4">
        <v>44230</v>
      </c>
      <c r="B2636" s="2">
        <v>13260.94</v>
      </c>
      <c r="C2636" s="2">
        <v>58748.41</v>
      </c>
      <c r="D2636" s="2" t="s">
        <v>53</v>
      </c>
    </row>
    <row r="2637" spans="1:4" ht="15.75" customHeight="1" x14ac:dyDescent="0.3">
      <c r="A2637" s="4">
        <v>44230</v>
      </c>
      <c r="B2637" s="2">
        <v>928.36</v>
      </c>
      <c r="C2637" s="2">
        <v>-5278.51</v>
      </c>
      <c r="D2637" s="2" t="s">
        <v>52</v>
      </c>
    </row>
    <row r="2638" spans="1:4" ht="15.75" customHeight="1" x14ac:dyDescent="0.3">
      <c r="A2638" s="4">
        <v>44231</v>
      </c>
      <c r="B2638" s="2">
        <v>13604.21</v>
      </c>
      <c r="C2638" s="2">
        <v>-825983.86</v>
      </c>
      <c r="D2638" s="2" t="s">
        <v>53</v>
      </c>
    </row>
    <row r="2639" spans="1:4" ht="15.75" customHeight="1" x14ac:dyDescent="0.3">
      <c r="A2639" s="4">
        <v>44231</v>
      </c>
      <c r="B2639" s="2">
        <v>17625.759999999998</v>
      </c>
      <c r="C2639" s="2">
        <v>138066.91</v>
      </c>
      <c r="D2639" s="2" t="s">
        <v>55</v>
      </c>
    </row>
    <row r="2640" spans="1:4" ht="15.75" customHeight="1" x14ac:dyDescent="0.3">
      <c r="A2640" s="4">
        <v>44231</v>
      </c>
      <c r="B2640" s="2">
        <v>18403.29</v>
      </c>
      <c r="C2640" s="2">
        <v>-3388882.14</v>
      </c>
      <c r="D2640" s="2" t="s">
        <v>54</v>
      </c>
    </row>
    <row r="2641" spans="1:4" ht="15.75" customHeight="1" x14ac:dyDescent="0.3">
      <c r="A2641" s="4">
        <v>44231</v>
      </c>
      <c r="B2641" s="2">
        <v>2224.58</v>
      </c>
      <c r="C2641" s="2">
        <v>-377858.43</v>
      </c>
      <c r="D2641" s="2" t="s">
        <v>52</v>
      </c>
    </row>
    <row r="2642" spans="1:4" ht="15.75" customHeight="1" x14ac:dyDescent="0.3">
      <c r="A2642" s="4">
        <v>44232</v>
      </c>
      <c r="B2642" s="2">
        <v>11266.92</v>
      </c>
      <c r="C2642" s="2">
        <v>3208.4</v>
      </c>
      <c r="D2642" s="2" t="s">
        <v>55</v>
      </c>
    </row>
    <row r="2643" spans="1:4" ht="15.75" customHeight="1" x14ac:dyDescent="0.3">
      <c r="A2643" s="4">
        <v>44232</v>
      </c>
      <c r="B2643" s="2">
        <v>3536.95</v>
      </c>
      <c r="C2643" s="2">
        <v>-20806.55</v>
      </c>
      <c r="D2643" s="2" t="s">
        <v>52</v>
      </c>
    </row>
    <row r="2644" spans="1:4" ht="15.75" customHeight="1" x14ac:dyDescent="0.3">
      <c r="A2644" s="4">
        <v>44232</v>
      </c>
      <c r="B2644" s="2">
        <v>12793.64</v>
      </c>
      <c r="C2644" s="2">
        <v>-211443.33</v>
      </c>
      <c r="D2644" s="2" t="s">
        <v>53</v>
      </c>
    </row>
    <row r="2645" spans="1:4" ht="15.75" customHeight="1" x14ac:dyDescent="0.3">
      <c r="A2645" s="4">
        <v>44232</v>
      </c>
      <c r="B2645" s="2">
        <v>9447.32</v>
      </c>
      <c r="C2645" s="2">
        <v>-380268.72</v>
      </c>
      <c r="D2645" s="2" t="s">
        <v>54</v>
      </c>
    </row>
    <row r="2646" spans="1:4" ht="15.75" customHeight="1" x14ac:dyDescent="0.3">
      <c r="A2646" s="4">
        <v>44234</v>
      </c>
      <c r="B2646" s="2">
        <v>277.73</v>
      </c>
      <c r="C2646" s="2">
        <v>-14173.82</v>
      </c>
      <c r="D2646" s="2" t="s">
        <v>53</v>
      </c>
    </row>
    <row r="2647" spans="1:4" ht="15.75" customHeight="1" x14ac:dyDescent="0.3">
      <c r="A2647" s="4">
        <v>44234</v>
      </c>
      <c r="B2647" s="2">
        <v>190.46</v>
      </c>
      <c r="C2647" s="2">
        <v>-60108.26</v>
      </c>
      <c r="D2647" s="2" t="s">
        <v>54</v>
      </c>
    </row>
    <row r="2648" spans="1:4" ht="15.75" customHeight="1" x14ac:dyDescent="0.3">
      <c r="A2648" s="4">
        <v>44234</v>
      </c>
      <c r="B2648" s="2">
        <v>26.95</v>
      </c>
      <c r="C2648" s="2">
        <v>-1024.77</v>
      </c>
      <c r="D2648" s="2" t="s">
        <v>52</v>
      </c>
    </row>
    <row r="2649" spans="1:4" ht="15.75" customHeight="1" x14ac:dyDescent="0.3">
      <c r="A2649" s="4">
        <v>44234</v>
      </c>
      <c r="B2649" s="2">
        <v>142.83000000000001</v>
      </c>
      <c r="C2649" s="2">
        <v>-7477.46</v>
      </c>
      <c r="D2649" s="2" t="s">
        <v>55</v>
      </c>
    </row>
    <row r="2650" spans="1:4" ht="15.75" customHeight="1" x14ac:dyDescent="0.3">
      <c r="A2650" s="4">
        <v>44235</v>
      </c>
      <c r="B2650" s="2">
        <v>16473.59</v>
      </c>
      <c r="C2650" s="2">
        <v>236999.01</v>
      </c>
      <c r="D2650" s="2" t="s">
        <v>55</v>
      </c>
    </row>
    <row r="2651" spans="1:4" ht="15.75" customHeight="1" x14ac:dyDescent="0.3">
      <c r="A2651" s="4">
        <v>44235</v>
      </c>
      <c r="B2651" s="2">
        <v>9986.67</v>
      </c>
      <c r="C2651" s="2">
        <v>-772512.82</v>
      </c>
      <c r="D2651" s="2" t="s">
        <v>54</v>
      </c>
    </row>
    <row r="2652" spans="1:4" ht="15.75" customHeight="1" x14ac:dyDescent="0.3">
      <c r="A2652" s="4">
        <v>44235</v>
      </c>
      <c r="B2652" s="2">
        <v>2081.9899999999998</v>
      </c>
      <c r="C2652" s="2">
        <v>22599.91</v>
      </c>
      <c r="D2652" s="2" t="s">
        <v>52</v>
      </c>
    </row>
    <row r="2653" spans="1:4" ht="15.75" customHeight="1" x14ac:dyDescent="0.3">
      <c r="A2653" s="4">
        <v>44235</v>
      </c>
      <c r="B2653" s="2">
        <v>11472.43</v>
      </c>
      <c r="C2653" s="2">
        <v>-88250.4</v>
      </c>
      <c r="D2653" s="2" t="s">
        <v>53</v>
      </c>
    </row>
    <row r="2654" spans="1:4" ht="15.75" customHeight="1" x14ac:dyDescent="0.3">
      <c r="A2654" s="4">
        <v>44236</v>
      </c>
      <c r="B2654" s="2">
        <v>12807.7</v>
      </c>
      <c r="C2654" s="2">
        <v>-299442.27</v>
      </c>
      <c r="D2654" s="2" t="s">
        <v>53</v>
      </c>
    </row>
    <row r="2655" spans="1:4" ht="15.75" customHeight="1" x14ac:dyDescent="0.3">
      <c r="A2655" s="4">
        <v>44236</v>
      </c>
      <c r="B2655" s="2">
        <v>21606.67</v>
      </c>
      <c r="C2655" s="2">
        <v>-550447.93999999994</v>
      </c>
      <c r="D2655" s="2" t="s">
        <v>55</v>
      </c>
    </row>
    <row r="2656" spans="1:4" ht="15.75" customHeight="1" x14ac:dyDescent="0.3">
      <c r="A2656" s="4">
        <v>44236</v>
      </c>
      <c r="B2656" s="2">
        <v>2586.3000000000002</v>
      </c>
      <c r="C2656" s="2">
        <v>76779.240000000005</v>
      </c>
      <c r="D2656" s="2" t="s">
        <v>52</v>
      </c>
    </row>
    <row r="2657" spans="1:4" ht="15.75" customHeight="1" x14ac:dyDescent="0.3">
      <c r="A2657" s="4">
        <v>44236</v>
      </c>
      <c r="B2657" s="2">
        <v>9031.5300000000007</v>
      </c>
      <c r="C2657" s="2">
        <v>-417304.43</v>
      </c>
      <c r="D2657" s="2" t="s">
        <v>54</v>
      </c>
    </row>
    <row r="2658" spans="1:4" ht="15.75" customHeight="1" x14ac:dyDescent="0.3">
      <c r="A2658" s="4">
        <v>44237</v>
      </c>
      <c r="B2658" s="2">
        <v>12767.12</v>
      </c>
      <c r="C2658" s="2">
        <v>-1189384.1399999999</v>
      </c>
      <c r="D2658" s="2" t="s">
        <v>55</v>
      </c>
    </row>
    <row r="2659" spans="1:4" ht="15.75" customHeight="1" x14ac:dyDescent="0.3">
      <c r="A2659" s="4">
        <v>44237</v>
      </c>
      <c r="B2659" s="2">
        <v>1411.58</v>
      </c>
      <c r="C2659" s="2">
        <v>-12237.25</v>
      </c>
      <c r="D2659" s="2" t="s">
        <v>52</v>
      </c>
    </row>
    <row r="2660" spans="1:4" ht="15.75" customHeight="1" x14ac:dyDescent="0.3">
      <c r="A2660" s="4">
        <v>44237</v>
      </c>
      <c r="B2660" s="2">
        <v>11739.94</v>
      </c>
      <c r="C2660" s="2">
        <v>-178361.72</v>
      </c>
      <c r="D2660" s="2" t="s">
        <v>53</v>
      </c>
    </row>
    <row r="2661" spans="1:4" ht="15.75" customHeight="1" x14ac:dyDescent="0.3">
      <c r="A2661" s="4">
        <v>44237</v>
      </c>
      <c r="B2661" s="2">
        <v>9910.06</v>
      </c>
      <c r="C2661" s="2">
        <v>-79857.710000000006</v>
      </c>
      <c r="D2661" s="2" t="s">
        <v>54</v>
      </c>
    </row>
    <row r="2662" spans="1:4" ht="15.75" customHeight="1" x14ac:dyDescent="0.3">
      <c r="A2662" s="4">
        <v>44238</v>
      </c>
      <c r="B2662" s="2">
        <v>12063.87</v>
      </c>
      <c r="C2662" s="2">
        <v>235665.5</v>
      </c>
      <c r="D2662" s="2" t="s">
        <v>55</v>
      </c>
    </row>
    <row r="2663" spans="1:4" ht="15.75" customHeight="1" x14ac:dyDescent="0.3">
      <c r="A2663" s="4">
        <v>44238</v>
      </c>
      <c r="B2663" s="2">
        <v>9902.9699999999993</v>
      </c>
      <c r="C2663" s="2">
        <v>1955.39</v>
      </c>
      <c r="D2663" s="2" t="s">
        <v>53</v>
      </c>
    </row>
    <row r="2664" spans="1:4" ht="15.75" customHeight="1" x14ac:dyDescent="0.3">
      <c r="A2664" s="4">
        <v>44238</v>
      </c>
      <c r="B2664" s="2">
        <v>9478.06</v>
      </c>
      <c r="C2664" s="2">
        <v>-14202.23</v>
      </c>
      <c r="D2664" s="2" t="s">
        <v>54</v>
      </c>
    </row>
    <row r="2665" spans="1:4" ht="15.75" customHeight="1" x14ac:dyDescent="0.3">
      <c r="A2665" s="4">
        <v>44238</v>
      </c>
      <c r="B2665" s="2">
        <v>927</v>
      </c>
      <c r="C2665" s="2">
        <v>14776.41</v>
      </c>
      <c r="D2665" s="2" t="s">
        <v>52</v>
      </c>
    </row>
    <row r="2666" spans="1:4" ht="15.75" customHeight="1" x14ac:dyDescent="0.3">
      <c r="A2666" s="4">
        <v>44239</v>
      </c>
      <c r="B2666" s="2">
        <v>10379.09</v>
      </c>
      <c r="C2666" s="2">
        <v>-128764.76</v>
      </c>
      <c r="D2666" s="2" t="s">
        <v>54</v>
      </c>
    </row>
    <row r="2667" spans="1:4" ht="15.75" customHeight="1" x14ac:dyDescent="0.3">
      <c r="A2667" s="4">
        <v>44239</v>
      </c>
      <c r="B2667" s="2">
        <v>10871.32</v>
      </c>
      <c r="C2667" s="2">
        <v>-12728.87</v>
      </c>
      <c r="D2667" s="2" t="s">
        <v>55</v>
      </c>
    </row>
    <row r="2668" spans="1:4" ht="15.75" customHeight="1" x14ac:dyDescent="0.3">
      <c r="A2668" s="4">
        <v>44239</v>
      </c>
      <c r="B2668" s="2">
        <v>11873.92</v>
      </c>
      <c r="C2668" s="2">
        <v>83519.990000000005</v>
      </c>
      <c r="D2668" s="2" t="s">
        <v>53</v>
      </c>
    </row>
    <row r="2669" spans="1:4" ht="15.75" customHeight="1" x14ac:dyDescent="0.3">
      <c r="A2669" s="4">
        <v>44239</v>
      </c>
      <c r="B2669" s="2">
        <v>1274.2</v>
      </c>
      <c r="C2669" s="2">
        <v>57806.19</v>
      </c>
      <c r="D2669" s="2" t="s">
        <v>52</v>
      </c>
    </row>
    <row r="2670" spans="1:4" ht="15.75" customHeight="1" x14ac:dyDescent="0.3">
      <c r="A2670" s="4">
        <v>44241</v>
      </c>
      <c r="B2670" s="2">
        <v>124.98</v>
      </c>
      <c r="C2670" s="2">
        <v>-7951.73</v>
      </c>
      <c r="D2670" s="2" t="s">
        <v>53</v>
      </c>
    </row>
    <row r="2671" spans="1:4" ht="15.75" customHeight="1" x14ac:dyDescent="0.3">
      <c r="A2671" s="4">
        <v>44241</v>
      </c>
      <c r="B2671" s="2">
        <v>40.31</v>
      </c>
      <c r="C2671" s="2">
        <v>-3707.28</v>
      </c>
      <c r="D2671" s="2" t="s">
        <v>52</v>
      </c>
    </row>
    <row r="2672" spans="1:4" ht="15.75" customHeight="1" x14ac:dyDescent="0.3">
      <c r="A2672" s="4">
        <v>44241</v>
      </c>
      <c r="B2672" s="2">
        <v>263.25</v>
      </c>
      <c r="C2672" s="2">
        <v>-98040.639999999999</v>
      </c>
      <c r="D2672" s="2" t="s">
        <v>55</v>
      </c>
    </row>
    <row r="2673" spans="1:4" ht="15.75" customHeight="1" x14ac:dyDescent="0.3">
      <c r="A2673" s="4">
        <v>44241</v>
      </c>
      <c r="B2673" s="2">
        <v>147.43</v>
      </c>
      <c r="C2673" s="2">
        <v>58.04</v>
      </c>
      <c r="D2673" s="2" t="s">
        <v>54</v>
      </c>
    </row>
    <row r="2674" spans="1:4" ht="15.75" customHeight="1" x14ac:dyDescent="0.3">
      <c r="A2674" s="4">
        <v>44242</v>
      </c>
      <c r="B2674" s="2">
        <v>10002.64</v>
      </c>
      <c r="C2674" s="2">
        <v>-700409.15</v>
      </c>
      <c r="D2674" s="2" t="s">
        <v>55</v>
      </c>
    </row>
    <row r="2675" spans="1:4" ht="15.75" customHeight="1" x14ac:dyDescent="0.3">
      <c r="A2675" s="4">
        <v>44242</v>
      </c>
      <c r="B2675" s="2">
        <v>851.74</v>
      </c>
      <c r="C2675" s="2">
        <v>-15753.26</v>
      </c>
      <c r="D2675" s="2" t="s">
        <v>52</v>
      </c>
    </row>
    <row r="2676" spans="1:4" ht="15.75" customHeight="1" x14ac:dyDescent="0.3">
      <c r="A2676" s="4">
        <v>44242</v>
      </c>
      <c r="B2676" s="2">
        <v>8399.4599999999991</v>
      </c>
      <c r="C2676" s="2">
        <v>23852.89</v>
      </c>
      <c r="D2676" s="2" t="s">
        <v>53</v>
      </c>
    </row>
    <row r="2677" spans="1:4" ht="15.75" customHeight="1" x14ac:dyDescent="0.3">
      <c r="A2677" s="4">
        <v>44242</v>
      </c>
      <c r="B2677" s="2">
        <v>6898.41</v>
      </c>
      <c r="C2677" s="2">
        <v>128979.12</v>
      </c>
      <c r="D2677" s="2" t="s">
        <v>54</v>
      </c>
    </row>
    <row r="2678" spans="1:4" ht="15.75" customHeight="1" x14ac:dyDescent="0.3">
      <c r="A2678" s="4">
        <v>44243</v>
      </c>
      <c r="B2678" s="2">
        <v>16123.55</v>
      </c>
      <c r="C2678" s="2">
        <v>-16078.36</v>
      </c>
      <c r="D2678" s="2" t="s">
        <v>53</v>
      </c>
    </row>
    <row r="2679" spans="1:4" ht="15.75" customHeight="1" x14ac:dyDescent="0.3">
      <c r="A2679" s="4">
        <v>44243</v>
      </c>
      <c r="B2679" s="2">
        <v>1815.78</v>
      </c>
      <c r="C2679" s="2">
        <v>-89060.14</v>
      </c>
      <c r="D2679" s="2" t="s">
        <v>52</v>
      </c>
    </row>
    <row r="2680" spans="1:4" ht="15.75" customHeight="1" x14ac:dyDescent="0.3">
      <c r="A2680" s="4">
        <v>44243</v>
      </c>
      <c r="B2680" s="2">
        <v>16040.29</v>
      </c>
      <c r="C2680" s="2">
        <v>-1199332.18</v>
      </c>
      <c r="D2680" s="2" t="s">
        <v>55</v>
      </c>
    </row>
    <row r="2681" spans="1:4" ht="15.75" customHeight="1" x14ac:dyDescent="0.3">
      <c r="A2681" s="4">
        <v>44243</v>
      </c>
      <c r="B2681" s="2">
        <v>15845.83</v>
      </c>
      <c r="C2681" s="2">
        <v>-613337.84</v>
      </c>
      <c r="D2681" s="2" t="s">
        <v>54</v>
      </c>
    </row>
    <row r="2682" spans="1:4" ht="15.75" customHeight="1" x14ac:dyDescent="0.3">
      <c r="A2682" s="4">
        <v>44244</v>
      </c>
      <c r="B2682" s="2">
        <v>15070.2</v>
      </c>
      <c r="C2682" s="2">
        <v>-586397</v>
      </c>
      <c r="D2682" s="2" t="s">
        <v>54</v>
      </c>
    </row>
    <row r="2683" spans="1:4" ht="15.75" customHeight="1" x14ac:dyDescent="0.3">
      <c r="A2683" s="4">
        <v>44244</v>
      </c>
      <c r="B2683" s="2">
        <v>11818.69</v>
      </c>
      <c r="C2683" s="2">
        <v>-286618.58</v>
      </c>
      <c r="D2683" s="2" t="s">
        <v>53</v>
      </c>
    </row>
    <row r="2684" spans="1:4" ht="15.75" customHeight="1" x14ac:dyDescent="0.3">
      <c r="A2684" s="4">
        <v>44244</v>
      </c>
      <c r="B2684" s="2">
        <v>9030.11</v>
      </c>
      <c r="C2684" s="2">
        <v>115906.36</v>
      </c>
      <c r="D2684" s="2" t="s">
        <v>55</v>
      </c>
    </row>
    <row r="2685" spans="1:4" ht="15.75" customHeight="1" x14ac:dyDescent="0.3">
      <c r="A2685" s="4">
        <v>44244</v>
      </c>
      <c r="B2685" s="2">
        <v>1309.96</v>
      </c>
      <c r="C2685" s="2">
        <v>-29544.16</v>
      </c>
      <c r="D2685" s="2" t="s">
        <v>52</v>
      </c>
    </row>
    <row r="2686" spans="1:4" ht="15.75" customHeight="1" x14ac:dyDescent="0.3">
      <c r="A2686" s="4">
        <v>44245</v>
      </c>
      <c r="B2686" s="2">
        <v>13679.86</v>
      </c>
      <c r="C2686" s="2">
        <v>115236.34</v>
      </c>
      <c r="D2686" s="2" t="s">
        <v>54</v>
      </c>
    </row>
    <row r="2687" spans="1:4" ht="15.75" customHeight="1" x14ac:dyDescent="0.3">
      <c r="A2687" s="4">
        <v>44245</v>
      </c>
      <c r="B2687" s="2">
        <v>1358.22</v>
      </c>
      <c r="C2687" s="2">
        <v>24574.76</v>
      </c>
      <c r="D2687" s="2" t="s">
        <v>52</v>
      </c>
    </row>
    <row r="2688" spans="1:4" ht="15.75" customHeight="1" x14ac:dyDescent="0.3">
      <c r="A2688" s="4">
        <v>44245</v>
      </c>
      <c r="B2688" s="2">
        <v>13769.7</v>
      </c>
      <c r="C2688" s="2">
        <v>-923177.3</v>
      </c>
      <c r="D2688" s="2" t="s">
        <v>55</v>
      </c>
    </row>
    <row r="2689" spans="1:4" ht="15.75" customHeight="1" x14ac:dyDescent="0.3">
      <c r="A2689" s="4">
        <v>44245</v>
      </c>
      <c r="B2689" s="2">
        <v>10185.040000000001</v>
      </c>
      <c r="C2689" s="2">
        <v>-66827.55</v>
      </c>
      <c r="D2689" s="2" t="s">
        <v>53</v>
      </c>
    </row>
    <row r="2690" spans="1:4" ht="15.75" customHeight="1" x14ac:dyDescent="0.3">
      <c r="A2690" s="4">
        <v>44246</v>
      </c>
      <c r="B2690" s="2">
        <v>1191.67</v>
      </c>
      <c r="C2690" s="2">
        <v>8925.2000000000007</v>
      </c>
      <c r="D2690" s="2" t="s">
        <v>52</v>
      </c>
    </row>
    <row r="2691" spans="1:4" ht="15.75" customHeight="1" x14ac:dyDescent="0.3">
      <c r="A2691" s="4">
        <v>44246</v>
      </c>
      <c r="B2691" s="2">
        <v>10307.57</v>
      </c>
      <c r="C2691" s="2">
        <v>-781712.06</v>
      </c>
      <c r="D2691" s="2" t="s">
        <v>55</v>
      </c>
    </row>
    <row r="2692" spans="1:4" ht="15.75" customHeight="1" x14ac:dyDescent="0.3">
      <c r="A2692" s="4">
        <v>44246</v>
      </c>
      <c r="B2692" s="2">
        <v>12917.44</v>
      </c>
      <c r="C2692" s="2">
        <v>-341598.3</v>
      </c>
      <c r="D2692" s="2" t="s">
        <v>54</v>
      </c>
    </row>
    <row r="2693" spans="1:4" ht="15.75" customHeight="1" x14ac:dyDescent="0.3">
      <c r="A2693" s="4">
        <v>44246</v>
      </c>
      <c r="B2693" s="2">
        <v>10363.379999999999</v>
      </c>
      <c r="C2693" s="2">
        <v>-45667.37</v>
      </c>
      <c r="D2693" s="2" t="s">
        <v>53</v>
      </c>
    </row>
    <row r="2694" spans="1:4" ht="15.75" customHeight="1" x14ac:dyDescent="0.3">
      <c r="A2694" s="4">
        <v>44248</v>
      </c>
      <c r="B2694" s="2">
        <v>345.85</v>
      </c>
      <c r="C2694" s="2">
        <v>-70053.100000000006</v>
      </c>
      <c r="D2694" s="2" t="s">
        <v>55</v>
      </c>
    </row>
    <row r="2695" spans="1:4" ht="15.75" customHeight="1" x14ac:dyDescent="0.3">
      <c r="A2695" s="4">
        <v>44248</v>
      </c>
      <c r="B2695" s="2">
        <v>299.76</v>
      </c>
      <c r="C2695" s="2">
        <v>-4757.53</v>
      </c>
      <c r="D2695" s="2" t="s">
        <v>54</v>
      </c>
    </row>
    <row r="2696" spans="1:4" ht="15.75" customHeight="1" x14ac:dyDescent="0.3">
      <c r="A2696" s="4">
        <v>44248</v>
      </c>
      <c r="B2696" s="2">
        <v>235.66</v>
      </c>
      <c r="C2696" s="2">
        <v>-3739.59</v>
      </c>
      <c r="D2696" s="2" t="s">
        <v>53</v>
      </c>
    </row>
    <row r="2697" spans="1:4" ht="15.75" customHeight="1" x14ac:dyDescent="0.3">
      <c r="A2697" s="4">
        <v>44248</v>
      </c>
      <c r="B2697" s="2">
        <v>53.64</v>
      </c>
      <c r="C2697" s="2">
        <v>233.86</v>
      </c>
      <c r="D2697" s="2" t="s">
        <v>52</v>
      </c>
    </row>
    <row r="2698" spans="1:4" ht="15.75" customHeight="1" x14ac:dyDescent="0.3">
      <c r="A2698" s="4">
        <v>44249</v>
      </c>
      <c r="B2698" s="2">
        <v>10666.46</v>
      </c>
      <c r="C2698" s="2">
        <v>-95843.07</v>
      </c>
      <c r="D2698" s="2" t="s">
        <v>53</v>
      </c>
    </row>
    <row r="2699" spans="1:4" ht="15.75" customHeight="1" x14ac:dyDescent="0.3">
      <c r="A2699" s="4">
        <v>44249</v>
      </c>
      <c r="B2699" s="2">
        <v>11971.73</v>
      </c>
      <c r="C2699" s="2">
        <v>-1105360.52</v>
      </c>
      <c r="D2699" s="2" t="s">
        <v>54</v>
      </c>
    </row>
    <row r="2700" spans="1:4" ht="15.75" customHeight="1" x14ac:dyDescent="0.3">
      <c r="A2700" s="4">
        <v>44249</v>
      </c>
      <c r="B2700" s="2">
        <v>16888.900000000001</v>
      </c>
      <c r="C2700" s="2">
        <v>-764880.17</v>
      </c>
      <c r="D2700" s="2" t="s">
        <v>55</v>
      </c>
    </row>
    <row r="2701" spans="1:4" ht="15.75" customHeight="1" x14ac:dyDescent="0.3">
      <c r="A2701" s="4">
        <v>44249</v>
      </c>
      <c r="B2701" s="2">
        <v>1544.85</v>
      </c>
      <c r="C2701" s="2">
        <v>-59337.98</v>
      </c>
      <c r="D2701" s="2" t="s">
        <v>52</v>
      </c>
    </row>
    <row r="2702" spans="1:4" ht="15.75" customHeight="1" x14ac:dyDescent="0.3">
      <c r="A2702" s="4">
        <v>44250</v>
      </c>
      <c r="B2702" s="2">
        <v>9092.5499999999993</v>
      </c>
      <c r="C2702" s="2">
        <v>-71760.009999999995</v>
      </c>
      <c r="D2702" s="2" t="s">
        <v>53</v>
      </c>
    </row>
    <row r="2703" spans="1:4" ht="15.75" customHeight="1" x14ac:dyDescent="0.3">
      <c r="A2703" s="4">
        <v>44250</v>
      </c>
      <c r="B2703" s="2">
        <v>10151.48</v>
      </c>
      <c r="C2703" s="2">
        <v>36120.800000000003</v>
      </c>
      <c r="D2703" s="2" t="s">
        <v>54</v>
      </c>
    </row>
    <row r="2704" spans="1:4" ht="15.75" customHeight="1" x14ac:dyDescent="0.3">
      <c r="A2704" s="4">
        <v>44250</v>
      </c>
      <c r="B2704" s="2">
        <v>1199.27</v>
      </c>
      <c r="C2704" s="2">
        <v>12724.08</v>
      </c>
      <c r="D2704" s="2" t="s">
        <v>52</v>
      </c>
    </row>
    <row r="2705" spans="1:4" ht="15.75" customHeight="1" x14ac:dyDescent="0.3">
      <c r="A2705" s="4">
        <v>44250</v>
      </c>
      <c r="B2705" s="2">
        <v>11807.84</v>
      </c>
      <c r="C2705" s="2">
        <v>-279645.81</v>
      </c>
      <c r="D2705" s="2" t="s">
        <v>55</v>
      </c>
    </row>
    <row r="2706" spans="1:4" ht="15.75" customHeight="1" x14ac:dyDescent="0.3">
      <c r="A2706" s="4">
        <v>44251</v>
      </c>
      <c r="B2706" s="2">
        <v>1286.67</v>
      </c>
      <c r="C2706" s="2">
        <v>-23495.26</v>
      </c>
      <c r="D2706" s="2" t="s">
        <v>52</v>
      </c>
    </row>
    <row r="2707" spans="1:4" ht="15.75" customHeight="1" x14ac:dyDescent="0.3">
      <c r="A2707" s="4">
        <v>44251</v>
      </c>
      <c r="B2707" s="2">
        <v>12538.79</v>
      </c>
      <c r="C2707" s="2">
        <v>-177981.41</v>
      </c>
      <c r="D2707" s="2" t="s">
        <v>54</v>
      </c>
    </row>
    <row r="2708" spans="1:4" ht="15.75" customHeight="1" x14ac:dyDescent="0.3">
      <c r="A2708" s="4">
        <v>44251</v>
      </c>
      <c r="B2708" s="2">
        <v>11459.34</v>
      </c>
      <c r="C2708" s="2">
        <v>-81725.759999999995</v>
      </c>
      <c r="D2708" s="2" t="s">
        <v>53</v>
      </c>
    </row>
    <row r="2709" spans="1:4" ht="15.75" customHeight="1" x14ac:dyDescent="0.3">
      <c r="A2709" s="4">
        <v>44251</v>
      </c>
      <c r="B2709" s="2">
        <v>11197.34</v>
      </c>
      <c r="C2709" s="2">
        <v>-2319439.0499999998</v>
      </c>
      <c r="D2709" s="2" t="s">
        <v>55</v>
      </c>
    </row>
    <row r="2710" spans="1:4" ht="15.75" customHeight="1" x14ac:dyDescent="0.3">
      <c r="A2710" s="4">
        <v>44252</v>
      </c>
      <c r="B2710" s="2">
        <v>1284.3399999999999</v>
      </c>
      <c r="C2710" s="2">
        <v>-18774.12</v>
      </c>
      <c r="D2710" s="2" t="s">
        <v>52</v>
      </c>
    </row>
    <row r="2711" spans="1:4" ht="15.75" customHeight="1" x14ac:dyDescent="0.3">
      <c r="A2711" s="4">
        <v>44252</v>
      </c>
      <c r="B2711" s="2">
        <v>14784.16</v>
      </c>
      <c r="C2711" s="2">
        <v>241322.93</v>
      </c>
      <c r="D2711" s="2" t="s">
        <v>54</v>
      </c>
    </row>
    <row r="2712" spans="1:4" ht="15.75" customHeight="1" x14ac:dyDescent="0.3">
      <c r="A2712" s="4">
        <v>44252</v>
      </c>
      <c r="B2712" s="2">
        <v>14015.46</v>
      </c>
      <c r="C2712" s="2">
        <v>-310708.65999999997</v>
      </c>
      <c r="D2712" s="2" t="s">
        <v>55</v>
      </c>
    </row>
    <row r="2713" spans="1:4" ht="15.75" customHeight="1" x14ac:dyDescent="0.3">
      <c r="A2713" s="4">
        <v>44252</v>
      </c>
      <c r="B2713" s="2">
        <v>13605.41</v>
      </c>
      <c r="C2713" s="2">
        <v>-126408.86</v>
      </c>
      <c r="D2713" s="2" t="s">
        <v>53</v>
      </c>
    </row>
    <row r="2714" spans="1:4" ht="15.75" customHeight="1" x14ac:dyDescent="0.3">
      <c r="A2714" s="4">
        <v>44253</v>
      </c>
      <c r="B2714" s="2">
        <v>12889.53</v>
      </c>
      <c r="C2714" s="2">
        <v>-927714.46</v>
      </c>
      <c r="D2714" s="2" t="s">
        <v>55</v>
      </c>
    </row>
    <row r="2715" spans="1:4" ht="15.75" customHeight="1" x14ac:dyDescent="0.3">
      <c r="A2715" s="4">
        <v>44253</v>
      </c>
      <c r="B2715" s="2">
        <v>15531.29</v>
      </c>
      <c r="C2715" s="2">
        <v>-2962408.22</v>
      </c>
      <c r="D2715" s="2" t="s">
        <v>54</v>
      </c>
    </row>
    <row r="2716" spans="1:4" ht="15.75" customHeight="1" x14ac:dyDescent="0.3">
      <c r="A2716" s="4">
        <v>44253</v>
      </c>
      <c r="B2716" s="2">
        <v>11867.64</v>
      </c>
      <c r="C2716" s="2">
        <v>-96366.17</v>
      </c>
      <c r="D2716" s="2" t="s">
        <v>53</v>
      </c>
    </row>
    <row r="2717" spans="1:4" ht="15.75" customHeight="1" x14ac:dyDescent="0.3">
      <c r="A2717" s="4">
        <v>44253</v>
      </c>
      <c r="B2717" s="2">
        <v>1425.52</v>
      </c>
      <c r="C2717" s="2">
        <v>-42985.02</v>
      </c>
      <c r="D2717" s="2" t="s">
        <v>52</v>
      </c>
    </row>
    <row r="2718" spans="1:4" ht="15.75" customHeight="1" x14ac:dyDescent="0.3">
      <c r="A2718" s="4">
        <v>44255</v>
      </c>
      <c r="B2718" s="2">
        <v>177.13</v>
      </c>
      <c r="C2718" s="2">
        <v>-933.84</v>
      </c>
      <c r="D2718" s="2" t="s">
        <v>55</v>
      </c>
    </row>
    <row r="2719" spans="1:4" ht="15.75" customHeight="1" x14ac:dyDescent="0.3">
      <c r="A2719" s="4">
        <v>44255</v>
      </c>
      <c r="B2719" s="2">
        <v>227.76</v>
      </c>
      <c r="C2719" s="2">
        <v>24781.29</v>
      </c>
      <c r="D2719" s="2" t="s">
        <v>54</v>
      </c>
    </row>
    <row r="2720" spans="1:4" ht="15.75" customHeight="1" x14ac:dyDescent="0.3">
      <c r="A2720" s="4">
        <v>44255</v>
      </c>
      <c r="B2720" s="2">
        <v>381.47</v>
      </c>
      <c r="C2720" s="2">
        <v>19311.78</v>
      </c>
      <c r="D2720" s="2" t="s">
        <v>53</v>
      </c>
    </row>
    <row r="2721" spans="1:4" ht="15.75" customHeight="1" x14ac:dyDescent="0.3">
      <c r="A2721" s="4">
        <v>44255</v>
      </c>
      <c r="B2721" s="2">
        <v>18.16</v>
      </c>
      <c r="C2721" s="2">
        <v>-173.81</v>
      </c>
      <c r="D2721" s="2" t="s">
        <v>52</v>
      </c>
    </row>
    <row r="2722" spans="1:4" ht="15.75" customHeight="1" x14ac:dyDescent="0.3">
      <c r="A2722" s="4">
        <v>44256</v>
      </c>
      <c r="B2722" s="2">
        <v>10360.81</v>
      </c>
      <c r="C2722" s="2">
        <v>-56811.95</v>
      </c>
      <c r="D2722" s="2" t="s">
        <v>53</v>
      </c>
    </row>
    <row r="2723" spans="1:4" ht="15.75" customHeight="1" x14ac:dyDescent="0.3">
      <c r="A2723" s="4">
        <v>44256</v>
      </c>
      <c r="B2723" s="2">
        <v>7668.69</v>
      </c>
      <c r="C2723" s="2">
        <v>-10135.1</v>
      </c>
      <c r="D2723" s="2" t="s">
        <v>55</v>
      </c>
    </row>
    <row r="2724" spans="1:4" ht="15.75" customHeight="1" x14ac:dyDescent="0.3">
      <c r="A2724" s="4">
        <v>44256</v>
      </c>
      <c r="B2724" s="2">
        <v>12466.41</v>
      </c>
      <c r="C2724" s="2">
        <v>-35863.42</v>
      </c>
      <c r="D2724" s="2" t="s">
        <v>54</v>
      </c>
    </row>
    <row r="2725" spans="1:4" ht="15.75" customHeight="1" x14ac:dyDescent="0.3">
      <c r="A2725" s="4">
        <v>44256</v>
      </c>
      <c r="B2725" s="2">
        <v>1271.9100000000001</v>
      </c>
      <c r="C2725" s="2">
        <v>-47217.97</v>
      </c>
      <c r="D2725" s="2" t="s">
        <v>52</v>
      </c>
    </row>
    <row r="2726" spans="1:4" ht="15.75" customHeight="1" x14ac:dyDescent="0.3">
      <c r="A2726" s="4">
        <v>44257</v>
      </c>
      <c r="B2726" s="2">
        <v>13288.56</v>
      </c>
      <c r="C2726" s="2">
        <v>-1489753.45</v>
      </c>
      <c r="D2726" s="2" t="s">
        <v>54</v>
      </c>
    </row>
    <row r="2727" spans="1:4" ht="15.75" customHeight="1" x14ac:dyDescent="0.3">
      <c r="A2727" s="4">
        <v>44257</v>
      </c>
      <c r="B2727" s="2">
        <v>1353.25</v>
      </c>
      <c r="C2727" s="2">
        <v>-4358.2</v>
      </c>
      <c r="D2727" s="2" t="s">
        <v>52</v>
      </c>
    </row>
    <row r="2728" spans="1:4" ht="15.75" customHeight="1" x14ac:dyDescent="0.3">
      <c r="A2728" s="4">
        <v>44257</v>
      </c>
      <c r="B2728" s="2">
        <v>10927.38</v>
      </c>
      <c r="C2728" s="2">
        <v>-268580.69</v>
      </c>
      <c r="D2728" s="2" t="s">
        <v>53</v>
      </c>
    </row>
    <row r="2729" spans="1:4" ht="15.75" customHeight="1" x14ac:dyDescent="0.3">
      <c r="A2729" s="4">
        <v>44257</v>
      </c>
      <c r="B2729" s="2">
        <v>8950.5</v>
      </c>
      <c r="C2729" s="2">
        <v>-293077.46999999997</v>
      </c>
      <c r="D2729" s="2" t="s">
        <v>55</v>
      </c>
    </row>
    <row r="2730" spans="1:4" ht="15.75" customHeight="1" x14ac:dyDescent="0.3">
      <c r="A2730" s="4">
        <v>44258</v>
      </c>
      <c r="B2730" s="2">
        <v>10241.459999999999</v>
      </c>
      <c r="C2730" s="2">
        <v>-8242.99</v>
      </c>
      <c r="D2730" s="2" t="s">
        <v>53</v>
      </c>
    </row>
    <row r="2731" spans="1:4" ht="15.75" customHeight="1" x14ac:dyDescent="0.3">
      <c r="A2731" s="4">
        <v>44258</v>
      </c>
      <c r="B2731" s="2">
        <v>8864.69</v>
      </c>
      <c r="C2731" s="2">
        <v>-19681.87</v>
      </c>
      <c r="D2731" s="2" t="s">
        <v>55</v>
      </c>
    </row>
    <row r="2732" spans="1:4" ht="15.75" customHeight="1" x14ac:dyDescent="0.3">
      <c r="A2732" s="4">
        <v>44258</v>
      </c>
      <c r="B2732" s="2">
        <v>1092.4000000000001</v>
      </c>
      <c r="C2732" s="2">
        <v>-31487.7</v>
      </c>
      <c r="D2732" s="2" t="s">
        <v>52</v>
      </c>
    </row>
    <row r="2733" spans="1:4" ht="15.75" customHeight="1" x14ac:dyDescent="0.3">
      <c r="A2733" s="4">
        <v>44258</v>
      </c>
      <c r="B2733" s="2">
        <v>12401.06</v>
      </c>
      <c r="C2733" s="2">
        <v>-80974.84</v>
      </c>
      <c r="D2733" s="2" t="s">
        <v>54</v>
      </c>
    </row>
    <row r="2734" spans="1:4" ht="15.75" customHeight="1" x14ac:dyDescent="0.3">
      <c r="A2734" s="4">
        <v>44259</v>
      </c>
      <c r="B2734" s="2">
        <v>11867.84</v>
      </c>
      <c r="C2734" s="2">
        <v>-78343.61</v>
      </c>
      <c r="D2734" s="2" t="s">
        <v>53</v>
      </c>
    </row>
    <row r="2735" spans="1:4" ht="15.75" customHeight="1" x14ac:dyDescent="0.3">
      <c r="A2735" s="4">
        <v>44259</v>
      </c>
      <c r="B2735" s="2">
        <v>9616.7099999999991</v>
      </c>
      <c r="C2735" s="2">
        <v>-20763.97</v>
      </c>
      <c r="D2735" s="2" t="s">
        <v>55</v>
      </c>
    </row>
    <row r="2736" spans="1:4" ht="15.75" customHeight="1" x14ac:dyDescent="0.3">
      <c r="A2736" s="4">
        <v>44259</v>
      </c>
      <c r="B2736" s="2">
        <v>15425.03</v>
      </c>
      <c r="C2736" s="2">
        <v>27052.97</v>
      </c>
      <c r="D2736" s="2" t="s">
        <v>54</v>
      </c>
    </row>
    <row r="2737" spans="1:4" ht="15.75" customHeight="1" x14ac:dyDescent="0.3">
      <c r="A2737" s="4">
        <v>44259</v>
      </c>
      <c r="B2737" s="2">
        <v>1960.47</v>
      </c>
      <c r="C2737" s="2">
        <v>-218349.23</v>
      </c>
      <c r="D2737" s="2" t="s">
        <v>52</v>
      </c>
    </row>
    <row r="2738" spans="1:4" ht="15.75" customHeight="1" x14ac:dyDescent="0.3">
      <c r="A2738" s="4">
        <v>44260</v>
      </c>
      <c r="B2738" s="2">
        <v>9771.15</v>
      </c>
      <c r="C2738" s="2">
        <v>-555725.06999999995</v>
      </c>
      <c r="D2738" s="2" t="s">
        <v>55</v>
      </c>
    </row>
    <row r="2739" spans="1:4" ht="15.75" customHeight="1" x14ac:dyDescent="0.3">
      <c r="A2739" s="4">
        <v>44260</v>
      </c>
      <c r="B2739" s="2">
        <v>12879.57</v>
      </c>
      <c r="C2739" s="2">
        <v>6386.44</v>
      </c>
      <c r="D2739" s="2" t="s">
        <v>54</v>
      </c>
    </row>
    <row r="2740" spans="1:4" ht="15.75" customHeight="1" x14ac:dyDescent="0.3">
      <c r="A2740" s="4">
        <v>44260</v>
      </c>
      <c r="B2740" s="2">
        <v>1975.24</v>
      </c>
      <c r="C2740" s="2">
        <v>-266253.53999999998</v>
      </c>
      <c r="D2740" s="2" t="s">
        <v>52</v>
      </c>
    </row>
    <row r="2741" spans="1:4" ht="15.75" customHeight="1" x14ac:dyDescent="0.3">
      <c r="A2741" s="4">
        <v>44260</v>
      </c>
      <c r="B2741" s="2">
        <v>12471.01</v>
      </c>
      <c r="C2741" s="2">
        <v>-747672.42</v>
      </c>
      <c r="D2741" s="2" t="s">
        <v>53</v>
      </c>
    </row>
    <row r="2742" spans="1:4" ht="15.75" customHeight="1" x14ac:dyDescent="0.3">
      <c r="A2742" s="4">
        <v>44262</v>
      </c>
      <c r="B2742" s="2">
        <v>281.69</v>
      </c>
      <c r="C2742" s="2">
        <v>-13868.45</v>
      </c>
      <c r="D2742" s="2" t="s">
        <v>53</v>
      </c>
    </row>
    <row r="2743" spans="1:4" ht="15.75" customHeight="1" x14ac:dyDescent="0.3">
      <c r="A2743" s="4">
        <v>44262</v>
      </c>
      <c r="B2743" s="2">
        <v>47.77</v>
      </c>
      <c r="C2743" s="2">
        <v>-36135.99</v>
      </c>
      <c r="D2743" s="2" t="s">
        <v>52</v>
      </c>
    </row>
    <row r="2744" spans="1:4" ht="15.75" customHeight="1" x14ac:dyDescent="0.3">
      <c r="A2744" s="4">
        <v>44262</v>
      </c>
      <c r="B2744" s="2">
        <v>547.54</v>
      </c>
      <c r="C2744" s="2">
        <v>-81029.5</v>
      </c>
      <c r="D2744" s="2" t="s">
        <v>54</v>
      </c>
    </row>
    <row r="2745" spans="1:4" ht="15.75" customHeight="1" x14ac:dyDescent="0.3">
      <c r="A2745" s="4">
        <v>44262</v>
      </c>
      <c r="B2745" s="2">
        <v>135.63999999999999</v>
      </c>
      <c r="C2745" s="2">
        <v>-8677.9</v>
      </c>
      <c r="D2745" s="2" t="s">
        <v>55</v>
      </c>
    </row>
    <row r="2746" spans="1:4" ht="15.75" customHeight="1" x14ac:dyDescent="0.3">
      <c r="A2746" s="4">
        <v>44263</v>
      </c>
      <c r="B2746" s="2">
        <v>7514.4</v>
      </c>
      <c r="C2746" s="2">
        <v>80752.83</v>
      </c>
      <c r="D2746" s="2" t="s">
        <v>55</v>
      </c>
    </row>
    <row r="2747" spans="1:4" ht="15.75" customHeight="1" x14ac:dyDescent="0.3">
      <c r="A2747" s="4">
        <v>44263</v>
      </c>
      <c r="B2747" s="2">
        <v>1505.77</v>
      </c>
      <c r="C2747" s="2">
        <v>-198694.24</v>
      </c>
      <c r="D2747" s="2" t="s">
        <v>52</v>
      </c>
    </row>
    <row r="2748" spans="1:4" ht="15.75" customHeight="1" x14ac:dyDescent="0.3">
      <c r="A2748" s="4">
        <v>44263</v>
      </c>
      <c r="B2748" s="2">
        <v>15193.88</v>
      </c>
      <c r="C2748" s="2">
        <v>-953913.66</v>
      </c>
      <c r="D2748" s="2" t="s">
        <v>54</v>
      </c>
    </row>
    <row r="2749" spans="1:4" ht="15.75" customHeight="1" x14ac:dyDescent="0.3">
      <c r="A2749" s="4">
        <v>44263</v>
      </c>
      <c r="B2749" s="2">
        <v>11969.87</v>
      </c>
      <c r="C2749" s="2">
        <v>-488450.36</v>
      </c>
      <c r="D2749" s="2" t="s">
        <v>53</v>
      </c>
    </row>
    <row r="2750" spans="1:4" ht="15.75" customHeight="1" x14ac:dyDescent="0.3">
      <c r="A2750" s="4">
        <v>44264</v>
      </c>
      <c r="B2750" s="2">
        <v>2126.64</v>
      </c>
      <c r="C2750" s="2">
        <v>-105058.82</v>
      </c>
      <c r="D2750" s="2" t="s">
        <v>52</v>
      </c>
    </row>
    <row r="2751" spans="1:4" ht="15.75" customHeight="1" x14ac:dyDescent="0.3">
      <c r="A2751" s="4">
        <v>44264</v>
      </c>
      <c r="B2751" s="2">
        <v>8291.5</v>
      </c>
      <c r="C2751" s="2">
        <v>-38729.57</v>
      </c>
      <c r="D2751" s="2" t="s">
        <v>55</v>
      </c>
    </row>
    <row r="2752" spans="1:4" ht="15.75" customHeight="1" x14ac:dyDescent="0.3">
      <c r="A2752" s="4">
        <v>44264</v>
      </c>
      <c r="B2752" s="2">
        <v>13381.74</v>
      </c>
      <c r="C2752" s="2">
        <v>-1158098.6399999999</v>
      </c>
      <c r="D2752" s="2" t="s">
        <v>54</v>
      </c>
    </row>
    <row r="2753" spans="1:4" ht="15.75" customHeight="1" x14ac:dyDescent="0.3">
      <c r="A2753" s="4">
        <v>44264</v>
      </c>
      <c r="B2753" s="2">
        <v>10793.56</v>
      </c>
      <c r="C2753" s="2">
        <v>-79694.460000000006</v>
      </c>
      <c r="D2753" s="2" t="s">
        <v>53</v>
      </c>
    </row>
    <row r="2754" spans="1:4" ht="15.75" customHeight="1" x14ac:dyDescent="0.3">
      <c r="A2754" s="4">
        <v>44265</v>
      </c>
      <c r="B2754" s="2">
        <v>12335.36</v>
      </c>
      <c r="C2754" s="2">
        <v>-177074.89</v>
      </c>
      <c r="D2754" s="2" t="s">
        <v>54</v>
      </c>
    </row>
    <row r="2755" spans="1:4" ht="15.75" customHeight="1" x14ac:dyDescent="0.3">
      <c r="A2755" s="4">
        <v>44265</v>
      </c>
      <c r="B2755" s="2">
        <v>1978.36</v>
      </c>
      <c r="C2755" s="2">
        <v>-5002.83</v>
      </c>
      <c r="D2755" s="2" t="s">
        <v>52</v>
      </c>
    </row>
    <row r="2756" spans="1:4" ht="15.75" customHeight="1" x14ac:dyDescent="0.3">
      <c r="A2756" s="4">
        <v>44265</v>
      </c>
      <c r="B2756" s="2">
        <v>9447.85</v>
      </c>
      <c r="C2756" s="2">
        <v>119682.68</v>
      </c>
      <c r="D2756" s="2" t="s">
        <v>55</v>
      </c>
    </row>
    <row r="2757" spans="1:4" ht="15.75" customHeight="1" x14ac:dyDescent="0.3">
      <c r="A2757" s="4">
        <v>44265</v>
      </c>
      <c r="B2757" s="2">
        <v>11048.44</v>
      </c>
      <c r="C2757" s="2">
        <v>15326.67</v>
      </c>
      <c r="D2757" s="2" t="s">
        <v>53</v>
      </c>
    </row>
    <row r="2758" spans="1:4" ht="15.75" customHeight="1" x14ac:dyDescent="0.3">
      <c r="A2758" s="4">
        <v>44266</v>
      </c>
      <c r="B2758" s="2">
        <v>13430.14</v>
      </c>
      <c r="C2758" s="2">
        <v>52494.15</v>
      </c>
      <c r="D2758" s="2" t="s">
        <v>53</v>
      </c>
    </row>
    <row r="2759" spans="1:4" ht="15.75" customHeight="1" x14ac:dyDescent="0.3">
      <c r="A2759" s="4">
        <v>44266</v>
      </c>
      <c r="B2759" s="2">
        <v>15107.21</v>
      </c>
      <c r="C2759" s="2">
        <v>-379223.34</v>
      </c>
      <c r="D2759" s="2" t="s">
        <v>54</v>
      </c>
    </row>
    <row r="2760" spans="1:4" ht="15.75" customHeight="1" x14ac:dyDescent="0.3">
      <c r="A2760" s="4">
        <v>44266</v>
      </c>
      <c r="B2760" s="2">
        <v>7914.02</v>
      </c>
      <c r="C2760" s="2">
        <v>-69617.509999999995</v>
      </c>
      <c r="D2760" s="2" t="s">
        <v>55</v>
      </c>
    </row>
    <row r="2761" spans="1:4" ht="15.75" customHeight="1" x14ac:dyDescent="0.3">
      <c r="A2761" s="4">
        <v>44266</v>
      </c>
      <c r="B2761" s="2">
        <v>1977.64</v>
      </c>
      <c r="C2761" s="2">
        <v>16748.330000000002</v>
      </c>
      <c r="D2761" s="2" t="s">
        <v>52</v>
      </c>
    </row>
    <row r="2762" spans="1:4" ht="15.75" customHeight="1" x14ac:dyDescent="0.3">
      <c r="A2762" s="4">
        <v>44267</v>
      </c>
      <c r="B2762" s="2">
        <v>15671.3</v>
      </c>
      <c r="C2762" s="2">
        <v>-1217146.82</v>
      </c>
      <c r="D2762" s="2" t="s">
        <v>54</v>
      </c>
    </row>
    <row r="2763" spans="1:4" ht="15.75" customHeight="1" x14ac:dyDescent="0.3">
      <c r="A2763" s="4">
        <v>44267</v>
      </c>
      <c r="B2763" s="2">
        <v>1816.79</v>
      </c>
      <c r="C2763" s="2">
        <v>-18499.830000000002</v>
      </c>
      <c r="D2763" s="2" t="s">
        <v>52</v>
      </c>
    </row>
    <row r="2764" spans="1:4" ht="15.75" customHeight="1" x14ac:dyDescent="0.3">
      <c r="A2764" s="4">
        <v>44267</v>
      </c>
      <c r="B2764" s="2">
        <v>10472.44</v>
      </c>
      <c r="C2764" s="2">
        <v>-85847.07</v>
      </c>
      <c r="D2764" s="2" t="s">
        <v>53</v>
      </c>
    </row>
    <row r="2765" spans="1:4" ht="15.75" customHeight="1" x14ac:dyDescent="0.3">
      <c r="A2765" s="4">
        <v>44267</v>
      </c>
      <c r="B2765" s="2">
        <v>7947.03</v>
      </c>
      <c r="C2765" s="2">
        <v>-269269.21999999997</v>
      </c>
      <c r="D2765" s="2" t="s">
        <v>55</v>
      </c>
    </row>
    <row r="2766" spans="1:4" ht="15.75" customHeight="1" x14ac:dyDescent="0.3">
      <c r="A2766" s="4">
        <v>44269</v>
      </c>
      <c r="B2766" s="2">
        <v>253.19</v>
      </c>
      <c r="C2766" s="2">
        <v>-19106.84</v>
      </c>
      <c r="D2766" s="2" t="s">
        <v>54</v>
      </c>
    </row>
    <row r="2767" spans="1:4" ht="15.75" customHeight="1" x14ac:dyDescent="0.3">
      <c r="A2767" s="4">
        <v>44269</v>
      </c>
      <c r="B2767" s="2">
        <v>126.9</v>
      </c>
      <c r="C2767" s="2">
        <v>-136417.42000000001</v>
      </c>
      <c r="D2767" s="2" t="s">
        <v>55</v>
      </c>
    </row>
    <row r="2768" spans="1:4" ht="15.75" customHeight="1" x14ac:dyDescent="0.3">
      <c r="A2768" s="4">
        <v>44269</v>
      </c>
      <c r="B2768" s="2">
        <v>40.590000000000003</v>
      </c>
      <c r="C2768" s="2">
        <v>-2706.77</v>
      </c>
      <c r="D2768" s="2" t="s">
        <v>52</v>
      </c>
    </row>
    <row r="2769" spans="1:4" ht="15.75" customHeight="1" x14ac:dyDescent="0.3">
      <c r="A2769" s="4">
        <v>44269</v>
      </c>
      <c r="B2769" s="2">
        <v>350.9</v>
      </c>
      <c r="C2769" s="2">
        <v>135.4</v>
      </c>
      <c r="D2769" s="2" t="s">
        <v>53</v>
      </c>
    </row>
    <row r="2770" spans="1:4" ht="15.75" customHeight="1" x14ac:dyDescent="0.3">
      <c r="A2770" s="4">
        <v>44270</v>
      </c>
      <c r="B2770" s="2">
        <v>11655.19</v>
      </c>
      <c r="C2770" s="2">
        <v>48556.32</v>
      </c>
      <c r="D2770" s="2" t="s">
        <v>54</v>
      </c>
    </row>
    <row r="2771" spans="1:4" ht="15.75" customHeight="1" x14ac:dyDescent="0.3">
      <c r="A2771" s="4">
        <v>44270</v>
      </c>
      <c r="B2771" s="2">
        <v>11566.17</v>
      </c>
      <c r="C2771" s="2">
        <v>649.34</v>
      </c>
      <c r="D2771" s="2" t="s">
        <v>53</v>
      </c>
    </row>
    <row r="2772" spans="1:4" ht="15.75" customHeight="1" x14ac:dyDescent="0.3">
      <c r="A2772" s="4">
        <v>44270</v>
      </c>
      <c r="B2772" s="2">
        <v>1522.08</v>
      </c>
      <c r="C2772" s="2">
        <v>-41898.83</v>
      </c>
      <c r="D2772" s="2" t="s">
        <v>52</v>
      </c>
    </row>
    <row r="2773" spans="1:4" ht="15.75" customHeight="1" x14ac:dyDescent="0.3">
      <c r="A2773" s="4">
        <v>44270</v>
      </c>
      <c r="B2773" s="2">
        <v>8106.13</v>
      </c>
      <c r="C2773" s="2">
        <v>9182.4699999999993</v>
      </c>
      <c r="D2773" s="2" t="s">
        <v>55</v>
      </c>
    </row>
    <row r="2774" spans="1:4" ht="15.75" customHeight="1" x14ac:dyDescent="0.3">
      <c r="A2774" s="4">
        <v>44271</v>
      </c>
      <c r="B2774" s="2">
        <v>13723.1</v>
      </c>
      <c r="C2774" s="2">
        <v>261759.77</v>
      </c>
      <c r="D2774" s="2" t="s">
        <v>55</v>
      </c>
    </row>
    <row r="2775" spans="1:4" ht="15.75" customHeight="1" x14ac:dyDescent="0.3">
      <c r="A2775" s="4">
        <v>44271</v>
      </c>
      <c r="B2775" s="2">
        <v>11210.61</v>
      </c>
      <c r="C2775" s="2">
        <v>-25016.71</v>
      </c>
      <c r="D2775" s="2" t="s">
        <v>53</v>
      </c>
    </row>
    <row r="2776" spans="1:4" ht="15.75" customHeight="1" x14ac:dyDescent="0.3">
      <c r="A2776" s="4">
        <v>44271</v>
      </c>
      <c r="B2776" s="2">
        <v>1478.59</v>
      </c>
      <c r="C2776" s="2">
        <v>-5290.95</v>
      </c>
      <c r="D2776" s="2" t="s">
        <v>52</v>
      </c>
    </row>
    <row r="2777" spans="1:4" ht="15.75" customHeight="1" x14ac:dyDescent="0.3">
      <c r="A2777" s="4">
        <v>44271</v>
      </c>
      <c r="B2777" s="2">
        <v>13594.82</v>
      </c>
      <c r="C2777" s="2">
        <v>89684.42</v>
      </c>
      <c r="D2777" s="2" t="s">
        <v>54</v>
      </c>
    </row>
    <row r="2778" spans="1:4" ht="15.75" customHeight="1" x14ac:dyDescent="0.3">
      <c r="A2778" s="4">
        <v>44272</v>
      </c>
      <c r="B2778" s="2">
        <v>15716.34</v>
      </c>
      <c r="C2778" s="2">
        <v>146017.38</v>
      </c>
      <c r="D2778" s="2" t="s">
        <v>55</v>
      </c>
    </row>
    <row r="2779" spans="1:4" ht="15.75" customHeight="1" x14ac:dyDescent="0.3">
      <c r="A2779" s="4">
        <v>44272</v>
      </c>
      <c r="B2779" s="2">
        <v>16492.52</v>
      </c>
      <c r="C2779" s="2">
        <v>75263.45</v>
      </c>
      <c r="D2779" s="2" t="s">
        <v>54</v>
      </c>
    </row>
    <row r="2780" spans="1:4" ht="15.75" customHeight="1" x14ac:dyDescent="0.3">
      <c r="A2780" s="4">
        <v>44272</v>
      </c>
      <c r="B2780" s="2">
        <v>1862.86</v>
      </c>
      <c r="C2780" s="2">
        <v>-18585.86</v>
      </c>
      <c r="D2780" s="2" t="s">
        <v>52</v>
      </c>
    </row>
    <row r="2781" spans="1:4" ht="15.75" customHeight="1" x14ac:dyDescent="0.3">
      <c r="A2781" s="4">
        <v>44272</v>
      </c>
      <c r="B2781" s="2">
        <v>11804.35</v>
      </c>
      <c r="C2781" s="2">
        <v>121787.88</v>
      </c>
      <c r="D2781" s="2" t="s">
        <v>53</v>
      </c>
    </row>
    <row r="2782" spans="1:4" ht="15.75" customHeight="1" x14ac:dyDescent="0.3">
      <c r="A2782" s="4">
        <v>44273</v>
      </c>
      <c r="B2782" s="2">
        <v>1459.67</v>
      </c>
      <c r="C2782" s="2">
        <v>18716.150000000001</v>
      </c>
      <c r="D2782" s="2" t="s">
        <v>52</v>
      </c>
    </row>
    <row r="2783" spans="1:4" ht="15.75" customHeight="1" x14ac:dyDescent="0.3">
      <c r="A2783" s="4">
        <v>44273</v>
      </c>
      <c r="B2783" s="2">
        <v>18148.5</v>
      </c>
      <c r="C2783" s="2">
        <v>-525887.35</v>
      </c>
      <c r="D2783" s="2" t="s">
        <v>54</v>
      </c>
    </row>
    <row r="2784" spans="1:4" ht="15.75" customHeight="1" x14ac:dyDescent="0.3">
      <c r="A2784" s="4">
        <v>44273</v>
      </c>
      <c r="B2784" s="2">
        <v>13243.98</v>
      </c>
      <c r="C2784" s="2">
        <v>94940.35</v>
      </c>
      <c r="D2784" s="2" t="s">
        <v>53</v>
      </c>
    </row>
    <row r="2785" spans="1:4" ht="15.75" customHeight="1" x14ac:dyDescent="0.3">
      <c r="A2785" s="4">
        <v>44273</v>
      </c>
      <c r="B2785" s="2">
        <v>16266.4</v>
      </c>
      <c r="C2785" s="2">
        <v>588991.85</v>
      </c>
      <c r="D2785" s="2" t="s">
        <v>55</v>
      </c>
    </row>
    <row r="2786" spans="1:4" ht="15.75" customHeight="1" x14ac:dyDescent="0.3">
      <c r="A2786" s="4">
        <v>44274</v>
      </c>
      <c r="B2786" s="2">
        <v>13405.15</v>
      </c>
      <c r="C2786" s="2">
        <v>141685.93</v>
      </c>
      <c r="D2786" s="2" t="s">
        <v>55</v>
      </c>
    </row>
    <row r="2787" spans="1:4" ht="15.75" customHeight="1" x14ac:dyDescent="0.3">
      <c r="A2787" s="4">
        <v>44274</v>
      </c>
      <c r="B2787" s="2">
        <v>1188.8800000000001</v>
      </c>
      <c r="C2787" s="2">
        <v>9996.82</v>
      </c>
      <c r="D2787" s="2" t="s">
        <v>52</v>
      </c>
    </row>
    <row r="2788" spans="1:4" ht="15.75" customHeight="1" x14ac:dyDescent="0.3">
      <c r="A2788" s="4">
        <v>44274</v>
      </c>
      <c r="B2788" s="2">
        <v>13688.09</v>
      </c>
      <c r="C2788" s="2">
        <v>198653.26</v>
      </c>
      <c r="D2788" s="2" t="s">
        <v>54</v>
      </c>
    </row>
    <row r="2789" spans="1:4" ht="15.75" customHeight="1" x14ac:dyDescent="0.3">
      <c r="A2789" s="4">
        <v>44274</v>
      </c>
      <c r="B2789" s="2">
        <v>11192.24</v>
      </c>
      <c r="C2789" s="2">
        <v>-118942.61</v>
      </c>
      <c r="D2789" s="2" t="s">
        <v>53</v>
      </c>
    </row>
    <row r="2790" spans="1:4" ht="15.75" customHeight="1" x14ac:dyDescent="0.3">
      <c r="A2790" s="4">
        <v>44276</v>
      </c>
      <c r="B2790" s="2">
        <v>565.17999999999995</v>
      </c>
      <c r="C2790" s="2">
        <v>-6960.22</v>
      </c>
      <c r="D2790" s="2" t="s">
        <v>53</v>
      </c>
    </row>
    <row r="2791" spans="1:4" ht="15.75" customHeight="1" x14ac:dyDescent="0.3">
      <c r="A2791" s="4">
        <v>44276</v>
      </c>
      <c r="B2791" s="2">
        <v>592.53</v>
      </c>
      <c r="C2791" s="2">
        <v>5545.66</v>
      </c>
      <c r="D2791" s="2" t="s">
        <v>54</v>
      </c>
    </row>
    <row r="2792" spans="1:4" ht="15.75" customHeight="1" x14ac:dyDescent="0.3">
      <c r="A2792" s="4">
        <v>44276</v>
      </c>
      <c r="B2792" s="2">
        <v>162.24</v>
      </c>
      <c r="C2792" s="2">
        <v>-49.57</v>
      </c>
      <c r="D2792" s="2" t="s">
        <v>52</v>
      </c>
    </row>
    <row r="2793" spans="1:4" ht="15.75" customHeight="1" x14ac:dyDescent="0.3">
      <c r="A2793" s="4">
        <v>44276</v>
      </c>
      <c r="B2793" s="2">
        <v>325.07</v>
      </c>
      <c r="C2793" s="2">
        <v>-11553.73</v>
      </c>
      <c r="D2793" s="2" t="s">
        <v>55</v>
      </c>
    </row>
    <row r="2794" spans="1:4" ht="15.75" customHeight="1" x14ac:dyDescent="0.3">
      <c r="A2794" s="4">
        <v>44277</v>
      </c>
      <c r="B2794" s="2">
        <v>17696.52</v>
      </c>
      <c r="C2794" s="2">
        <v>814543.52</v>
      </c>
      <c r="D2794" s="2" t="s">
        <v>54</v>
      </c>
    </row>
    <row r="2795" spans="1:4" ht="15.75" customHeight="1" x14ac:dyDescent="0.3">
      <c r="A2795" s="4">
        <v>44277</v>
      </c>
      <c r="B2795" s="2">
        <v>1404.13</v>
      </c>
      <c r="C2795" s="2">
        <v>15398.36</v>
      </c>
      <c r="D2795" s="2" t="s">
        <v>52</v>
      </c>
    </row>
    <row r="2796" spans="1:4" ht="15.75" customHeight="1" x14ac:dyDescent="0.3">
      <c r="A2796" s="4">
        <v>44277</v>
      </c>
      <c r="B2796" s="2">
        <v>11652.79</v>
      </c>
      <c r="C2796" s="2">
        <v>65043.59</v>
      </c>
      <c r="D2796" s="2" t="s">
        <v>53</v>
      </c>
    </row>
    <row r="2797" spans="1:4" ht="15.75" customHeight="1" x14ac:dyDescent="0.3">
      <c r="A2797" s="4">
        <v>44277</v>
      </c>
      <c r="B2797" s="2">
        <v>10025.870000000001</v>
      </c>
      <c r="C2797" s="2">
        <v>329253.76000000001</v>
      </c>
      <c r="D2797" s="2" t="s">
        <v>55</v>
      </c>
    </row>
    <row r="2798" spans="1:4" ht="15.75" customHeight="1" x14ac:dyDescent="0.3">
      <c r="A2798" s="4">
        <v>44278</v>
      </c>
      <c r="B2798" s="2">
        <v>14446.34</v>
      </c>
      <c r="C2798" s="2">
        <v>-502183.98</v>
      </c>
      <c r="D2798" s="2" t="s">
        <v>53</v>
      </c>
    </row>
    <row r="2799" spans="1:4" ht="15.75" customHeight="1" x14ac:dyDescent="0.3">
      <c r="A2799" s="4">
        <v>44278</v>
      </c>
      <c r="B2799" s="2">
        <v>1139.44</v>
      </c>
      <c r="C2799" s="2">
        <v>1492.01</v>
      </c>
      <c r="D2799" s="2" t="s">
        <v>52</v>
      </c>
    </row>
    <row r="2800" spans="1:4" ht="15.75" customHeight="1" x14ac:dyDescent="0.3">
      <c r="A2800" s="4">
        <v>44278</v>
      </c>
      <c r="B2800" s="2">
        <v>17204.88</v>
      </c>
      <c r="C2800" s="2">
        <v>217670.23</v>
      </c>
      <c r="D2800" s="2" t="s">
        <v>54</v>
      </c>
    </row>
    <row r="2801" spans="1:4" ht="15.75" customHeight="1" x14ac:dyDescent="0.3">
      <c r="A2801" s="4">
        <v>44278</v>
      </c>
      <c r="B2801" s="2">
        <v>11645.9</v>
      </c>
      <c r="C2801" s="2">
        <v>-515635.15</v>
      </c>
      <c r="D2801" s="2" t="s">
        <v>55</v>
      </c>
    </row>
    <row r="2802" spans="1:4" ht="15.75" customHeight="1" x14ac:dyDescent="0.3">
      <c r="A2802" s="4">
        <v>44279</v>
      </c>
      <c r="B2802" s="2">
        <v>14806.16</v>
      </c>
      <c r="C2802" s="2">
        <v>-694104.33</v>
      </c>
      <c r="D2802" s="2" t="s">
        <v>53</v>
      </c>
    </row>
    <row r="2803" spans="1:4" ht="15.75" customHeight="1" x14ac:dyDescent="0.3">
      <c r="A2803" s="4">
        <v>44279</v>
      </c>
      <c r="B2803" s="2">
        <v>1169.3499999999999</v>
      </c>
      <c r="C2803" s="2">
        <v>-11395.24</v>
      </c>
      <c r="D2803" s="2" t="s">
        <v>52</v>
      </c>
    </row>
    <row r="2804" spans="1:4" ht="15.75" customHeight="1" x14ac:dyDescent="0.3">
      <c r="A2804" s="4">
        <v>44279</v>
      </c>
      <c r="B2804" s="2">
        <v>13566.02</v>
      </c>
      <c r="C2804" s="2">
        <v>476237.78</v>
      </c>
      <c r="D2804" s="2" t="s">
        <v>54</v>
      </c>
    </row>
    <row r="2805" spans="1:4" ht="15.75" customHeight="1" x14ac:dyDescent="0.3">
      <c r="A2805" s="4">
        <v>44279</v>
      </c>
      <c r="B2805" s="2">
        <v>9242.01</v>
      </c>
      <c r="C2805" s="2">
        <v>-565877.02</v>
      </c>
      <c r="D2805" s="2" t="s">
        <v>55</v>
      </c>
    </row>
    <row r="2806" spans="1:4" ht="15.75" customHeight="1" x14ac:dyDescent="0.3">
      <c r="A2806" s="4">
        <v>44280</v>
      </c>
      <c r="B2806" s="2">
        <v>16099.51</v>
      </c>
      <c r="C2806" s="2">
        <v>-669433.49</v>
      </c>
      <c r="D2806" s="2" t="s">
        <v>53</v>
      </c>
    </row>
    <row r="2807" spans="1:4" ht="15.75" customHeight="1" x14ac:dyDescent="0.3">
      <c r="A2807" s="4">
        <v>44280</v>
      </c>
      <c r="B2807" s="2">
        <v>21605.65</v>
      </c>
      <c r="C2807" s="2">
        <v>958446.81</v>
      </c>
      <c r="D2807" s="2" t="s">
        <v>54</v>
      </c>
    </row>
    <row r="2808" spans="1:4" ht="15.75" customHeight="1" x14ac:dyDescent="0.3">
      <c r="A2808" s="4">
        <v>44280</v>
      </c>
      <c r="B2808" s="2">
        <v>1607.85</v>
      </c>
      <c r="C2808" s="2">
        <v>-37720.269999999997</v>
      </c>
      <c r="D2808" s="2" t="s">
        <v>52</v>
      </c>
    </row>
    <row r="2809" spans="1:4" ht="15.75" customHeight="1" x14ac:dyDescent="0.3">
      <c r="A2809" s="4">
        <v>44280</v>
      </c>
      <c r="B2809" s="2">
        <v>9386.58</v>
      </c>
      <c r="C2809" s="2">
        <v>-25895.65</v>
      </c>
      <c r="D2809" s="2" t="s">
        <v>55</v>
      </c>
    </row>
    <row r="2810" spans="1:4" ht="15.75" customHeight="1" x14ac:dyDescent="0.3">
      <c r="A2810" s="4">
        <v>44281</v>
      </c>
      <c r="B2810" s="2">
        <v>1933.17</v>
      </c>
      <c r="C2810" s="2">
        <v>-169398.43</v>
      </c>
      <c r="D2810" s="2" t="s">
        <v>52</v>
      </c>
    </row>
    <row r="2811" spans="1:4" ht="15.75" customHeight="1" x14ac:dyDescent="0.3">
      <c r="A2811" s="4">
        <v>44281</v>
      </c>
      <c r="B2811" s="2">
        <v>7668.02</v>
      </c>
      <c r="C2811" s="2">
        <v>-49958.559999999998</v>
      </c>
      <c r="D2811" s="2" t="s">
        <v>55</v>
      </c>
    </row>
    <row r="2812" spans="1:4" ht="15.75" customHeight="1" x14ac:dyDescent="0.3">
      <c r="A2812" s="4">
        <v>44281</v>
      </c>
      <c r="B2812" s="2">
        <v>15916.63</v>
      </c>
      <c r="C2812" s="2">
        <v>819737.68</v>
      </c>
      <c r="D2812" s="2" t="s">
        <v>54</v>
      </c>
    </row>
    <row r="2813" spans="1:4" ht="15.75" customHeight="1" x14ac:dyDescent="0.3">
      <c r="A2813" s="4">
        <v>44281</v>
      </c>
      <c r="B2813" s="2">
        <v>11845.08</v>
      </c>
      <c r="C2813" s="2">
        <v>-4909.8999999999996</v>
      </c>
      <c r="D2813" s="2" t="s">
        <v>53</v>
      </c>
    </row>
    <row r="2814" spans="1:4" ht="15.75" customHeight="1" x14ac:dyDescent="0.3">
      <c r="A2814" s="4">
        <v>44283</v>
      </c>
      <c r="B2814" s="2">
        <v>65.86</v>
      </c>
      <c r="C2814" s="2">
        <v>-1024.3599999999999</v>
      </c>
      <c r="D2814" s="2" t="s">
        <v>52</v>
      </c>
    </row>
    <row r="2815" spans="1:4" ht="15.75" customHeight="1" x14ac:dyDescent="0.3">
      <c r="A2815" s="4">
        <v>44283</v>
      </c>
      <c r="B2815" s="2">
        <v>293.43</v>
      </c>
      <c r="C2815" s="2">
        <v>-657.01</v>
      </c>
      <c r="D2815" s="2" t="s">
        <v>53</v>
      </c>
    </row>
    <row r="2816" spans="1:4" ht="15.75" customHeight="1" x14ac:dyDescent="0.3">
      <c r="A2816" s="4">
        <v>44283</v>
      </c>
      <c r="B2816" s="2">
        <v>119.86</v>
      </c>
      <c r="C2816" s="2">
        <v>-2688.52</v>
      </c>
      <c r="D2816" s="2" t="s">
        <v>55</v>
      </c>
    </row>
    <row r="2817" spans="1:4" ht="15.75" customHeight="1" x14ac:dyDescent="0.3">
      <c r="A2817" s="4">
        <v>44283</v>
      </c>
      <c r="B2817" s="2">
        <v>280.58</v>
      </c>
      <c r="C2817" s="2">
        <v>-5989.31</v>
      </c>
      <c r="D2817" s="2" t="s">
        <v>54</v>
      </c>
    </row>
    <row r="2818" spans="1:4" ht="15.75" customHeight="1" x14ac:dyDescent="0.3">
      <c r="A2818" s="4">
        <v>44284</v>
      </c>
      <c r="B2818" s="2">
        <v>20716.830000000002</v>
      </c>
      <c r="C2818" s="2">
        <v>-2147559.19</v>
      </c>
      <c r="D2818" s="2" t="s">
        <v>54</v>
      </c>
    </row>
    <row r="2819" spans="1:4" ht="15.75" customHeight="1" x14ac:dyDescent="0.3">
      <c r="A2819" s="4">
        <v>44284</v>
      </c>
      <c r="B2819" s="2">
        <v>15423.66</v>
      </c>
      <c r="C2819" s="2">
        <v>101516.51</v>
      </c>
      <c r="D2819" s="2" t="s">
        <v>53</v>
      </c>
    </row>
    <row r="2820" spans="1:4" ht="15.75" customHeight="1" x14ac:dyDescent="0.3">
      <c r="A2820" s="4">
        <v>44284</v>
      </c>
      <c r="B2820" s="2">
        <v>11063.81</v>
      </c>
      <c r="C2820" s="2">
        <v>-7036.2</v>
      </c>
      <c r="D2820" s="2" t="s">
        <v>55</v>
      </c>
    </row>
    <row r="2821" spans="1:4" ht="15.75" customHeight="1" x14ac:dyDescent="0.3">
      <c r="A2821" s="4">
        <v>44284</v>
      </c>
      <c r="B2821" s="2">
        <v>1667.38</v>
      </c>
      <c r="C2821" s="2">
        <v>-34348.94</v>
      </c>
      <c r="D2821" s="2" t="s">
        <v>52</v>
      </c>
    </row>
    <row r="2822" spans="1:4" ht="15.75" customHeight="1" x14ac:dyDescent="0.3">
      <c r="A2822" s="4">
        <v>44285</v>
      </c>
      <c r="B2822" s="2">
        <v>12880.59</v>
      </c>
      <c r="C2822" s="2">
        <v>-634983.16</v>
      </c>
      <c r="D2822" s="2" t="s">
        <v>53</v>
      </c>
    </row>
    <row r="2823" spans="1:4" ht="15.75" customHeight="1" x14ac:dyDescent="0.3">
      <c r="A2823" s="4">
        <v>44285</v>
      </c>
      <c r="B2823" s="2">
        <v>1932.66</v>
      </c>
      <c r="C2823" s="2">
        <v>-234411.49</v>
      </c>
      <c r="D2823" s="2" t="s">
        <v>52</v>
      </c>
    </row>
    <row r="2824" spans="1:4" ht="15.75" customHeight="1" x14ac:dyDescent="0.3">
      <c r="A2824" s="4">
        <v>44285</v>
      </c>
      <c r="B2824" s="2">
        <v>21072.31</v>
      </c>
      <c r="C2824" s="2">
        <v>-2723096.23</v>
      </c>
      <c r="D2824" s="2" t="s">
        <v>54</v>
      </c>
    </row>
    <row r="2825" spans="1:4" ht="15.75" customHeight="1" x14ac:dyDescent="0.3">
      <c r="A2825" s="4">
        <v>44285</v>
      </c>
      <c r="B2825" s="2">
        <v>9048.26</v>
      </c>
      <c r="C2825" s="2">
        <v>80227.23</v>
      </c>
      <c r="D2825" s="2" t="s">
        <v>55</v>
      </c>
    </row>
    <row r="2826" spans="1:4" ht="15.75" customHeight="1" x14ac:dyDescent="0.3">
      <c r="A2826" s="4">
        <v>44286</v>
      </c>
      <c r="B2826" s="2">
        <v>9556.0400000000009</v>
      </c>
      <c r="C2826" s="2">
        <v>60272.22</v>
      </c>
      <c r="D2826" s="2" t="s">
        <v>55</v>
      </c>
    </row>
    <row r="2827" spans="1:4" ht="15.75" customHeight="1" x14ac:dyDescent="0.3">
      <c r="A2827" s="4">
        <v>44286</v>
      </c>
      <c r="B2827" s="2">
        <v>2608.79</v>
      </c>
      <c r="C2827" s="2">
        <v>-162578.03</v>
      </c>
      <c r="D2827" s="2" t="s">
        <v>52</v>
      </c>
    </row>
    <row r="2828" spans="1:4" ht="15.75" customHeight="1" x14ac:dyDescent="0.3">
      <c r="A2828" s="4">
        <v>44286</v>
      </c>
      <c r="B2828" s="2">
        <v>12667.25</v>
      </c>
      <c r="C2828" s="2">
        <v>-254788.72</v>
      </c>
      <c r="D2828" s="2" t="s">
        <v>53</v>
      </c>
    </row>
    <row r="2829" spans="1:4" ht="15.75" customHeight="1" x14ac:dyDescent="0.3">
      <c r="A2829" s="4">
        <v>44286</v>
      </c>
      <c r="B2829" s="2">
        <v>19244.96</v>
      </c>
      <c r="C2829" s="2">
        <v>-873150.79</v>
      </c>
      <c r="D2829" s="2" t="s">
        <v>54</v>
      </c>
    </row>
    <row r="2830" spans="1:4" ht="15.75" customHeight="1" x14ac:dyDescent="0.3">
      <c r="A2830" s="4">
        <v>44287</v>
      </c>
      <c r="B2830" s="2">
        <v>11818.21</v>
      </c>
      <c r="C2830" s="2">
        <v>-6157.46</v>
      </c>
      <c r="D2830" s="2" t="s">
        <v>53</v>
      </c>
    </row>
    <row r="2831" spans="1:4" ht="15.75" customHeight="1" x14ac:dyDescent="0.3">
      <c r="A2831" s="4">
        <v>44287</v>
      </c>
      <c r="B2831" s="2">
        <v>15153.85</v>
      </c>
      <c r="C2831" s="2">
        <v>-464373.97</v>
      </c>
      <c r="D2831" s="2" t="s">
        <v>54</v>
      </c>
    </row>
    <row r="2832" spans="1:4" ht="15.75" customHeight="1" x14ac:dyDescent="0.3">
      <c r="A2832" s="4">
        <v>44287</v>
      </c>
      <c r="B2832" s="2">
        <v>1945.65</v>
      </c>
      <c r="C2832" s="2">
        <v>-50502.11</v>
      </c>
      <c r="D2832" s="2" t="s">
        <v>52</v>
      </c>
    </row>
    <row r="2833" spans="1:4" ht="15.75" customHeight="1" x14ac:dyDescent="0.3">
      <c r="A2833" s="4">
        <v>44287</v>
      </c>
      <c r="B2833" s="2">
        <v>7913.87</v>
      </c>
      <c r="C2833" s="2">
        <v>7767.73</v>
      </c>
      <c r="D2833" s="2" t="s">
        <v>55</v>
      </c>
    </row>
    <row r="2834" spans="1:4" ht="15.75" customHeight="1" x14ac:dyDescent="0.3">
      <c r="A2834" s="4">
        <v>44288</v>
      </c>
      <c r="B2834" s="2">
        <v>3739.4</v>
      </c>
      <c r="C2834" s="2">
        <v>-50644.14</v>
      </c>
      <c r="D2834" s="2" t="s">
        <v>55</v>
      </c>
    </row>
    <row r="2835" spans="1:4" ht="15.75" customHeight="1" x14ac:dyDescent="0.3">
      <c r="A2835" s="4">
        <v>44288</v>
      </c>
      <c r="B2835" s="2">
        <v>6404.66</v>
      </c>
      <c r="C2835" s="2">
        <v>-25743.66</v>
      </c>
      <c r="D2835" s="2" t="s">
        <v>53</v>
      </c>
    </row>
    <row r="2836" spans="1:4" ht="15.75" customHeight="1" x14ac:dyDescent="0.3">
      <c r="A2836" s="4">
        <v>44288</v>
      </c>
      <c r="B2836" s="2">
        <v>0.06</v>
      </c>
      <c r="C2836" s="2">
        <v>-183.44</v>
      </c>
      <c r="D2836" s="2" t="s">
        <v>54</v>
      </c>
    </row>
    <row r="2837" spans="1:4" ht="15.75" customHeight="1" x14ac:dyDescent="0.3">
      <c r="A2837" s="4">
        <v>44288</v>
      </c>
      <c r="B2837" s="2">
        <v>2014.49</v>
      </c>
      <c r="C2837" s="2">
        <v>216.96</v>
      </c>
      <c r="D2837" s="2" t="s">
        <v>52</v>
      </c>
    </row>
    <row r="2838" spans="1:4" ht="15.75" customHeight="1" x14ac:dyDescent="0.3">
      <c r="A2838" s="4">
        <v>44290</v>
      </c>
      <c r="B2838" s="2">
        <v>323.92</v>
      </c>
      <c r="C2838" s="2">
        <v>-37545.589999999997</v>
      </c>
      <c r="D2838" s="2" t="s">
        <v>54</v>
      </c>
    </row>
    <row r="2839" spans="1:4" ht="15.75" customHeight="1" x14ac:dyDescent="0.3">
      <c r="A2839" s="4">
        <v>44290</v>
      </c>
      <c r="B2839" s="2">
        <v>41.51</v>
      </c>
      <c r="C2839" s="2">
        <v>-704.22</v>
      </c>
      <c r="D2839" s="2" t="s">
        <v>52</v>
      </c>
    </row>
    <row r="2840" spans="1:4" ht="15.75" customHeight="1" x14ac:dyDescent="0.3">
      <c r="A2840" s="4">
        <v>44290</v>
      </c>
      <c r="B2840" s="2">
        <v>228.1</v>
      </c>
      <c r="C2840" s="2">
        <v>-1295.03</v>
      </c>
      <c r="D2840" s="2" t="s">
        <v>53</v>
      </c>
    </row>
    <row r="2841" spans="1:4" ht="15.75" customHeight="1" x14ac:dyDescent="0.3">
      <c r="A2841" s="4">
        <v>44290</v>
      </c>
      <c r="B2841" s="2">
        <v>68.87</v>
      </c>
      <c r="C2841" s="2">
        <v>-872.48</v>
      </c>
      <c r="D2841" s="2" t="s">
        <v>55</v>
      </c>
    </row>
    <row r="2842" spans="1:4" ht="15.75" customHeight="1" x14ac:dyDescent="0.3">
      <c r="A2842" s="4">
        <v>44291</v>
      </c>
      <c r="B2842" s="2">
        <v>10073.49</v>
      </c>
      <c r="C2842" s="2">
        <v>-240214.35</v>
      </c>
      <c r="D2842" s="2" t="s">
        <v>53</v>
      </c>
    </row>
    <row r="2843" spans="1:4" ht="15.75" customHeight="1" x14ac:dyDescent="0.3">
      <c r="A2843" s="4">
        <v>44291</v>
      </c>
      <c r="B2843" s="2">
        <v>12469.68</v>
      </c>
      <c r="C2843" s="2">
        <v>34526.370000000003</v>
      </c>
      <c r="D2843" s="2" t="s">
        <v>54</v>
      </c>
    </row>
    <row r="2844" spans="1:4" ht="15.75" customHeight="1" x14ac:dyDescent="0.3">
      <c r="A2844" s="4">
        <v>44291</v>
      </c>
      <c r="B2844" s="2">
        <v>2256.66</v>
      </c>
      <c r="C2844" s="2">
        <v>14167.48</v>
      </c>
      <c r="D2844" s="2" t="s">
        <v>52</v>
      </c>
    </row>
    <row r="2845" spans="1:4" ht="15.75" customHeight="1" x14ac:dyDescent="0.3">
      <c r="A2845" s="4">
        <v>44291</v>
      </c>
      <c r="B2845" s="2">
        <v>6669.96</v>
      </c>
      <c r="C2845" s="2">
        <v>-592084.61</v>
      </c>
      <c r="D2845" s="2" t="s">
        <v>55</v>
      </c>
    </row>
    <row r="2846" spans="1:4" ht="15.75" customHeight="1" x14ac:dyDescent="0.3">
      <c r="A2846" s="4">
        <v>44292</v>
      </c>
      <c r="B2846" s="2">
        <v>3198.95</v>
      </c>
      <c r="C2846" s="2">
        <v>83663.8</v>
      </c>
      <c r="D2846" s="2" t="s">
        <v>52</v>
      </c>
    </row>
    <row r="2847" spans="1:4" ht="15.75" customHeight="1" x14ac:dyDescent="0.3">
      <c r="A2847" s="4">
        <v>44292</v>
      </c>
      <c r="B2847" s="2">
        <v>13476.82</v>
      </c>
      <c r="C2847" s="2">
        <v>-41850.9</v>
      </c>
      <c r="D2847" s="2" t="s">
        <v>55</v>
      </c>
    </row>
    <row r="2848" spans="1:4" ht="15.75" customHeight="1" x14ac:dyDescent="0.3">
      <c r="A2848" s="4">
        <v>44292</v>
      </c>
      <c r="B2848" s="2">
        <v>12178.07</v>
      </c>
      <c r="C2848" s="2">
        <v>-391644.6</v>
      </c>
      <c r="D2848" s="2" t="s">
        <v>53</v>
      </c>
    </row>
    <row r="2849" spans="1:4" ht="15.75" customHeight="1" x14ac:dyDescent="0.3">
      <c r="A2849" s="4">
        <v>44292</v>
      </c>
      <c r="B2849" s="2">
        <v>15010.39</v>
      </c>
      <c r="C2849" s="2">
        <v>-338085.66</v>
      </c>
      <c r="D2849" s="2" t="s">
        <v>54</v>
      </c>
    </row>
    <row r="2850" spans="1:4" ht="15.75" customHeight="1" x14ac:dyDescent="0.3">
      <c r="A2850" s="4">
        <v>44293</v>
      </c>
      <c r="B2850" s="2">
        <v>1393.75</v>
      </c>
      <c r="C2850" s="2">
        <v>-7547.59</v>
      </c>
      <c r="D2850" s="2" t="s">
        <v>52</v>
      </c>
    </row>
    <row r="2851" spans="1:4" ht="15.75" customHeight="1" x14ac:dyDescent="0.3">
      <c r="A2851" s="4">
        <v>44293</v>
      </c>
      <c r="B2851" s="2">
        <v>10858.06</v>
      </c>
      <c r="C2851" s="2">
        <v>-138425.13</v>
      </c>
      <c r="D2851" s="2" t="s">
        <v>55</v>
      </c>
    </row>
    <row r="2852" spans="1:4" ht="15.75" customHeight="1" x14ac:dyDescent="0.3">
      <c r="A2852" s="4">
        <v>44293</v>
      </c>
      <c r="B2852" s="2">
        <v>14895.21</v>
      </c>
      <c r="C2852" s="2">
        <v>-359509.87</v>
      </c>
      <c r="D2852" s="2" t="s">
        <v>53</v>
      </c>
    </row>
    <row r="2853" spans="1:4" ht="15.75" customHeight="1" x14ac:dyDescent="0.3">
      <c r="A2853" s="4">
        <v>44293</v>
      </c>
      <c r="B2853" s="2">
        <v>14890.46</v>
      </c>
      <c r="C2853" s="2">
        <v>286496.08</v>
      </c>
      <c r="D2853" s="2" t="s">
        <v>54</v>
      </c>
    </row>
    <row r="2854" spans="1:4" ht="15.75" customHeight="1" x14ac:dyDescent="0.3">
      <c r="A2854" s="4">
        <v>44294</v>
      </c>
      <c r="B2854" s="2">
        <v>15300.39</v>
      </c>
      <c r="C2854" s="2">
        <v>-1230575.79</v>
      </c>
      <c r="D2854" s="2" t="s">
        <v>54</v>
      </c>
    </row>
    <row r="2855" spans="1:4" ht="15.75" customHeight="1" x14ac:dyDescent="0.3">
      <c r="A2855" s="4">
        <v>44294</v>
      </c>
      <c r="B2855" s="2">
        <v>1463.3</v>
      </c>
      <c r="C2855" s="2">
        <v>-26057.99</v>
      </c>
      <c r="D2855" s="2" t="s">
        <v>52</v>
      </c>
    </row>
    <row r="2856" spans="1:4" ht="15.75" customHeight="1" x14ac:dyDescent="0.3">
      <c r="A2856" s="4">
        <v>44294</v>
      </c>
      <c r="B2856" s="2">
        <v>8115.99</v>
      </c>
      <c r="C2856" s="2">
        <v>86770.63</v>
      </c>
      <c r="D2856" s="2" t="s">
        <v>55</v>
      </c>
    </row>
    <row r="2857" spans="1:4" ht="15.75" customHeight="1" x14ac:dyDescent="0.3">
      <c r="A2857" s="4">
        <v>44294</v>
      </c>
      <c r="B2857" s="2">
        <v>10814.91</v>
      </c>
      <c r="C2857" s="2">
        <v>-130596.93</v>
      </c>
      <c r="D2857" s="2" t="s">
        <v>53</v>
      </c>
    </row>
    <row r="2858" spans="1:4" ht="15.75" customHeight="1" x14ac:dyDescent="0.3">
      <c r="A2858" s="4">
        <v>44295</v>
      </c>
      <c r="B2858" s="2">
        <v>15403.44</v>
      </c>
      <c r="C2858" s="2">
        <v>-499923.82</v>
      </c>
      <c r="D2858" s="2" t="s">
        <v>54</v>
      </c>
    </row>
    <row r="2859" spans="1:4" ht="15.75" customHeight="1" x14ac:dyDescent="0.3">
      <c r="A2859" s="4">
        <v>44295</v>
      </c>
      <c r="B2859" s="2">
        <v>7989.25</v>
      </c>
      <c r="C2859" s="2">
        <v>-125415.6</v>
      </c>
      <c r="D2859" s="2" t="s">
        <v>55</v>
      </c>
    </row>
    <row r="2860" spans="1:4" ht="15.75" customHeight="1" x14ac:dyDescent="0.3">
      <c r="A2860" s="4">
        <v>44295</v>
      </c>
      <c r="B2860" s="2">
        <v>1735.19</v>
      </c>
      <c r="C2860" s="2">
        <v>-2629.21</v>
      </c>
      <c r="D2860" s="2" t="s">
        <v>52</v>
      </c>
    </row>
    <row r="2861" spans="1:4" ht="15.75" customHeight="1" x14ac:dyDescent="0.3">
      <c r="A2861" s="4">
        <v>44295</v>
      </c>
      <c r="B2861" s="2">
        <v>9257.2000000000007</v>
      </c>
      <c r="C2861" s="2">
        <v>-11047.16</v>
      </c>
      <c r="D2861" s="2" t="s">
        <v>53</v>
      </c>
    </row>
    <row r="2862" spans="1:4" ht="15.75" customHeight="1" x14ac:dyDescent="0.3">
      <c r="A2862" s="4">
        <v>44297</v>
      </c>
      <c r="B2862" s="2">
        <v>187.65</v>
      </c>
      <c r="C2862" s="2">
        <v>-5182.2</v>
      </c>
      <c r="D2862" s="2" t="s">
        <v>53</v>
      </c>
    </row>
    <row r="2863" spans="1:4" ht="15.75" customHeight="1" x14ac:dyDescent="0.3">
      <c r="A2863" s="4">
        <v>44297</v>
      </c>
      <c r="B2863" s="2">
        <v>64.31</v>
      </c>
      <c r="C2863" s="2">
        <v>-1556.37</v>
      </c>
      <c r="D2863" s="2" t="s">
        <v>52</v>
      </c>
    </row>
    <row r="2864" spans="1:4" ht="15.75" customHeight="1" x14ac:dyDescent="0.3">
      <c r="A2864" s="4">
        <v>44297</v>
      </c>
      <c r="B2864" s="2">
        <v>111.07</v>
      </c>
      <c r="C2864" s="2">
        <v>-16251.5</v>
      </c>
      <c r="D2864" s="2" t="s">
        <v>55</v>
      </c>
    </row>
    <row r="2865" spans="1:4" ht="15.75" customHeight="1" x14ac:dyDescent="0.3">
      <c r="A2865" s="4">
        <v>44297</v>
      </c>
      <c r="B2865" s="2">
        <v>261.06</v>
      </c>
      <c r="C2865" s="2">
        <v>-19090.689999999999</v>
      </c>
      <c r="D2865" s="2" t="s">
        <v>54</v>
      </c>
    </row>
    <row r="2866" spans="1:4" ht="15.75" customHeight="1" x14ac:dyDescent="0.3">
      <c r="A2866" s="4">
        <v>44298</v>
      </c>
      <c r="B2866" s="2">
        <v>11656.41</v>
      </c>
      <c r="C2866" s="2">
        <v>253719.23</v>
      </c>
      <c r="D2866" s="2" t="s">
        <v>55</v>
      </c>
    </row>
    <row r="2867" spans="1:4" ht="15.75" customHeight="1" x14ac:dyDescent="0.3">
      <c r="A2867" s="4">
        <v>44298</v>
      </c>
      <c r="B2867" s="2">
        <v>1708.49</v>
      </c>
      <c r="C2867" s="2">
        <v>9122.32</v>
      </c>
      <c r="D2867" s="2" t="s">
        <v>52</v>
      </c>
    </row>
    <row r="2868" spans="1:4" ht="15.75" customHeight="1" x14ac:dyDescent="0.3">
      <c r="A2868" s="4">
        <v>44298</v>
      </c>
      <c r="B2868" s="2">
        <v>15482.35</v>
      </c>
      <c r="C2868" s="2">
        <v>-10299.02</v>
      </c>
      <c r="D2868" s="2" t="s">
        <v>54</v>
      </c>
    </row>
    <row r="2869" spans="1:4" ht="15.75" customHeight="1" x14ac:dyDescent="0.3">
      <c r="A2869" s="4">
        <v>44298</v>
      </c>
      <c r="B2869" s="2">
        <v>10456.92</v>
      </c>
      <c r="C2869" s="2">
        <v>33649.46</v>
      </c>
      <c r="D2869" s="2" t="s">
        <v>53</v>
      </c>
    </row>
    <row r="2870" spans="1:4" ht="15.75" customHeight="1" x14ac:dyDescent="0.3">
      <c r="A2870" s="4">
        <v>44299</v>
      </c>
      <c r="B2870" s="2">
        <v>19034.27</v>
      </c>
      <c r="C2870" s="2">
        <v>-453036.45</v>
      </c>
      <c r="D2870" s="2" t="s">
        <v>54</v>
      </c>
    </row>
    <row r="2871" spans="1:4" ht="15.75" customHeight="1" x14ac:dyDescent="0.3">
      <c r="A2871" s="4">
        <v>44299</v>
      </c>
      <c r="B2871" s="2">
        <v>16118.94</v>
      </c>
      <c r="C2871" s="2">
        <v>-83015.48</v>
      </c>
      <c r="D2871" s="2" t="s">
        <v>53</v>
      </c>
    </row>
    <row r="2872" spans="1:4" ht="15.75" customHeight="1" x14ac:dyDescent="0.3">
      <c r="A2872" s="4">
        <v>44299</v>
      </c>
      <c r="B2872" s="2">
        <v>11440.95</v>
      </c>
      <c r="C2872" s="2">
        <v>157808.74</v>
      </c>
      <c r="D2872" s="2" t="s">
        <v>55</v>
      </c>
    </row>
    <row r="2873" spans="1:4" ht="15.75" customHeight="1" x14ac:dyDescent="0.3">
      <c r="A2873" s="4">
        <v>44299</v>
      </c>
      <c r="B2873" s="2">
        <v>2612.62</v>
      </c>
      <c r="C2873" s="2">
        <v>18629.43</v>
      </c>
      <c r="D2873" s="2" t="s">
        <v>52</v>
      </c>
    </row>
    <row r="2874" spans="1:4" ht="15.75" customHeight="1" x14ac:dyDescent="0.3">
      <c r="A2874" s="4">
        <v>44300</v>
      </c>
      <c r="B2874" s="2">
        <v>1306.06</v>
      </c>
      <c r="C2874" s="2">
        <v>-37554.980000000003</v>
      </c>
      <c r="D2874" s="2" t="s">
        <v>52</v>
      </c>
    </row>
    <row r="2875" spans="1:4" ht="15.75" customHeight="1" x14ac:dyDescent="0.3">
      <c r="A2875" s="4">
        <v>44300</v>
      </c>
      <c r="B2875" s="2">
        <v>16267.93</v>
      </c>
      <c r="C2875" s="2">
        <v>-290721.36</v>
      </c>
      <c r="D2875" s="2" t="s">
        <v>53</v>
      </c>
    </row>
    <row r="2876" spans="1:4" ht="15.75" customHeight="1" x14ac:dyDescent="0.3">
      <c r="A2876" s="4">
        <v>44300</v>
      </c>
      <c r="B2876" s="2">
        <v>13140.67</v>
      </c>
      <c r="C2876" s="2">
        <v>242577.21</v>
      </c>
      <c r="D2876" s="2" t="s">
        <v>54</v>
      </c>
    </row>
    <row r="2877" spans="1:4" ht="15.75" customHeight="1" x14ac:dyDescent="0.3">
      <c r="A2877" s="4">
        <v>44300</v>
      </c>
      <c r="B2877" s="2">
        <v>10261.379999999999</v>
      </c>
      <c r="C2877" s="2">
        <v>118727.21</v>
      </c>
      <c r="D2877" s="2" t="s">
        <v>55</v>
      </c>
    </row>
    <row r="2878" spans="1:4" ht="15.75" customHeight="1" x14ac:dyDescent="0.3">
      <c r="A2878" s="4">
        <v>44301</v>
      </c>
      <c r="B2878" s="2">
        <v>9298.65</v>
      </c>
      <c r="C2878" s="2">
        <v>80083.520000000004</v>
      </c>
      <c r="D2878" s="2" t="s">
        <v>55</v>
      </c>
    </row>
    <row r="2879" spans="1:4" ht="15.75" customHeight="1" x14ac:dyDescent="0.3">
      <c r="A2879" s="4">
        <v>44301</v>
      </c>
      <c r="B2879" s="2">
        <v>18784.89</v>
      </c>
      <c r="C2879" s="2">
        <v>-3101586.63</v>
      </c>
      <c r="D2879" s="2" t="s">
        <v>54</v>
      </c>
    </row>
    <row r="2880" spans="1:4" ht="15.75" customHeight="1" x14ac:dyDescent="0.3">
      <c r="A2880" s="4">
        <v>44301</v>
      </c>
      <c r="B2880" s="2">
        <v>1013.03</v>
      </c>
      <c r="C2880" s="2">
        <v>-35527.79</v>
      </c>
      <c r="D2880" s="2" t="s">
        <v>52</v>
      </c>
    </row>
    <row r="2881" spans="1:4" ht="15.75" customHeight="1" x14ac:dyDescent="0.3">
      <c r="A2881" s="4">
        <v>44301</v>
      </c>
      <c r="B2881" s="2">
        <v>13968.44</v>
      </c>
      <c r="C2881" s="2">
        <v>-17023.689999999999</v>
      </c>
      <c r="D2881" s="2" t="s">
        <v>53</v>
      </c>
    </row>
    <row r="2882" spans="1:4" ht="15.75" customHeight="1" x14ac:dyDescent="0.3">
      <c r="A2882" s="4">
        <v>44302</v>
      </c>
      <c r="B2882" s="2">
        <v>12228.33</v>
      </c>
      <c r="C2882" s="2">
        <v>30127.7</v>
      </c>
      <c r="D2882" s="2" t="s">
        <v>53</v>
      </c>
    </row>
    <row r="2883" spans="1:4" ht="15.75" customHeight="1" x14ac:dyDescent="0.3">
      <c r="A2883" s="4">
        <v>44302</v>
      </c>
      <c r="B2883" s="2">
        <v>12611.37</v>
      </c>
      <c r="C2883" s="2">
        <v>-1491700.55</v>
      </c>
      <c r="D2883" s="2" t="s">
        <v>54</v>
      </c>
    </row>
    <row r="2884" spans="1:4" ht="15.75" customHeight="1" x14ac:dyDescent="0.3">
      <c r="A2884" s="4">
        <v>44302</v>
      </c>
      <c r="B2884" s="2">
        <v>10161.26</v>
      </c>
      <c r="C2884" s="2">
        <v>-226315.53</v>
      </c>
      <c r="D2884" s="2" t="s">
        <v>55</v>
      </c>
    </row>
    <row r="2885" spans="1:4" ht="15.75" customHeight="1" x14ac:dyDescent="0.3">
      <c r="A2885" s="4">
        <v>44302</v>
      </c>
      <c r="B2885" s="2">
        <v>888.78</v>
      </c>
      <c r="C2885" s="2">
        <v>344</v>
      </c>
      <c r="D2885" s="2" t="s">
        <v>52</v>
      </c>
    </row>
    <row r="2886" spans="1:4" ht="15.75" customHeight="1" x14ac:dyDescent="0.3">
      <c r="A2886" s="4">
        <v>44304</v>
      </c>
      <c r="B2886" s="2">
        <v>560.17999999999995</v>
      </c>
      <c r="C2886" s="2">
        <v>-5706.89</v>
      </c>
      <c r="D2886" s="2" t="s">
        <v>53</v>
      </c>
    </row>
    <row r="2887" spans="1:4" ht="15.75" customHeight="1" x14ac:dyDescent="0.3">
      <c r="A2887" s="4">
        <v>44304</v>
      </c>
      <c r="B2887" s="2">
        <v>290.5</v>
      </c>
      <c r="C2887" s="2">
        <v>-7434.61</v>
      </c>
      <c r="D2887" s="2" t="s">
        <v>55</v>
      </c>
    </row>
    <row r="2888" spans="1:4" ht="15.75" customHeight="1" x14ac:dyDescent="0.3">
      <c r="A2888" s="4">
        <v>44304</v>
      </c>
      <c r="B2888" s="2">
        <v>76.69</v>
      </c>
      <c r="C2888" s="2">
        <v>-5258.17</v>
      </c>
      <c r="D2888" s="2" t="s">
        <v>52</v>
      </c>
    </row>
    <row r="2889" spans="1:4" ht="15.75" customHeight="1" x14ac:dyDescent="0.3">
      <c r="A2889" s="4">
        <v>44304</v>
      </c>
      <c r="B2889" s="2">
        <v>220.99</v>
      </c>
      <c r="C2889" s="2">
        <v>-28248.69</v>
      </c>
      <c r="D2889" s="2" t="s">
        <v>54</v>
      </c>
    </row>
    <row r="2890" spans="1:4" ht="15.75" customHeight="1" x14ac:dyDescent="0.3">
      <c r="A2890" s="4">
        <v>44305</v>
      </c>
      <c r="B2890" s="2">
        <v>14330.11</v>
      </c>
      <c r="C2890" s="2">
        <v>-1362371.92</v>
      </c>
      <c r="D2890" s="2" t="s">
        <v>55</v>
      </c>
    </row>
    <row r="2891" spans="1:4" ht="15.75" customHeight="1" x14ac:dyDescent="0.3">
      <c r="A2891" s="4">
        <v>44305</v>
      </c>
      <c r="B2891" s="2">
        <v>17338.22</v>
      </c>
      <c r="C2891" s="2">
        <v>-636265.15</v>
      </c>
      <c r="D2891" s="2" t="s">
        <v>53</v>
      </c>
    </row>
    <row r="2892" spans="1:4" ht="15.75" customHeight="1" x14ac:dyDescent="0.3">
      <c r="A2892" s="4">
        <v>44305</v>
      </c>
      <c r="B2892" s="2">
        <v>12483.95</v>
      </c>
      <c r="C2892" s="2">
        <v>-898130.96</v>
      </c>
      <c r="D2892" s="2" t="s">
        <v>54</v>
      </c>
    </row>
    <row r="2893" spans="1:4" ht="15.75" customHeight="1" x14ac:dyDescent="0.3">
      <c r="A2893" s="4">
        <v>44305</v>
      </c>
      <c r="B2893" s="2">
        <v>3193.51</v>
      </c>
      <c r="C2893" s="2">
        <v>-303436.31</v>
      </c>
      <c r="D2893" s="2" t="s">
        <v>52</v>
      </c>
    </row>
    <row r="2894" spans="1:4" ht="15.75" customHeight="1" x14ac:dyDescent="0.3">
      <c r="A2894" s="4">
        <v>44306</v>
      </c>
      <c r="B2894" s="2">
        <v>2027.11</v>
      </c>
      <c r="C2894" s="2">
        <v>5675.96</v>
      </c>
      <c r="D2894" s="2" t="s">
        <v>52</v>
      </c>
    </row>
    <row r="2895" spans="1:4" ht="15.75" customHeight="1" x14ac:dyDescent="0.3">
      <c r="A2895" s="4">
        <v>44306</v>
      </c>
      <c r="B2895" s="2">
        <v>12270.37</v>
      </c>
      <c r="C2895" s="2">
        <v>37636.71</v>
      </c>
      <c r="D2895" s="2" t="s">
        <v>54</v>
      </c>
    </row>
    <row r="2896" spans="1:4" ht="15.75" customHeight="1" x14ac:dyDescent="0.3">
      <c r="A2896" s="4">
        <v>44306</v>
      </c>
      <c r="B2896" s="2">
        <v>13393.27</v>
      </c>
      <c r="C2896" s="2">
        <v>-407504.68</v>
      </c>
      <c r="D2896" s="2" t="s">
        <v>53</v>
      </c>
    </row>
    <row r="2897" spans="1:4" ht="15.75" customHeight="1" x14ac:dyDescent="0.3">
      <c r="A2897" s="4">
        <v>44306</v>
      </c>
      <c r="B2897" s="2">
        <v>10633.79</v>
      </c>
      <c r="C2897" s="2">
        <v>-185771.48</v>
      </c>
      <c r="D2897" s="2" t="s">
        <v>55</v>
      </c>
    </row>
    <row r="2898" spans="1:4" ht="15.75" customHeight="1" x14ac:dyDescent="0.3">
      <c r="A2898" s="4">
        <v>44307</v>
      </c>
      <c r="B2898" s="2">
        <v>10819.55</v>
      </c>
      <c r="C2898" s="2">
        <v>-62434.5</v>
      </c>
      <c r="D2898" s="2" t="s">
        <v>53</v>
      </c>
    </row>
    <row r="2899" spans="1:4" ht="15.75" customHeight="1" x14ac:dyDescent="0.3">
      <c r="A2899" s="4">
        <v>44307</v>
      </c>
      <c r="B2899" s="2">
        <v>13330.75</v>
      </c>
      <c r="C2899" s="2">
        <v>-394863.13</v>
      </c>
      <c r="D2899" s="2" t="s">
        <v>54</v>
      </c>
    </row>
    <row r="2900" spans="1:4" ht="15.75" customHeight="1" x14ac:dyDescent="0.3">
      <c r="A2900" s="4">
        <v>44307</v>
      </c>
      <c r="B2900" s="2">
        <v>8566.5300000000007</v>
      </c>
      <c r="C2900" s="2">
        <v>-1665.36</v>
      </c>
      <c r="D2900" s="2" t="s">
        <v>55</v>
      </c>
    </row>
    <row r="2901" spans="1:4" ht="15.75" customHeight="1" x14ac:dyDescent="0.3">
      <c r="A2901" s="4">
        <v>44307</v>
      </c>
      <c r="B2901" s="2">
        <v>1819.68</v>
      </c>
      <c r="C2901" s="2">
        <v>-8976.33</v>
      </c>
      <c r="D2901" s="2" t="s">
        <v>52</v>
      </c>
    </row>
    <row r="2902" spans="1:4" ht="15.75" customHeight="1" x14ac:dyDescent="0.3">
      <c r="A2902" s="4">
        <v>44308</v>
      </c>
      <c r="B2902" s="2">
        <v>13464.06</v>
      </c>
      <c r="C2902" s="2">
        <v>69978.66</v>
      </c>
      <c r="D2902" s="2" t="s">
        <v>53</v>
      </c>
    </row>
    <row r="2903" spans="1:4" ht="15.75" customHeight="1" x14ac:dyDescent="0.3">
      <c r="A2903" s="4">
        <v>44308</v>
      </c>
      <c r="B2903" s="2">
        <v>12468.71</v>
      </c>
      <c r="C2903" s="2">
        <v>-383268.51</v>
      </c>
      <c r="D2903" s="2" t="s">
        <v>55</v>
      </c>
    </row>
    <row r="2904" spans="1:4" ht="15.75" customHeight="1" x14ac:dyDescent="0.3">
      <c r="A2904" s="4">
        <v>44308</v>
      </c>
      <c r="B2904" s="2">
        <v>13774.51</v>
      </c>
      <c r="C2904" s="2">
        <v>-137090.9</v>
      </c>
      <c r="D2904" s="2" t="s">
        <v>54</v>
      </c>
    </row>
    <row r="2905" spans="1:4" ht="15.75" customHeight="1" x14ac:dyDescent="0.3">
      <c r="A2905" s="4">
        <v>44308</v>
      </c>
      <c r="B2905" s="2">
        <v>1825.45</v>
      </c>
      <c r="C2905" s="2">
        <v>-19805.439999999999</v>
      </c>
      <c r="D2905" s="2" t="s">
        <v>52</v>
      </c>
    </row>
    <row r="2906" spans="1:4" ht="15.75" customHeight="1" x14ac:dyDescent="0.3">
      <c r="A2906" s="4">
        <v>44309</v>
      </c>
      <c r="B2906" s="2">
        <v>1334.8</v>
      </c>
      <c r="C2906" s="2">
        <v>-43625.62</v>
      </c>
      <c r="D2906" s="2" t="s">
        <v>52</v>
      </c>
    </row>
    <row r="2907" spans="1:4" ht="15.75" customHeight="1" x14ac:dyDescent="0.3">
      <c r="A2907" s="4">
        <v>44309</v>
      </c>
      <c r="B2907" s="2">
        <v>14400.65</v>
      </c>
      <c r="C2907" s="2">
        <v>-249006.82</v>
      </c>
      <c r="D2907" s="2" t="s">
        <v>53</v>
      </c>
    </row>
    <row r="2908" spans="1:4" ht="15.75" customHeight="1" x14ac:dyDescent="0.3">
      <c r="A2908" s="4">
        <v>44309</v>
      </c>
      <c r="B2908" s="2">
        <v>12440.4</v>
      </c>
      <c r="C2908" s="2">
        <v>-187042.59</v>
      </c>
      <c r="D2908" s="2" t="s">
        <v>54</v>
      </c>
    </row>
    <row r="2909" spans="1:4" ht="15.75" customHeight="1" x14ac:dyDescent="0.3">
      <c r="A2909" s="4">
        <v>44309</v>
      </c>
      <c r="B2909" s="2">
        <v>7725.31</v>
      </c>
      <c r="C2909" s="2">
        <v>120901.1</v>
      </c>
      <c r="D2909" s="2" t="s">
        <v>55</v>
      </c>
    </row>
    <row r="2910" spans="1:4" ht="15.75" customHeight="1" x14ac:dyDescent="0.3">
      <c r="A2910" s="4">
        <v>44311</v>
      </c>
      <c r="B2910" s="2">
        <v>335.59</v>
      </c>
      <c r="C2910" s="2">
        <v>8343.2099999999991</v>
      </c>
      <c r="D2910" s="2" t="s">
        <v>55</v>
      </c>
    </row>
    <row r="2911" spans="1:4" ht="15.75" customHeight="1" x14ac:dyDescent="0.3">
      <c r="A2911" s="4">
        <v>44311</v>
      </c>
      <c r="B2911" s="2">
        <v>24.72</v>
      </c>
      <c r="C2911" s="2">
        <v>-952.69</v>
      </c>
      <c r="D2911" s="2" t="s">
        <v>52</v>
      </c>
    </row>
    <row r="2912" spans="1:4" ht="15.75" customHeight="1" x14ac:dyDescent="0.3">
      <c r="A2912" s="4">
        <v>44311</v>
      </c>
      <c r="B2912" s="2">
        <v>371.76</v>
      </c>
      <c r="C2912" s="2">
        <v>-54449.99</v>
      </c>
      <c r="D2912" s="2" t="s">
        <v>53</v>
      </c>
    </row>
    <row r="2913" spans="1:4" ht="15.75" customHeight="1" x14ac:dyDescent="0.3">
      <c r="A2913" s="4">
        <v>44311</v>
      </c>
      <c r="B2913" s="2">
        <v>208.68</v>
      </c>
      <c r="C2913" s="2">
        <v>-15246.29</v>
      </c>
      <c r="D2913" s="2" t="s">
        <v>54</v>
      </c>
    </row>
    <row r="2914" spans="1:4" ht="15.75" customHeight="1" x14ac:dyDescent="0.3">
      <c r="A2914" s="4">
        <v>44312</v>
      </c>
      <c r="B2914" s="2">
        <v>12011.08</v>
      </c>
      <c r="C2914" s="2">
        <v>215308.12</v>
      </c>
      <c r="D2914" s="2" t="s">
        <v>54</v>
      </c>
    </row>
    <row r="2915" spans="1:4" ht="15.75" customHeight="1" x14ac:dyDescent="0.3">
      <c r="A2915" s="4">
        <v>44312</v>
      </c>
      <c r="B2915" s="2">
        <v>2178.4</v>
      </c>
      <c r="C2915" s="2">
        <v>49471.89</v>
      </c>
      <c r="D2915" s="2" t="s">
        <v>52</v>
      </c>
    </row>
    <row r="2916" spans="1:4" ht="15.75" customHeight="1" x14ac:dyDescent="0.3">
      <c r="A2916" s="4">
        <v>44312</v>
      </c>
      <c r="B2916" s="2">
        <v>9171.69</v>
      </c>
      <c r="C2916" s="2">
        <v>39994.69</v>
      </c>
      <c r="D2916" s="2" t="s">
        <v>55</v>
      </c>
    </row>
    <row r="2917" spans="1:4" ht="15.75" customHeight="1" x14ac:dyDescent="0.3">
      <c r="A2917" s="4">
        <v>44312</v>
      </c>
      <c r="B2917" s="2">
        <v>13106.94</v>
      </c>
      <c r="C2917" s="2">
        <v>-140723.19</v>
      </c>
      <c r="D2917" s="2" t="s">
        <v>53</v>
      </c>
    </row>
    <row r="2918" spans="1:4" ht="15.75" customHeight="1" x14ac:dyDescent="0.3">
      <c r="A2918" s="4">
        <v>44313</v>
      </c>
      <c r="B2918" s="2">
        <v>13780.99</v>
      </c>
      <c r="C2918" s="2">
        <v>496955.88</v>
      </c>
      <c r="D2918" s="2" t="s">
        <v>54</v>
      </c>
    </row>
    <row r="2919" spans="1:4" ht="15.75" customHeight="1" x14ac:dyDescent="0.3">
      <c r="A2919" s="4">
        <v>44313</v>
      </c>
      <c r="B2919" s="2">
        <v>11780.24</v>
      </c>
      <c r="C2919" s="2">
        <v>60699.03</v>
      </c>
      <c r="D2919" s="2" t="s">
        <v>53</v>
      </c>
    </row>
    <row r="2920" spans="1:4" ht="15.75" customHeight="1" x14ac:dyDescent="0.3">
      <c r="A2920" s="4">
        <v>44313</v>
      </c>
      <c r="B2920" s="2">
        <v>1762.35</v>
      </c>
      <c r="C2920" s="2">
        <v>-34062.71</v>
      </c>
      <c r="D2920" s="2" t="s">
        <v>52</v>
      </c>
    </row>
    <row r="2921" spans="1:4" ht="15.75" customHeight="1" x14ac:dyDescent="0.3">
      <c r="A2921" s="4">
        <v>44313</v>
      </c>
      <c r="B2921" s="2">
        <v>9733.09</v>
      </c>
      <c r="C2921" s="2">
        <v>94092.65</v>
      </c>
      <c r="D2921" s="2" t="s">
        <v>55</v>
      </c>
    </row>
    <row r="2922" spans="1:4" ht="15.75" customHeight="1" x14ac:dyDescent="0.3">
      <c r="A2922" s="4">
        <v>44314</v>
      </c>
      <c r="B2922" s="2">
        <v>10998.46</v>
      </c>
      <c r="C2922" s="2">
        <v>82804.789999999994</v>
      </c>
      <c r="D2922" s="2" t="s">
        <v>55</v>
      </c>
    </row>
    <row r="2923" spans="1:4" ht="15.75" customHeight="1" x14ac:dyDescent="0.3">
      <c r="A2923" s="4">
        <v>44314</v>
      </c>
      <c r="B2923" s="2">
        <v>16617.91</v>
      </c>
      <c r="C2923" s="2">
        <v>-125585.16</v>
      </c>
      <c r="D2923" s="2" t="s">
        <v>53</v>
      </c>
    </row>
    <row r="2924" spans="1:4" ht="15.75" customHeight="1" x14ac:dyDescent="0.3">
      <c r="A2924" s="4">
        <v>44314</v>
      </c>
      <c r="B2924" s="2">
        <v>1927.53</v>
      </c>
      <c r="C2924" s="2">
        <v>-14002</v>
      </c>
      <c r="D2924" s="2" t="s">
        <v>52</v>
      </c>
    </row>
    <row r="2925" spans="1:4" ht="15.75" customHeight="1" x14ac:dyDescent="0.3">
      <c r="A2925" s="4">
        <v>44314</v>
      </c>
      <c r="B2925" s="2">
        <v>16003.6</v>
      </c>
      <c r="C2925" s="2">
        <v>-497571.83</v>
      </c>
      <c r="D2925" s="2" t="s">
        <v>54</v>
      </c>
    </row>
    <row r="2926" spans="1:4" ht="15.75" customHeight="1" x14ac:dyDescent="0.3">
      <c r="A2926" s="4">
        <v>44315</v>
      </c>
      <c r="B2926" s="2">
        <v>13564.34</v>
      </c>
      <c r="C2926" s="2">
        <v>-56317.65</v>
      </c>
      <c r="D2926" s="2" t="s">
        <v>53</v>
      </c>
    </row>
    <row r="2927" spans="1:4" ht="15.75" customHeight="1" x14ac:dyDescent="0.3">
      <c r="A2927" s="4">
        <v>44315</v>
      </c>
      <c r="B2927" s="2">
        <v>16422.75</v>
      </c>
      <c r="C2927" s="2">
        <v>-437603.5</v>
      </c>
      <c r="D2927" s="2" t="s">
        <v>54</v>
      </c>
    </row>
    <row r="2928" spans="1:4" ht="15.75" customHeight="1" x14ac:dyDescent="0.3">
      <c r="A2928" s="4">
        <v>44315</v>
      </c>
      <c r="B2928" s="2">
        <v>9223.11</v>
      </c>
      <c r="C2928" s="2">
        <v>53897.7</v>
      </c>
      <c r="D2928" s="2" t="s">
        <v>55</v>
      </c>
    </row>
    <row r="2929" spans="1:4" ht="15.75" customHeight="1" x14ac:dyDescent="0.3">
      <c r="A2929" s="4">
        <v>44315</v>
      </c>
      <c r="B2929" s="2">
        <v>1446.43</v>
      </c>
      <c r="C2929" s="2">
        <v>-9541.9599999999991</v>
      </c>
      <c r="D2929" s="2" t="s">
        <v>52</v>
      </c>
    </row>
    <row r="2930" spans="1:4" ht="15.75" customHeight="1" x14ac:dyDescent="0.3">
      <c r="A2930" s="4">
        <v>44316</v>
      </c>
      <c r="B2930" s="2">
        <v>14494.91</v>
      </c>
      <c r="C2930" s="2">
        <v>-341747.03</v>
      </c>
      <c r="D2930" s="2" t="s">
        <v>53</v>
      </c>
    </row>
    <row r="2931" spans="1:4" ht="15.75" customHeight="1" x14ac:dyDescent="0.3">
      <c r="A2931" s="4">
        <v>44316</v>
      </c>
      <c r="B2931" s="2">
        <v>12166.77</v>
      </c>
      <c r="C2931" s="2">
        <v>491719.77</v>
      </c>
      <c r="D2931" s="2" t="s">
        <v>54</v>
      </c>
    </row>
    <row r="2932" spans="1:4" ht="15.75" customHeight="1" x14ac:dyDescent="0.3">
      <c r="A2932" s="4">
        <v>44316</v>
      </c>
      <c r="B2932" s="2">
        <v>12622.39</v>
      </c>
      <c r="C2932" s="2">
        <v>-189210.95</v>
      </c>
      <c r="D2932" s="2" t="s">
        <v>55</v>
      </c>
    </row>
    <row r="2933" spans="1:4" ht="15.75" customHeight="1" x14ac:dyDescent="0.3">
      <c r="A2933" s="4">
        <v>44316</v>
      </c>
      <c r="B2933" s="2">
        <v>1170.8499999999999</v>
      </c>
      <c r="C2933" s="2">
        <v>-15056.64</v>
      </c>
      <c r="D2933" s="2" t="s">
        <v>52</v>
      </c>
    </row>
    <row r="2934" spans="1:4" ht="15.75" customHeight="1" x14ac:dyDescent="0.3">
      <c r="A2934" s="4">
        <v>44317</v>
      </c>
      <c r="B2934" s="2">
        <v>0.09</v>
      </c>
      <c r="C2934" s="2">
        <v>-15.66</v>
      </c>
      <c r="D2934" s="2" t="s">
        <v>53</v>
      </c>
    </row>
    <row r="2935" spans="1:4" ht="15.75" customHeight="1" x14ac:dyDescent="0.3">
      <c r="A2935" s="4">
        <v>44318</v>
      </c>
      <c r="B2935" s="2">
        <v>20</v>
      </c>
      <c r="C2935" s="2">
        <v>-3001.99</v>
      </c>
      <c r="D2935" s="2" t="s">
        <v>52</v>
      </c>
    </row>
    <row r="2936" spans="1:4" ht="15.75" customHeight="1" x14ac:dyDescent="0.3">
      <c r="A2936" s="4">
        <v>44318</v>
      </c>
      <c r="B2936" s="2">
        <v>185.41</v>
      </c>
      <c r="C2936" s="2">
        <v>772.76</v>
      </c>
      <c r="D2936" s="2" t="s">
        <v>54</v>
      </c>
    </row>
    <row r="2937" spans="1:4" ht="15.75" customHeight="1" x14ac:dyDescent="0.3">
      <c r="A2937" s="4">
        <v>44318</v>
      </c>
      <c r="B2937" s="2">
        <v>123.93</v>
      </c>
      <c r="C2937" s="2">
        <v>-8834.11</v>
      </c>
      <c r="D2937" s="2" t="s">
        <v>55</v>
      </c>
    </row>
    <row r="2938" spans="1:4" ht="15.75" customHeight="1" x14ac:dyDescent="0.3">
      <c r="A2938" s="4">
        <v>44318</v>
      </c>
      <c r="B2938" s="2">
        <v>203.61</v>
      </c>
      <c r="C2938" s="2">
        <v>-8465.5499999999993</v>
      </c>
      <c r="D2938" s="2" t="s">
        <v>53</v>
      </c>
    </row>
    <row r="2939" spans="1:4" ht="15.75" customHeight="1" x14ac:dyDescent="0.3">
      <c r="A2939" s="4">
        <v>44319</v>
      </c>
      <c r="B2939" s="2">
        <v>12720.16</v>
      </c>
      <c r="C2939" s="2">
        <v>-42076.9</v>
      </c>
      <c r="D2939" s="2" t="s">
        <v>53</v>
      </c>
    </row>
    <row r="2940" spans="1:4" ht="15.75" customHeight="1" x14ac:dyDescent="0.3">
      <c r="A2940" s="4">
        <v>44319</v>
      </c>
      <c r="B2940" s="2">
        <v>9556.49</v>
      </c>
      <c r="C2940" s="2">
        <v>25208.95</v>
      </c>
      <c r="D2940" s="2" t="s">
        <v>55</v>
      </c>
    </row>
    <row r="2941" spans="1:4" ht="15.75" customHeight="1" x14ac:dyDescent="0.3">
      <c r="A2941" s="4">
        <v>44319</v>
      </c>
      <c r="B2941" s="2">
        <v>15263.62</v>
      </c>
      <c r="C2941" s="2">
        <v>-1337889.8700000001</v>
      </c>
      <c r="D2941" s="2" t="s">
        <v>54</v>
      </c>
    </row>
    <row r="2942" spans="1:4" ht="15.75" customHeight="1" x14ac:dyDescent="0.3">
      <c r="A2942" s="4">
        <v>44319</v>
      </c>
      <c r="B2942" s="2">
        <v>1924.46</v>
      </c>
      <c r="C2942" s="2">
        <v>-12504.9</v>
      </c>
      <c r="D2942" s="2" t="s">
        <v>52</v>
      </c>
    </row>
    <row r="2943" spans="1:4" ht="15.75" customHeight="1" x14ac:dyDescent="0.3">
      <c r="A2943" s="4">
        <v>44320</v>
      </c>
      <c r="B2943" s="2">
        <v>15073.51</v>
      </c>
      <c r="C2943" s="2">
        <v>60436.14</v>
      </c>
      <c r="D2943" s="2" t="s">
        <v>53</v>
      </c>
    </row>
    <row r="2944" spans="1:4" ht="15.75" customHeight="1" x14ac:dyDescent="0.3">
      <c r="A2944" s="4">
        <v>44320</v>
      </c>
      <c r="B2944" s="2">
        <v>1700.45</v>
      </c>
      <c r="C2944" s="2">
        <v>25425.91</v>
      </c>
      <c r="D2944" s="2" t="s">
        <v>52</v>
      </c>
    </row>
    <row r="2945" spans="1:4" ht="15.75" customHeight="1" x14ac:dyDescent="0.3">
      <c r="A2945" s="4">
        <v>44320</v>
      </c>
      <c r="B2945" s="2">
        <v>11945.92</v>
      </c>
      <c r="C2945" s="2">
        <v>199286.98</v>
      </c>
      <c r="D2945" s="2" t="s">
        <v>55</v>
      </c>
    </row>
    <row r="2946" spans="1:4" ht="15.75" customHeight="1" x14ac:dyDescent="0.3">
      <c r="A2946" s="4">
        <v>44320</v>
      </c>
      <c r="B2946" s="2">
        <v>18785.96</v>
      </c>
      <c r="C2946" s="2">
        <v>826525.39</v>
      </c>
      <c r="D2946" s="2" t="s">
        <v>54</v>
      </c>
    </row>
    <row r="2947" spans="1:4" ht="15.75" customHeight="1" x14ac:dyDescent="0.3">
      <c r="A2947" s="4">
        <v>44321</v>
      </c>
      <c r="B2947" s="2">
        <v>13100.86</v>
      </c>
      <c r="C2947" s="2">
        <v>14041.35</v>
      </c>
      <c r="D2947" s="2" t="s">
        <v>53</v>
      </c>
    </row>
    <row r="2948" spans="1:4" ht="15.75" customHeight="1" x14ac:dyDescent="0.3">
      <c r="A2948" s="4">
        <v>44321</v>
      </c>
      <c r="B2948" s="2">
        <v>8385.1200000000008</v>
      </c>
      <c r="C2948" s="2">
        <v>78709.850000000006</v>
      </c>
      <c r="D2948" s="2" t="s">
        <v>55</v>
      </c>
    </row>
    <row r="2949" spans="1:4" ht="15.75" customHeight="1" x14ac:dyDescent="0.3">
      <c r="A2949" s="4">
        <v>44321</v>
      </c>
      <c r="B2949" s="2">
        <v>14159.33</v>
      </c>
      <c r="C2949" s="2">
        <v>473344.89</v>
      </c>
      <c r="D2949" s="2" t="s">
        <v>54</v>
      </c>
    </row>
    <row r="2950" spans="1:4" ht="15.75" customHeight="1" x14ac:dyDescent="0.3">
      <c r="A2950" s="4">
        <v>44321</v>
      </c>
      <c r="B2950" s="2">
        <v>1184.4000000000001</v>
      </c>
      <c r="C2950" s="2">
        <v>1005.35</v>
      </c>
      <c r="D2950" s="2" t="s">
        <v>52</v>
      </c>
    </row>
    <row r="2951" spans="1:4" ht="15.75" customHeight="1" x14ac:dyDescent="0.3">
      <c r="A2951" s="4">
        <v>44322</v>
      </c>
      <c r="B2951" s="2">
        <v>1614.66</v>
      </c>
      <c r="C2951" s="2">
        <v>3934.05</v>
      </c>
      <c r="D2951" s="2" t="s">
        <v>52</v>
      </c>
    </row>
    <row r="2952" spans="1:4" ht="15.75" customHeight="1" x14ac:dyDescent="0.3">
      <c r="A2952" s="4">
        <v>44322</v>
      </c>
      <c r="B2952" s="2">
        <v>14656.55</v>
      </c>
      <c r="C2952" s="2">
        <v>-235089.55</v>
      </c>
      <c r="D2952" s="2" t="s">
        <v>53</v>
      </c>
    </row>
    <row r="2953" spans="1:4" ht="15.75" customHeight="1" x14ac:dyDescent="0.3">
      <c r="A2953" s="4">
        <v>44322</v>
      </c>
      <c r="B2953" s="2">
        <v>17343.990000000002</v>
      </c>
      <c r="C2953" s="2">
        <v>-2699601.49</v>
      </c>
      <c r="D2953" s="2" t="s">
        <v>54</v>
      </c>
    </row>
    <row r="2954" spans="1:4" ht="15.75" customHeight="1" x14ac:dyDescent="0.3">
      <c r="A2954" s="4">
        <v>44322</v>
      </c>
      <c r="B2954" s="2">
        <v>11441.37</v>
      </c>
      <c r="C2954" s="2">
        <v>243498.79</v>
      </c>
      <c r="D2954" s="2" t="s">
        <v>55</v>
      </c>
    </row>
    <row r="2955" spans="1:4" ht="15.75" customHeight="1" x14ac:dyDescent="0.3">
      <c r="A2955" s="4">
        <v>44323</v>
      </c>
      <c r="B2955" s="2">
        <v>1613.33</v>
      </c>
      <c r="C2955" s="2">
        <v>1298.3499999999999</v>
      </c>
      <c r="D2955" s="2" t="s">
        <v>52</v>
      </c>
    </row>
    <row r="2956" spans="1:4" ht="15.75" customHeight="1" x14ac:dyDescent="0.3">
      <c r="A2956" s="4">
        <v>44323</v>
      </c>
      <c r="B2956" s="2">
        <v>19133.919999999998</v>
      </c>
      <c r="C2956" s="2">
        <v>-619386.96</v>
      </c>
      <c r="D2956" s="2" t="s">
        <v>53</v>
      </c>
    </row>
    <row r="2957" spans="1:4" ht="15.75" customHeight="1" x14ac:dyDescent="0.3">
      <c r="A2957" s="4">
        <v>44323</v>
      </c>
      <c r="B2957" s="2">
        <v>10717.99</v>
      </c>
      <c r="C2957" s="2">
        <v>-32923.07</v>
      </c>
      <c r="D2957" s="2" t="s">
        <v>55</v>
      </c>
    </row>
    <row r="2958" spans="1:4" ht="15.75" customHeight="1" x14ac:dyDescent="0.3">
      <c r="A2958" s="4">
        <v>44323</v>
      </c>
      <c r="B2958" s="2">
        <v>18388.05</v>
      </c>
      <c r="C2958" s="2">
        <v>-3563459.29</v>
      </c>
      <c r="D2958" s="2" t="s">
        <v>54</v>
      </c>
    </row>
    <row r="2959" spans="1:4" ht="15.75" customHeight="1" x14ac:dyDescent="0.3">
      <c r="A2959" s="4">
        <v>44325</v>
      </c>
      <c r="B2959" s="2">
        <v>699.87</v>
      </c>
      <c r="C2959" s="2">
        <v>-94574.56</v>
      </c>
      <c r="D2959" s="2" t="s">
        <v>53</v>
      </c>
    </row>
    <row r="2960" spans="1:4" ht="15.75" customHeight="1" x14ac:dyDescent="0.3">
      <c r="A2960" s="4">
        <v>44325</v>
      </c>
      <c r="B2960" s="2">
        <v>64.56</v>
      </c>
      <c r="C2960" s="2">
        <v>-2042.72</v>
      </c>
      <c r="D2960" s="2" t="s">
        <v>52</v>
      </c>
    </row>
    <row r="2961" spans="1:4" ht="15.75" customHeight="1" x14ac:dyDescent="0.3">
      <c r="A2961" s="4">
        <v>44325</v>
      </c>
      <c r="B2961" s="2">
        <v>400.83</v>
      </c>
      <c r="C2961" s="2">
        <v>-64552.1</v>
      </c>
      <c r="D2961" s="2" t="s">
        <v>54</v>
      </c>
    </row>
    <row r="2962" spans="1:4" ht="15.75" customHeight="1" x14ac:dyDescent="0.3">
      <c r="A2962" s="4">
        <v>44325</v>
      </c>
      <c r="B2962" s="2">
        <v>697.78</v>
      </c>
      <c r="C2962" s="2">
        <v>-162688.68</v>
      </c>
      <c r="D2962" s="2" t="s">
        <v>55</v>
      </c>
    </row>
    <row r="2963" spans="1:4" ht="15.75" customHeight="1" x14ac:dyDescent="0.3">
      <c r="A2963" s="4">
        <v>44326</v>
      </c>
      <c r="B2963" s="2">
        <v>13701.47</v>
      </c>
      <c r="C2963" s="2">
        <v>-848963.2</v>
      </c>
      <c r="D2963" s="2" t="s">
        <v>55</v>
      </c>
    </row>
    <row r="2964" spans="1:4" ht="15.75" customHeight="1" x14ac:dyDescent="0.3">
      <c r="A2964" s="4">
        <v>44326</v>
      </c>
      <c r="B2964" s="2">
        <v>1675.03</v>
      </c>
      <c r="C2964" s="2">
        <v>-14723.85</v>
      </c>
      <c r="D2964" s="2" t="s">
        <v>52</v>
      </c>
    </row>
    <row r="2965" spans="1:4" ht="15.75" customHeight="1" x14ac:dyDescent="0.3">
      <c r="A2965" s="4">
        <v>44326</v>
      </c>
      <c r="B2965" s="2">
        <v>14426.95</v>
      </c>
      <c r="C2965" s="2">
        <v>-70160.509999999995</v>
      </c>
      <c r="D2965" s="2" t="s">
        <v>54</v>
      </c>
    </row>
    <row r="2966" spans="1:4" ht="15.75" customHeight="1" x14ac:dyDescent="0.3">
      <c r="A2966" s="4">
        <v>44326</v>
      </c>
      <c r="B2966" s="2">
        <v>18219.990000000002</v>
      </c>
      <c r="C2966" s="2">
        <v>-91424.86</v>
      </c>
      <c r="D2966" s="2" t="s">
        <v>53</v>
      </c>
    </row>
    <row r="2967" spans="1:4" ht="15.75" customHeight="1" x14ac:dyDescent="0.3">
      <c r="A2967" s="4">
        <v>44327</v>
      </c>
      <c r="B2967" s="2">
        <v>16853.52</v>
      </c>
      <c r="C2967" s="2">
        <v>-64544.01</v>
      </c>
      <c r="D2967" s="2" t="s">
        <v>54</v>
      </c>
    </row>
    <row r="2968" spans="1:4" ht="15.75" customHeight="1" x14ac:dyDescent="0.3">
      <c r="A2968" s="4">
        <v>44327</v>
      </c>
      <c r="B2968" s="2">
        <v>17624.650000000001</v>
      </c>
      <c r="C2968" s="2">
        <v>44043.25</v>
      </c>
      <c r="D2968" s="2" t="s">
        <v>53</v>
      </c>
    </row>
    <row r="2969" spans="1:4" ht="15.75" customHeight="1" x14ac:dyDescent="0.3">
      <c r="A2969" s="4">
        <v>44327</v>
      </c>
      <c r="B2969" s="2">
        <v>1634.79</v>
      </c>
      <c r="C2969" s="2">
        <v>-4987.03</v>
      </c>
      <c r="D2969" s="2" t="s">
        <v>52</v>
      </c>
    </row>
    <row r="2970" spans="1:4" ht="15.75" customHeight="1" x14ac:dyDescent="0.3">
      <c r="A2970" s="4">
        <v>44327</v>
      </c>
      <c r="B2970" s="2">
        <v>12643.19</v>
      </c>
      <c r="C2970" s="2">
        <v>116771.69</v>
      </c>
      <c r="D2970" s="2" t="s">
        <v>55</v>
      </c>
    </row>
    <row r="2971" spans="1:4" ht="15.75" customHeight="1" x14ac:dyDescent="0.3">
      <c r="A2971" s="4">
        <v>44328</v>
      </c>
      <c r="B2971" s="2">
        <v>19707.84</v>
      </c>
      <c r="C2971" s="2">
        <v>218442.71</v>
      </c>
      <c r="D2971" s="2" t="s">
        <v>54</v>
      </c>
    </row>
    <row r="2972" spans="1:4" ht="15.75" customHeight="1" x14ac:dyDescent="0.3">
      <c r="A2972" s="4">
        <v>44328</v>
      </c>
      <c r="B2972" s="2">
        <v>1957.95</v>
      </c>
      <c r="C2972" s="2">
        <v>-41176.5</v>
      </c>
      <c r="D2972" s="2" t="s">
        <v>52</v>
      </c>
    </row>
    <row r="2973" spans="1:4" ht="15.75" customHeight="1" x14ac:dyDescent="0.3">
      <c r="A2973" s="4">
        <v>44328</v>
      </c>
      <c r="B2973" s="2">
        <v>19262.79</v>
      </c>
      <c r="C2973" s="2">
        <v>-57315.69</v>
      </c>
      <c r="D2973" s="2" t="s">
        <v>53</v>
      </c>
    </row>
    <row r="2974" spans="1:4" ht="15.75" customHeight="1" x14ac:dyDescent="0.3">
      <c r="A2974" s="4">
        <v>44328</v>
      </c>
      <c r="B2974" s="2">
        <v>17072.189999999999</v>
      </c>
      <c r="C2974" s="2">
        <v>195750.45</v>
      </c>
      <c r="D2974" s="2" t="s">
        <v>55</v>
      </c>
    </row>
    <row r="2975" spans="1:4" ht="15.75" customHeight="1" x14ac:dyDescent="0.3">
      <c r="A2975" s="4">
        <v>44329</v>
      </c>
      <c r="B2975" s="2">
        <v>16622.54</v>
      </c>
      <c r="C2975" s="2">
        <v>-224861.86</v>
      </c>
      <c r="D2975" s="2" t="s">
        <v>54</v>
      </c>
    </row>
    <row r="2976" spans="1:4" ht="15.75" customHeight="1" x14ac:dyDescent="0.3">
      <c r="A2976" s="4">
        <v>44329</v>
      </c>
      <c r="B2976" s="2">
        <v>12404.14</v>
      </c>
      <c r="C2976" s="2">
        <v>74106.2</v>
      </c>
      <c r="D2976" s="2" t="s">
        <v>55</v>
      </c>
    </row>
    <row r="2977" spans="1:4" ht="15.75" customHeight="1" x14ac:dyDescent="0.3">
      <c r="A2977" s="4">
        <v>44329</v>
      </c>
      <c r="B2977" s="2">
        <v>16497.439999999999</v>
      </c>
      <c r="C2977" s="2">
        <v>76183.44</v>
      </c>
      <c r="D2977" s="2" t="s">
        <v>53</v>
      </c>
    </row>
    <row r="2978" spans="1:4" ht="15.75" customHeight="1" x14ac:dyDescent="0.3">
      <c r="A2978" s="4">
        <v>44329</v>
      </c>
      <c r="B2978" s="2">
        <v>1741.38</v>
      </c>
      <c r="C2978" s="2">
        <v>-6111.23</v>
      </c>
      <c r="D2978" s="2" t="s">
        <v>52</v>
      </c>
    </row>
    <row r="2979" spans="1:4" ht="15.75" customHeight="1" x14ac:dyDescent="0.3">
      <c r="A2979" s="4">
        <v>44330</v>
      </c>
      <c r="B2979" s="2">
        <v>1359.01</v>
      </c>
      <c r="C2979" s="2">
        <v>-9109.9</v>
      </c>
      <c r="D2979" s="2" t="s">
        <v>52</v>
      </c>
    </row>
    <row r="2980" spans="1:4" ht="15.75" customHeight="1" x14ac:dyDescent="0.3">
      <c r="A2980" s="4">
        <v>44330</v>
      </c>
      <c r="B2980" s="2">
        <v>10716.92</v>
      </c>
      <c r="C2980" s="2">
        <v>25338.38</v>
      </c>
      <c r="D2980" s="2" t="s">
        <v>55</v>
      </c>
    </row>
    <row r="2981" spans="1:4" ht="15.75" customHeight="1" x14ac:dyDescent="0.3">
      <c r="A2981" s="4">
        <v>44330</v>
      </c>
      <c r="B2981" s="2">
        <v>13879.14</v>
      </c>
      <c r="C2981" s="2">
        <v>-735294.71</v>
      </c>
      <c r="D2981" s="2" t="s">
        <v>54</v>
      </c>
    </row>
    <row r="2982" spans="1:4" ht="15.75" customHeight="1" x14ac:dyDescent="0.3">
      <c r="A2982" s="4">
        <v>44330</v>
      </c>
      <c r="B2982" s="2">
        <v>15821.99</v>
      </c>
      <c r="C2982" s="2">
        <v>-72091.509999999995</v>
      </c>
      <c r="D2982" s="2" t="s">
        <v>53</v>
      </c>
    </row>
    <row r="2983" spans="1:4" ht="15.75" customHeight="1" x14ac:dyDescent="0.3">
      <c r="A2983" s="4">
        <v>44332</v>
      </c>
      <c r="B2983" s="2">
        <v>654.79999999999995</v>
      </c>
      <c r="C2983" s="2">
        <v>-323408.64000000001</v>
      </c>
      <c r="D2983" s="2" t="s">
        <v>54</v>
      </c>
    </row>
    <row r="2984" spans="1:4" ht="15.75" customHeight="1" x14ac:dyDescent="0.3">
      <c r="A2984" s="4">
        <v>44332</v>
      </c>
      <c r="B2984" s="2">
        <v>71.27</v>
      </c>
      <c r="C2984" s="2">
        <v>-2764.41</v>
      </c>
      <c r="D2984" s="2" t="s">
        <v>52</v>
      </c>
    </row>
    <row r="2985" spans="1:4" ht="15.75" customHeight="1" x14ac:dyDescent="0.3">
      <c r="A2985" s="4">
        <v>44332</v>
      </c>
      <c r="B2985" s="2">
        <v>410.11</v>
      </c>
      <c r="C2985" s="2">
        <v>-51887.01</v>
      </c>
      <c r="D2985" s="2" t="s">
        <v>53</v>
      </c>
    </row>
    <row r="2986" spans="1:4" ht="15.75" customHeight="1" x14ac:dyDescent="0.3">
      <c r="A2986" s="4">
        <v>44332</v>
      </c>
      <c r="B2986" s="2">
        <v>132.88999999999999</v>
      </c>
      <c r="C2986" s="2">
        <v>-1892.99</v>
      </c>
      <c r="D2986" s="2" t="s">
        <v>55</v>
      </c>
    </row>
    <row r="2987" spans="1:4" ht="15.75" customHeight="1" x14ac:dyDescent="0.3">
      <c r="A2987" s="4">
        <v>44333</v>
      </c>
      <c r="B2987" s="2">
        <v>11427.28</v>
      </c>
      <c r="C2987" s="2">
        <v>-64172.63</v>
      </c>
      <c r="D2987" s="2" t="s">
        <v>55</v>
      </c>
    </row>
    <row r="2988" spans="1:4" ht="15.75" customHeight="1" x14ac:dyDescent="0.3">
      <c r="A2988" s="4">
        <v>44333</v>
      </c>
      <c r="B2988" s="2">
        <v>14481.51</v>
      </c>
      <c r="C2988" s="2">
        <v>-73724.87</v>
      </c>
      <c r="D2988" s="2" t="s">
        <v>53</v>
      </c>
    </row>
    <row r="2989" spans="1:4" ht="15.75" customHeight="1" x14ac:dyDescent="0.3">
      <c r="A2989" s="4">
        <v>44333</v>
      </c>
      <c r="B2989" s="2">
        <v>15030.53</v>
      </c>
      <c r="C2989" s="2">
        <v>-2161852.7400000002</v>
      </c>
      <c r="D2989" s="2" t="s">
        <v>54</v>
      </c>
    </row>
    <row r="2990" spans="1:4" ht="15.75" customHeight="1" x14ac:dyDescent="0.3">
      <c r="A2990" s="4">
        <v>44333</v>
      </c>
      <c r="B2990" s="2">
        <v>1507.55</v>
      </c>
      <c r="C2990" s="2">
        <v>12609.12</v>
      </c>
      <c r="D2990" s="2" t="s">
        <v>52</v>
      </c>
    </row>
    <row r="2991" spans="1:4" ht="15.75" customHeight="1" x14ac:dyDescent="0.3">
      <c r="A2991" s="4">
        <v>44334</v>
      </c>
      <c r="B2991" s="2">
        <v>11940.47</v>
      </c>
      <c r="C2991" s="2">
        <v>-1006856.15</v>
      </c>
      <c r="D2991" s="2" t="s">
        <v>54</v>
      </c>
    </row>
    <row r="2992" spans="1:4" ht="15.75" customHeight="1" x14ac:dyDescent="0.3">
      <c r="A2992" s="4">
        <v>44334</v>
      </c>
      <c r="B2992" s="2">
        <v>11419.53</v>
      </c>
      <c r="C2992" s="2">
        <v>-727492.89</v>
      </c>
      <c r="D2992" s="2" t="s">
        <v>55</v>
      </c>
    </row>
    <row r="2993" spans="1:4" ht="15.75" customHeight="1" x14ac:dyDescent="0.3">
      <c r="A2993" s="4">
        <v>44334</v>
      </c>
      <c r="B2993" s="2">
        <v>14608.68</v>
      </c>
      <c r="C2993" s="2">
        <v>-730229.03</v>
      </c>
      <c r="D2993" s="2" t="s">
        <v>53</v>
      </c>
    </row>
    <row r="2994" spans="1:4" ht="15.75" customHeight="1" x14ac:dyDescent="0.3">
      <c r="A2994" s="4">
        <v>44334</v>
      </c>
      <c r="B2994" s="2">
        <v>1421.61</v>
      </c>
      <c r="C2994" s="2">
        <v>-10912.83</v>
      </c>
      <c r="D2994" s="2" t="s">
        <v>52</v>
      </c>
    </row>
    <row r="2995" spans="1:4" ht="15.75" customHeight="1" x14ac:dyDescent="0.3">
      <c r="A2995" s="4">
        <v>44335</v>
      </c>
      <c r="B2995" s="2">
        <v>2184.39</v>
      </c>
      <c r="C2995" s="2">
        <v>35845.57</v>
      </c>
      <c r="D2995" s="2" t="s">
        <v>52</v>
      </c>
    </row>
    <row r="2996" spans="1:4" ht="15.75" customHeight="1" x14ac:dyDescent="0.3">
      <c r="A2996" s="4">
        <v>44335</v>
      </c>
      <c r="B2996" s="2">
        <v>19746.439999999999</v>
      </c>
      <c r="C2996" s="2">
        <v>-1016599.77</v>
      </c>
      <c r="D2996" s="2" t="s">
        <v>54</v>
      </c>
    </row>
    <row r="2997" spans="1:4" ht="15.75" customHeight="1" x14ac:dyDescent="0.3">
      <c r="A2997" s="4">
        <v>44335</v>
      </c>
      <c r="B2997" s="2">
        <v>12887.43</v>
      </c>
      <c r="C2997" s="2">
        <v>26474.28</v>
      </c>
      <c r="D2997" s="2" t="s">
        <v>55</v>
      </c>
    </row>
    <row r="2998" spans="1:4" ht="15.75" customHeight="1" x14ac:dyDescent="0.3">
      <c r="A2998" s="4">
        <v>44335</v>
      </c>
      <c r="B2998" s="2">
        <v>14855.98</v>
      </c>
      <c r="C2998" s="2">
        <v>-125638.69</v>
      </c>
      <c r="D2998" s="2" t="s">
        <v>53</v>
      </c>
    </row>
    <row r="2999" spans="1:4" ht="15.75" customHeight="1" x14ac:dyDescent="0.3">
      <c r="A2999" s="4">
        <v>44336</v>
      </c>
      <c r="B2999" s="2">
        <v>13047.5</v>
      </c>
      <c r="C2999" s="2">
        <v>273977.03000000003</v>
      </c>
      <c r="D2999" s="2" t="s">
        <v>54</v>
      </c>
    </row>
    <row r="3000" spans="1:4" ht="15.75" customHeight="1" x14ac:dyDescent="0.3">
      <c r="A3000" s="4">
        <v>44336</v>
      </c>
      <c r="B3000" s="2">
        <v>986.79</v>
      </c>
      <c r="C3000" s="2">
        <v>-5335.62</v>
      </c>
      <c r="D3000" s="2" t="s">
        <v>52</v>
      </c>
    </row>
    <row r="3001" spans="1:4" ht="15.75" customHeight="1" x14ac:dyDescent="0.3">
      <c r="A3001" s="4">
        <v>44336</v>
      </c>
      <c r="B3001" s="2">
        <v>8842.2900000000009</v>
      </c>
      <c r="C3001" s="2">
        <v>-76520.23</v>
      </c>
      <c r="D3001" s="2" t="s">
        <v>55</v>
      </c>
    </row>
    <row r="3002" spans="1:4" ht="15.75" customHeight="1" x14ac:dyDescent="0.3">
      <c r="A3002" s="4">
        <v>44336</v>
      </c>
      <c r="B3002" s="2">
        <v>10264.700000000001</v>
      </c>
      <c r="C3002" s="2">
        <v>-47973.43</v>
      </c>
      <c r="D3002" s="2" t="s">
        <v>53</v>
      </c>
    </row>
    <row r="3003" spans="1:4" ht="15.75" customHeight="1" x14ac:dyDescent="0.3">
      <c r="A3003" s="4">
        <v>44337</v>
      </c>
      <c r="B3003" s="2">
        <v>10341.68</v>
      </c>
      <c r="C3003" s="2">
        <v>-216606.44</v>
      </c>
      <c r="D3003" s="2" t="s">
        <v>55</v>
      </c>
    </row>
    <row r="3004" spans="1:4" ht="15.75" customHeight="1" x14ac:dyDescent="0.3">
      <c r="A3004" s="4">
        <v>44337</v>
      </c>
      <c r="B3004" s="2">
        <v>14082</v>
      </c>
      <c r="C3004" s="2">
        <v>299138.06</v>
      </c>
      <c r="D3004" s="2" t="s">
        <v>54</v>
      </c>
    </row>
    <row r="3005" spans="1:4" ht="15.75" customHeight="1" x14ac:dyDescent="0.3">
      <c r="A3005" s="4">
        <v>44337</v>
      </c>
      <c r="B3005" s="2">
        <v>1231.3900000000001</v>
      </c>
      <c r="C3005" s="2">
        <v>-13702.97</v>
      </c>
      <c r="D3005" s="2" t="s">
        <v>52</v>
      </c>
    </row>
    <row r="3006" spans="1:4" ht="15.75" customHeight="1" x14ac:dyDescent="0.3">
      <c r="A3006" s="4">
        <v>44337</v>
      </c>
      <c r="B3006" s="2">
        <v>12546.52</v>
      </c>
      <c r="C3006" s="2">
        <v>61600.15</v>
      </c>
      <c r="D3006" s="2" t="s">
        <v>53</v>
      </c>
    </row>
    <row r="3007" spans="1:4" ht="15.75" customHeight="1" x14ac:dyDescent="0.3">
      <c r="A3007" s="4">
        <v>44339</v>
      </c>
      <c r="B3007" s="2">
        <v>215.43</v>
      </c>
      <c r="C3007" s="2">
        <v>-1871.1</v>
      </c>
      <c r="D3007" s="2" t="s">
        <v>53</v>
      </c>
    </row>
    <row r="3008" spans="1:4" ht="15.75" customHeight="1" x14ac:dyDescent="0.3">
      <c r="A3008" s="4">
        <v>44339</v>
      </c>
      <c r="B3008" s="2">
        <v>154.55000000000001</v>
      </c>
      <c r="C3008" s="2">
        <v>-4508.93</v>
      </c>
      <c r="D3008" s="2" t="s">
        <v>55</v>
      </c>
    </row>
    <row r="3009" spans="1:4" ht="15.75" customHeight="1" x14ac:dyDescent="0.3">
      <c r="A3009" s="4">
        <v>44339</v>
      </c>
      <c r="B3009" s="2">
        <v>275.41000000000003</v>
      </c>
      <c r="C3009" s="2">
        <v>-692.96</v>
      </c>
      <c r="D3009" s="2" t="s">
        <v>54</v>
      </c>
    </row>
    <row r="3010" spans="1:4" ht="15.75" customHeight="1" x14ac:dyDescent="0.3">
      <c r="A3010" s="4">
        <v>44339</v>
      </c>
      <c r="B3010" s="2">
        <v>15.88</v>
      </c>
      <c r="C3010" s="2">
        <v>-508.29</v>
      </c>
      <c r="D3010" s="2" t="s">
        <v>52</v>
      </c>
    </row>
    <row r="3011" spans="1:4" ht="15.75" customHeight="1" x14ac:dyDescent="0.3">
      <c r="A3011" s="4">
        <v>44340</v>
      </c>
      <c r="B3011" s="2">
        <v>1422.72</v>
      </c>
      <c r="C3011" s="2">
        <v>25331.37</v>
      </c>
      <c r="D3011" s="2" t="s">
        <v>52</v>
      </c>
    </row>
    <row r="3012" spans="1:4" ht="15.75" customHeight="1" x14ac:dyDescent="0.3">
      <c r="A3012" s="4">
        <v>44340</v>
      </c>
      <c r="B3012" s="2">
        <v>12909.33</v>
      </c>
      <c r="C3012" s="2">
        <v>487182.03</v>
      </c>
      <c r="D3012" s="2" t="s">
        <v>54</v>
      </c>
    </row>
    <row r="3013" spans="1:4" ht="15.75" customHeight="1" x14ac:dyDescent="0.3">
      <c r="A3013" s="4">
        <v>44340</v>
      </c>
      <c r="B3013" s="2">
        <v>10169.69</v>
      </c>
      <c r="C3013" s="2">
        <v>98754.98</v>
      </c>
      <c r="D3013" s="2" t="s">
        <v>53</v>
      </c>
    </row>
    <row r="3014" spans="1:4" ht="15.75" customHeight="1" x14ac:dyDescent="0.3">
      <c r="A3014" s="4">
        <v>44340</v>
      </c>
      <c r="B3014" s="2">
        <v>7771.45</v>
      </c>
      <c r="C3014" s="2">
        <v>-28956.45</v>
      </c>
      <c r="D3014" s="2" t="s">
        <v>55</v>
      </c>
    </row>
    <row r="3015" spans="1:4" ht="15.75" customHeight="1" x14ac:dyDescent="0.3">
      <c r="A3015" s="4">
        <v>44341</v>
      </c>
      <c r="B3015" s="2">
        <v>14717.48</v>
      </c>
      <c r="C3015" s="2">
        <v>-341828.52</v>
      </c>
      <c r="D3015" s="2" t="s">
        <v>53</v>
      </c>
    </row>
    <row r="3016" spans="1:4" ht="15.75" customHeight="1" x14ac:dyDescent="0.3">
      <c r="A3016" s="4">
        <v>44341</v>
      </c>
      <c r="B3016" s="2">
        <v>9433.6200000000008</v>
      </c>
      <c r="C3016" s="2">
        <v>53195.45</v>
      </c>
      <c r="D3016" s="2" t="s">
        <v>55</v>
      </c>
    </row>
    <row r="3017" spans="1:4" ht="15.75" customHeight="1" x14ac:dyDescent="0.3">
      <c r="A3017" s="4">
        <v>44341</v>
      </c>
      <c r="B3017" s="2">
        <v>18788.439999999999</v>
      </c>
      <c r="C3017" s="2">
        <v>414498.78</v>
      </c>
      <c r="D3017" s="2" t="s">
        <v>54</v>
      </c>
    </row>
    <row r="3018" spans="1:4" ht="15.75" customHeight="1" x14ac:dyDescent="0.3">
      <c r="A3018" s="4">
        <v>44341</v>
      </c>
      <c r="B3018" s="2">
        <v>1439.2</v>
      </c>
      <c r="C3018" s="2">
        <v>1770.03</v>
      </c>
      <c r="D3018" s="2" t="s">
        <v>52</v>
      </c>
    </row>
    <row r="3019" spans="1:4" ht="15.75" customHeight="1" x14ac:dyDescent="0.3">
      <c r="A3019" s="4">
        <v>44342</v>
      </c>
      <c r="B3019" s="2">
        <v>21082.53</v>
      </c>
      <c r="C3019" s="2">
        <v>-1127064.1499999999</v>
      </c>
      <c r="D3019" s="2" t="s">
        <v>54</v>
      </c>
    </row>
    <row r="3020" spans="1:4" ht="15.75" customHeight="1" x14ac:dyDescent="0.3">
      <c r="A3020" s="4">
        <v>44342</v>
      </c>
      <c r="B3020" s="2">
        <v>12956.58</v>
      </c>
      <c r="C3020" s="2">
        <v>-96028.68</v>
      </c>
      <c r="D3020" s="2" t="s">
        <v>53</v>
      </c>
    </row>
    <row r="3021" spans="1:4" ht="15.75" customHeight="1" x14ac:dyDescent="0.3">
      <c r="A3021" s="4">
        <v>44342</v>
      </c>
      <c r="B3021" s="2">
        <v>1197.18</v>
      </c>
      <c r="C3021" s="2">
        <v>5309.91</v>
      </c>
      <c r="D3021" s="2" t="s">
        <v>52</v>
      </c>
    </row>
    <row r="3022" spans="1:4" ht="15.75" customHeight="1" x14ac:dyDescent="0.3">
      <c r="A3022" s="4">
        <v>44342</v>
      </c>
      <c r="B3022" s="2">
        <v>8723.58</v>
      </c>
      <c r="C3022" s="2">
        <v>197092.71</v>
      </c>
      <c r="D3022" s="2" t="s">
        <v>55</v>
      </c>
    </row>
    <row r="3023" spans="1:4" ht="15.75" customHeight="1" x14ac:dyDescent="0.3">
      <c r="A3023" s="4">
        <v>44343</v>
      </c>
      <c r="B3023" s="2">
        <v>1711.37</v>
      </c>
      <c r="C3023" s="2">
        <v>-42570.79</v>
      </c>
      <c r="D3023" s="2" t="s">
        <v>52</v>
      </c>
    </row>
    <row r="3024" spans="1:4" ht="15.75" customHeight="1" x14ac:dyDescent="0.3">
      <c r="A3024" s="4">
        <v>44343</v>
      </c>
      <c r="B3024" s="2">
        <v>12597.71</v>
      </c>
      <c r="C3024" s="2">
        <v>83619.55</v>
      </c>
      <c r="D3024" s="2" t="s">
        <v>53</v>
      </c>
    </row>
    <row r="3025" spans="1:4" ht="15.75" customHeight="1" x14ac:dyDescent="0.3">
      <c r="A3025" s="4">
        <v>44343</v>
      </c>
      <c r="B3025" s="2">
        <v>10676.99</v>
      </c>
      <c r="C3025" s="2">
        <v>-70337.279999999999</v>
      </c>
      <c r="D3025" s="2" t="s">
        <v>55</v>
      </c>
    </row>
    <row r="3026" spans="1:4" ht="15.75" customHeight="1" x14ac:dyDescent="0.3">
      <c r="A3026" s="4">
        <v>44343</v>
      </c>
      <c r="B3026" s="2">
        <v>16868.689999999999</v>
      </c>
      <c r="C3026" s="2">
        <v>255180.03</v>
      </c>
      <c r="D3026" s="2" t="s">
        <v>54</v>
      </c>
    </row>
    <row r="3027" spans="1:4" ht="15.75" customHeight="1" x14ac:dyDescent="0.3">
      <c r="A3027" s="4">
        <v>44344</v>
      </c>
      <c r="B3027" s="2">
        <v>14716.41</v>
      </c>
      <c r="C3027" s="2">
        <v>-288042.52</v>
      </c>
      <c r="D3027" s="2" t="s">
        <v>53</v>
      </c>
    </row>
    <row r="3028" spans="1:4" ht="15.75" customHeight="1" x14ac:dyDescent="0.3">
      <c r="A3028" s="4">
        <v>44344</v>
      </c>
      <c r="B3028" s="2">
        <v>1496.56</v>
      </c>
      <c r="C3028" s="2">
        <v>-45190.84</v>
      </c>
      <c r="D3028" s="2" t="s">
        <v>52</v>
      </c>
    </row>
    <row r="3029" spans="1:4" ht="15.75" customHeight="1" x14ac:dyDescent="0.3">
      <c r="A3029" s="4">
        <v>44344</v>
      </c>
      <c r="B3029" s="2">
        <v>9760.6</v>
      </c>
      <c r="C3029" s="2">
        <v>37843.699999999997</v>
      </c>
      <c r="D3029" s="2" t="s">
        <v>55</v>
      </c>
    </row>
    <row r="3030" spans="1:4" ht="15.75" customHeight="1" x14ac:dyDescent="0.3">
      <c r="A3030" s="4">
        <v>44344</v>
      </c>
      <c r="B3030" s="2">
        <v>16458.900000000001</v>
      </c>
      <c r="C3030" s="2">
        <v>-409747.18</v>
      </c>
      <c r="D3030" s="2" t="s">
        <v>54</v>
      </c>
    </row>
    <row r="3031" spans="1:4" ht="15.75" customHeight="1" x14ac:dyDescent="0.3">
      <c r="A3031" s="4">
        <v>44346</v>
      </c>
      <c r="B3031" s="2">
        <v>91.64</v>
      </c>
      <c r="C3031" s="2">
        <v>1440.71</v>
      </c>
      <c r="D3031" s="2" t="s">
        <v>55</v>
      </c>
    </row>
    <row r="3032" spans="1:4" ht="15.75" customHeight="1" x14ac:dyDescent="0.3">
      <c r="A3032" s="4">
        <v>44346</v>
      </c>
      <c r="B3032" s="2">
        <v>29.92</v>
      </c>
      <c r="C3032" s="2">
        <v>-433.94</v>
      </c>
      <c r="D3032" s="2" t="s">
        <v>52</v>
      </c>
    </row>
    <row r="3033" spans="1:4" ht="15.75" customHeight="1" x14ac:dyDescent="0.3">
      <c r="A3033" s="4">
        <v>44346</v>
      </c>
      <c r="B3033" s="2">
        <v>132.07</v>
      </c>
      <c r="C3033" s="2">
        <v>-1522.38</v>
      </c>
      <c r="D3033" s="2" t="s">
        <v>54</v>
      </c>
    </row>
    <row r="3034" spans="1:4" ht="15.75" customHeight="1" x14ac:dyDescent="0.3">
      <c r="A3034" s="4">
        <v>44346</v>
      </c>
      <c r="B3034" s="2">
        <v>154.03</v>
      </c>
      <c r="C3034" s="2">
        <v>-953.24</v>
      </c>
      <c r="D3034" s="2" t="s">
        <v>53</v>
      </c>
    </row>
    <row r="3035" spans="1:4" ht="15.75" customHeight="1" x14ac:dyDescent="0.3">
      <c r="A3035" s="4">
        <v>44347</v>
      </c>
      <c r="B3035" s="2">
        <v>7515.63</v>
      </c>
      <c r="C3035" s="2">
        <v>-23552.61</v>
      </c>
      <c r="D3035" s="2" t="s">
        <v>55</v>
      </c>
    </row>
    <row r="3036" spans="1:4" ht="15.75" customHeight="1" x14ac:dyDescent="0.3">
      <c r="A3036" s="4">
        <v>44347</v>
      </c>
      <c r="B3036" s="2">
        <v>9147.6299999999992</v>
      </c>
      <c r="C3036" s="2">
        <v>-112525.02</v>
      </c>
      <c r="D3036" s="2" t="s">
        <v>53</v>
      </c>
    </row>
    <row r="3037" spans="1:4" ht="15.75" customHeight="1" x14ac:dyDescent="0.3">
      <c r="A3037" s="4">
        <v>44347</v>
      </c>
      <c r="B3037" s="2">
        <v>1285.8599999999999</v>
      </c>
      <c r="C3037" s="2">
        <v>12838.86</v>
      </c>
      <c r="D3037" s="2" t="s">
        <v>52</v>
      </c>
    </row>
    <row r="3038" spans="1:4" ht="15.75" customHeight="1" x14ac:dyDescent="0.3">
      <c r="A3038" s="4">
        <v>44347</v>
      </c>
      <c r="B3038" s="2">
        <v>10305.280000000001</v>
      </c>
      <c r="C3038" s="2">
        <v>44448.05</v>
      </c>
      <c r="D3038" s="2" t="s">
        <v>54</v>
      </c>
    </row>
    <row r="3039" spans="1:4" ht="15.75" customHeight="1" x14ac:dyDescent="0.3">
      <c r="A3039" s="4">
        <v>44348</v>
      </c>
      <c r="B3039" s="2">
        <v>15695.48</v>
      </c>
      <c r="C3039" s="2">
        <v>41681.08</v>
      </c>
      <c r="D3039" s="2" t="s">
        <v>53</v>
      </c>
    </row>
    <row r="3040" spans="1:4" ht="15.75" customHeight="1" x14ac:dyDescent="0.3">
      <c r="A3040" s="4">
        <v>44348</v>
      </c>
      <c r="B3040" s="2">
        <v>1594.07</v>
      </c>
      <c r="C3040" s="2">
        <v>-3352.27</v>
      </c>
      <c r="D3040" s="2" t="s">
        <v>52</v>
      </c>
    </row>
    <row r="3041" spans="1:4" ht="15.75" customHeight="1" x14ac:dyDescent="0.3">
      <c r="A3041" s="4">
        <v>44348</v>
      </c>
      <c r="B3041" s="2">
        <v>12329.83</v>
      </c>
      <c r="C3041" s="2">
        <v>-194458.56</v>
      </c>
      <c r="D3041" s="2" t="s">
        <v>55</v>
      </c>
    </row>
    <row r="3042" spans="1:4" ht="15.75" customHeight="1" x14ac:dyDescent="0.3">
      <c r="A3042" s="4">
        <v>44348</v>
      </c>
      <c r="B3042" s="2">
        <v>22240.5</v>
      </c>
      <c r="C3042" s="2">
        <v>-479926.14</v>
      </c>
      <c r="D3042" s="2" t="s">
        <v>54</v>
      </c>
    </row>
    <row r="3043" spans="1:4" ht="15.75" customHeight="1" x14ac:dyDescent="0.3">
      <c r="A3043" s="4">
        <v>44349</v>
      </c>
      <c r="B3043" s="2">
        <v>17600.47</v>
      </c>
      <c r="C3043" s="2">
        <v>645760.12</v>
      </c>
      <c r="D3043" s="2" t="s">
        <v>54</v>
      </c>
    </row>
    <row r="3044" spans="1:4" ht="15.75" customHeight="1" x14ac:dyDescent="0.3">
      <c r="A3044" s="4">
        <v>44349</v>
      </c>
      <c r="B3044" s="2">
        <v>9899.85</v>
      </c>
      <c r="C3044" s="2">
        <v>44177.2</v>
      </c>
      <c r="D3044" s="2" t="s">
        <v>55</v>
      </c>
    </row>
    <row r="3045" spans="1:4" ht="15.75" customHeight="1" x14ac:dyDescent="0.3">
      <c r="A3045" s="4">
        <v>44349</v>
      </c>
      <c r="B3045" s="2">
        <v>14184.95</v>
      </c>
      <c r="C3045" s="2">
        <v>64656.82</v>
      </c>
      <c r="D3045" s="2" t="s">
        <v>53</v>
      </c>
    </row>
    <row r="3046" spans="1:4" ht="15.75" customHeight="1" x14ac:dyDescent="0.3">
      <c r="A3046" s="4">
        <v>44349</v>
      </c>
      <c r="B3046" s="2">
        <v>2158.98</v>
      </c>
      <c r="C3046" s="2">
        <v>10983.91</v>
      </c>
      <c r="D3046" s="2" t="s">
        <v>52</v>
      </c>
    </row>
    <row r="3047" spans="1:4" ht="15.75" customHeight="1" x14ac:dyDescent="0.3">
      <c r="A3047" s="4">
        <v>44350</v>
      </c>
      <c r="B3047" s="2">
        <v>1608.98</v>
      </c>
      <c r="C3047" s="2">
        <v>-64567.21</v>
      </c>
      <c r="D3047" s="2" t="s">
        <v>52</v>
      </c>
    </row>
    <row r="3048" spans="1:4" ht="15.75" customHeight="1" x14ac:dyDescent="0.3">
      <c r="A3048" s="4">
        <v>44350</v>
      </c>
      <c r="B3048" s="2">
        <v>13172.04</v>
      </c>
      <c r="C3048" s="2">
        <v>-106261.21</v>
      </c>
      <c r="D3048" s="2" t="s">
        <v>53</v>
      </c>
    </row>
    <row r="3049" spans="1:4" ht="15.75" customHeight="1" x14ac:dyDescent="0.3">
      <c r="A3049" s="4">
        <v>44350</v>
      </c>
      <c r="B3049" s="2">
        <v>24263.42</v>
      </c>
      <c r="C3049" s="2">
        <v>-5537043.25</v>
      </c>
      <c r="D3049" s="2" t="s">
        <v>54</v>
      </c>
    </row>
    <row r="3050" spans="1:4" ht="15.75" customHeight="1" x14ac:dyDescent="0.3">
      <c r="A3050" s="4">
        <v>44350</v>
      </c>
      <c r="B3050" s="2">
        <v>11264.29</v>
      </c>
      <c r="C3050" s="2">
        <v>-26998.74</v>
      </c>
      <c r="D3050" s="2" t="s">
        <v>55</v>
      </c>
    </row>
    <row r="3051" spans="1:4" ht="15.75" customHeight="1" x14ac:dyDescent="0.3">
      <c r="A3051" s="4">
        <v>44351</v>
      </c>
      <c r="B3051" s="2">
        <v>16559.48</v>
      </c>
      <c r="C3051" s="2">
        <v>-1732352.26</v>
      </c>
      <c r="D3051" s="2" t="s">
        <v>54</v>
      </c>
    </row>
    <row r="3052" spans="1:4" ht="15.75" customHeight="1" x14ac:dyDescent="0.3">
      <c r="A3052" s="4">
        <v>44351</v>
      </c>
      <c r="B3052" s="2">
        <v>1644.88</v>
      </c>
      <c r="C3052" s="2">
        <v>43184.99</v>
      </c>
      <c r="D3052" s="2" t="s">
        <v>52</v>
      </c>
    </row>
    <row r="3053" spans="1:4" ht="15.75" customHeight="1" x14ac:dyDescent="0.3">
      <c r="A3053" s="4">
        <v>44351</v>
      </c>
      <c r="B3053" s="2">
        <v>8327.26</v>
      </c>
      <c r="C3053" s="2">
        <v>12397.82</v>
      </c>
      <c r="D3053" s="2" t="s">
        <v>55</v>
      </c>
    </row>
    <row r="3054" spans="1:4" ht="15.75" customHeight="1" x14ac:dyDescent="0.3">
      <c r="A3054" s="4">
        <v>44351</v>
      </c>
      <c r="B3054" s="2">
        <v>11570.13</v>
      </c>
      <c r="C3054" s="2">
        <v>-72768.77</v>
      </c>
      <c r="D3054" s="2" t="s">
        <v>53</v>
      </c>
    </row>
    <row r="3055" spans="1:4" ht="15.75" customHeight="1" x14ac:dyDescent="0.3">
      <c r="A3055" s="4">
        <v>44353</v>
      </c>
      <c r="B3055" s="2">
        <v>119.99</v>
      </c>
      <c r="C3055" s="2">
        <v>-3719.39</v>
      </c>
      <c r="D3055" s="2" t="s">
        <v>52</v>
      </c>
    </row>
    <row r="3056" spans="1:4" ht="15.75" customHeight="1" x14ac:dyDescent="0.3">
      <c r="A3056" s="4">
        <v>44353</v>
      </c>
      <c r="B3056" s="2">
        <v>164.74</v>
      </c>
      <c r="C3056" s="2">
        <v>-9821.9500000000007</v>
      </c>
      <c r="D3056" s="2" t="s">
        <v>54</v>
      </c>
    </row>
    <row r="3057" spans="1:4" ht="15.75" customHeight="1" x14ac:dyDescent="0.3">
      <c r="A3057" s="4">
        <v>44353</v>
      </c>
      <c r="B3057" s="2">
        <v>147.9</v>
      </c>
      <c r="C3057" s="2">
        <v>-8359.76</v>
      </c>
      <c r="D3057" s="2" t="s">
        <v>53</v>
      </c>
    </row>
    <row r="3058" spans="1:4" ht="15.75" customHeight="1" x14ac:dyDescent="0.3">
      <c r="A3058" s="4">
        <v>44353</v>
      </c>
      <c r="B3058" s="2">
        <v>115.39</v>
      </c>
      <c r="C3058" s="2">
        <v>-1425.78</v>
      </c>
      <c r="D3058" s="2" t="s">
        <v>55</v>
      </c>
    </row>
    <row r="3059" spans="1:4" ht="15.75" customHeight="1" x14ac:dyDescent="0.3">
      <c r="A3059" s="4">
        <v>44354</v>
      </c>
      <c r="B3059" s="2">
        <v>10298.879999999999</v>
      </c>
      <c r="C3059" s="2">
        <v>40746.129999999997</v>
      </c>
      <c r="D3059" s="2" t="s">
        <v>53</v>
      </c>
    </row>
    <row r="3060" spans="1:4" ht="15.75" customHeight="1" x14ac:dyDescent="0.3">
      <c r="A3060" s="4">
        <v>44354</v>
      </c>
      <c r="B3060" s="2">
        <v>1597.05</v>
      </c>
      <c r="C3060" s="2">
        <v>-24926.47</v>
      </c>
      <c r="D3060" s="2" t="s">
        <v>52</v>
      </c>
    </row>
    <row r="3061" spans="1:4" ht="15.75" customHeight="1" x14ac:dyDescent="0.3">
      <c r="A3061" s="4">
        <v>44354</v>
      </c>
      <c r="B3061" s="2">
        <v>8564.15</v>
      </c>
      <c r="C3061" s="2">
        <v>217719.03</v>
      </c>
      <c r="D3061" s="2" t="s">
        <v>55</v>
      </c>
    </row>
    <row r="3062" spans="1:4" ht="15.75" customHeight="1" x14ac:dyDescent="0.3">
      <c r="A3062" s="4">
        <v>44354</v>
      </c>
      <c r="B3062" s="2">
        <v>13402.04</v>
      </c>
      <c r="C3062" s="2">
        <v>-28486.69</v>
      </c>
      <c r="D3062" s="2" t="s">
        <v>54</v>
      </c>
    </row>
    <row r="3063" spans="1:4" ht="15.75" customHeight="1" x14ac:dyDescent="0.3">
      <c r="A3063" s="4">
        <v>44355</v>
      </c>
      <c r="B3063" s="2">
        <v>10396.870000000001</v>
      </c>
      <c r="C3063" s="2">
        <v>116414.75</v>
      </c>
      <c r="D3063" s="2" t="s">
        <v>53</v>
      </c>
    </row>
    <row r="3064" spans="1:4" ht="15.75" customHeight="1" x14ac:dyDescent="0.3">
      <c r="A3064" s="4">
        <v>44355</v>
      </c>
      <c r="B3064" s="2">
        <v>1839.79</v>
      </c>
      <c r="C3064" s="2">
        <v>40264.870000000003</v>
      </c>
      <c r="D3064" s="2" t="s">
        <v>52</v>
      </c>
    </row>
    <row r="3065" spans="1:4" ht="15.75" customHeight="1" x14ac:dyDescent="0.3">
      <c r="A3065" s="4">
        <v>44355</v>
      </c>
      <c r="B3065" s="2">
        <v>17834.43</v>
      </c>
      <c r="C3065" s="2">
        <v>75345.490000000005</v>
      </c>
      <c r="D3065" s="2" t="s">
        <v>54</v>
      </c>
    </row>
    <row r="3066" spans="1:4" ht="15.75" customHeight="1" x14ac:dyDescent="0.3">
      <c r="A3066" s="4">
        <v>44355</v>
      </c>
      <c r="B3066" s="2">
        <v>11227.98</v>
      </c>
      <c r="C3066" s="2">
        <v>299814.13</v>
      </c>
      <c r="D3066" s="2" t="s">
        <v>55</v>
      </c>
    </row>
    <row r="3067" spans="1:4" ht="15.75" customHeight="1" x14ac:dyDescent="0.3">
      <c r="A3067" s="4">
        <v>44356</v>
      </c>
      <c r="B3067" s="2">
        <v>11241.1</v>
      </c>
      <c r="C3067" s="2">
        <v>31232.37</v>
      </c>
      <c r="D3067" s="2" t="s">
        <v>53</v>
      </c>
    </row>
    <row r="3068" spans="1:4" ht="15.75" customHeight="1" x14ac:dyDescent="0.3">
      <c r="A3068" s="4">
        <v>44356</v>
      </c>
      <c r="B3068" s="2">
        <v>11893.57</v>
      </c>
      <c r="C3068" s="2">
        <v>268444.43</v>
      </c>
      <c r="D3068" s="2" t="s">
        <v>55</v>
      </c>
    </row>
    <row r="3069" spans="1:4" ht="15.75" customHeight="1" x14ac:dyDescent="0.3">
      <c r="A3069" s="4">
        <v>44356</v>
      </c>
      <c r="B3069" s="2">
        <v>15748.89</v>
      </c>
      <c r="C3069" s="2">
        <v>376192.34</v>
      </c>
      <c r="D3069" s="2" t="s">
        <v>54</v>
      </c>
    </row>
    <row r="3070" spans="1:4" ht="15.75" customHeight="1" x14ac:dyDescent="0.3">
      <c r="A3070" s="4">
        <v>44356</v>
      </c>
      <c r="B3070" s="2">
        <v>1553.47</v>
      </c>
      <c r="C3070" s="2">
        <v>29878.560000000001</v>
      </c>
      <c r="D3070" s="2" t="s">
        <v>52</v>
      </c>
    </row>
    <row r="3071" spans="1:4" ht="15.75" customHeight="1" x14ac:dyDescent="0.3">
      <c r="A3071" s="4">
        <v>44357</v>
      </c>
      <c r="B3071" s="2">
        <v>13152.41</v>
      </c>
      <c r="C3071" s="2">
        <v>183305.04</v>
      </c>
      <c r="D3071" s="2" t="s">
        <v>53</v>
      </c>
    </row>
    <row r="3072" spans="1:4" ht="15.75" customHeight="1" x14ac:dyDescent="0.3">
      <c r="A3072" s="4">
        <v>44357</v>
      </c>
      <c r="B3072" s="2">
        <v>21357.59</v>
      </c>
      <c r="C3072" s="2">
        <v>-249079.03</v>
      </c>
      <c r="D3072" s="2" t="s">
        <v>54</v>
      </c>
    </row>
    <row r="3073" spans="1:4" ht="15.75" customHeight="1" x14ac:dyDescent="0.3">
      <c r="A3073" s="4">
        <v>44357</v>
      </c>
      <c r="B3073" s="2">
        <v>1573.75</v>
      </c>
      <c r="C3073" s="2">
        <v>21500.43</v>
      </c>
      <c r="D3073" s="2" t="s">
        <v>52</v>
      </c>
    </row>
    <row r="3074" spans="1:4" ht="15.75" customHeight="1" x14ac:dyDescent="0.3">
      <c r="A3074" s="4">
        <v>44357</v>
      </c>
      <c r="B3074" s="2">
        <v>12477.09</v>
      </c>
      <c r="C3074" s="2">
        <v>41096.06</v>
      </c>
      <c r="D3074" s="2" t="s">
        <v>55</v>
      </c>
    </row>
    <row r="3075" spans="1:4" ht="15.75" customHeight="1" x14ac:dyDescent="0.3">
      <c r="A3075" s="4">
        <v>44358</v>
      </c>
      <c r="B3075" s="2">
        <v>18432.61</v>
      </c>
      <c r="C3075" s="2">
        <v>-444856.95</v>
      </c>
      <c r="D3075" s="2" t="s">
        <v>54</v>
      </c>
    </row>
    <row r="3076" spans="1:4" ht="15.75" customHeight="1" x14ac:dyDescent="0.3">
      <c r="A3076" s="4">
        <v>44358</v>
      </c>
      <c r="B3076" s="2">
        <v>1340.91</v>
      </c>
      <c r="C3076" s="2">
        <v>2972.68</v>
      </c>
      <c r="D3076" s="2" t="s">
        <v>52</v>
      </c>
    </row>
    <row r="3077" spans="1:4" ht="15.75" customHeight="1" x14ac:dyDescent="0.3">
      <c r="A3077" s="4">
        <v>44358</v>
      </c>
      <c r="B3077" s="2">
        <v>9606.0400000000009</v>
      </c>
      <c r="C3077" s="2">
        <v>367898.52</v>
      </c>
      <c r="D3077" s="2" t="s">
        <v>55</v>
      </c>
    </row>
    <row r="3078" spans="1:4" ht="15.75" customHeight="1" x14ac:dyDescent="0.3">
      <c r="A3078" s="4">
        <v>44358</v>
      </c>
      <c r="B3078" s="2">
        <v>13109.65</v>
      </c>
      <c r="C3078" s="2">
        <v>-344345.03</v>
      </c>
      <c r="D3078" s="2" t="s">
        <v>53</v>
      </c>
    </row>
    <row r="3079" spans="1:4" ht="15.75" customHeight="1" x14ac:dyDescent="0.3">
      <c r="A3079" s="4">
        <v>44360</v>
      </c>
      <c r="B3079" s="2">
        <v>83.64</v>
      </c>
      <c r="C3079" s="2">
        <v>2940.38</v>
      </c>
      <c r="D3079" s="2" t="s">
        <v>55</v>
      </c>
    </row>
    <row r="3080" spans="1:4" ht="15.75" customHeight="1" x14ac:dyDescent="0.3">
      <c r="A3080" s="4">
        <v>44360</v>
      </c>
      <c r="B3080" s="2">
        <v>403.29</v>
      </c>
      <c r="C3080" s="2">
        <v>-85334.41</v>
      </c>
      <c r="D3080" s="2" t="s">
        <v>54</v>
      </c>
    </row>
    <row r="3081" spans="1:4" ht="15.75" customHeight="1" x14ac:dyDescent="0.3">
      <c r="A3081" s="4">
        <v>44360</v>
      </c>
      <c r="B3081" s="2">
        <v>30.98</v>
      </c>
      <c r="C3081" s="2">
        <v>-524.73</v>
      </c>
      <c r="D3081" s="2" t="s">
        <v>52</v>
      </c>
    </row>
    <row r="3082" spans="1:4" ht="15.75" customHeight="1" x14ac:dyDescent="0.3">
      <c r="A3082" s="4">
        <v>44360</v>
      </c>
      <c r="B3082" s="2">
        <v>408.79</v>
      </c>
      <c r="C3082" s="2">
        <v>-21309.07</v>
      </c>
      <c r="D3082" s="2" t="s">
        <v>53</v>
      </c>
    </row>
    <row r="3083" spans="1:4" ht="15.75" customHeight="1" x14ac:dyDescent="0.3">
      <c r="A3083" s="4">
        <v>44361</v>
      </c>
      <c r="B3083" s="2">
        <v>1242.0999999999999</v>
      </c>
      <c r="C3083" s="2">
        <v>-18619.349999999999</v>
      </c>
      <c r="D3083" s="2" t="s">
        <v>52</v>
      </c>
    </row>
    <row r="3084" spans="1:4" ht="15.75" customHeight="1" x14ac:dyDescent="0.3">
      <c r="A3084" s="4">
        <v>44361</v>
      </c>
      <c r="B3084" s="2">
        <v>11534.43</v>
      </c>
      <c r="C3084" s="2">
        <v>156742.54999999999</v>
      </c>
      <c r="D3084" s="2" t="s">
        <v>53</v>
      </c>
    </row>
    <row r="3085" spans="1:4" ht="15.75" customHeight="1" x14ac:dyDescent="0.3">
      <c r="A3085" s="4">
        <v>44361</v>
      </c>
      <c r="B3085" s="2">
        <v>21692.5</v>
      </c>
      <c r="C3085" s="2">
        <v>-2975372.55</v>
      </c>
      <c r="D3085" s="2" t="s">
        <v>54</v>
      </c>
    </row>
    <row r="3086" spans="1:4" ht="15.75" customHeight="1" x14ac:dyDescent="0.3">
      <c r="A3086" s="4">
        <v>44361</v>
      </c>
      <c r="B3086" s="2">
        <v>9722.02</v>
      </c>
      <c r="C3086" s="2">
        <v>225997.52</v>
      </c>
      <c r="D3086" s="2" t="s">
        <v>55</v>
      </c>
    </row>
    <row r="3087" spans="1:4" ht="15.75" customHeight="1" x14ac:dyDescent="0.3">
      <c r="A3087" s="4">
        <v>44362</v>
      </c>
      <c r="B3087" s="2">
        <v>16465.77</v>
      </c>
      <c r="C3087" s="2">
        <v>-40086.949999999997</v>
      </c>
      <c r="D3087" s="2" t="s">
        <v>54</v>
      </c>
    </row>
    <row r="3088" spans="1:4" ht="15.75" customHeight="1" x14ac:dyDescent="0.3">
      <c r="A3088" s="4">
        <v>44362</v>
      </c>
      <c r="B3088" s="2">
        <v>12871.57</v>
      </c>
      <c r="C3088" s="2">
        <v>-321117.43</v>
      </c>
      <c r="D3088" s="2" t="s">
        <v>55</v>
      </c>
    </row>
    <row r="3089" spans="1:4" ht="15.75" customHeight="1" x14ac:dyDescent="0.3">
      <c r="A3089" s="4">
        <v>44362</v>
      </c>
      <c r="B3089" s="2">
        <v>11260.99</v>
      </c>
      <c r="C3089" s="2">
        <v>94576.63</v>
      </c>
      <c r="D3089" s="2" t="s">
        <v>53</v>
      </c>
    </row>
    <row r="3090" spans="1:4" ht="15.75" customHeight="1" x14ac:dyDescent="0.3">
      <c r="A3090" s="4">
        <v>44362</v>
      </c>
      <c r="B3090" s="2">
        <v>4043.57</v>
      </c>
      <c r="C3090" s="2">
        <v>27549.27</v>
      </c>
      <c r="D3090" s="2" t="s">
        <v>52</v>
      </c>
    </row>
    <row r="3091" spans="1:4" ht="15.75" customHeight="1" x14ac:dyDescent="0.3">
      <c r="A3091" s="4">
        <v>44363</v>
      </c>
      <c r="B3091" s="2">
        <v>14049.7</v>
      </c>
      <c r="C3091" s="2">
        <v>-843856.17</v>
      </c>
      <c r="D3091" s="2" t="s">
        <v>53</v>
      </c>
    </row>
    <row r="3092" spans="1:4" ht="15.75" customHeight="1" x14ac:dyDescent="0.3">
      <c r="A3092" s="4">
        <v>44363</v>
      </c>
      <c r="B3092" s="2">
        <v>30431.85</v>
      </c>
      <c r="C3092" s="2">
        <v>-3008886.11</v>
      </c>
      <c r="D3092" s="2" t="s">
        <v>54</v>
      </c>
    </row>
    <row r="3093" spans="1:4" ht="15.75" customHeight="1" x14ac:dyDescent="0.3">
      <c r="A3093" s="4">
        <v>44363</v>
      </c>
      <c r="B3093" s="2">
        <v>3830.91</v>
      </c>
      <c r="C3093" s="2">
        <v>-86448.18</v>
      </c>
      <c r="D3093" s="2" t="s">
        <v>52</v>
      </c>
    </row>
    <row r="3094" spans="1:4" ht="15.75" customHeight="1" x14ac:dyDescent="0.3">
      <c r="A3094" s="4">
        <v>44363</v>
      </c>
      <c r="B3094" s="2">
        <v>14806.58</v>
      </c>
      <c r="C3094" s="2">
        <v>21967.61</v>
      </c>
      <c r="D3094" s="2" t="s">
        <v>55</v>
      </c>
    </row>
    <row r="3095" spans="1:4" ht="15.75" customHeight="1" x14ac:dyDescent="0.3">
      <c r="A3095" s="4">
        <v>44364</v>
      </c>
      <c r="B3095" s="2">
        <v>18127.759999999998</v>
      </c>
      <c r="C3095" s="2">
        <v>-1948221.61</v>
      </c>
      <c r="D3095" s="2" t="s">
        <v>53</v>
      </c>
    </row>
    <row r="3096" spans="1:4" ht="15.75" customHeight="1" x14ac:dyDescent="0.3">
      <c r="A3096" s="4">
        <v>44364</v>
      </c>
      <c r="B3096" s="2">
        <v>3330.96</v>
      </c>
      <c r="C3096" s="2">
        <v>345136.54</v>
      </c>
      <c r="D3096" s="2" t="s">
        <v>52</v>
      </c>
    </row>
    <row r="3097" spans="1:4" ht="15.75" customHeight="1" x14ac:dyDescent="0.3">
      <c r="A3097" s="4">
        <v>44364</v>
      </c>
      <c r="B3097" s="2">
        <v>24585.73</v>
      </c>
      <c r="C3097" s="2">
        <v>-4266478.8600000003</v>
      </c>
      <c r="D3097" s="2" t="s">
        <v>54</v>
      </c>
    </row>
    <row r="3098" spans="1:4" ht="15.75" customHeight="1" x14ac:dyDescent="0.3">
      <c r="A3098" s="4">
        <v>44364</v>
      </c>
      <c r="B3098" s="2">
        <v>10558.66</v>
      </c>
      <c r="C3098" s="2">
        <v>-991050.46</v>
      </c>
      <c r="D3098" s="2" t="s">
        <v>55</v>
      </c>
    </row>
    <row r="3099" spans="1:4" ht="15.75" customHeight="1" x14ac:dyDescent="0.3">
      <c r="A3099" s="4">
        <v>44365</v>
      </c>
      <c r="B3099" s="2">
        <v>2246.44</v>
      </c>
      <c r="C3099" s="2">
        <v>-1807.62</v>
      </c>
      <c r="D3099" s="2" t="s">
        <v>52</v>
      </c>
    </row>
    <row r="3100" spans="1:4" ht="15.75" customHeight="1" x14ac:dyDescent="0.3">
      <c r="A3100" s="4">
        <v>44365</v>
      </c>
      <c r="B3100" s="2">
        <v>12125.13</v>
      </c>
      <c r="C3100" s="2">
        <v>-936303.88</v>
      </c>
      <c r="D3100" s="2" t="s">
        <v>55</v>
      </c>
    </row>
    <row r="3101" spans="1:4" ht="15.75" customHeight="1" x14ac:dyDescent="0.3">
      <c r="A3101" s="4">
        <v>44365</v>
      </c>
      <c r="B3101" s="2">
        <v>14159.67</v>
      </c>
      <c r="C3101" s="2">
        <v>-1065510.49</v>
      </c>
      <c r="D3101" s="2" t="s">
        <v>53</v>
      </c>
    </row>
    <row r="3102" spans="1:4" ht="15.75" customHeight="1" x14ac:dyDescent="0.3">
      <c r="A3102" s="4">
        <v>44365</v>
      </c>
      <c r="B3102" s="2">
        <v>16819.189999999999</v>
      </c>
      <c r="C3102" s="2">
        <v>-1149115.97</v>
      </c>
      <c r="D3102" s="2" t="s">
        <v>54</v>
      </c>
    </row>
    <row r="3103" spans="1:4" ht="15.75" customHeight="1" x14ac:dyDescent="0.3">
      <c r="A3103" s="4">
        <v>44366</v>
      </c>
      <c r="B3103" s="2">
        <v>0.02</v>
      </c>
      <c r="C3103" s="2">
        <v>14.28</v>
      </c>
      <c r="D3103" s="2" t="s">
        <v>52</v>
      </c>
    </row>
    <row r="3104" spans="1:4" ht="15.75" customHeight="1" x14ac:dyDescent="0.3">
      <c r="A3104" s="4">
        <v>44367</v>
      </c>
      <c r="B3104" s="2">
        <v>240</v>
      </c>
      <c r="C3104" s="2">
        <v>-20787.84</v>
      </c>
      <c r="D3104" s="2" t="s">
        <v>53</v>
      </c>
    </row>
    <row r="3105" spans="1:4" ht="15.75" customHeight="1" x14ac:dyDescent="0.3">
      <c r="A3105" s="4">
        <v>44367</v>
      </c>
      <c r="B3105" s="2">
        <v>257.79000000000002</v>
      </c>
      <c r="C3105" s="2">
        <v>5316.98</v>
      </c>
      <c r="D3105" s="2" t="s">
        <v>55</v>
      </c>
    </row>
    <row r="3106" spans="1:4" ht="15.75" customHeight="1" x14ac:dyDescent="0.3">
      <c r="A3106" s="4">
        <v>44367</v>
      </c>
      <c r="B3106" s="2">
        <v>234.46</v>
      </c>
      <c r="C3106" s="2">
        <v>-218100.91</v>
      </c>
      <c r="D3106" s="2" t="s">
        <v>54</v>
      </c>
    </row>
    <row r="3107" spans="1:4" ht="15.75" customHeight="1" x14ac:dyDescent="0.3">
      <c r="A3107" s="4">
        <v>44367</v>
      </c>
      <c r="B3107" s="2">
        <v>20.67</v>
      </c>
      <c r="C3107" s="2">
        <v>-4042.07</v>
      </c>
      <c r="D3107" s="2" t="s">
        <v>52</v>
      </c>
    </row>
    <row r="3108" spans="1:4" ht="15.75" customHeight="1" x14ac:dyDescent="0.3">
      <c r="A3108" s="4">
        <v>44368</v>
      </c>
      <c r="B3108" s="2">
        <v>10340.040000000001</v>
      </c>
      <c r="C3108" s="2">
        <v>-81622.2</v>
      </c>
      <c r="D3108" s="2" t="s">
        <v>53</v>
      </c>
    </row>
    <row r="3109" spans="1:4" ht="15.75" customHeight="1" x14ac:dyDescent="0.3">
      <c r="A3109" s="4">
        <v>44368</v>
      </c>
      <c r="B3109" s="2">
        <v>2057.62</v>
      </c>
      <c r="C3109" s="2">
        <v>34660.75</v>
      </c>
      <c r="D3109" s="2" t="s">
        <v>52</v>
      </c>
    </row>
    <row r="3110" spans="1:4" ht="15.75" customHeight="1" x14ac:dyDescent="0.3">
      <c r="A3110" s="4">
        <v>44368</v>
      </c>
      <c r="B3110" s="2">
        <v>12811.26</v>
      </c>
      <c r="C3110" s="2">
        <v>-178317.22</v>
      </c>
      <c r="D3110" s="2" t="s">
        <v>54</v>
      </c>
    </row>
    <row r="3111" spans="1:4" ht="15.75" customHeight="1" x14ac:dyDescent="0.3">
      <c r="A3111" s="4">
        <v>44368</v>
      </c>
      <c r="B3111" s="2">
        <v>10606.97</v>
      </c>
      <c r="C3111" s="2">
        <v>-505120.78</v>
      </c>
      <c r="D3111" s="2" t="s">
        <v>55</v>
      </c>
    </row>
    <row r="3112" spans="1:4" ht="15.75" customHeight="1" x14ac:dyDescent="0.3">
      <c r="A3112" s="4">
        <v>44369</v>
      </c>
      <c r="B3112" s="2">
        <v>12162.55</v>
      </c>
      <c r="C3112" s="2">
        <v>101154.19</v>
      </c>
      <c r="D3112" s="2" t="s">
        <v>54</v>
      </c>
    </row>
    <row r="3113" spans="1:4" ht="15.75" customHeight="1" x14ac:dyDescent="0.3">
      <c r="A3113" s="4">
        <v>44369</v>
      </c>
      <c r="B3113" s="2">
        <v>10137.120000000001</v>
      </c>
      <c r="C3113" s="2">
        <v>-17586.89</v>
      </c>
      <c r="D3113" s="2" t="s">
        <v>55</v>
      </c>
    </row>
    <row r="3114" spans="1:4" ht="15.75" customHeight="1" x14ac:dyDescent="0.3">
      <c r="A3114" s="4">
        <v>44369</v>
      </c>
      <c r="B3114" s="2">
        <v>2832.88</v>
      </c>
      <c r="C3114" s="2">
        <v>4090.04</v>
      </c>
      <c r="D3114" s="2" t="s">
        <v>52</v>
      </c>
    </row>
    <row r="3115" spans="1:4" ht="15.75" customHeight="1" x14ac:dyDescent="0.3">
      <c r="A3115" s="4">
        <v>44369</v>
      </c>
      <c r="B3115" s="2">
        <v>12091.64</v>
      </c>
      <c r="C3115" s="2">
        <v>-100703.94</v>
      </c>
      <c r="D3115" s="2" t="s">
        <v>53</v>
      </c>
    </row>
    <row r="3116" spans="1:4" ht="15.75" customHeight="1" x14ac:dyDescent="0.3">
      <c r="A3116" s="4">
        <v>44370</v>
      </c>
      <c r="B3116" s="2">
        <v>10515.75</v>
      </c>
      <c r="C3116" s="2">
        <v>90171.02</v>
      </c>
      <c r="D3116" s="2" t="s">
        <v>53</v>
      </c>
    </row>
    <row r="3117" spans="1:4" ht="15.75" customHeight="1" x14ac:dyDescent="0.3">
      <c r="A3117" s="4">
        <v>44370</v>
      </c>
      <c r="B3117" s="2">
        <v>3296.95</v>
      </c>
      <c r="C3117" s="2">
        <v>-253032.3</v>
      </c>
      <c r="D3117" s="2" t="s">
        <v>52</v>
      </c>
    </row>
    <row r="3118" spans="1:4" ht="15.75" customHeight="1" x14ac:dyDescent="0.3">
      <c r="A3118" s="4">
        <v>44370</v>
      </c>
      <c r="B3118" s="2">
        <v>8345.59</v>
      </c>
      <c r="C3118" s="2">
        <v>10479.69</v>
      </c>
      <c r="D3118" s="2" t="s">
        <v>55</v>
      </c>
    </row>
    <row r="3119" spans="1:4" ht="15.75" customHeight="1" x14ac:dyDescent="0.3">
      <c r="A3119" s="4">
        <v>44370</v>
      </c>
      <c r="B3119" s="2">
        <v>11410.97</v>
      </c>
      <c r="C3119" s="2">
        <v>-48135.17</v>
      </c>
      <c r="D3119" s="2" t="s">
        <v>54</v>
      </c>
    </row>
    <row r="3120" spans="1:4" ht="15.75" customHeight="1" x14ac:dyDescent="0.3">
      <c r="A3120" s="4">
        <v>44371</v>
      </c>
      <c r="B3120" s="2">
        <v>8615.01</v>
      </c>
      <c r="C3120" s="2">
        <v>84983.09</v>
      </c>
      <c r="D3120" s="2" t="s">
        <v>55</v>
      </c>
    </row>
    <row r="3121" spans="1:4" ht="15.75" customHeight="1" x14ac:dyDescent="0.3">
      <c r="A3121" s="4">
        <v>44371</v>
      </c>
      <c r="B3121" s="2">
        <v>10107.35</v>
      </c>
      <c r="C3121" s="2">
        <v>266655.33</v>
      </c>
      <c r="D3121" s="2" t="s">
        <v>54</v>
      </c>
    </row>
    <row r="3122" spans="1:4" ht="15.75" customHeight="1" x14ac:dyDescent="0.3">
      <c r="A3122" s="4">
        <v>44371</v>
      </c>
      <c r="B3122" s="2">
        <v>8335.4599999999991</v>
      </c>
      <c r="C3122" s="2">
        <v>109917.5</v>
      </c>
      <c r="D3122" s="2" t="s">
        <v>53</v>
      </c>
    </row>
    <row r="3123" spans="1:4" ht="15.75" customHeight="1" x14ac:dyDescent="0.3">
      <c r="A3123" s="4">
        <v>44371</v>
      </c>
      <c r="B3123" s="2">
        <v>1889.6</v>
      </c>
      <c r="C3123" s="2">
        <v>28279.61</v>
      </c>
      <c r="D3123" s="2" t="s">
        <v>52</v>
      </c>
    </row>
    <row r="3124" spans="1:4" ht="15.75" customHeight="1" x14ac:dyDescent="0.3">
      <c r="A3124" s="4">
        <v>44372</v>
      </c>
      <c r="B3124" s="2">
        <v>1476.99</v>
      </c>
      <c r="C3124" s="2">
        <v>19181.95</v>
      </c>
      <c r="D3124" s="2" t="s">
        <v>52</v>
      </c>
    </row>
    <row r="3125" spans="1:4" ht="15.75" customHeight="1" x14ac:dyDescent="0.3">
      <c r="A3125" s="4">
        <v>44372</v>
      </c>
      <c r="B3125" s="2">
        <v>7004.18</v>
      </c>
      <c r="C3125" s="2">
        <v>110525.94</v>
      </c>
      <c r="D3125" s="2" t="s">
        <v>55</v>
      </c>
    </row>
    <row r="3126" spans="1:4" ht="15.75" customHeight="1" x14ac:dyDescent="0.3">
      <c r="A3126" s="4">
        <v>44372</v>
      </c>
      <c r="B3126" s="2">
        <v>9059.19</v>
      </c>
      <c r="C3126" s="2">
        <v>74694.210000000006</v>
      </c>
      <c r="D3126" s="2" t="s">
        <v>53</v>
      </c>
    </row>
    <row r="3127" spans="1:4" ht="15.75" customHeight="1" x14ac:dyDescent="0.3">
      <c r="A3127" s="4">
        <v>44372</v>
      </c>
      <c r="B3127" s="2">
        <v>10950.79</v>
      </c>
      <c r="C3127" s="2">
        <v>19458.82</v>
      </c>
      <c r="D3127" s="2" t="s">
        <v>54</v>
      </c>
    </row>
    <row r="3128" spans="1:4" ht="15.75" customHeight="1" x14ac:dyDescent="0.3">
      <c r="A3128" s="4">
        <v>44374</v>
      </c>
      <c r="B3128" s="2">
        <v>242.25</v>
      </c>
      <c r="C3128" s="2">
        <v>17618.11</v>
      </c>
      <c r="D3128" s="2" t="s">
        <v>54</v>
      </c>
    </row>
    <row r="3129" spans="1:4" ht="15.75" customHeight="1" x14ac:dyDescent="0.3">
      <c r="A3129" s="4">
        <v>44374</v>
      </c>
      <c r="B3129" s="2">
        <v>150.12</v>
      </c>
      <c r="C3129" s="2">
        <v>-2889.98</v>
      </c>
      <c r="D3129" s="2" t="s">
        <v>53</v>
      </c>
    </row>
    <row r="3130" spans="1:4" ht="15.75" customHeight="1" x14ac:dyDescent="0.3">
      <c r="A3130" s="4">
        <v>44374</v>
      </c>
      <c r="B3130" s="2">
        <v>24.21</v>
      </c>
      <c r="C3130" s="2">
        <v>-552.54999999999995</v>
      </c>
      <c r="D3130" s="2" t="s">
        <v>52</v>
      </c>
    </row>
    <row r="3131" spans="1:4" ht="15.75" customHeight="1" x14ac:dyDescent="0.3">
      <c r="A3131" s="4">
        <v>44374</v>
      </c>
      <c r="B3131" s="2">
        <v>167.02</v>
      </c>
      <c r="C3131" s="2">
        <v>-319.69</v>
      </c>
      <c r="D3131" s="2" t="s">
        <v>55</v>
      </c>
    </row>
    <row r="3132" spans="1:4" ht="15.75" customHeight="1" x14ac:dyDescent="0.3">
      <c r="A3132" s="4">
        <v>44375</v>
      </c>
      <c r="B3132" s="2">
        <v>2100.56</v>
      </c>
      <c r="C3132" s="2">
        <v>86213.22</v>
      </c>
      <c r="D3132" s="2" t="s">
        <v>52</v>
      </c>
    </row>
    <row r="3133" spans="1:4" ht="15.75" customHeight="1" x14ac:dyDescent="0.3">
      <c r="A3133" s="4">
        <v>44375</v>
      </c>
      <c r="B3133" s="2">
        <v>8121.32</v>
      </c>
      <c r="C3133" s="2">
        <v>203588.47</v>
      </c>
      <c r="D3133" s="2" t="s">
        <v>55</v>
      </c>
    </row>
    <row r="3134" spans="1:4" ht="15.75" customHeight="1" x14ac:dyDescent="0.3">
      <c r="A3134" s="4">
        <v>44375</v>
      </c>
      <c r="B3134" s="2">
        <v>10943.97</v>
      </c>
      <c r="C3134" s="2">
        <v>157752.34</v>
      </c>
      <c r="D3134" s="2" t="s">
        <v>53</v>
      </c>
    </row>
    <row r="3135" spans="1:4" ht="15.75" customHeight="1" x14ac:dyDescent="0.3">
      <c r="A3135" s="4">
        <v>44375</v>
      </c>
      <c r="B3135" s="2">
        <v>12811.45</v>
      </c>
      <c r="C3135" s="2">
        <v>547688.03</v>
      </c>
      <c r="D3135" s="2" t="s">
        <v>54</v>
      </c>
    </row>
    <row r="3136" spans="1:4" ht="15.75" customHeight="1" x14ac:dyDescent="0.3">
      <c r="A3136" s="4">
        <v>44376</v>
      </c>
      <c r="B3136" s="2">
        <v>10296.94</v>
      </c>
      <c r="C3136" s="2">
        <v>-86388.44</v>
      </c>
      <c r="D3136" s="2" t="s">
        <v>53</v>
      </c>
    </row>
    <row r="3137" spans="1:4" ht="15.75" customHeight="1" x14ac:dyDescent="0.3">
      <c r="A3137" s="4">
        <v>44376</v>
      </c>
      <c r="B3137" s="2">
        <v>16587.12</v>
      </c>
      <c r="C3137" s="2">
        <v>-1693327.18</v>
      </c>
      <c r="D3137" s="2" t="s">
        <v>54</v>
      </c>
    </row>
    <row r="3138" spans="1:4" ht="15.75" customHeight="1" x14ac:dyDescent="0.3">
      <c r="A3138" s="4">
        <v>44376</v>
      </c>
      <c r="B3138" s="2">
        <v>8249.1200000000008</v>
      </c>
      <c r="C3138" s="2">
        <v>-196673.2</v>
      </c>
      <c r="D3138" s="2" t="s">
        <v>55</v>
      </c>
    </row>
    <row r="3139" spans="1:4" ht="15.75" customHeight="1" x14ac:dyDescent="0.3">
      <c r="A3139" s="4">
        <v>44376</v>
      </c>
      <c r="B3139" s="2">
        <v>2233.3200000000002</v>
      </c>
      <c r="C3139" s="2">
        <v>57368.36</v>
      </c>
      <c r="D3139" s="2" t="s">
        <v>52</v>
      </c>
    </row>
    <row r="3140" spans="1:4" ht="15.75" customHeight="1" x14ac:dyDescent="0.3">
      <c r="A3140" s="4">
        <v>44377</v>
      </c>
      <c r="B3140" s="2">
        <v>1840.64</v>
      </c>
      <c r="C3140" s="2">
        <v>-4192.42</v>
      </c>
      <c r="D3140" s="2" t="s">
        <v>52</v>
      </c>
    </row>
    <row r="3141" spans="1:4" ht="15.75" customHeight="1" x14ac:dyDescent="0.3">
      <c r="A3141" s="4">
        <v>44377</v>
      </c>
      <c r="B3141" s="2">
        <v>12939.98</v>
      </c>
      <c r="C3141" s="2">
        <v>-39406.51</v>
      </c>
      <c r="D3141" s="2" t="s">
        <v>53</v>
      </c>
    </row>
    <row r="3142" spans="1:4" ht="15.75" customHeight="1" x14ac:dyDescent="0.3">
      <c r="A3142" s="4">
        <v>44377</v>
      </c>
      <c r="B3142" s="2">
        <v>9988.33</v>
      </c>
      <c r="C3142" s="2">
        <v>218453.84</v>
      </c>
      <c r="D3142" s="2" t="s">
        <v>55</v>
      </c>
    </row>
    <row r="3143" spans="1:4" ht="15.75" customHeight="1" x14ac:dyDescent="0.3">
      <c r="A3143" s="4">
        <v>44377</v>
      </c>
      <c r="B3143" s="2">
        <v>12350.04</v>
      </c>
      <c r="C3143" s="2">
        <v>-361660.02</v>
      </c>
      <c r="D3143" s="2" t="s">
        <v>54</v>
      </c>
    </row>
    <row r="3144" spans="1:4" ht="15.75" customHeight="1" x14ac:dyDescent="0.3">
      <c r="A3144" s="4">
        <v>44378</v>
      </c>
      <c r="B3144" s="2">
        <v>12102.61</v>
      </c>
      <c r="C3144" s="2">
        <v>-745323.39</v>
      </c>
      <c r="D3144" s="2" t="s">
        <v>54</v>
      </c>
    </row>
    <row r="3145" spans="1:4" ht="15.75" customHeight="1" x14ac:dyDescent="0.3">
      <c r="A3145" s="4">
        <v>44378</v>
      </c>
      <c r="B3145" s="2">
        <v>2627.62</v>
      </c>
      <c r="C3145" s="2">
        <v>-199969.4</v>
      </c>
      <c r="D3145" s="2" t="s">
        <v>52</v>
      </c>
    </row>
    <row r="3146" spans="1:4" ht="15.75" customHeight="1" x14ac:dyDescent="0.3">
      <c r="A3146" s="4">
        <v>44378</v>
      </c>
      <c r="B3146" s="2">
        <v>11678.36</v>
      </c>
      <c r="C3146" s="2">
        <v>-86835.21</v>
      </c>
      <c r="D3146" s="2" t="s">
        <v>53</v>
      </c>
    </row>
    <row r="3147" spans="1:4" ht="15.75" customHeight="1" x14ac:dyDescent="0.3">
      <c r="A3147" s="4">
        <v>44378</v>
      </c>
      <c r="B3147" s="2">
        <v>10035.61</v>
      </c>
      <c r="C3147" s="2">
        <v>-214340.82</v>
      </c>
      <c r="D3147" s="2" t="s">
        <v>55</v>
      </c>
    </row>
    <row r="3148" spans="1:4" ht="15.75" customHeight="1" x14ac:dyDescent="0.3">
      <c r="A3148" s="4">
        <v>44379</v>
      </c>
      <c r="B3148" s="2">
        <v>13630.05</v>
      </c>
      <c r="C3148" s="2">
        <v>-802034.18</v>
      </c>
      <c r="D3148" s="2" t="s">
        <v>54</v>
      </c>
    </row>
    <row r="3149" spans="1:4" ht="15.75" customHeight="1" x14ac:dyDescent="0.3">
      <c r="A3149" s="4">
        <v>44379</v>
      </c>
      <c r="B3149" s="2">
        <v>2289.14</v>
      </c>
      <c r="C3149" s="2">
        <v>-2512.7399999999998</v>
      </c>
      <c r="D3149" s="2" t="s">
        <v>52</v>
      </c>
    </row>
    <row r="3150" spans="1:4" ht="15.75" customHeight="1" x14ac:dyDescent="0.3">
      <c r="A3150" s="4">
        <v>44379</v>
      </c>
      <c r="B3150" s="2">
        <v>9882.74</v>
      </c>
      <c r="C3150" s="2">
        <v>-211084.85</v>
      </c>
      <c r="D3150" s="2" t="s">
        <v>55</v>
      </c>
    </row>
    <row r="3151" spans="1:4" ht="15.75" customHeight="1" x14ac:dyDescent="0.3">
      <c r="A3151" s="4">
        <v>44379</v>
      </c>
      <c r="B3151" s="2">
        <v>12182.99</v>
      </c>
      <c r="C3151" s="2">
        <v>-182547.38</v>
      </c>
      <c r="D3151" s="2" t="s">
        <v>53</v>
      </c>
    </row>
    <row r="3152" spans="1:4" ht="15.75" customHeight="1" x14ac:dyDescent="0.3">
      <c r="A3152" s="4">
        <v>44381</v>
      </c>
      <c r="B3152" s="2">
        <v>127.31</v>
      </c>
      <c r="C3152" s="2">
        <v>-690.73</v>
      </c>
      <c r="D3152" s="2" t="s">
        <v>54</v>
      </c>
    </row>
    <row r="3153" spans="1:4" ht="15.75" customHeight="1" x14ac:dyDescent="0.3">
      <c r="A3153" s="4">
        <v>44381</v>
      </c>
      <c r="B3153" s="2">
        <v>86.51</v>
      </c>
      <c r="C3153" s="2">
        <v>2900.35</v>
      </c>
      <c r="D3153" s="2" t="s">
        <v>52</v>
      </c>
    </row>
    <row r="3154" spans="1:4" ht="15.75" customHeight="1" x14ac:dyDescent="0.3">
      <c r="A3154" s="4">
        <v>44381</v>
      </c>
      <c r="B3154" s="2">
        <v>284.69</v>
      </c>
      <c r="C3154" s="2">
        <v>-3106.59</v>
      </c>
      <c r="D3154" s="2" t="s">
        <v>55</v>
      </c>
    </row>
    <row r="3155" spans="1:4" ht="15.75" customHeight="1" x14ac:dyDescent="0.3">
      <c r="A3155" s="4">
        <v>44381</v>
      </c>
      <c r="B3155" s="2">
        <v>253.75</v>
      </c>
      <c r="C3155" s="2">
        <v>-3057.58</v>
      </c>
      <c r="D3155" s="2" t="s">
        <v>53</v>
      </c>
    </row>
    <row r="3156" spans="1:4" ht="15.75" customHeight="1" x14ac:dyDescent="0.3">
      <c r="A3156" s="4">
        <v>44382</v>
      </c>
      <c r="B3156" s="2">
        <v>5589.31</v>
      </c>
      <c r="C3156" s="2">
        <v>36118.58</v>
      </c>
      <c r="D3156" s="2" t="s">
        <v>55</v>
      </c>
    </row>
    <row r="3157" spans="1:4" ht="15.75" customHeight="1" x14ac:dyDescent="0.3">
      <c r="A3157" s="4">
        <v>44382</v>
      </c>
      <c r="B3157" s="2">
        <v>1716.94</v>
      </c>
      <c r="C3157" s="2">
        <v>33688.85</v>
      </c>
      <c r="D3157" s="2" t="s">
        <v>52</v>
      </c>
    </row>
    <row r="3158" spans="1:4" ht="15.75" customHeight="1" x14ac:dyDescent="0.3">
      <c r="A3158" s="4">
        <v>44382</v>
      </c>
      <c r="B3158" s="2">
        <v>8489.5499999999993</v>
      </c>
      <c r="C3158" s="2">
        <v>97332.06</v>
      </c>
      <c r="D3158" s="2" t="s">
        <v>53</v>
      </c>
    </row>
    <row r="3159" spans="1:4" ht="15.75" customHeight="1" x14ac:dyDescent="0.3">
      <c r="A3159" s="4">
        <v>44382</v>
      </c>
      <c r="B3159" s="2">
        <v>6546.49</v>
      </c>
      <c r="C3159" s="2">
        <v>157912.38</v>
      </c>
      <c r="D3159" s="2" t="s">
        <v>54</v>
      </c>
    </row>
    <row r="3160" spans="1:4" ht="15.75" customHeight="1" x14ac:dyDescent="0.3">
      <c r="A3160" s="4">
        <v>44383</v>
      </c>
      <c r="B3160" s="2">
        <v>13699.26</v>
      </c>
      <c r="C3160" s="2">
        <v>116238.69</v>
      </c>
      <c r="D3160" s="2" t="s">
        <v>55</v>
      </c>
    </row>
    <row r="3161" spans="1:4" ht="15.75" customHeight="1" x14ac:dyDescent="0.3">
      <c r="A3161" s="4">
        <v>44383</v>
      </c>
      <c r="B3161" s="2">
        <v>1813.86</v>
      </c>
      <c r="C3161" s="2">
        <v>-15330.99</v>
      </c>
      <c r="D3161" s="2" t="s">
        <v>52</v>
      </c>
    </row>
    <row r="3162" spans="1:4" ht="15.75" customHeight="1" x14ac:dyDescent="0.3">
      <c r="A3162" s="4">
        <v>44383</v>
      </c>
      <c r="B3162" s="2">
        <v>14817.79</v>
      </c>
      <c r="C3162" s="2">
        <v>-116366.52</v>
      </c>
      <c r="D3162" s="2" t="s">
        <v>53</v>
      </c>
    </row>
    <row r="3163" spans="1:4" ht="15.75" customHeight="1" x14ac:dyDescent="0.3">
      <c r="A3163" s="4">
        <v>44383</v>
      </c>
      <c r="B3163" s="2">
        <v>16431.87</v>
      </c>
      <c r="C3163" s="2">
        <v>-2227250.7599999998</v>
      </c>
      <c r="D3163" s="2" t="s">
        <v>54</v>
      </c>
    </row>
    <row r="3164" spans="1:4" ht="15.75" customHeight="1" x14ac:dyDescent="0.3">
      <c r="A3164" s="4">
        <v>44384</v>
      </c>
      <c r="B3164" s="2">
        <v>2314.88</v>
      </c>
      <c r="C3164" s="2">
        <v>3250.89</v>
      </c>
      <c r="D3164" s="2" t="s">
        <v>52</v>
      </c>
    </row>
    <row r="3165" spans="1:4" ht="15.75" customHeight="1" x14ac:dyDescent="0.3">
      <c r="A3165" s="4">
        <v>44384</v>
      </c>
      <c r="B3165" s="2">
        <v>10421.41</v>
      </c>
      <c r="C3165" s="2">
        <v>139308.17000000001</v>
      </c>
      <c r="D3165" s="2" t="s">
        <v>55</v>
      </c>
    </row>
    <row r="3166" spans="1:4" ht="15.75" customHeight="1" x14ac:dyDescent="0.3">
      <c r="A3166" s="4">
        <v>44384</v>
      </c>
      <c r="B3166" s="2">
        <v>11872.99</v>
      </c>
      <c r="C3166" s="2">
        <v>423051.15</v>
      </c>
      <c r="D3166" s="2" t="s">
        <v>54</v>
      </c>
    </row>
    <row r="3167" spans="1:4" ht="15.75" customHeight="1" x14ac:dyDescent="0.3">
      <c r="A3167" s="4">
        <v>44384</v>
      </c>
      <c r="B3167" s="2">
        <v>20320.14</v>
      </c>
      <c r="C3167" s="2">
        <v>-125396.42</v>
      </c>
      <c r="D3167" s="2" t="s">
        <v>53</v>
      </c>
    </row>
    <row r="3168" spans="1:4" ht="15.75" customHeight="1" x14ac:dyDescent="0.3">
      <c r="A3168" s="4">
        <v>44385</v>
      </c>
      <c r="B3168" s="2">
        <v>14044.25</v>
      </c>
      <c r="C3168" s="2">
        <v>78545.88</v>
      </c>
      <c r="D3168" s="2" t="s">
        <v>53</v>
      </c>
    </row>
    <row r="3169" spans="1:4" ht="15.75" customHeight="1" x14ac:dyDescent="0.3">
      <c r="A3169" s="4">
        <v>44385</v>
      </c>
      <c r="B3169" s="2">
        <v>7827</v>
      </c>
      <c r="C3169" s="2">
        <v>35706.01</v>
      </c>
      <c r="D3169" s="2" t="s">
        <v>55</v>
      </c>
    </row>
    <row r="3170" spans="1:4" ht="15.75" customHeight="1" x14ac:dyDescent="0.3">
      <c r="A3170" s="4">
        <v>44385</v>
      </c>
      <c r="B3170" s="2">
        <v>2613.5700000000002</v>
      </c>
      <c r="C3170" s="2">
        <v>-156673.85</v>
      </c>
      <c r="D3170" s="2" t="s">
        <v>52</v>
      </c>
    </row>
    <row r="3171" spans="1:4" ht="15.75" customHeight="1" x14ac:dyDescent="0.3">
      <c r="A3171" s="4">
        <v>44385</v>
      </c>
      <c r="B3171" s="2">
        <v>14018.47</v>
      </c>
      <c r="C3171" s="2">
        <v>-118507.88</v>
      </c>
      <c r="D3171" s="2" t="s">
        <v>54</v>
      </c>
    </row>
    <row r="3172" spans="1:4" ht="15.75" customHeight="1" x14ac:dyDescent="0.3">
      <c r="A3172" s="4">
        <v>44386</v>
      </c>
      <c r="B3172" s="2">
        <v>8716.8700000000008</v>
      </c>
      <c r="C3172" s="2">
        <v>-211874.82</v>
      </c>
      <c r="D3172" s="2" t="s">
        <v>55</v>
      </c>
    </row>
    <row r="3173" spans="1:4" ht="15.75" customHeight="1" x14ac:dyDescent="0.3">
      <c r="A3173" s="4">
        <v>44386</v>
      </c>
      <c r="B3173" s="2">
        <v>10125.14</v>
      </c>
      <c r="C3173" s="2">
        <v>113600.72</v>
      </c>
      <c r="D3173" s="2" t="s">
        <v>54</v>
      </c>
    </row>
    <row r="3174" spans="1:4" ht="15.75" customHeight="1" x14ac:dyDescent="0.3">
      <c r="A3174" s="4">
        <v>44386</v>
      </c>
      <c r="B3174" s="2">
        <v>1181.6600000000001</v>
      </c>
      <c r="C3174" s="2">
        <v>6890.77</v>
      </c>
      <c r="D3174" s="2" t="s">
        <v>52</v>
      </c>
    </row>
    <row r="3175" spans="1:4" ht="15.75" customHeight="1" x14ac:dyDescent="0.3">
      <c r="A3175" s="4">
        <v>44386</v>
      </c>
      <c r="B3175" s="2">
        <v>11104.46</v>
      </c>
      <c r="C3175" s="2">
        <v>-135073.75</v>
      </c>
      <c r="D3175" s="2" t="s">
        <v>53</v>
      </c>
    </row>
    <row r="3176" spans="1:4" ht="15.75" customHeight="1" x14ac:dyDescent="0.3">
      <c r="A3176" s="4">
        <v>44388</v>
      </c>
      <c r="B3176" s="2">
        <v>190.32</v>
      </c>
      <c r="C3176" s="2">
        <v>100657.9</v>
      </c>
      <c r="D3176" s="2" t="s">
        <v>55</v>
      </c>
    </row>
    <row r="3177" spans="1:4" ht="15.75" customHeight="1" x14ac:dyDescent="0.3">
      <c r="A3177" s="4">
        <v>44388</v>
      </c>
      <c r="B3177" s="2">
        <v>167.54</v>
      </c>
      <c r="C3177" s="2">
        <v>2128.7800000000002</v>
      </c>
      <c r="D3177" s="2" t="s">
        <v>53</v>
      </c>
    </row>
    <row r="3178" spans="1:4" ht="15.75" customHeight="1" x14ac:dyDescent="0.3">
      <c r="A3178" s="4">
        <v>44388</v>
      </c>
      <c r="B3178" s="2">
        <v>27.5</v>
      </c>
      <c r="C3178" s="2">
        <v>-580.04</v>
      </c>
      <c r="D3178" s="2" t="s">
        <v>52</v>
      </c>
    </row>
    <row r="3179" spans="1:4" ht="15.75" customHeight="1" x14ac:dyDescent="0.3">
      <c r="A3179" s="4">
        <v>44388</v>
      </c>
      <c r="B3179" s="2">
        <v>155.06</v>
      </c>
      <c r="C3179" s="2">
        <v>5579.85</v>
      </c>
      <c r="D3179" s="2" t="s">
        <v>54</v>
      </c>
    </row>
    <row r="3180" spans="1:4" ht="15.75" customHeight="1" x14ac:dyDescent="0.3">
      <c r="A3180" s="4">
        <v>44389</v>
      </c>
      <c r="B3180" s="2">
        <v>13714.44</v>
      </c>
      <c r="C3180" s="2">
        <v>456750.29</v>
      </c>
      <c r="D3180" s="2" t="s">
        <v>54</v>
      </c>
    </row>
    <row r="3181" spans="1:4" ht="15.75" customHeight="1" x14ac:dyDescent="0.3">
      <c r="A3181" s="4">
        <v>44389</v>
      </c>
      <c r="B3181" s="2">
        <v>1152.76</v>
      </c>
      <c r="C3181" s="2">
        <v>-3800.12</v>
      </c>
      <c r="D3181" s="2" t="s">
        <v>52</v>
      </c>
    </row>
    <row r="3182" spans="1:4" ht="15.75" customHeight="1" x14ac:dyDescent="0.3">
      <c r="A3182" s="4">
        <v>44389</v>
      </c>
      <c r="B3182" s="2">
        <v>7845.66</v>
      </c>
      <c r="C3182" s="2">
        <v>241365.58</v>
      </c>
      <c r="D3182" s="2" t="s">
        <v>55</v>
      </c>
    </row>
    <row r="3183" spans="1:4" ht="15.75" customHeight="1" x14ac:dyDescent="0.3">
      <c r="A3183" s="4">
        <v>44389</v>
      </c>
      <c r="B3183" s="2">
        <v>11235.2</v>
      </c>
      <c r="C3183" s="2">
        <v>154893.70000000001</v>
      </c>
      <c r="D3183" s="2" t="s">
        <v>53</v>
      </c>
    </row>
    <row r="3184" spans="1:4" ht="15.75" customHeight="1" x14ac:dyDescent="0.3">
      <c r="A3184" s="4">
        <v>44390</v>
      </c>
      <c r="B3184" s="2">
        <v>16866.34</v>
      </c>
      <c r="C3184" s="2">
        <v>1187898.43</v>
      </c>
      <c r="D3184" s="2" t="s">
        <v>54</v>
      </c>
    </row>
    <row r="3185" spans="1:4" ht="15.75" customHeight="1" x14ac:dyDescent="0.3">
      <c r="A3185" s="4">
        <v>44390</v>
      </c>
      <c r="B3185" s="2">
        <v>16097.46</v>
      </c>
      <c r="C3185" s="2">
        <v>-57554.3</v>
      </c>
      <c r="D3185" s="2" t="s">
        <v>53</v>
      </c>
    </row>
    <row r="3186" spans="1:4" ht="15.75" customHeight="1" x14ac:dyDescent="0.3">
      <c r="A3186" s="4">
        <v>44390</v>
      </c>
      <c r="B3186" s="2">
        <v>8719.74</v>
      </c>
      <c r="C3186" s="2">
        <v>-21472.44</v>
      </c>
      <c r="D3186" s="2" t="s">
        <v>55</v>
      </c>
    </row>
    <row r="3187" spans="1:4" ht="15.75" customHeight="1" x14ac:dyDescent="0.3">
      <c r="A3187" s="4">
        <v>44390</v>
      </c>
      <c r="B3187" s="2">
        <v>3199.92</v>
      </c>
      <c r="C3187" s="2">
        <v>25444.39</v>
      </c>
      <c r="D3187" s="2" t="s">
        <v>52</v>
      </c>
    </row>
    <row r="3188" spans="1:4" ht="15.75" customHeight="1" x14ac:dyDescent="0.3">
      <c r="A3188" s="4">
        <v>44391</v>
      </c>
      <c r="B3188" s="2">
        <v>9057.08</v>
      </c>
      <c r="C3188" s="2">
        <v>254740.01</v>
      </c>
      <c r="D3188" s="2" t="s">
        <v>55</v>
      </c>
    </row>
    <row r="3189" spans="1:4" ht="15.75" customHeight="1" x14ac:dyDescent="0.3">
      <c r="A3189" s="4">
        <v>44391</v>
      </c>
      <c r="B3189" s="2">
        <v>17444.97</v>
      </c>
      <c r="C3189" s="2">
        <v>-1102110.6200000001</v>
      </c>
      <c r="D3189" s="2" t="s">
        <v>54</v>
      </c>
    </row>
    <row r="3190" spans="1:4" ht="15.75" customHeight="1" x14ac:dyDescent="0.3">
      <c r="A3190" s="4">
        <v>44391</v>
      </c>
      <c r="B3190" s="2">
        <v>11297.66</v>
      </c>
      <c r="C3190" s="2">
        <v>167688.32000000001</v>
      </c>
      <c r="D3190" s="2" t="s">
        <v>53</v>
      </c>
    </row>
    <row r="3191" spans="1:4" ht="15.75" customHeight="1" x14ac:dyDescent="0.3">
      <c r="A3191" s="4">
        <v>44391</v>
      </c>
      <c r="B3191" s="2">
        <v>1663.7</v>
      </c>
      <c r="C3191" s="2">
        <v>45059.9</v>
      </c>
      <c r="D3191" s="2" t="s">
        <v>52</v>
      </c>
    </row>
    <row r="3192" spans="1:4" ht="15.75" customHeight="1" x14ac:dyDescent="0.3">
      <c r="A3192" s="4">
        <v>44392</v>
      </c>
      <c r="B3192" s="2">
        <v>13583.89</v>
      </c>
      <c r="C3192" s="2">
        <v>105651.23</v>
      </c>
      <c r="D3192" s="2" t="s">
        <v>53</v>
      </c>
    </row>
    <row r="3193" spans="1:4" ht="15.75" customHeight="1" x14ac:dyDescent="0.3">
      <c r="A3193" s="4">
        <v>44392</v>
      </c>
      <c r="B3193" s="2">
        <v>10643.05</v>
      </c>
      <c r="C3193" s="2">
        <v>394502.43</v>
      </c>
      <c r="D3193" s="2" t="s">
        <v>55</v>
      </c>
    </row>
    <row r="3194" spans="1:4" ht="15.75" customHeight="1" x14ac:dyDescent="0.3">
      <c r="A3194" s="4">
        <v>44392</v>
      </c>
      <c r="B3194" s="2">
        <v>17680.150000000001</v>
      </c>
      <c r="C3194" s="2">
        <v>-472618.08</v>
      </c>
      <c r="D3194" s="2" t="s">
        <v>54</v>
      </c>
    </row>
    <row r="3195" spans="1:4" ht="15.75" customHeight="1" x14ac:dyDescent="0.3">
      <c r="A3195" s="4">
        <v>44392</v>
      </c>
      <c r="B3195" s="2">
        <v>3410</v>
      </c>
      <c r="C3195" s="2">
        <v>131969.91</v>
      </c>
      <c r="D3195" s="2" t="s">
        <v>52</v>
      </c>
    </row>
    <row r="3196" spans="1:4" ht="15.75" customHeight="1" x14ac:dyDescent="0.3">
      <c r="A3196" s="4">
        <v>44393</v>
      </c>
      <c r="B3196" s="2">
        <v>17115.73</v>
      </c>
      <c r="C3196" s="2">
        <v>-22143.45</v>
      </c>
      <c r="D3196" s="2" t="s">
        <v>54</v>
      </c>
    </row>
    <row r="3197" spans="1:4" ht="15.75" customHeight="1" x14ac:dyDescent="0.3">
      <c r="A3197" s="4">
        <v>44393</v>
      </c>
      <c r="B3197" s="2">
        <v>11214.25</v>
      </c>
      <c r="C3197" s="2">
        <v>141295.14000000001</v>
      </c>
      <c r="D3197" s="2" t="s">
        <v>53</v>
      </c>
    </row>
    <row r="3198" spans="1:4" ht="15.75" customHeight="1" x14ac:dyDescent="0.3">
      <c r="A3198" s="4">
        <v>44393</v>
      </c>
      <c r="B3198" s="2">
        <v>1475.37</v>
      </c>
      <c r="C3198" s="2">
        <v>20601.099999999999</v>
      </c>
      <c r="D3198" s="2" t="s">
        <v>52</v>
      </c>
    </row>
    <row r="3199" spans="1:4" ht="15.75" customHeight="1" x14ac:dyDescent="0.3">
      <c r="A3199" s="4">
        <v>44393</v>
      </c>
      <c r="B3199" s="2">
        <v>11147.21</v>
      </c>
      <c r="C3199" s="2">
        <v>362760.1</v>
      </c>
      <c r="D3199" s="2" t="s">
        <v>55</v>
      </c>
    </row>
    <row r="3200" spans="1:4" ht="15.75" customHeight="1" x14ac:dyDescent="0.3">
      <c r="A3200" s="4">
        <v>44395</v>
      </c>
      <c r="B3200" s="2">
        <v>371.86</v>
      </c>
      <c r="C3200" s="2">
        <v>5524.13</v>
      </c>
      <c r="D3200" s="2" t="s">
        <v>54</v>
      </c>
    </row>
    <row r="3201" spans="1:4" ht="15.75" customHeight="1" x14ac:dyDescent="0.3">
      <c r="A3201" s="4">
        <v>44395</v>
      </c>
      <c r="B3201" s="2">
        <v>267.69</v>
      </c>
      <c r="C3201" s="2">
        <v>-8141.81</v>
      </c>
      <c r="D3201" s="2" t="s">
        <v>55</v>
      </c>
    </row>
    <row r="3202" spans="1:4" ht="15.75" customHeight="1" x14ac:dyDescent="0.3">
      <c r="A3202" s="4">
        <v>44395</v>
      </c>
      <c r="B3202" s="2">
        <v>82.33</v>
      </c>
      <c r="C3202" s="2">
        <v>419.33</v>
      </c>
      <c r="D3202" s="2" t="s">
        <v>52</v>
      </c>
    </row>
    <row r="3203" spans="1:4" ht="15.75" customHeight="1" x14ac:dyDescent="0.3">
      <c r="A3203" s="4">
        <v>44395</v>
      </c>
      <c r="B3203" s="2">
        <v>292.54000000000002</v>
      </c>
      <c r="C3203" s="2">
        <v>-234.02</v>
      </c>
      <c r="D3203" s="2" t="s">
        <v>53</v>
      </c>
    </row>
    <row r="3204" spans="1:4" ht="15.75" customHeight="1" x14ac:dyDescent="0.3">
      <c r="A3204" s="4">
        <v>44396</v>
      </c>
      <c r="B3204" s="2">
        <v>1730.36</v>
      </c>
      <c r="C3204" s="2">
        <v>-82495.45</v>
      </c>
      <c r="D3204" s="2" t="s">
        <v>52</v>
      </c>
    </row>
    <row r="3205" spans="1:4" ht="15.75" customHeight="1" x14ac:dyDescent="0.3">
      <c r="A3205" s="4">
        <v>44396</v>
      </c>
      <c r="B3205" s="2">
        <v>15590.21</v>
      </c>
      <c r="C3205" s="2">
        <v>-1434172.67</v>
      </c>
      <c r="D3205" s="2" t="s">
        <v>55</v>
      </c>
    </row>
    <row r="3206" spans="1:4" ht="15.75" customHeight="1" x14ac:dyDescent="0.3">
      <c r="A3206" s="4">
        <v>44396</v>
      </c>
      <c r="B3206" s="2">
        <v>13209.1</v>
      </c>
      <c r="C3206" s="2">
        <v>-314387.92</v>
      </c>
      <c r="D3206" s="2" t="s">
        <v>53</v>
      </c>
    </row>
    <row r="3207" spans="1:4" ht="15.75" customHeight="1" x14ac:dyDescent="0.3">
      <c r="A3207" s="4">
        <v>44396</v>
      </c>
      <c r="B3207" s="2">
        <v>15669.96</v>
      </c>
      <c r="C3207" s="2">
        <v>-1436475.77</v>
      </c>
      <c r="D3207" s="2" t="s">
        <v>54</v>
      </c>
    </row>
    <row r="3208" spans="1:4" ht="15.75" customHeight="1" x14ac:dyDescent="0.3">
      <c r="A3208" s="4">
        <v>44397</v>
      </c>
      <c r="B3208" s="2">
        <v>13255.95</v>
      </c>
      <c r="C3208" s="2">
        <v>-1396686.79</v>
      </c>
      <c r="D3208" s="2" t="s">
        <v>55</v>
      </c>
    </row>
    <row r="3209" spans="1:4" ht="15.75" customHeight="1" x14ac:dyDescent="0.3">
      <c r="A3209" s="4">
        <v>44397</v>
      </c>
      <c r="B3209" s="2">
        <v>12616.41</v>
      </c>
      <c r="C3209" s="2">
        <v>-44260.47</v>
      </c>
      <c r="D3209" s="2" t="s">
        <v>53</v>
      </c>
    </row>
    <row r="3210" spans="1:4" ht="15.75" customHeight="1" x14ac:dyDescent="0.3">
      <c r="A3210" s="4">
        <v>44397</v>
      </c>
      <c r="B3210" s="2">
        <v>1529.57</v>
      </c>
      <c r="C3210" s="2">
        <v>-1266.19</v>
      </c>
      <c r="D3210" s="2" t="s">
        <v>52</v>
      </c>
    </row>
    <row r="3211" spans="1:4" ht="15.75" customHeight="1" x14ac:dyDescent="0.3">
      <c r="A3211" s="4">
        <v>44397</v>
      </c>
      <c r="B3211" s="2">
        <v>12984.93</v>
      </c>
      <c r="C3211" s="2">
        <v>466251.71</v>
      </c>
      <c r="D3211" s="2" t="s">
        <v>54</v>
      </c>
    </row>
    <row r="3212" spans="1:4" ht="15.75" customHeight="1" x14ac:dyDescent="0.3">
      <c r="A3212" s="4">
        <v>44398</v>
      </c>
      <c r="B3212" s="2">
        <v>11221.9</v>
      </c>
      <c r="C3212" s="2">
        <v>121439.58</v>
      </c>
      <c r="D3212" s="2" t="s">
        <v>53</v>
      </c>
    </row>
    <row r="3213" spans="1:4" ht="15.75" customHeight="1" x14ac:dyDescent="0.3">
      <c r="A3213" s="4">
        <v>44398</v>
      </c>
      <c r="B3213" s="2">
        <v>14220.67</v>
      </c>
      <c r="C3213" s="2">
        <v>368136.12</v>
      </c>
      <c r="D3213" s="2" t="s">
        <v>54</v>
      </c>
    </row>
    <row r="3214" spans="1:4" ht="15.75" customHeight="1" x14ac:dyDescent="0.3">
      <c r="A3214" s="4">
        <v>44398</v>
      </c>
      <c r="B3214" s="2">
        <v>9096.77</v>
      </c>
      <c r="C3214" s="2">
        <v>29565.51</v>
      </c>
      <c r="D3214" s="2" t="s">
        <v>55</v>
      </c>
    </row>
    <row r="3215" spans="1:4" ht="15.75" customHeight="1" x14ac:dyDescent="0.3">
      <c r="A3215" s="4">
        <v>44398</v>
      </c>
      <c r="B3215" s="2">
        <v>1937.71</v>
      </c>
      <c r="C3215" s="2">
        <v>-149469.04</v>
      </c>
      <c r="D3215" s="2" t="s">
        <v>52</v>
      </c>
    </row>
    <row r="3216" spans="1:4" ht="15.75" customHeight="1" x14ac:dyDescent="0.3">
      <c r="A3216" s="4">
        <v>44399</v>
      </c>
      <c r="B3216" s="2">
        <v>1288.92</v>
      </c>
      <c r="C3216" s="2">
        <v>11327.94</v>
      </c>
      <c r="D3216" s="2" t="s">
        <v>52</v>
      </c>
    </row>
    <row r="3217" spans="1:4" ht="15.75" customHeight="1" x14ac:dyDescent="0.3">
      <c r="A3217" s="4">
        <v>44399</v>
      </c>
      <c r="B3217" s="2">
        <v>9706.5400000000009</v>
      </c>
      <c r="C3217" s="2">
        <v>46177.26</v>
      </c>
      <c r="D3217" s="2" t="s">
        <v>55</v>
      </c>
    </row>
    <row r="3218" spans="1:4" ht="15.75" customHeight="1" x14ac:dyDescent="0.3">
      <c r="A3218" s="4">
        <v>44399</v>
      </c>
      <c r="B3218" s="2">
        <v>14600.72</v>
      </c>
      <c r="C3218" s="2">
        <v>210962.06</v>
      </c>
      <c r="D3218" s="2" t="s">
        <v>53</v>
      </c>
    </row>
    <row r="3219" spans="1:4" ht="15.75" customHeight="1" x14ac:dyDescent="0.3">
      <c r="A3219" s="4">
        <v>44399</v>
      </c>
      <c r="B3219" s="2">
        <v>14902.87</v>
      </c>
      <c r="C3219" s="2">
        <v>281525.59000000003</v>
      </c>
      <c r="D3219" s="2" t="s">
        <v>54</v>
      </c>
    </row>
    <row r="3220" spans="1:4" ht="15.75" customHeight="1" x14ac:dyDescent="0.3">
      <c r="A3220" s="4">
        <v>44400</v>
      </c>
      <c r="B3220" s="2">
        <v>11174.48</v>
      </c>
      <c r="C3220" s="2">
        <v>167195.97</v>
      </c>
      <c r="D3220" s="2" t="s">
        <v>53</v>
      </c>
    </row>
    <row r="3221" spans="1:4" ht="15.75" customHeight="1" x14ac:dyDescent="0.3">
      <c r="A3221" s="4">
        <v>44400</v>
      </c>
      <c r="B3221" s="2">
        <v>1541.16</v>
      </c>
      <c r="C3221" s="2">
        <v>-32185.33</v>
      </c>
      <c r="D3221" s="2" t="s">
        <v>52</v>
      </c>
    </row>
    <row r="3222" spans="1:4" ht="15.75" customHeight="1" x14ac:dyDescent="0.3">
      <c r="A3222" s="4">
        <v>44400</v>
      </c>
      <c r="B3222" s="2">
        <v>5599.78</v>
      </c>
      <c r="C3222" s="2">
        <v>67905.56</v>
      </c>
      <c r="D3222" s="2" t="s">
        <v>55</v>
      </c>
    </row>
    <row r="3223" spans="1:4" ht="15.75" customHeight="1" x14ac:dyDescent="0.3">
      <c r="A3223" s="4">
        <v>44400</v>
      </c>
      <c r="B3223" s="2">
        <v>17382.88</v>
      </c>
      <c r="C3223" s="2">
        <v>-293643.32</v>
      </c>
      <c r="D3223" s="2" t="s">
        <v>54</v>
      </c>
    </row>
    <row r="3224" spans="1:4" ht="15.75" customHeight="1" x14ac:dyDescent="0.3">
      <c r="A3224" s="4">
        <v>44402</v>
      </c>
      <c r="B3224" s="2">
        <v>245.96</v>
      </c>
      <c r="C3224" s="2">
        <v>211.29</v>
      </c>
      <c r="D3224" s="2" t="s">
        <v>53</v>
      </c>
    </row>
    <row r="3225" spans="1:4" ht="15.75" customHeight="1" x14ac:dyDescent="0.3">
      <c r="A3225" s="4">
        <v>44402</v>
      </c>
      <c r="B3225" s="2">
        <v>175.83</v>
      </c>
      <c r="C3225" s="2">
        <v>-10277.75</v>
      </c>
      <c r="D3225" s="2" t="s">
        <v>54</v>
      </c>
    </row>
    <row r="3226" spans="1:4" ht="15.75" customHeight="1" x14ac:dyDescent="0.3">
      <c r="A3226" s="4">
        <v>44402</v>
      </c>
      <c r="B3226" s="2">
        <v>31.18</v>
      </c>
      <c r="C3226" s="2">
        <v>-1773.05</v>
      </c>
      <c r="D3226" s="2" t="s">
        <v>52</v>
      </c>
    </row>
    <row r="3227" spans="1:4" ht="15.75" customHeight="1" x14ac:dyDescent="0.3">
      <c r="A3227" s="4">
        <v>44402</v>
      </c>
      <c r="B3227" s="2">
        <v>173.99</v>
      </c>
      <c r="C3227" s="2">
        <v>-5002.1899999999996</v>
      </c>
      <c r="D3227" s="2" t="s">
        <v>55</v>
      </c>
    </row>
    <row r="3228" spans="1:4" ht="15.75" customHeight="1" x14ac:dyDescent="0.3">
      <c r="A3228" s="4">
        <v>44403</v>
      </c>
      <c r="B3228" s="2">
        <v>1973.29</v>
      </c>
      <c r="C3228" s="2">
        <v>48336.3</v>
      </c>
      <c r="D3228" s="2" t="s">
        <v>52</v>
      </c>
    </row>
    <row r="3229" spans="1:4" ht="15.75" customHeight="1" x14ac:dyDescent="0.3">
      <c r="A3229" s="4">
        <v>44403</v>
      </c>
      <c r="B3229" s="2">
        <v>9311.15</v>
      </c>
      <c r="C3229" s="2">
        <v>-98371.46</v>
      </c>
      <c r="D3229" s="2" t="s">
        <v>55</v>
      </c>
    </row>
    <row r="3230" spans="1:4" ht="15.75" customHeight="1" x14ac:dyDescent="0.3">
      <c r="A3230" s="4">
        <v>44403</v>
      </c>
      <c r="B3230" s="2">
        <v>12112.16</v>
      </c>
      <c r="C3230" s="2">
        <v>228673.89</v>
      </c>
      <c r="D3230" s="2" t="s">
        <v>53</v>
      </c>
    </row>
    <row r="3231" spans="1:4" ht="15.75" customHeight="1" x14ac:dyDescent="0.3">
      <c r="A3231" s="4">
        <v>44403</v>
      </c>
      <c r="B3231" s="2">
        <v>14050.9</v>
      </c>
      <c r="C3231" s="2">
        <v>700317.15</v>
      </c>
      <c r="D3231" s="2" t="s">
        <v>54</v>
      </c>
    </row>
    <row r="3232" spans="1:4" ht="15.75" customHeight="1" x14ac:dyDescent="0.3">
      <c r="A3232" s="4">
        <v>44404</v>
      </c>
      <c r="B3232" s="2">
        <v>14200.84</v>
      </c>
      <c r="C3232" s="2">
        <v>167601.15</v>
      </c>
      <c r="D3232" s="2" t="s">
        <v>53</v>
      </c>
    </row>
    <row r="3233" spans="1:4" ht="15.75" customHeight="1" x14ac:dyDescent="0.3">
      <c r="A3233" s="4">
        <v>44404</v>
      </c>
      <c r="B3233" s="2">
        <v>2399.12</v>
      </c>
      <c r="C3233" s="2">
        <v>-2476.37</v>
      </c>
      <c r="D3233" s="2" t="s">
        <v>52</v>
      </c>
    </row>
    <row r="3234" spans="1:4" ht="15.75" customHeight="1" x14ac:dyDescent="0.3">
      <c r="A3234" s="4">
        <v>44404</v>
      </c>
      <c r="B3234" s="2">
        <v>10041.39</v>
      </c>
      <c r="C3234" s="2">
        <v>-277771.90999999997</v>
      </c>
      <c r="D3234" s="2" t="s">
        <v>55</v>
      </c>
    </row>
    <row r="3235" spans="1:4" ht="15.75" customHeight="1" x14ac:dyDescent="0.3">
      <c r="A3235" s="4">
        <v>44404</v>
      </c>
      <c r="B3235" s="2">
        <v>17747.78</v>
      </c>
      <c r="C3235" s="2">
        <v>1037612.31</v>
      </c>
      <c r="D3235" s="2" t="s">
        <v>54</v>
      </c>
    </row>
    <row r="3236" spans="1:4" ht="15.75" customHeight="1" x14ac:dyDescent="0.3">
      <c r="A3236" s="4">
        <v>44405</v>
      </c>
      <c r="B3236" s="2">
        <v>12870.1</v>
      </c>
      <c r="C3236" s="2">
        <v>33137.42</v>
      </c>
      <c r="D3236" s="2" t="s">
        <v>55</v>
      </c>
    </row>
    <row r="3237" spans="1:4" ht="15.75" customHeight="1" x14ac:dyDescent="0.3">
      <c r="A3237" s="4">
        <v>44405</v>
      </c>
      <c r="B3237" s="2">
        <v>15792.09</v>
      </c>
      <c r="C3237" s="2">
        <v>285389.59000000003</v>
      </c>
      <c r="D3237" s="2" t="s">
        <v>53</v>
      </c>
    </row>
    <row r="3238" spans="1:4" ht="15.75" customHeight="1" x14ac:dyDescent="0.3">
      <c r="A3238" s="4">
        <v>44405</v>
      </c>
      <c r="B3238" s="2">
        <v>20441.55</v>
      </c>
      <c r="C3238" s="2">
        <v>1145963.02</v>
      </c>
      <c r="D3238" s="2" t="s">
        <v>54</v>
      </c>
    </row>
    <row r="3239" spans="1:4" ht="15.75" customHeight="1" x14ac:dyDescent="0.3">
      <c r="A3239" s="4">
        <v>44405</v>
      </c>
      <c r="B3239" s="2">
        <v>1691.18</v>
      </c>
      <c r="C3239" s="2">
        <v>19220.04</v>
      </c>
      <c r="D3239" s="2" t="s">
        <v>52</v>
      </c>
    </row>
    <row r="3240" spans="1:4" ht="15.75" customHeight="1" x14ac:dyDescent="0.3">
      <c r="A3240" s="4">
        <v>44406</v>
      </c>
      <c r="B3240" s="2">
        <v>9999.24</v>
      </c>
      <c r="C3240" s="2">
        <v>-304206.01</v>
      </c>
      <c r="D3240" s="2" t="s">
        <v>53</v>
      </c>
    </row>
    <row r="3241" spans="1:4" ht="15.75" customHeight="1" x14ac:dyDescent="0.3">
      <c r="A3241" s="4">
        <v>44406</v>
      </c>
      <c r="B3241" s="2">
        <v>1412.08</v>
      </c>
      <c r="C3241" s="2">
        <v>14541.94</v>
      </c>
      <c r="D3241" s="2" t="s">
        <v>52</v>
      </c>
    </row>
    <row r="3242" spans="1:4" ht="15.75" customHeight="1" x14ac:dyDescent="0.3">
      <c r="A3242" s="4">
        <v>44406</v>
      </c>
      <c r="B3242" s="2">
        <v>19051.87</v>
      </c>
      <c r="C3242" s="2">
        <v>-2382047.54</v>
      </c>
      <c r="D3242" s="2" t="s">
        <v>54</v>
      </c>
    </row>
    <row r="3243" spans="1:4" ht="15.75" customHeight="1" x14ac:dyDescent="0.3">
      <c r="A3243" s="4">
        <v>44406</v>
      </c>
      <c r="B3243" s="2">
        <v>6951.67</v>
      </c>
      <c r="C3243" s="2">
        <v>-680096.9</v>
      </c>
      <c r="D3243" s="2" t="s">
        <v>55</v>
      </c>
    </row>
    <row r="3244" spans="1:4" ht="15.75" customHeight="1" x14ac:dyDescent="0.3">
      <c r="A3244" s="4">
        <v>44407</v>
      </c>
      <c r="B3244" s="2">
        <v>16910.560000000001</v>
      </c>
      <c r="C3244" s="2">
        <v>203772.28</v>
      </c>
      <c r="D3244" s="2" t="s">
        <v>54</v>
      </c>
    </row>
    <row r="3245" spans="1:4" ht="15.75" customHeight="1" x14ac:dyDescent="0.3">
      <c r="A3245" s="4">
        <v>44407</v>
      </c>
      <c r="B3245" s="2">
        <v>8360.73</v>
      </c>
      <c r="C3245" s="2">
        <v>13958.51</v>
      </c>
      <c r="D3245" s="2" t="s">
        <v>55</v>
      </c>
    </row>
    <row r="3246" spans="1:4" ht="15.75" customHeight="1" x14ac:dyDescent="0.3">
      <c r="A3246" s="4">
        <v>44407</v>
      </c>
      <c r="B3246" s="2">
        <v>870.42</v>
      </c>
      <c r="C3246" s="2">
        <v>6078.57</v>
      </c>
      <c r="D3246" s="2" t="s">
        <v>52</v>
      </c>
    </row>
    <row r="3247" spans="1:4" ht="15.75" customHeight="1" x14ac:dyDescent="0.3">
      <c r="A3247" s="4">
        <v>44407</v>
      </c>
      <c r="B3247" s="2">
        <v>13431.21</v>
      </c>
      <c r="C3247" s="2">
        <v>-99111.57</v>
      </c>
      <c r="D3247" s="2" t="s">
        <v>53</v>
      </c>
    </row>
    <row r="3248" spans="1:4" ht="15.75" customHeight="1" x14ac:dyDescent="0.3">
      <c r="A3248" s="4">
        <v>44409</v>
      </c>
      <c r="B3248" s="2">
        <v>291</v>
      </c>
      <c r="C3248" s="2">
        <v>-5286.49</v>
      </c>
      <c r="D3248" s="2" t="s">
        <v>55</v>
      </c>
    </row>
    <row r="3249" spans="1:4" ht="15.75" customHeight="1" x14ac:dyDescent="0.3">
      <c r="A3249" s="4">
        <v>44409</v>
      </c>
      <c r="B3249" s="2">
        <v>145.46</v>
      </c>
      <c r="C3249" s="2">
        <v>-798.28</v>
      </c>
      <c r="D3249" s="2" t="s">
        <v>53</v>
      </c>
    </row>
    <row r="3250" spans="1:4" ht="15.75" customHeight="1" x14ac:dyDescent="0.3">
      <c r="A3250" s="4">
        <v>44409</v>
      </c>
      <c r="B3250" s="2">
        <v>24.21</v>
      </c>
      <c r="C3250" s="2">
        <v>-950.53</v>
      </c>
      <c r="D3250" s="2" t="s">
        <v>52</v>
      </c>
    </row>
    <row r="3251" spans="1:4" ht="15.75" customHeight="1" x14ac:dyDescent="0.3">
      <c r="A3251" s="4">
        <v>44409</v>
      </c>
      <c r="B3251" s="2">
        <v>373.15</v>
      </c>
      <c r="C3251" s="2">
        <v>12596.36</v>
      </c>
      <c r="D3251" s="2" t="s">
        <v>54</v>
      </c>
    </row>
    <row r="3252" spans="1:4" ht="15.75" customHeight="1" x14ac:dyDescent="0.3">
      <c r="A3252" s="4">
        <v>44410</v>
      </c>
      <c r="B3252" s="2">
        <v>12560.67</v>
      </c>
      <c r="C3252" s="2">
        <v>226487.25</v>
      </c>
      <c r="D3252" s="2" t="s">
        <v>53</v>
      </c>
    </row>
    <row r="3253" spans="1:4" ht="15.75" customHeight="1" x14ac:dyDescent="0.3">
      <c r="A3253" s="4">
        <v>44410</v>
      </c>
      <c r="B3253" s="2">
        <v>21547.24</v>
      </c>
      <c r="C3253" s="2">
        <v>526637.52</v>
      </c>
      <c r="D3253" s="2" t="s">
        <v>54</v>
      </c>
    </row>
    <row r="3254" spans="1:4" ht="15.75" customHeight="1" x14ac:dyDescent="0.3">
      <c r="A3254" s="4">
        <v>44410</v>
      </c>
      <c r="B3254" s="2">
        <v>6854.55</v>
      </c>
      <c r="C3254" s="2">
        <v>105853.71</v>
      </c>
      <c r="D3254" s="2" t="s">
        <v>55</v>
      </c>
    </row>
    <row r="3255" spans="1:4" ht="15.75" customHeight="1" x14ac:dyDescent="0.3">
      <c r="A3255" s="4">
        <v>44410</v>
      </c>
      <c r="B3255" s="2">
        <v>1266.54</v>
      </c>
      <c r="C3255" s="2">
        <v>-8597.5300000000007</v>
      </c>
      <c r="D3255" s="2" t="s">
        <v>52</v>
      </c>
    </row>
    <row r="3256" spans="1:4" ht="15.75" customHeight="1" x14ac:dyDescent="0.3">
      <c r="A3256" s="4">
        <v>44411</v>
      </c>
      <c r="B3256" s="2">
        <v>16823.03</v>
      </c>
      <c r="C3256" s="2">
        <v>983716.25</v>
      </c>
      <c r="D3256" s="2" t="s">
        <v>54</v>
      </c>
    </row>
    <row r="3257" spans="1:4" ht="15.75" customHeight="1" x14ac:dyDescent="0.3">
      <c r="A3257" s="4">
        <v>44411</v>
      </c>
      <c r="B3257" s="2">
        <v>13911.03</v>
      </c>
      <c r="C3257" s="2">
        <v>156746.21</v>
      </c>
      <c r="D3257" s="2" t="s">
        <v>53</v>
      </c>
    </row>
    <row r="3258" spans="1:4" ht="15.75" customHeight="1" x14ac:dyDescent="0.3">
      <c r="A3258" s="4">
        <v>44411</v>
      </c>
      <c r="B3258" s="2">
        <v>2815.64</v>
      </c>
      <c r="C3258" s="2">
        <v>-93363.520000000004</v>
      </c>
      <c r="D3258" s="2" t="s">
        <v>52</v>
      </c>
    </row>
    <row r="3259" spans="1:4" ht="15.75" customHeight="1" x14ac:dyDescent="0.3">
      <c r="A3259" s="4">
        <v>44411</v>
      </c>
      <c r="B3259" s="2">
        <v>8454.4599999999991</v>
      </c>
      <c r="C3259" s="2">
        <v>32998.33</v>
      </c>
      <c r="D3259" s="2" t="s">
        <v>55</v>
      </c>
    </row>
    <row r="3260" spans="1:4" ht="15.75" customHeight="1" x14ac:dyDescent="0.3">
      <c r="A3260" s="4">
        <v>44412</v>
      </c>
      <c r="B3260" s="2">
        <v>17545.34</v>
      </c>
      <c r="C3260" s="2">
        <v>287915.09000000003</v>
      </c>
      <c r="D3260" s="2" t="s">
        <v>53</v>
      </c>
    </row>
    <row r="3261" spans="1:4" ht="15.75" customHeight="1" x14ac:dyDescent="0.3">
      <c r="A3261" s="4">
        <v>44412</v>
      </c>
      <c r="B3261" s="2">
        <v>3068.07</v>
      </c>
      <c r="C3261" s="2">
        <v>133662.64000000001</v>
      </c>
      <c r="D3261" s="2" t="s">
        <v>52</v>
      </c>
    </row>
    <row r="3262" spans="1:4" ht="15.75" customHeight="1" x14ac:dyDescent="0.3">
      <c r="A3262" s="4">
        <v>44412</v>
      </c>
      <c r="B3262" s="2">
        <v>8486.9</v>
      </c>
      <c r="C3262" s="2">
        <v>195128.12</v>
      </c>
      <c r="D3262" s="2" t="s">
        <v>55</v>
      </c>
    </row>
    <row r="3263" spans="1:4" ht="15.75" customHeight="1" x14ac:dyDescent="0.3">
      <c r="A3263" s="4">
        <v>44412</v>
      </c>
      <c r="B3263" s="2">
        <v>25791.49</v>
      </c>
      <c r="C3263" s="2">
        <v>681540.45</v>
      </c>
      <c r="D3263" s="2" t="s">
        <v>54</v>
      </c>
    </row>
    <row r="3264" spans="1:4" ht="15.75" customHeight="1" x14ac:dyDescent="0.3">
      <c r="A3264" s="4">
        <v>44413</v>
      </c>
      <c r="B3264" s="2">
        <v>2037.67</v>
      </c>
      <c r="C3264" s="2">
        <v>26715.79</v>
      </c>
      <c r="D3264" s="2" t="s">
        <v>52</v>
      </c>
    </row>
    <row r="3265" spans="1:4" ht="15.75" customHeight="1" x14ac:dyDescent="0.3">
      <c r="A3265" s="4">
        <v>44413</v>
      </c>
      <c r="B3265" s="2">
        <v>14074.9</v>
      </c>
      <c r="C3265" s="2">
        <v>281509.08</v>
      </c>
      <c r="D3265" s="2" t="s">
        <v>53</v>
      </c>
    </row>
    <row r="3266" spans="1:4" ht="15.75" customHeight="1" x14ac:dyDescent="0.3">
      <c r="A3266" s="4">
        <v>44413</v>
      </c>
      <c r="B3266" s="2">
        <v>20071.41</v>
      </c>
      <c r="C3266" s="2">
        <v>582889.54</v>
      </c>
      <c r="D3266" s="2" t="s">
        <v>54</v>
      </c>
    </row>
    <row r="3267" spans="1:4" ht="15.75" customHeight="1" x14ac:dyDescent="0.3">
      <c r="A3267" s="4">
        <v>44413</v>
      </c>
      <c r="B3267" s="2">
        <v>9756.6</v>
      </c>
      <c r="C3267" s="2">
        <v>229012.72</v>
      </c>
      <c r="D3267" s="2" t="s">
        <v>55</v>
      </c>
    </row>
    <row r="3268" spans="1:4" ht="15.75" customHeight="1" x14ac:dyDescent="0.3">
      <c r="A3268" s="4">
        <v>44414</v>
      </c>
      <c r="B3268" s="2">
        <v>6231.06</v>
      </c>
      <c r="C3268" s="2">
        <v>163143.99</v>
      </c>
      <c r="D3268" s="2" t="s">
        <v>55</v>
      </c>
    </row>
    <row r="3269" spans="1:4" ht="15.75" customHeight="1" x14ac:dyDescent="0.3">
      <c r="A3269" s="4">
        <v>44414</v>
      </c>
      <c r="B3269" s="2">
        <v>1796.66</v>
      </c>
      <c r="C3269" s="2">
        <v>-117658.26</v>
      </c>
      <c r="D3269" s="2" t="s">
        <v>52</v>
      </c>
    </row>
    <row r="3270" spans="1:4" ht="15.75" customHeight="1" x14ac:dyDescent="0.3">
      <c r="A3270" s="4">
        <v>44414</v>
      </c>
      <c r="B3270" s="2">
        <v>23988.22</v>
      </c>
      <c r="C3270" s="2">
        <v>-7555886.9500000002</v>
      </c>
      <c r="D3270" s="2" t="s">
        <v>54</v>
      </c>
    </row>
    <row r="3271" spans="1:4" ht="15.75" customHeight="1" x14ac:dyDescent="0.3">
      <c r="A3271" s="4">
        <v>44414</v>
      </c>
      <c r="B3271" s="2">
        <v>15448.66</v>
      </c>
      <c r="C3271" s="2">
        <v>-1069213.8600000001</v>
      </c>
      <c r="D3271" s="2" t="s">
        <v>53</v>
      </c>
    </row>
    <row r="3272" spans="1:4" ht="15.75" customHeight="1" x14ac:dyDescent="0.3">
      <c r="A3272" s="4">
        <v>44416</v>
      </c>
      <c r="B3272" s="2">
        <v>5044.46</v>
      </c>
      <c r="C3272" s="2">
        <v>-13418631.699999999</v>
      </c>
      <c r="D3272" s="2" t="s">
        <v>54</v>
      </c>
    </row>
    <row r="3273" spans="1:4" ht="15.75" customHeight="1" x14ac:dyDescent="0.3">
      <c r="A3273" s="4">
        <v>44416</v>
      </c>
      <c r="B3273" s="2">
        <v>434.79</v>
      </c>
      <c r="C3273" s="2">
        <v>-223770.14</v>
      </c>
      <c r="D3273" s="2" t="s">
        <v>55</v>
      </c>
    </row>
    <row r="3274" spans="1:4" ht="15.75" customHeight="1" x14ac:dyDescent="0.3">
      <c r="A3274" s="4">
        <v>44416</v>
      </c>
      <c r="B3274" s="2">
        <v>113.02</v>
      </c>
      <c r="C3274" s="2">
        <v>-26408</v>
      </c>
      <c r="D3274" s="2" t="s">
        <v>52</v>
      </c>
    </row>
    <row r="3275" spans="1:4" ht="15.75" customHeight="1" x14ac:dyDescent="0.3">
      <c r="A3275" s="4">
        <v>44416</v>
      </c>
      <c r="B3275" s="2">
        <v>1378.68</v>
      </c>
      <c r="C3275" s="2">
        <v>-462630.98</v>
      </c>
      <c r="D3275" s="2" t="s">
        <v>53</v>
      </c>
    </row>
    <row r="3276" spans="1:4" ht="15.75" customHeight="1" x14ac:dyDescent="0.3">
      <c r="A3276" s="4">
        <v>44417</v>
      </c>
      <c r="B3276" s="2">
        <v>14416.98</v>
      </c>
      <c r="C3276" s="2">
        <v>-152680.67000000001</v>
      </c>
      <c r="D3276" s="2" t="s">
        <v>53</v>
      </c>
    </row>
    <row r="3277" spans="1:4" ht="15.75" customHeight="1" x14ac:dyDescent="0.3">
      <c r="A3277" s="4">
        <v>44417</v>
      </c>
      <c r="B3277" s="2">
        <v>7995.63</v>
      </c>
      <c r="C3277" s="2">
        <v>189966.24</v>
      </c>
      <c r="D3277" s="2" t="s">
        <v>55</v>
      </c>
    </row>
    <row r="3278" spans="1:4" ht="15.75" customHeight="1" x14ac:dyDescent="0.3">
      <c r="A3278" s="4">
        <v>44417</v>
      </c>
      <c r="B3278" s="2">
        <v>1958.13</v>
      </c>
      <c r="C3278" s="2">
        <v>24408.07</v>
      </c>
      <c r="D3278" s="2" t="s">
        <v>52</v>
      </c>
    </row>
    <row r="3279" spans="1:4" ht="15.75" customHeight="1" x14ac:dyDescent="0.3">
      <c r="A3279" s="4">
        <v>44417</v>
      </c>
      <c r="B3279" s="2">
        <v>20710.8</v>
      </c>
      <c r="C3279" s="2">
        <v>63213.78</v>
      </c>
      <c r="D3279" s="2" t="s">
        <v>54</v>
      </c>
    </row>
    <row r="3280" spans="1:4" ht="15.75" customHeight="1" x14ac:dyDescent="0.3">
      <c r="A3280" s="4">
        <v>44418</v>
      </c>
      <c r="B3280" s="2">
        <v>7653.08</v>
      </c>
      <c r="C3280" s="2">
        <v>228954.08</v>
      </c>
      <c r="D3280" s="2" t="s">
        <v>55</v>
      </c>
    </row>
    <row r="3281" spans="1:4" ht="15.75" customHeight="1" x14ac:dyDescent="0.3">
      <c r="A3281" s="4">
        <v>44418</v>
      </c>
      <c r="B3281" s="2">
        <v>1224.3699999999999</v>
      </c>
      <c r="C3281" s="2">
        <v>-64729.75</v>
      </c>
      <c r="D3281" s="2" t="s">
        <v>52</v>
      </c>
    </row>
    <row r="3282" spans="1:4" ht="15.75" customHeight="1" x14ac:dyDescent="0.3">
      <c r="A3282" s="4">
        <v>44418</v>
      </c>
      <c r="B3282" s="2">
        <v>15673.56</v>
      </c>
      <c r="C3282" s="2">
        <v>-443487.18</v>
      </c>
      <c r="D3282" s="2" t="s">
        <v>54</v>
      </c>
    </row>
    <row r="3283" spans="1:4" ht="15.75" customHeight="1" x14ac:dyDescent="0.3">
      <c r="A3283" s="4">
        <v>44418</v>
      </c>
      <c r="B3283" s="2">
        <v>13490.22</v>
      </c>
      <c r="C3283" s="2">
        <v>-570296.19999999995</v>
      </c>
      <c r="D3283" s="2" t="s">
        <v>53</v>
      </c>
    </row>
    <row r="3284" spans="1:4" ht="15.75" customHeight="1" x14ac:dyDescent="0.3">
      <c r="A3284" s="4">
        <v>44419</v>
      </c>
      <c r="B3284" s="2">
        <v>1806.97</v>
      </c>
      <c r="C3284" s="2">
        <v>-23567.57</v>
      </c>
      <c r="D3284" s="2" t="s">
        <v>52</v>
      </c>
    </row>
    <row r="3285" spans="1:4" ht="15.75" customHeight="1" x14ac:dyDescent="0.3">
      <c r="A3285" s="4">
        <v>44419</v>
      </c>
      <c r="B3285" s="2">
        <v>8646.01</v>
      </c>
      <c r="C3285" s="2">
        <v>136285.9</v>
      </c>
      <c r="D3285" s="2" t="s">
        <v>55</v>
      </c>
    </row>
    <row r="3286" spans="1:4" ht="15.75" customHeight="1" x14ac:dyDescent="0.3">
      <c r="A3286" s="4">
        <v>44419</v>
      </c>
      <c r="B3286" s="2">
        <v>17223.080000000002</v>
      </c>
      <c r="C3286" s="2">
        <v>-805441.98</v>
      </c>
      <c r="D3286" s="2" t="s">
        <v>54</v>
      </c>
    </row>
    <row r="3287" spans="1:4" ht="15.75" customHeight="1" x14ac:dyDescent="0.3">
      <c r="A3287" s="4">
        <v>44419</v>
      </c>
      <c r="B3287" s="2">
        <v>14732.47</v>
      </c>
      <c r="C3287" s="2">
        <v>-40489.629999999997</v>
      </c>
      <c r="D3287" s="2" t="s">
        <v>53</v>
      </c>
    </row>
    <row r="3288" spans="1:4" ht="15.75" customHeight="1" x14ac:dyDescent="0.3">
      <c r="A3288" s="4">
        <v>44420</v>
      </c>
      <c r="B3288" s="2">
        <v>7629.4</v>
      </c>
      <c r="C3288" s="2">
        <v>-138050.31</v>
      </c>
      <c r="D3288" s="2" t="s">
        <v>55</v>
      </c>
    </row>
    <row r="3289" spans="1:4" ht="15.75" customHeight="1" x14ac:dyDescent="0.3">
      <c r="A3289" s="4">
        <v>44420</v>
      </c>
      <c r="B3289" s="2">
        <v>863.91</v>
      </c>
      <c r="C3289" s="2">
        <v>2064.98</v>
      </c>
      <c r="D3289" s="2" t="s">
        <v>52</v>
      </c>
    </row>
    <row r="3290" spans="1:4" ht="15.75" customHeight="1" x14ac:dyDescent="0.3">
      <c r="A3290" s="4">
        <v>44420</v>
      </c>
      <c r="B3290" s="2">
        <v>14669.4</v>
      </c>
      <c r="C3290" s="2">
        <v>-608802.32999999996</v>
      </c>
      <c r="D3290" s="2" t="s">
        <v>54</v>
      </c>
    </row>
    <row r="3291" spans="1:4" ht="15.75" customHeight="1" x14ac:dyDescent="0.3">
      <c r="A3291" s="4">
        <v>44420</v>
      </c>
      <c r="B3291" s="2">
        <v>10753.32</v>
      </c>
      <c r="C3291" s="2">
        <v>40530.25</v>
      </c>
      <c r="D3291" s="2" t="s">
        <v>53</v>
      </c>
    </row>
    <row r="3292" spans="1:4" ht="15.75" customHeight="1" x14ac:dyDescent="0.3">
      <c r="A3292" s="4">
        <v>44421</v>
      </c>
      <c r="B3292" s="2">
        <v>8437.64</v>
      </c>
      <c r="C3292" s="2">
        <v>263057.45</v>
      </c>
      <c r="D3292" s="2" t="s">
        <v>55</v>
      </c>
    </row>
    <row r="3293" spans="1:4" ht="15.75" customHeight="1" x14ac:dyDescent="0.3">
      <c r="A3293" s="4">
        <v>44421</v>
      </c>
      <c r="B3293" s="2">
        <v>1382.16</v>
      </c>
      <c r="C3293" s="2">
        <v>34978.22</v>
      </c>
      <c r="D3293" s="2" t="s">
        <v>52</v>
      </c>
    </row>
    <row r="3294" spans="1:4" ht="15.75" customHeight="1" x14ac:dyDescent="0.3">
      <c r="A3294" s="4">
        <v>44421</v>
      </c>
      <c r="B3294" s="2">
        <v>11274.44</v>
      </c>
      <c r="C3294" s="2">
        <v>-104053.98</v>
      </c>
      <c r="D3294" s="2" t="s">
        <v>53</v>
      </c>
    </row>
    <row r="3295" spans="1:4" ht="15.75" customHeight="1" x14ac:dyDescent="0.3">
      <c r="A3295" s="4">
        <v>44421</v>
      </c>
      <c r="B3295" s="2">
        <v>14715.76</v>
      </c>
      <c r="C3295" s="2">
        <v>-2613302.4700000002</v>
      </c>
      <c r="D3295" s="2" t="s">
        <v>54</v>
      </c>
    </row>
    <row r="3296" spans="1:4" ht="15.75" customHeight="1" x14ac:dyDescent="0.3">
      <c r="A3296" s="4">
        <v>44423</v>
      </c>
      <c r="B3296" s="2">
        <v>123.6</v>
      </c>
      <c r="C3296" s="2">
        <v>1422.76</v>
      </c>
      <c r="D3296" s="2" t="s">
        <v>52</v>
      </c>
    </row>
    <row r="3297" spans="1:4" ht="15.75" customHeight="1" x14ac:dyDescent="0.3">
      <c r="A3297" s="4">
        <v>44423</v>
      </c>
      <c r="B3297" s="2">
        <v>217.01</v>
      </c>
      <c r="C3297" s="2">
        <v>5247.25</v>
      </c>
      <c r="D3297" s="2" t="s">
        <v>55</v>
      </c>
    </row>
    <row r="3298" spans="1:4" ht="15.75" customHeight="1" x14ac:dyDescent="0.3">
      <c r="A3298" s="4">
        <v>44423</v>
      </c>
      <c r="B3298" s="2">
        <v>574.15</v>
      </c>
      <c r="C3298" s="2">
        <v>-14028.26</v>
      </c>
      <c r="D3298" s="2" t="s">
        <v>53</v>
      </c>
    </row>
    <row r="3299" spans="1:4" ht="15.75" customHeight="1" x14ac:dyDescent="0.3">
      <c r="A3299" s="4">
        <v>44423</v>
      </c>
      <c r="B3299" s="2">
        <v>257.19</v>
      </c>
      <c r="C3299" s="2">
        <v>-145199.34</v>
      </c>
      <c r="D3299" s="2" t="s">
        <v>54</v>
      </c>
    </row>
    <row r="3300" spans="1:4" ht="15.75" customHeight="1" x14ac:dyDescent="0.3">
      <c r="A3300" s="4">
        <v>44424</v>
      </c>
      <c r="B3300" s="2">
        <v>8292.58</v>
      </c>
      <c r="C3300" s="2">
        <v>254040.41</v>
      </c>
      <c r="D3300" s="2" t="s">
        <v>55</v>
      </c>
    </row>
    <row r="3301" spans="1:4" ht="15.75" customHeight="1" x14ac:dyDescent="0.3">
      <c r="A3301" s="4">
        <v>44424</v>
      </c>
      <c r="B3301" s="2">
        <v>12255.26</v>
      </c>
      <c r="C3301" s="2">
        <v>-690805.87</v>
      </c>
      <c r="D3301" s="2" t="s">
        <v>54</v>
      </c>
    </row>
    <row r="3302" spans="1:4" ht="15.75" customHeight="1" x14ac:dyDescent="0.3">
      <c r="A3302" s="4">
        <v>44424</v>
      </c>
      <c r="B3302" s="2">
        <v>9520.44</v>
      </c>
      <c r="C3302" s="2">
        <v>51567.28</v>
      </c>
      <c r="D3302" s="2" t="s">
        <v>53</v>
      </c>
    </row>
    <row r="3303" spans="1:4" ht="15.75" customHeight="1" x14ac:dyDescent="0.3">
      <c r="A3303" s="4">
        <v>44424</v>
      </c>
      <c r="B3303" s="2">
        <v>1974.47</v>
      </c>
      <c r="C3303" s="2">
        <v>-12745.71</v>
      </c>
      <c r="D3303" s="2" t="s">
        <v>52</v>
      </c>
    </row>
    <row r="3304" spans="1:4" ht="15.75" customHeight="1" x14ac:dyDescent="0.3">
      <c r="A3304" s="4">
        <v>44425</v>
      </c>
      <c r="B3304" s="2">
        <v>11252.94</v>
      </c>
      <c r="C3304" s="2">
        <v>-684649.86</v>
      </c>
      <c r="D3304" s="2" t="s">
        <v>54</v>
      </c>
    </row>
    <row r="3305" spans="1:4" ht="15.75" customHeight="1" x14ac:dyDescent="0.3">
      <c r="A3305" s="4">
        <v>44425</v>
      </c>
      <c r="B3305" s="2">
        <v>9293.26</v>
      </c>
      <c r="C3305" s="2">
        <v>-776791.95</v>
      </c>
      <c r="D3305" s="2" t="s">
        <v>55</v>
      </c>
    </row>
    <row r="3306" spans="1:4" ht="15.75" customHeight="1" x14ac:dyDescent="0.3">
      <c r="A3306" s="4">
        <v>44425</v>
      </c>
      <c r="B3306" s="2">
        <v>13219.24</v>
      </c>
      <c r="C3306" s="2">
        <v>-418568.09</v>
      </c>
      <c r="D3306" s="2" t="s">
        <v>53</v>
      </c>
    </row>
    <row r="3307" spans="1:4" ht="15.75" customHeight="1" x14ac:dyDescent="0.3">
      <c r="A3307" s="4">
        <v>44425</v>
      </c>
      <c r="B3307" s="2">
        <v>1834.77</v>
      </c>
      <c r="C3307" s="2">
        <v>39186.050000000003</v>
      </c>
      <c r="D3307" s="2" t="s">
        <v>52</v>
      </c>
    </row>
    <row r="3308" spans="1:4" ht="15.75" customHeight="1" x14ac:dyDescent="0.3">
      <c r="A3308" s="4">
        <v>44426</v>
      </c>
      <c r="B3308" s="2">
        <v>2042.55</v>
      </c>
      <c r="C3308" s="2">
        <v>41360.21</v>
      </c>
      <c r="D3308" s="2" t="s">
        <v>52</v>
      </c>
    </row>
    <row r="3309" spans="1:4" ht="15.75" customHeight="1" x14ac:dyDescent="0.3">
      <c r="A3309" s="4">
        <v>44426</v>
      </c>
      <c r="B3309" s="2">
        <v>13964.15</v>
      </c>
      <c r="C3309" s="2">
        <v>-46775.38</v>
      </c>
      <c r="D3309" s="2" t="s">
        <v>53</v>
      </c>
    </row>
    <row r="3310" spans="1:4" ht="15.75" customHeight="1" x14ac:dyDescent="0.3">
      <c r="A3310" s="4">
        <v>44426</v>
      </c>
      <c r="B3310" s="2">
        <v>12418.58</v>
      </c>
      <c r="C3310" s="2">
        <v>69168.320000000007</v>
      </c>
      <c r="D3310" s="2" t="s">
        <v>54</v>
      </c>
    </row>
    <row r="3311" spans="1:4" ht="15.75" customHeight="1" x14ac:dyDescent="0.3">
      <c r="A3311" s="4">
        <v>44426</v>
      </c>
      <c r="B3311" s="2">
        <v>7463.88</v>
      </c>
      <c r="C3311" s="2">
        <v>113828.58</v>
      </c>
      <c r="D3311" s="2" t="s">
        <v>55</v>
      </c>
    </row>
    <row r="3312" spans="1:4" ht="15.75" customHeight="1" x14ac:dyDescent="0.3">
      <c r="A3312" s="4">
        <v>44427</v>
      </c>
      <c r="B3312" s="2">
        <v>10973.9</v>
      </c>
      <c r="C3312" s="2">
        <v>-497932.62</v>
      </c>
      <c r="D3312" s="2" t="s">
        <v>53</v>
      </c>
    </row>
    <row r="3313" spans="1:4" ht="15.75" customHeight="1" x14ac:dyDescent="0.3">
      <c r="A3313" s="4">
        <v>44427</v>
      </c>
      <c r="B3313" s="2">
        <v>9092.4699999999993</v>
      </c>
      <c r="C3313" s="2">
        <v>-1423291.08</v>
      </c>
      <c r="D3313" s="2" t="s">
        <v>55</v>
      </c>
    </row>
    <row r="3314" spans="1:4" ht="15.75" customHeight="1" x14ac:dyDescent="0.3">
      <c r="A3314" s="4">
        <v>44427</v>
      </c>
      <c r="B3314" s="2">
        <v>11972.79</v>
      </c>
      <c r="C3314" s="2">
        <v>173862.41</v>
      </c>
      <c r="D3314" s="2" t="s">
        <v>54</v>
      </c>
    </row>
    <row r="3315" spans="1:4" ht="15.75" customHeight="1" x14ac:dyDescent="0.3">
      <c r="A3315" s="4">
        <v>44427</v>
      </c>
      <c r="B3315" s="2">
        <v>1658.58</v>
      </c>
      <c r="C3315" s="2">
        <v>10227.85</v>
      </c>
      <c r="D3315" s="2" t="s">
        <v>52</v>
      </c>
    </row>
    <row r="3316" spans="1:4" ht="15.75" customHeight="1" x14ac:dyDescent="0.3">
      <c r="A3316" s="4">
        <v>44428</v>
      </c>
      <c r="B3316" s="2">
        <v>7480.34</v>
      </c>
      <c r="C3316" s="2">
        <v>-325639.17</v>
      </c>
      <c r="D3316" s="2" t="s">
        <v>55</v>
      </c>
    </row>
    <row r="3317" spans="1:4" ht="15.75" customHeight="1" x14ac:dyDescent="0.3">
      <c r="A3317" s="4">
        <v>44428</v>
      </c>
      <c r="B3317" s="2">
        <v>10265.91</v>
      </c>
      <c r="C3317" s="2">
        <v>382604.43</v>
      </c>
      <c r="D3317" s="2" t="s">
        <v>54</v>
      </c>
    </row>
    <row r="3318" spans="1:4" ht="15.75" customHeight="1" x14ac:dyDescent="0.3">
      <c r="A3318" s="4">
        <v>44428</v>
      </c>
      <c r="B3318" s="2">
        <v>991.48</v>
      </c>
      <c r="C3318" s="2">
        <v>-11869.94</v>
      </c>
      <c r="D3318" s="2" t="s">
        <v>52</v>
      </c>
    </row>
    <row r="3319" spans="1:4" ht="15.75" customHeight="1" x14ac:dyDescent="0.3">
      <c r="A3319" s="4">
        <v>44428</v>
      </c>
      <c r="B3319" s="2">
        <v>11128.89</v>
      </c>
      <c r="C3319" s="2">
        <v>54331.56</v>
      </c>
      <c r="D3319" s="2" t="s">
        <v>53</v>
      </c>
    </row>
    <row r="3320" spans="1:4" ht="15.75" customHeight="1" x14ac:dyDescent="0.3">
      <c r="A3320" s="4">
        <v>44430</v>
      </c>
      <c r="B3320" s="2">
        <v>130.32</v>
      </c>
      <c r="C3320" s="2">
        <v>-2206.19</v>
      </c>
      <c r="D3320" s="2" t="s">
        <v>53</v>
      </c>
    </row>
    <row r="3321" spans="1:4" ht="15.75" customHeight="1" x14ac:dyDescent="0.3">
      <c r="A3321" s="4">
        <v>44430</v>
      </c>
      <c r="B3321" s="2">
        <v>430.62</v>
      </c>
      <c r="C3321" s="2">
        <v>2794.04</v>
      </c>
      <c r="D3321" s="2" t="s">
        <v>54</v>
      </c>
    </row>
    <row r="3322" spans="1:4" ht="15.75" customHeight="1" x14ac:dyDescent="0.3">
      <c r="A3322" s="4">
        <v>44430</v>
      </c>
      <c r="B3322" s="2">
        <v>48.43</v>
      </c>
      <c r="C3322" s="2">
        <v>-732.14</v>
      </c>
      <c r="D3322" s="2" t="s">
        <v>52</v>
      </c>
    </row>
    <row r="3323" spans="1:4" ht="15.75" customHeight="1" x14ac:dyDescent="0.3">
      <c r="A3323" s="4">
        <v>44430</v>
      </c>
      <c r="B3323" s="2">
        <v>241.65</v>
      </c>
      <c r="C3323" s="2">
        <v>-35924.019999999997</v>
      </c>
      <c r="D3323" s="2" t="s">
        <v>55</v>
      </c>
    </row>
    <row r="3324" spans="1:4" ht="15.75" customHeight="1" x14ac:dyDescent="0.3">
      <c r="A3324" s="4">
        <v>44431</v>
      </c>
      <c r="B3324" s="2">
        <v>9176.41</v>
      </c>
      <c r="C3324" s="2">
        <v>244984.09</v>
      </c>
      <c r="D3324" s="2" t="s">
        <v>55</v>
      </c>
    </row>
    <row r="3325" spans="1:4" ht="15.75" customHeight="1" x14ac:dyDescent="0.3">
      <c r="A3325" s="4">
        <v>44431</v>
      </c>
      <c r="B3325" s="2">
        <v>14682.94</v>
      </c>
      <c r="C3325" s="2">
        <v>-1102237.3600000001</v>
      </c>
      <c r="D3325" s="2" t="s">
        <v>54</v>
      </c>
    </row>
    <row r="3326" spans="1:4" ht="15.75" customHeight="1" x14ac:dyDescent="0.3">
      <c r="A3326" s="4">
        <v>44431</v>
      </c>
      <c r="B3326" s="2">
        <v>1596.49</v>
      </c>
      <c r="C3326" s="2">
        <v>9117.9699999999993</v>
      </c>
      <c r="D3326" s="2" t="s">
        <v>52</v>
      </c>
    </row>
    <row r="3327" spans="1:4" ht="15.75" customHeight="1" x14ac:dyDescent="0.3">
      <c r="A3327" s="4">
        <v>44431</v>
      </c>
      <c r="B3327" s="2">
        <v>11259.17</v>
      </c>
      <c r="C3327" s="2">
        <v>8428.98</v>
      </c>
      <c r="D3327" s="2" t="s">
        <v>53</v>
      </c>
    </row>
    <row r="3328" spans="1:4" ht="15.75" customHeight="1" x14ac:dyDescent="0.3">
      <c r="A3328" s="4">
        <v>44432</v>
      </c>
      <c r="B3328" s="2">
        <v>11237.75</v>
      </c>
      <c r="C3328" s="2">
        <v>-35549.410000000003</v>
      </c>
      <c r="D3328" s="2" t="s">
        <v>54</v>
      </c>
    </row>
    <row r="3329" spans="1:4" ht="15.75" customHeight="1" x14ac:dyDescent="0.3">
      <c r="A3329" s="4">
        <v>44432</v>
      </c>
      <c r="B3329" s="2">
        <v>1222.02</v>
      </c>
      <c r="C3329" s="2">
        <v>-15025.87</v>
      </c>
      <c r="D3329" s="2" t="s">
        <v>52</v>
      </c>
    </row>
    <row r="3330" spans="1:4" ht="15.75" customHeight="1" x14ac:dyDescent="0.3">
      <c r="A3330" s="4">
        <v>44432</v>
      </c>
      <c r="B3330" s="2">
        <v>10832.09</v>
      </c>
      <c r="C3330" s="2">
        <v>30997.52</v>
      </c>
      <c r="D3330" s="2" t="s">
        <v>53</v>
      </c>
    </row>
    <row r="3331" spans="1:4" ht="15.75" customHeight="1" x14ac:dyDescent="0.3">
      <c r="A3331" s="4">
        <v>44432</v>
      </c>
      <c r="B3331" s="2">
        <v>8085.47</v>
      </c>
      <c r="C3331" s="2">
        <v>70131.41</v>
      </c>
      <c r="D3331" s="2" t="s">
        <v>55</v>
      </c>
    </row>
    <row r="3332" spans="1:4" ht="15.75" customHeight="1" x14ac:dyDescent="0.3">
      <c r="A3332" s="4">
        <v>44433</v>
      </c>
      <c r="B3332" s="2">
        <v>6786.02</v>
      </c>
      <c r="C3332" s="2">
        <v>2390.44</v>
      </c>
      <c r="D3332" s="2" t="s">
        <v>55</v>
      </c>
    </row>
    <row r="3333" spans="1:4" ht="15.75" customHeight="1" x14ac:dyDescent="0.3">
      <c r="A3333" s="4">
        <v>44433</v>
      </c>
      <c r="B3333" s="2">
        <v>16431.43</v>
      </c>
      <c r="C3333" s="2">
        <v>-40744.83</v>
      </c>
      <c r="D3333" s="2" t="s">
        <v>54</v>
      </c>
    </row>
    <row r="3334" spans="1:4" ht="15.75" customHeight="1" x14ac:dyDescent="0.3">
      <c r="A3334" s="4">
        <v>44433</v>
      </c>
      <c r="B3334" s="2">
        <v>13244.14</v>
      </c>
      <c r="C3334" s="2">
        <v>80285.02</v>
      </c>
      <c r="D3334" s="2" t="s">
        <v>53</v>
      </c>
    </row>
    <row r="3335" spans="1:4" ht="15.75" customHeight="1" x14ac:dyDescent="0.3">
      <c r="A3335" s="4">
        <v>44433</v>
      </c>
      <c r="B3335" s="2">
        <v>1231.1500000000001</v>
      </c>
      <c r="C3335" s="2">
        <v>-5790.01</v>
      </c>
      <c r="D3335" s="2" t="s">
        <v>52</v>
      </c>
    </row>
    <row r="3336" spans="1:4" ht="15.75" customHeight="1" x14ac:dyDescent="0.3">
      <c r="A3336" s="4">
        <v>44434</v>
      </c>
      <c r="B3336" s="2">
        <v>1293</v>
      </c>
      <c r="C3336" s="2">
        <v>7859.63</v>
      </c>
      <c r="D3336" s="2" t="s">
        <v>52</v>
      </c>
    </row>
    <row r="3337" spans="1:4" ht="15.75" customHeight="1" x14ac:dyDescent="0.3">
      <c r="A3337" s="4">
        <v>44434</v>
      </c>
      <c r="B3337" s="2">
        <v>11912.3</v>
      </c>
      <c r="C3337" s="2">
        <v>121267.04</v>
      </c>
      <c r="D3337" s="2" t="s">
        <v>53</v>
      </c>
    </row>
    <row r="3338" spans="1:4" ht="15.75" customHeight="1" x14ac:dyDescent="0.3">
      <c r="A3338" s="4">
        <v>44434</v>
      </c>
      <c r="B3338" s="2">
        <v>7308.29</v>
      </c>
      <c r="C3338" s="2">
        <v>43703.68</v>
      </c>
      <c r="D3338" s="2" t="s">
        <v>55</v>
      </c>
    </row>
    <row r="3339" spans="1:4" ht="15.75" customHeight="1" x14ac:dyDescent="0.3">
      <c r="A3339" s="4">
        <v>44434</v>
      </c>
      <c r="B3339" s="2">
        <v>14497.98</v>
      </c>
      <c r="C3339" s="2">
        <v>321236.46000000002</v>
      </c>
      <c r="D3339" s="2" t="s">
        <v>54</v>
      </c>
    </row>
    <row r="3340" spans="1:4" ht="15.75" customHeight="1" x14ac:dyDescent="0.3">
      <c r="A3340" s="4">
        <v>44435</v>
      </c>
      <c r="B3340" s="2">
        <v>14442.19</v>
      </c>
      <c r="C3340" s="2">
        <v>200808.76</v>
      </c>
      <c r="D3340" s="2" t="s">
        <v>53</v>
      </c>
    </row>
    <row r="3341" spans="1:4" ht="15.75" customHeight="1" x14ac:dyDescent="0.3">
      <c r="A3341" s="4">
        <v>44435</v>
      </c>
      <c r="B3341" s="2">
        <v>7647.64</v>
      </c>
      <c r="C3341" s="2">
        <v>104124.14</v>
      </c>
      <c r="D3341" s="2" t="s">
        <v>55</v>
      </c>
    </row>
    <row r="3342" spans="1:4" ht="15.75" customHeight="1" x14ac:dyDescent="0.3">
      <c r="A3342" s="4">
        <v>44435</v>
      </c>
      <c r="B3342" s="2">
        <v>1560.38</v>
      </c>
      <c r="C3342" s="2">
        <v>37325.440000000002</v>
      </c>
      <c r="D3342" s="2" t="s">
        <v>52</v>
      </c>
    </row>
    <row r="3343" spans="1:4" ht="15.75" customHeight="1" x14ac:dyDescent="0.3">
      <c r="A3343" s="4">
        <v>44435</v>
      </c>
      <c r="B3343" s="2">
        <v>18449.439999999999</v>
      </c>
      <c r="C3343" s="2">
        <v>-422651.57</v>
      </c>
      <c r="D3343" s="2" t="s">
        <v>54</v>
      </c>
    </row>
    <row r="3344" spans="1:4" ht="15.75" customHeight="1" x14ac:dyDescent="0.3">
      <c r="A3344" s="4">
        <v>44436</v>
      </c>
      <c r="B3344" s="2">
        <v>0.04</v>
      </c>
      <c r="C3344" s="2">
        <v>-6.27</v>
      </c>
      <c r="D3344" s="2" t="s">
        <v>53</v>
      </c>
    </row>
    <row r="3345" spans="1:4" ht="15.75" customHeight="1" x14ac:dyDescent="0.3">
      <c r="A3345" s="4">
        <v>44437</v>
      </c>
      <c r="B3345" s="2">
        <v>90.37</v>
      </c>
      <c r="C3345" s="2">
        <v>-4324.0600000000004</v>
      </c>
      <c r="D3345" s="2" t="s">
        <v>53</v>
      </c>
    </row>
    <row r="3346" spans="1:4" ht="15.75" customHeight="1" x14ac:dyDescent="0.3">
      <c r="A3346" s="4">
        <v>44437</v>
      </c>
      <c r="B3346" s="2">
        <v>225.41</v>
      </c>
      <c r="C3346" s="2">
        <v>-3309.61</v>
      </c>
      <c r="D3346" s="2" t="s">
        <v>55</v>
      </c>
    </row>
    <row r="3347" spans="1:4" ht="15.75" customHeight="1" x14ac:dyDescent="0.3">
      <c r="A3347" s="4">
        <v>44437</v>
      </c>
      <c r="B3347" s="2">
        <v>167.15</v>
      </c>
      <c r="C3347" s="2">
        <v>-64105</v>
      </c>
      <c r="D3347" s="2" t="s">
        <v>54</v>
      </c>
    </row>
    <row r="3348" spans="1:4" ht="15.75" customHeight="1" x14ac:dyDescent="0.3">
      <c r="A3348" s="4">
        <v>44437</v>
      </c>
      <c r="B3348" s="2">
        <v>19.68</v>
      </c>
      <c r="C3348" s="2">
        <v>-96.87</v>
      </c>
      <c r="D3348" s="2" t="s">
        <v>52</v>
      </c>
    </row>
    <row r="3349" spans="1:4" ht="15.75" customHeight="1" x14ac:dyDescent="0.3">
      <c r="A3349" s="4">
        <v>44438</v>
      </c>
      <c r="B3349" s="2">
        <v>944.94</v>
      </c>
      <c r="C3349" s="2">
        <v>4335.38</v>
      </c>
      <c r="D3349" s="2" t="s">
        <v>52</v>
      </c>
    </row>
    <row r="3350" spans="1:4" ht="15.75" customHeight="1" x14ac:dyDescent="0.3">
      <c r="A3350" s="4">
        <v>44438</v>
      </c>
      <c r="B3350" s="2">
        <v>5688.71</v>
      </c>
      <c r="C3350" s="2">
        <v>114224.54</v>
      </c>
      <c r="D3350" s="2" t="s">
        <v>55</v>
      </c>
    </row>
    <row r="3351" spans="1:4" ht="15.75" customHeight="1" x14ac:dyDescent="0.3">
      <c r="A3351" s="4">
        <v>44438</v>
      </c>
      <c r="B3351" s="2">
        <v>11583.12</v>
      </c>
      <c r="C3351" s="2">
        <v>-147990.91</v>
      </c>
      <c r="D3351" s="2" t="s">
        <v>54</v>
      </c>
    </row>
    <row r="3352" spans="1:4" ht="15.75" customHeight="1" x14ac:dyDescent="0.3">
      <c r="A3352" s="4">
        <v>44438</v>
      </c>
      <c r="B3352" s="2">
        <v>11613.24</v>
      </c>
      <c r="C3352" s="2">
        <v>88813.94</v>
      </c>
      <c r="D3352" s="2" t="s">
        <v>53</v>
      </c>
    </row>
    <row r="3353" spans="1:4" ht="15.75" customHeight="1" x14ac:dyDescent="0.3">
      <c r="A3353" s="4">
        <v>44439</v>
      </c>
      <c r="B3353" s="2">
        <v>1735.72</v>
      </c>
      <c r="C3353" s="2">
        <v>27300.19</v>
      </c>
      <c r="D3353" s="2" t="s">
        <v>52</v>
      </c>
    </row>
    <row r="3354" spans="1:4" ht="15.75" customHeight="1" x14ac:dyDescent="0.3">
      <c r="A3354" s="4">
        <v>44439</v>
      </c>
      <c r="B3354" s="2">
        <v>10540.07</v>
      </c>
      <c r="C3354" s="2">
        <v>222946.97</v>
      </c>
      <c r="D3354" s="2" t="s">
        <v>55</v>
      </c>
    </row>
    <row r="3355" spans="1:4" ht="15.75" customHeight="1" x14ac:dyDescent="0.3">
      <c r="A3355" s="4">
        <v>44439</v>
      </c>
      <c r="B3355" s="2">
        <v>17053.330000000002</v>
      </c>
      <c r="C3355" s="2">
        <v>-79917.710000000006</v>
      </c>
      <c r="D3355" s="2" t="s">
        <v>53</v>
      </c>
    </row>
    <row r="3356" spans="1:4" ht="15.75" customHeight="1" x14ac:dyDescent="0.3">
      <c r="A3356" s="4">
        <v>44439</v>
      </c>
      <c r="B3356" s="2">
        <v>18530.2</v>
      </c>
      <c r="C3356" s="2">
        <v>484063.22</v>
      </c>
      <c r="D3356" s="2" t="s">
        <v>54</v>
      </c>
    </row>
    <row r="3357" spans="1:4" ht="15.75" customHeight="1" x14ac:dyDescent="0.3">
      <c r="A3357" s="4">
        <v>44440</v>
      </c>
      <c r="B3357" s="2">
        <v>16494.599999999999</v>
      </c>
      <c r="C3357" s="2">
        <v>938506.76</v>
      </c>
      <c r="D3357" s="2" t="s">
        <v>54</v>
      </c>
    </row>
    <row r="3358" spans="1:4" ht="15.75" customHeight="1" x14ac:dyDescent="0.3">
      <c r="A3358" s="4">
        <v>44440</v>
      </c>
      <c r="B3358" s="2">
        <v>2246.54</v>
      </c>
      <c r="C3358" s="2">
        <v>17540.47</v>
      </c>
      <c r="D3358" s="2" t="s">
        <v>52</v>
      </c>
    </row>
    <row r="3359" spans="1:4" ht="15.75" customHeight="1" x14ac:dyDescent="0.3">
      <c r="A3359" s="4">
        <v>44440</v>
      </c>
      <c r="B3359" s="2">
        <v>15707.94</v>
      </c>
      <c r="C3359" s="2">
        <v>-38853.35</v>
      </c>
      <c r="D3359" s="2" t="s">
        <v>53</v>
      </c>
    </row>
    <row r="3360" spans="1:4" ht="15.75" customHeight="1" x14ac:dyDescent="0.3">
      <c r="A3360" s="4">
        <v>44440</v>
      </c>
      <c r="B3360" s="2">
        <v>8054.46</v>
      </c>
      <c r="C3360" s="2">
        <v>155521.28</v>
      </c>
      <c r="D3360" s="2" t="s">
        <v>55</v>
      </c>
    </row>
    <row r="3361" spans="1:4" ht="15.75" customHeight="1" x14ac:dyDescent="0.3">
      <c r="A3361" s="4">
        <v>44441</v>
      </c>
      <c r="B3361" s="2">
        <v>17203.77</v>
      </c>
      <c r="C3361" s="2">
        <v>1115376.97</v>
      </c>
      <c r="D3361" s="2" t="s">
        <v>54</v>
      </c>
    </row>
    <row r="3362" spans="1:4" ht="15.75" customHeight="1" x14ac:dyDescent="0.3">
      <c r="A3362" s="4">
        <v>44441</v>
      </c>
      <c r="B3362" s="2">
        <v>802.73</v>
      </c>
      <c r="C3362" s="2">
        <v>3119.27</v>
      </c>
      <c r="D3362" s="2" t="s">
        <v>52</v>
      </c>
    </row>
    <row r="3363" spans="1:4" ht="15.75" customHeight="1" x14ac:dyDescent="0.3">
      <c r="A3363" s="4">
        <v>44441</v>
      </c>
      <c r="B3363" s="2">
        <v>6671.69</v>
      </c>
      <c r="C3363" s="2">
        <v>-99092.69</v>
      </c>
      <c r="D3363" s="2" t="s">
        <v>55</v>
      </c>
    </row>
    <row r="3364" spans="1:4" ht="15.75" customHeight="1" x14ac:dyDescent="0.3">
      <c r="A3364" s="4">
        <v>44441</v>
      </c>
      <c r="B3364" s="2">
        <v>12291.7</v>
      </c>
      <c r="C3364" s="2">
        <v>-158145.81</v>
      </c>
      <c r="D3364" s="2" t="s">
        <v>53</v>
      </c>
    </row>
    <row r="3365" spans="1:4" ht="15.75" customHeight="1" x14ac:dyDescent="0.3">
      <c r="A3365" s="4">
        <v>44442</v>
      </c>
      <c r="B3365" s="2">
        <v>15094.39</v>
      </c>
      <c r="C3365" s="2">
        <v>-454886.25</v>
      </c>
      <c r="D3365" s="2" t="s">
        <v>53</v>
      </c>
    </row>
    <row r="3366" spans="1:4" ht="15.75" customHeight="1" x14ac:dyDescent="0.3">
      <c r="A3366" s="4">
        <v>44442</v>
      </c>
      <c r="B3366" s="2">
        <v>1172.54</v>
      </c>
      <c r="C3366" s="2">
        <v>313.39999999999998</v>
      </c>
      <c r="D3366" s="2" t="s">
        <v>52</v>
      </c>
    </row>
    <row r="3367" spans="1:4" ht="15.75" customHeight="1" x14ac:dyDescent="0.3">
      <c r="A3367" s="4">
        <v>44442</v>
      </c>
      <c r="B3367" s="2">
        <v>20848.349999999999</v>
      </c>
      <c r="C3367" s="2">
        <v>-729716.87</v>
      </c>
      <c r="D3367" s="2" t="s">
        <v>54</v>
      </c>
    </row>
    <row r="3368" spans="1:4" ht="15.75" customHeight="1" x14ac:dyDescent="0.3">
      <c r="A3368" s="4">
        <v>44442</v>
      </c>
      <c r="B3368" s="2">
        <v>8552.8700000000008</v>
      </c>
      <c r="C3368" s="2">
        <v>-220472.95</v>
      </c>
      <c r="D3368" s="2" t="s">
        <v>55</v>
      </c>
    </row>
    <row r="3369" spans="1:4" ht="15.75" customHeight="1" x14ac:dyDescent="0.3">
      <c r="A3369" s="4">
        <v>44443</v>
      </c>
      <c r="B3369" s="2">
        <v>0.1</v>
      </c>
      <c r="C3369" s="2">
        <v>68.73</v>
      </c>
      <c r="D3369" s="2" t="s">
        <v>53</v>
      </c>
    </row>
    <row r="3370" spans="1:4" ht="15.75" customHeight="1" x14ac:dyDescent="0.3">
      <c r="A3370" s="4">
        <v>44444</v>
      </c>
      <c r="B3370" s="2">
        <v>101.32</v>
      </c>
      <c r="C3370" s="2">
        <v>252.27</v>
      </c>
      <c r="D3370" s="2" t="s">
        <v>52</v>
      </c>
    </row>
    <row r="3371" spans="1:4" ht="15.75" customHeight="1" x14ac:dyDescent="0.3">
      <c r="A3371" s="4">
        <v>44444</v>
      </c>
      <c r="B3371" s="2">
        <v>326.11</v>
      </c>
      <c r="C3371" s="2">
        <v>-13768.26</v>
      </c>
      <c r="D3371" s="2" t="s">
        <v>54</v>
      </c>
    </row>
    <row r="3372" spans="1:4" ht="15.75" customHeight="1" x14ac:dyDescent="0.3">
      <c r="A3372" s="4">
        <v>44444</v>
      </c>
      <c r="B3372" s="2">
        <v>183.37</v>
      </c>
      <c r="C3372" s="2">
        <v>4885.62</v>
      </c>
      <c r="D3372" s="2" t="s">
        <v>55</v>
      </c>
    </row>
    <row r="3373" spans="1:4" ht="15.75" customHeight="1" x14ac:dyDescent="0.3">
      <c r="A3373" s="4">
        <v>44444</v>
      </c>
      <c r="B3373" s="2">
        <v>176.9</v>
      </c>
      <c r="C3373" s="2">
        <v>-2915.8</v>
      </c>
      <c r="D3373" s="2" t="s">
        <v>53</v>
      </c>
    </row>
    <row r="3374" spans="1:4" ht="15.75" customHeight="1" x14ac:dyDescent="0.3">
      <c r="A3374" s="4">
        <v>44445</v>
      </c>
      <c r="B3374" s="2">
        <v>8704.59</v>
      </c>
      <c r="C3374" s="2">
        <v>-14793.35</v>
      </c>
      <c r="D3374" s="2" t="s">
        <v>53</v>
      </c>
    </row>
    <row r="3375" spans="1:4" ht="15.75" customHeight="1" x14ac:dyDescent="0.3">
      <c r="A3375" s="4">
        <v>44445</v>
      </c>
      <c r="B3375" s="2">
        <v>5447.08</v>
      </c>
      <c r="C3375" s="2">
        <v>78034.7</v>
      </c>
      <c r="D3375" s="2" t="s">
        <v>55</v>
      </c>
    </row>
    <row r="3376" spans="1:4" ht="15.75" customHeight="1" x14ac:dyDescent="0.3">
      <c r="A3376" s="4">
        <v>44445</v>
      </c>
      <c r="B3376" s="2">
        <v>9154.73</v>
      </c>
      <c r="C3376" s="2">
        <v>169598.54</v>
      </c>
      <c r="D3376" s="2" t="s">
        <v>54</v>
      </c>
    </row>
    <row r="3377" spans="1:4" ht="15.75" customHeight="1" x14ac:dyDescent="0.3">
      <c r="A3377" s="4">
        <v>44445</v>
      </c>
      <c r="B3377" s="2">
        <v>756.4</v>
      </c>
      <c r="C3377" s="2">
        <v>10187.59</v>
      </c>
      <c r="D3377" s="2" t="s">
        <v>52</v>
      </c>
    </row>
    <row r="3378" spans="1:4" ht="15.75" customHeight="1" x14ac:dyDescent="0.3">
      <c r="A3378" s="4">
        <v>44446</v>
      </c>
      <c r="B3378" s="2">
        <v>18400.45</v>
      </c>
      <c r="C3378" s="2">
        <v>105380.13</v>
      </c>
      <c r="D3378" s="2" t="s">
        <v>53</v>
      </c>
    </row>
    <row r="3379" spans="1:4" ht="15.75" customHeight="1" x14ac:dyDescent="0.3">
      <c r="A3379" s="4">
        <v>44446</v>
      </c>
      <c r="B3379" s="2">
        <v>10308.84</v>
      </c>
      <c r="C3379" s="2">
        <v>52531.61</v>
      </c>
      <c r="D3379" s="2" t="s">
        <v>55</v>
      </c>
    </row>
    <row r="3380" spans="1:4" ht="15.75" customHeight="1" x14ac:dyDescent="0.3">
      <c r="A3380" s="4">
        <v>44446</v>
      </c>
      <c r="B3380" s="2">
        <v>26442.9</v>
      </c>
      <c r="C3380" s="2">
        <v>-4198626.5</v>
      </c>
      <c r="D3380" s="2" t="s">
        <v>54</v>
      </c>
    </row>
    <row r="3381" spans="1:4" ht="15.75" customHeight="1" x14ac:dyDescent="0.3">
      <c r="A3381" s="4">
        <v>44446</v>
      </c>
      <c r="B3381" s="2">
        <v>1564.21</v>
      </c>
      <c r="C3381" s="2">
        <v>-45444.88</v>
      </c>
      <c r="D3381" s="2" t="s">
        <v>52</v>
      </c>
    </row>
    <row r="3382" spans="1:4" ht="15.75" customHeight="1" x14ac:dyDescent="0.3">
      <c r="A3382" s="4">
        <v>44447</v>
      </c>
      <c r="B3382" s="2">
        <v>8557.83</v>
      </c>
      <c r="C3382" s="2">
        <v>44493.67</v>
      </c>
      <c r="D3382" s="2" t="s">
        <v>55</v>
      </c>
    </row>
    <row r="3383" spans="1:4" ht="15.75" customHeight="1" x14ac:dyDescent="0.3">
      <c r="A3383" s="4">
        <v>44447</v>
      </c>
      <c r="B3383" s="2">
        <v>1940.15</v>
      </c>
      <c r="C3383" s="2">
        <v>16338.53</v>
      </c>
      <c r="D3383" s="2" t="s">
        <v>52</v>
      </c>
    </row>
    <row r="3384" spans="1:4" ht="15.75" customHeight="1" x14ac:dyDescent="0.3">
      <c r="A3384" s="4">
        <v>44447</v>
      </c>
      <c r="B3384" s="2">
        <v>16075.95</v>
      </c>
      <c r="C3384" s="2">
        <v>-881599.94</v>
      </c>
      <c r="D3384" s="2" t="s">
        <v>54</v>
      </c>
    </row>
    <row r="3385" spans="1:4" ht="15.75" customHeight="1" x14ac:dyDescent="0.3">
      <c r="A3385" s="4">
        <v>44447</v>
      </c>
      <c r="B3385" s="2">
        <v>15190.78</v>
      </c>
      <c r="C3385" s="2">
        <v>-28149.86</v>
      </c>
      <c r="D3385" s="2" t="s">
        <v>53</v>
      </c>
    </row>
    <row r="3386" spans="1:4" ht="15.75" customHeight="1" x14ac:dyDescent="0.3">
      <c r="A3386" s="4">
        <v>44448</v>
      </c>
      <c r="B3386" s="2">
        <v>1748.35</v>
      </c>
      <c r="C3386" s="2">
        <v>34587.279999999999</v>
      </c>
      <c r="D3386" s="2" t="s">
        <v>52</v>
      </c>
    </row>
    <row r="3387" spans="1:4" ht="15.75" customHeight="1" x14ac:dyDescent="0.3">
      <c r="A3387" s="4">
        <v>44448</v>
      </c>
      <c r="B3387" s="2">
        <v>15295.57</v>
      </c>
      <c r="C3387" s="2">
        <v>143455.13</v>
      </c>
      <c r="D3387" s="2" t="s">
        <v>53</v>
      </c>
    </row>
    <row r="3388" spans="1:4" ht="15.75" customHeight="1" x14ac:dyDescent="0.3">
      <c r="A3388" s="4">
        <v>44448</v>
      </c>
      <c r="B3388" s="2">
        <v>10816.89</v>
      </c>
      <c r="C3388" s="2">
        <v>-235844.08</v>
      </c>
      <c r="D3388" s="2" t="s">
        <v>55</v>
      </c>
    </row>
    <row r="3389" spans="1:4" ht="15.75" customHeight="1" x14ac:dyDescent="0.3">
      <c r="A3389" s="4">
        <v>44448</v>
      </c>
      <c r="B3389" s="2">
        <v>16941.3</v>
      </c>
      <c r="C3389" s="2">
        <v>160896.37</v>
      </c>
      <c r="D3389" s="2" t="s">
        <v>54</v>
      </c>
    </row>
    <row r="3390" spans="1:4" ht="15.75" customHeight="1" x14ac:dyDescent="0.3">
      <c r="A3390" s="4">
        <v>44449</v>
      </c>
      <c r="B3390" s="2">
        <v>1105.55</v>
      </c>
      <c r="C3390" s="2">
        <v>18050.2</v>
      </c>
      <c r="D3390" s="2" t="s">
        <v>52</v>
      </c>
    </row>
    <row r="3391" spans="1:4" ht="15.75" customHeight="1" x14ac:dyDescent="0.3">
      <c r="A3391" s="4">
        <v>44449</v>
      </c>
      <c r="B3391" s="2">
        <v>11963.27</v>
      </c>
      <c r="C3391" s="2">
        <v>80444.740000000005</v>
      </c>
      <c r="D3391" s="2" t="s">
        <v>53</v>
      </c>
    </row>
    <row r="3392" spans="1:4" ht="15.75" customHeight="1" x14ac:dyDescent="0.3">
      <c r="A3392" s="4">
        <v>44449</v>
      </c>
      <c r="B3392" s="2">
        <v>13815.49</v>
      </c>
      <c r="C3392" s="2">
        <v>117668.16</v>
      </c>
      <c r="D3392" s="2" t="s">
        <v>54</v>
      </c>
    </row>
    <row r="3393" spans="1:4" ht="15.75" customHeight="1" x14ac:dyDescent="0.3">
      <c r="A3393" s="4">
        <v>44449</v>
      </c>
      <c r="B3393" s="2">
        <v>8403.16</v>
      </c>
      <c r="C3393" s="2">
        <v>3319.13</v>
      </c>
      <c r="D3393" s="2" t="s">
        <v>55</v>
      </c>
    </row>
    <row r="3394" spans="1:4" ht="15.75" customHeight="1" x14ac:dyDescent="0.3">
      <c r="A3394" s="4">
        <v>44450</v>
      </c>
      <c r="B3394" s="2">
        <v>0.01</v>
      </c>
      <c r="C3394" s="2">
        <v>-1.06</v>
      </c>
      <c r="D3394" s="2" t="s">
        <v>55</v>
      </c>
    </row>
    <row r="3395" spans="1:4" ht="15.75" customHeight="1" x14ac:dyDescent="0.3">
      <c r="A3395" s="4">
        <v>44451</v>
      </c>
      <c r="B3395" s="2">
        <v>165.49</v>
      </c>
      <c r="C3395" s="2">
        <v>-2508.83</v>
      </c>
      <c r="D3395" s="2" t="s">
        <v>53</v>
      </c>
    </row>
    <row r="3396" spans="1:4" ht="15.75" customHeight="1" x14ac:dyDescent="0.3">
      <c r="A3396" s="4">
        <v>44451</v>
      </c>
      <c r="B3396" s="2">
        <v>31.29</v>
      </c>
      <c r="C3396" s="2">
        <v>-1344.14</v>
      </c>
      <c r="D3396" s="2" t="s">
        <v>52</v>
      </c>
    </row>
    <row r="3397" spans="1:4" ht="15.75" customHeight="1" x14ac:dyDescent="0.3">
      <c r="A3397" s="4">
        <v>44451</v>
      </c>
      <c r="B3397" s="2">
        <v>208.14</v>
      </c>
      <c r="C3397" s="2">
        <v>-9499.94</v>
      </c>
      <c r="D3397" s="2" t="s">
        <v>54</v>
      </c>
    </row>
    <row r="3398" spans="1:4" ht="15.75" customHeight="1" x14ac:dyDescent="0.3">
      <c r="A3398" s="4">
        <v>44451</v>
      </c>
      <c r="B3398" s="2">
        <v>135.01</v>
      </c>
      <c r="C3398" s="2">
        <v>3712.23</v>
      </c>
      <c r="D3398" s="2" t="s">
        <v>55</v>
      </c>
    </row>
    <row r="3399" spans="1:4" ht="15.75" customHeight="1" x14ac:dyDescent="0.3">
      <c r="A3399" s="4">
        <v>44452</v>
      </c>
      <c r="B3399" s="2">
        <v>16094.38</v>
      </c>
      <c r="C3399" s="2">
        <v>-154048.72</v>
      </c>
      <c r="D3399" s="2" t="s">
        <v>53</v>
      </c>
    </row>
    <row r="3400" spans="1:4" ht="15.75" customHeight="1" x14ac:dyDescent="0.3">
      <c r="A3400" s="4">
        <v>44452</v>
      </c>
      <c r="B3400" s="2">
        <v>7792.36</v>
      </c>
      <c r="C3400" s="2">
        <v>166510.72</v>
      </c>
      <c r="D3400" s="2" t="s">
        <v>55</v>
      </c>
    </row>
    <row r="3401" spans="1:4" ht="15.75" customHeight="1" x14ac:dyDescent="0.3">
      <c r="A3401" s="4">
        <v>44452</v>
      </c>
      <c r="B3401" s="2">
        <v>1147.1199999999999</v>
      </c>
      <c r="C3401" s="2">
        <v>10925.09</v>
      </c>
      <c r="D3401" s="2" t="s">
        <v>52</v>
      </c>
    </row>
    <row r="3402" spans="1:4" ht="15.75" customHeight="1" x14ac:dyDescent="0.3">
      <c r="A3402" s="4">
        <v>44452</v>
      </c>
      <c r="B3402" s="2">
        <v>15574.37</v>
      </c>
      <c r="C3402" s="2">
        <v>294908.3</v>
      </c>
      <c r="D3402" s="2" t="s">
        <v>54</v>
      </c>
    </row>
    <row r="3403" spans="1:4" ht="15.75" customHeight="1" x14ac:dyDescent="0.3">
      <c r="A3403" s="4">
        <v>44453</v>
      </c>
      <c r="B3403" s="2">
        <v>12326.29</v>
      </c>
      <c r="C3403" s="2">
        <v>126934.72</v>
      </c>
      <c r="D3403" s="2" t="s">
        <v>55</v>
      </c>
    </row>
    <row r="3404" spans="1:4" ht="15.75" customHeight="1" x14ac:dyDescent="0.3">
      <c r="A3404" s="4">
        <v>44453</v>
      </c>
      <c r="B3404" s="2">
        <v>1932.59</v>
      </c>
      <c r="C3404" s="2">
        <v>79062.94</v>
      </c>
      <c r="D3404" s="2" t="s">
        <v>52</v>
      </c>
    </row>
    <row r="3405" spans="1:4" ht="15.75" customHeight="1" x14ac:dyDescent="0.3">
      <c r="A3405" s="4">
        <v>44453</v>
      </c>
      <c r="B3405" s="2">
        <v>15402.8</v>
      </c>
      <c r="C3405" s="2">
        <v>141271.85999999999</v>
      </c>
      <c r="D3405" s="2" t="s">
        <v>53</v>
      </c>
    </row>
    <row r="3406" spans="1:4" ht="15.75" customHeight="1" x14ac:dyDescent="0.3">
      <c r="A3406" s="4">
        <v>44453</v>
      </c>
      <c r="B3406" s="2">
        <v>22593.08</v>
      </c>
      <c r="C3406" s="2">
        <v>630126.35</v>
      </c>
      <c r="D3406" s="2" t="s">
        <v>54</v>
      </c>
    </row>
    <row r="3407" spans="1:4" ht="15.75" customHeight="1" x14ac:dyDescent="0.3">
      <c r="A3407" s="4">
        <v>44454</v>
      </c>
      <c r="B3407" s="2">
        <v>18400.34</v>
      </c>
      <c r="C3407" s="2">
        <v>684816</v>
      </c>
      <c r="D3407" s="2" t="s">
        <v>54</v>
      </c>
    </row>
    <row r="3408" spans="1:4" ht="15.75" customHeight="1" x14ac:dyDescent="0.3">
      <c r="A3408" s="4">
        <v>44454</v>
      </c>
      <c r="B3408" s="2">
        <v>14645.52</v>
      </c>
      <c r="C3408" s="2">
        <v>201030.43</v>
      </c>
      <c r="D3408" s="2" t="s">
        <v>53</v>
      </c>
    </row>
    <row r="3409" spans="1:4" ht="15.75" customHeight="1" x14ac:dyDescent="0.3">
      <c r="A3409" s="4">
        <v>44454</v>
      </c>
      <c r="B3409" s="2">
        <v>8582.94</v>
      </c>
      <c r="C3409" s="2">
        <v>181299.83</v>
      </c>
      <c r="D3409" s="2" t="s">
        <v>55</v>
      </c>
    </row>
    <row r="3410" spans="1:4" ht="15.75" customHeight="1" x14ac:dyDescent="0.3">
      <c r="A3410" s="4">
        <v>44454</v>
      </c>
      <c r="B3410" s="2">
        <v>2783.82</v>
      </c>
      <c r="C3410" s="2">
        <v>-39485.480000000003</v>
      </c>
      <c r="D3410" s="2" t="s">
        <v>52</v>
      </c>
    </row>
    <row r="3411" spans="1:4" ht="15.75" customHeight="1" x14ac:dyDescent="0.3">
      <c r="A3411" s="4">
        <v>44455</v>
      </c>
      <c r="B3411" s="2">
        <v>1746.38</v>
      </c>
      <c r="C3411" s="2">
        <v>44808.15</v>
      </c>
      <c r="D3411" s="2" t="s">
        <v>52</v>
      </c>
    </row>
    <row r="3412" spans="1:4" ht="15.75" customHeight="1" x14ac:dyDescent="0.3">
      <c r="A3412" s="4">
        <v>44455</v>
      </c>
      <c r="B3412" s="2">
        <v>8328.2099999999991</v>
      </c>
      <c r="C3412" s="2">
        <v>113179.1</v>
      </c>
      <c r="D3412" s="2" t="s">
        <v>55</v>
      </c>
    </row>
    <row r="3413" spans="1:4" ht="15.75" customHeight="1" x14ac:dyDescent="0.3">
      <c r="A3413" s="4">
        <v>44455</v>
      </c>
      <c r="B3413" s="2">
        <v>16546.759999999998</v>
      </c>
      <c r="C3413" s="2">
        <v>-464430.14</v>
      </c>
      <c r="D3413" s="2" t="s">
        <v>53</v>
      </c>
    </row>
    <row r="3414" spans="1:4" ht="15.75" customHeight="1" x14ac:dyDescent="0.3">
      <c r="A3414" s="4">
        <v>44455</v>
      </c>
      <c r="B3414" s="2">
        <v>27547.53</v>
      </c>
      <c r="C3414" s="2">
        <v>-8360488.04</v>
      </c>
      <c r="D3414" s="2" t="s">
        <v>54</v>
      </c>
    </row>
    <row r="3415" spans="1:4" ht="15.75" customHeight="1" x14ac:dyDescent="0.3">
      <c r="A3415" s="4">
        <v>44456</v>
      </c>
      <c r="B3415" s="2">
        <v>1335.3</v>
      </c>
      <c r="C3415" s="2">
        <v>-17780.939999999999</v>
      </c>
      <c r="D3415" s="2" t="s">
        <v>52</v>
      </c>
    </row>
    <row r="3416" spans="1:4" ht="15.75" customHeight="1" x14ac:dyDescent="0.3">
      <c r="A3416" s="4">
        <v>44456</v>
      </c>
      <c r="B3416" s="2">
        <v>19745.169999999998</v>
      </c>
      <c r="C3416" s="2">
        <v>187.4</v>
      </c>
      <c r="D3416" s="2" t="s">
        <v>54</v>
      </c>
    </row>
    <row r="3417" spans="1:4" ht="15.75" customHeight="1" x14ac:dyDescent="0.3">
      <c r="A3417" s="4">
        <v>44456</v>
      </c>
      <c r="B3417" s="2">
        <v>7797.01</v>
      </c>
      <c r="C3417" s="2">
        <v>43438.13</v>
      </c>
      <c r="D3417" s="2" t="s">
        <v>55</v>
      </c>
    </row>
    <row r="3418" spans="1:4" ht="15.75" customHeight="1" x14ac:dyDescent="0.3">
      <c r="A3418" s="4">
        <v>44456</v>
      </c>
      <c r="B3418" s="2">
        <v>16441.68</v>
      </c>
      <c r="C3418" s="2">
        <v>-117992.34</v>
      </c>
      <c r="D3418" s="2" t="s">
        <v>53</v>
      </c>
    </row>
    <row r="3419" spans="1:4" ht="15.75" customHeight="1" x14ac:dyDescent="0.3">
      <c r="A3419" s="4">
        <v>44458</v>
      </c>
      <c r="B3419" s="2">
        <v>23.6</v>
      </c>
      <c r="C3419" s="2">
        <v>-659.5</v>
      </c>
      <c r="D3419" s="2" t="s">
        <v>52</v>
      </c>
    </row>
    <row r="3420" spans="1:4" ht="15.75" customHeight="1" x14ac:dyDescent="0.3">
      <c r="A3420" s="4">
        <v>44458</v>
      </c>
      <c r="B3420" s="2">
        <v>375.03</v>
      </c>
      <c r="C3420" s="2">
        <v>-12699.93</v>
      </c>
      <c r="D3420" s="2" t="s">
        <v>54</v>
      </c>
    </row>
    <row r="3421" spans="1:4" ht="15.75" customHeight="1" x14ac:dyDescent="0.3">
      <c r="A3421" s="4">
        <v>44458</v>
      </c>
      <c r="B3421" s="2">
        <v>437.57</v>
      </c>
      <c r="C3421" s="2">
        <v>4617.3599999999997</v>
      </c>
      <c r="D3421" s="2" t="s">
        <v>55</v>
      </c>
    </row>
    <row r="3422" spans="1:4" ht="15.75" customHeight="1" x14ac:dyDescent="0.3">
      <c r="A3422" s="4">
        <v>44458</v>
      </c>
      <c r="B3422" s="2">
        <v>214.82</v>
      </c>
      <c r="C3422" s="2">
        <v>-18306.16</v>
      </c>
      <c r="D3422" s="2" t="s">
        <v>53</v>
      </c>
    </row>
    <row r="3423" spans="1:4" ht="15.75" customHeight="1" x14ac:dyDescent="0.3">
      <c r="A3423" s="4">
        <v>44459</v>
      </c>
      <c r="B3423" s="2">
        <v>16728.650000000001</v>
      </c>
      <c r="C3423" s="2">
        <v>-1305308.46</v>
      </c>
      <c r="D3423" s="2" t="s">
        <v>54</v>
      </c>
    </row>
    <row r="3424" spans="1:4" ht="15.75" customHeight="1" x14ac:dyDescent="0.3">
      <c r="A3424" s="4">
        <v>44459</v>
      </c>
      <c r="B3424" s="2">
        <v>12025.98</v>
      </c>
      <c r="C3424" s="2">
        <v>-236559.64</v>
      </c>
      <c r="D3424" s="2" t="s">
        <v>53</v>
      </c>
    </row>
    <row r="3425" spans="1:4" ht="15.75" customHeight="1" x14ac:dyDescent="0.3">
      <c r="A3425" s="4">
        <v>44459</v>
      </c>
      <c r="B3425" s="2">
        <v>1354.91</v>
      </c>
      <c r="C3425" s="2">
        <v>-10086.969999999999</v>
      </c>
      <c r="D3425" s="2" t="s">
        <v>52</v>
      </c>
    </row>
    <row r="3426" spans="1:4" ht="15.75" customHeight="1" x14ac:dyDescent="0.3">
      <c r="A3426" s="4">
        <v>44459</v>
      </c>
      <c r="B3426" s="2">
        <v>11067.4</v>
      </c>
      <c r="C3426" s="2">
        <v>-151463.48000000001</v>
      </c>
      <c r="D3426" s="2" t="s">
        <v>55</v>
      </c>
    </row>
    <row r="3427" spans="1:4" ht="15.75" customHeight="1" x14ac:dyDescent="0.3">
      <c r="A3427" s="4">
        <v>44460</v>
      </c>
      <c r="B3427" s="2">
        <v>14746.72</v>
      </c>
      <c r="C3427" s="2">
        <v>-1156950.74</v>
      </c>
      <c r="D3427" s="2" t="s">
        <v>54</v>
      </c>
    </row>
    <row r="3428" spans="1:4" ht="15.75" customHeight="1" x14ac:dyDescent="0.3">
      <c r="A3428" s="4">
        <v>44460</v>
      </c>
      <c r="B3428" s="2">
        <v>8858.7199999999993</v>
      </c>
      <c r="C3428" s="2">
        <v>158826.16</v>
      </c>
      <c r="D3428" s="2" t="s">
        <v>55</v>
      </c>
    </row>
    <row r="3429" spans="1:4" ht="15.75" customHeight="1" x14ac:dyDescent="0.3">
      <c r="A3429" s="4">
        <v>44460</v>
      </c>
      <c r="B3429" s="2">
        <v>1191.5899999999999</v>
      </c>
      <c r="C3429" s="2">
        <v>-3121.3</v>
      </c>
      <c r="D3429" s="2" t="s">
        <v>52</v>
      </c>
    </row>
    <row r="3430" spans="1:4" ht="15.75" customHeight="1" x14ac:dyDescent="0.3">
      <c r="A3430" s="4">
        <v>44460</v>
      </c>
      <c r="B3430" s="2">
        <v>13681.22</v>
      </c>
      <c r="C3430" s="2">
        <v>70944.95</v>
      </c>
      <c r="D3430" s="2" t="s">
        <v>53</v>
      </c>
    </row>
    <row r="3431" spans="1:4" ht="15.75" customHeight="1" x14ac:dyDescent="0.3">
      <c r="A3431" s="4">
        <v>44461</v>
      </c>
      <c r="B3431" s="2">
        <v>1508.9</v>
      </c>
      <c r="C3431" s="2">
        <v>17093.02</v>
      </c>
      <c r="D3431" s="2" t="s">
        <v>52</v>
      </c>
    </row>
    <row r="3432" spans="1:4" ht="15.75" customHeight="1" x14ac:dyDescent="0.3">
      <c r="A3432" s="4">
        <v>44461</v>
      </c>
      <c r="B3432" s="2">
        <v>17871.669999999998</v>
      </c>
      <c r="C3432" s="2">
        <v>-132490.31</v>
      </c>
      <c r="D3432" s="2" t="s">
        <v>53</v>
      </c>
    </row>
    <row r="3433" spans="1:4" ht="15.75" customHeight="1" x14ac:dyDescent="0.3">
      <c r="A3433" s="4">
        <v>44461</v>
      </c>
      <c r="B3433" s="2">
        <v>16872.36</v>
      </c>
      <c r="C3433" s="2">
        <v>8521.83</v>
      </c>
      <c r="D3433" s="2" t="s">
        <v>54</v>
      </c>
    </row>
    <row r="3434" spans="1:4" ht="15.75" customHeight="1" x14ac:dyDescent="0.3">
      <c r="A3434" s="4">
        <v>44461</v>
      </c>
      <c r="B3434" s="2">
        <v>14912.67</v>
      </c>
      <c r="C3434" s="2">
        <v>-29550.99</v>
      </c>
      <c r="D3434" s="2" t="s">
        <v>55</v>
      </c>
    </row>
    <row r="3435" spans="1:4" ht="15.75" customHeight="1" x14ac:dyDescent="0.3">
      <c r="A3435" s="4">
        <v>44462</v>
      </c>
      <c r="B3435" s="2">
        <v>16055.35</v>
      </c>
      <c r="C3435" s="2">
        <v>293808.56</v>
      </c>
      <c r="D3435" s="2" t="s">
        <v>53</v>
      </c>
    </row>
    <row r="3436" spans="1:4" ht="15.75" customHeight="1" x14ac:dyDescent="0.3">
      <c r="A3436" s="4">
        <v>44462</v>
      </c>
      <c r="B3436" s="2">
        <v>19174.169999999998</v>
      </c>
      <c r="C3436" s="2">
        <v>-1855828.37</v>
      </c>
      <c r="D3436" s="2" t="s">
        <v>54</v>
      </c>
    </row>
    <row r="3437" spans="1:4" ht="15.75" customHeight="1" x14ac:dyDescent="0.3">
      <c r="A3437" s="4">
        <v>44462</v>
      </c>
      <c r="B3437" s="2">
        <v>11399.64</v>
      </c>
      <c r="C3437" s="2">
        <v>500212.6</v>
      </c>
      <c r="D3437" s="2" t="s">
        <v>55</v>
      </c>
    </row>
    <row r="3438" spans="1:4" ht="15.75" customHeight="1" x14ac:dyDescent="0.3">
      <c r="A3438" s="4">
        <v>44462</v>
      </c>
      <c r="B3438" s="2">
        <v>1767.16</v>
      </c>
      <c r="C3438" s="2">
        <v>-106041.55</v>
      </c>
      <c r="D3438" s="2" t="s">
        <v>52</v>
      </c>
    </row>
    <row r="3439" spans="1:4" ht="15.75" customHeight="1" x14ac:dyDescent="0.3">
      <c r="A3439" s="4">
        <v>44463</v>
      </c>
      <c r="B3439" s="2">
        <v>7648.74</v>
      </c>
      <c r="C3439" s="2">
        <v>112813.54</v>
      </c>
      <c r="D3439" s="2" t="s">
        <v>55</v>
      </c>
    </row>
    <row r="3440" spans="1:4" ht="15.75" customHeight="1" x14ac:dyDescent="0.3">
      <c r="A3440" s="4">
        <v>44463</v>
      </c>
      <c r="B3440" s="2">
        <v>13642.01</v>
      </c>
      <c r="C3440" s="2">
        <v>354357.34</v>
      </c>
      <c r="D3440" s="2" t="s">
        <v>54</v>
      </c>
    </row>
    <row r="3441" spans="1:4" ht="15.75" customHeight="1" x14ac:dyDescent="0.3">
      <c r="A3441" s="4">
        <v>44463</v>
      </c>
      <c r="B3441" s="2">
        <v>2902.56</v>
      </c>
      <c r="C3441" s="2">
        <v>-174244.51</v>
      </c>
      <c r="D3441" s="2" t="s">
        <v>52</v>
      </c>
    </row>
    <row r="3442" spans="1:4" ht="15.75" customHeight="1" x14ac:dyDescent="0.3">
      <c r="A3442" s="4">
        <v>44463</v>
      </c>
      <c r="B3442" s="2">
        <v>10541.94</v>
      </c>
      <c r="C3442" s="2">
        <v>54725.95</v>
      </c>
      <c r="D3442" s="2" t="s">
        <v>53</v>
      </c>
    </row>
    <row r="3443" spans="1:4" ht="15.75" customHeight="1" x14ac:dyDescent="0.3">
      <c r="A3443" s="4">
        <v>44465</v>
      </c>
      <c r="B3443" s="2">
        <v>176.61</v>
      </c>
      <c r="C3443" s="2">
        <v>-31864.49</v>
      </c>
      <c r="D3443" s="2" t="s">
        <v>53</v>
      </c>
    </row>
    <row r="3444" spans="1:4" ht="15.75" customHeight="1" x14ac:dyDescent="0.3">
      <c r="A3444" s="4">
        <v>44465</v>
      </c>
      <c r="B3444" s="2">
        <v>183.02</v>
      </c>
      <c r="C3444" s="2">
        <v>-21290.78</v>
      </c>
      <c r="D3444" s="2" t="s">
        <v>55</v>
      </c>
    </row>
    <row r="3445" spans="1:4" ht="15.75" customHeight="1" x14ac:dyDescent="0.3">
      <c r="A3445" s="4">
        <v>44465</v>
      </c>
      <c r="B3445" s="2">
        <v>100.91</v>
      </c>
      <c r="C3445" s="2">
        <v>-26431.64</v>
      </c>
      <c r="D3445" s="2" t="s">
        <v>52</v>
      </c>
    </row>
    <row r="3446" spans="1:4" ht="15.75" customHeight="1" x14ac:dyDescent="0.3">
      <c r="A3446" s="4">
        <v>44465</v>
      </c>
      <c r="B3446" s="2">
        <v>177.63</v>
      </c>
      <c r="C3446" s="2">
        <v>1092.1199999999999</v>
      </c>
      <c r="D3446" s="2" t="s">
        <v>54</v>
      </c>
    </row>
    <row r="3447" spans="1:4" ht="15.75" customHeight="1" x14ac:dyDescent="0.3">
      <c r="A3447" s="4">
        <v>44466</v>
      </c>
      <c r="B3447" s="2">
        <v>16289.5</v>
      </c>
      <c r="C3447" s="2">
        <v>515575.92</v>
      </c>
      <c r="D3447" s="2" t="s">
        <v>54</v>
      </c>
    </row>
    <row r="3448" spans="1:4" ht="15.75" customHeight="1" x14ac:dyDescent="0.3">
      <c r="A3448" s="4">
        <v>44466</v>
      </c>
      <c r="B3448" s="2">
        <v>14500.94</v>
      </c>
      <c r="C3448" s="2">
        <v>114913.06</v>
      </c>
      <c r="D3448" s="2" t="s">
        <v>53</v>
      </c>
    </row>
    <row r="3449" spans="1:4" ht="15.75" customHeight="1" x14ac:dyDescent="0.3">
      <c r="A3449" s="4">
        <v>44466</v>
      </c>
      <c r="B3449" s="2">
        <v>5411.48</v>
      </c>
      <c r="C3449" s="2">
        <v>-577949.99</v>
      </c>
      <c r="D3449" s="2" t="s">
        <v>52</v>
      </c>
    </row>
    <row r="3450" spans="1:4" ht="15.75" customHeight="1" x14ac:dyDescent="0.3">
      <c r="A3450" s="4">
        <v>44466</v>
      </c>
      <c r="B3450" s="2">
        <v>8628.2199999999993</v>
      </c>
      <c r="C3450" s="2">
        <v>262602.82</v>
      </c>
      <c r="D3450" s="2" t="s">
        <v>55</v>
      </c>
    </row>
    <row r="3451" spans="1:4" ht="15.75" customHeight="1" x14ac:dyDescent="0.3">
      <c r="A3451" s="4">
        <v>44467</v>
      </c>
      <c r="B3451" s="2">
        <v>21867.22</v>
      </c>
      <c r="C3451" s="2">
        <v>-1918825.27</v>
      </c>
      <c r="D3451" s="2" t="s">
        <v>54</v>
      </c>
    </row>
    <row r="3452" spans="1:4" ht="15.75" customHeight="1" x14ac:dyDescent="0.3">
      <c r="A3452" s="4">
        <v>44467</v>
      </c>
      <c r="B3452" s="2">
        <v>14765.72</v>
      </c>
      <c r="C3452" s="2">
        <v>-1501429.26</v>
      </c>
      <c r="D3452" s="2" t="s">
        <v>55</v>
      </c>
    </row>
    <row r="3453" spans="1:4" ht="15.75" customHeight="1" x14ac:dyDescent="0.3">
      <c r="A3453" s="4">
        <v>44467</v>
      </c>
      <c r="B3453" s="2">
        <v>18137.5</v>
      </c>
      <c r="C3453" s="2">
        <v>-60098.36</v>
      </c>
      <c r="D3453" s="2" t="s">
        <v>53</v>
      </c>
    </row>
    <row r="3454" spans="1:4" ht="15.75" customHeight="1" x14ac:dyDescent="0.3">
      <c r="A3454" s="4">
        <v>44467</v>
      </c>
      <c r="B3454" s="2">
        <v>6955.08</v>
      </c>
      <c r="C3454" s="2">
        <v>-1233449.3899999999</v>
      </c>
      <c r="D3454" s="2" t="s">
        <v>52</v>
      </c>
    </row>
    <row r="3455" spans="1:4" ht="15.75" customHeight="1" x14ac:dyDescent="0.3">
      <c r="A3455" s="4">
        <v>44468</v>
      </c>
      <c r="B3455" s="2">
        <v>5196.78</v>
      </c>
      <c r="C3455" s="2">
        <v>-791073.97</v>
      </c>
      <c r="D3455" s="2" t="s">
        <v>52</v>
      </c>
    </row>
    <row r="3456" spans="1:4" ht="15.75" customHeight="1" x14ac:dyDescent="0.3">
      <c r="A3456" s="4">
        <v>44468</v>
      </c>
      <c r="B3456" s="2">
        <v>17590.580000000002</v>
      </c>
      <c r="C3456" s="2">
        <v>-2352972.02</v>
      </c>
      <c r="D3456" s="2" t="s">
        <v>55</v>
      </c>
    </row>
    <row r="3457" spans="1:4" ht="15.75" customHeight="1" x14ac:dyDescent="0.3">
      <c r="A3457" s="4">
        <v>44468</v>
      </c>
      <c r="B3457" s="2">
        <v>20535.599999999999</v>
      </c>
      <c r="C3457" s="2">
        <v>-2061412.54</v>
      </c>
      <c r="D3457" s="2" t="s">
        <v>53</v>
      </c>
    </row>
    <row r="3458" spans="1:4" ht="15.75" customHeight="1" x14ac:dyDescent="0.3">
      <c r="A3458" s="4">
        <v>44468</v>
      </c>
      <c r="B3458" s="2">
        <v>19283.599999999999</v>
      </c>
      <c r="C3458" s="2">
        <v>-391115.98</v>
      </c>
      <c r="D3458" s="2" t="s">
        <v>54</v>
      </c>
    </row>
    <row r="3459" spans="1:4" ht="15.75" customHeight="1" x14ac:dyDescent="0.3">
      <c r="A3459" s="4">
        <v>44469</v>
      </c>
      <c r="B3459" s="2">
        <v>4361.18</v>
      </c>
      <c r="C3459" s="2">
        <v>12566.21</v>
      </c>
      <c r="D3459" s="2" t="s">
        <v>52</v>
      </c>
    </row>
    <row r="3460" spans="1:4" ht="15.75" customHeight="1" x14ac:dyDescent="0.3">
      <c r="A3460" s="4">
        <v>44469</v>
      </c>
      <c r="B3460" s="2">
        <v>23401.54</v>
      </c>
      <c r="C3460" s="2">
        <v>-1301059.81</v>
      </c>
      <c r="D3460" s="2" t="s">
        <v>54</v>
      </c>
    </row>
    <row r="3461" spans="1:4" ht="15.75" customHeight="1" x14ac:dyDescent="0.3">
      <c r="A3461" s="4">
        <v>44469</v>
      </c>
      <c r="B3461" s="2">
        <v>10563.25</v>
      </c>
      <c r="C3461" s="2">
        <v>-347256.77</v>
      </c>
      <c r="D3461" s="2" t="s">
        <v>55</v>
      </c>
    </row>
    <row r="3462" spans="1:4" ht="15.75" customHeight="1" x14ac:dyDescent="0.3">
      <c r="A3462" s="4">
        <v>44469</v>
      </c>
      <c r="B3462" s="2">
        <v>17308.48</v>
      </c>
      <c r="C3462" s="2">
        <v>-689578.56</v>
      </c>
      <c r="D3462" s="2" t="s">
        <v>53</v>
      </c>
    </row>
    <row r="3463" spans="1:4" ht="15.75" customHeight="1" x14ac:dyDescent="0.3">
      <c r="A3463" s="4">
        <v>44470</v>
      </c>
      <c r="B3463" s="2">
        <v>15504.32</v>
      </c>
      <c r="C3463" s="2">
        <v>18909.96</v>
      </c>
      <c r="D3463" s="2" t="s">
        <v>54</v>
      </c>
    </row>
    <row r="3464" spans="1:4" ht="15.75" customHeight="1" x14ac:dyDescent="0.3">
      <c r="A3464" s="4">
        <v>44470</v>
      </c>
      <c r="B3464" s="2">
        <v>10294.33</v>
      </c>
      <c r="C3464" s="2">
        <v>-17689.39</v>
      </c>
      <c r="D3464" s="2" t="s">
        <v>55</v>
      </c>
    </row>
    <row r="3465" spans="1:4" ht="15.75" customHeight="1" x14ac:dyDescent="0.3">
      <c r="A3465" s="4">
        <v>44470</v>
      </c>
      <c r="B3465" s="2">
        <v>12284.48</v>
      </c>
      <c r="C3465" s="2">
        <v>72515.520000000004</v>
      </c>
      <c r="D3465" s="2" t="s">
        <v>53</v>
      </c>
    </row>
    <row r="3466" spans="1:4" ht="15.75" customHeight="1" x14ac:dyDescent="0.3">
      <c r="A3466" s="4">
        <v>44470</v>
      </c>
      <c r="B3466" s="2">
        <v>2831.29</v>
      </c>
      <c r="C3466" s="2">
        <v>24380.43</v>
      </c>
      <c r="D3466" s="2" t="s">
        <v>52</v>
      </c>
    </row>
    <row r="3467" spans="1:4" ht="15.75" customHeight="1" x14ac:dyDescent="0.3">
      <c r="A3467" s="4">
        <v>44472</v>
      </c>
      <c r="B3467" s="2">
        <v>282.56</v>
      </c>
      <c r="C3467" s="2">
        <v>2469.15</v>
      </c>
      <c r="D3467" s="2" t="s">
        <v>55</v>
      </c>
    </row>
    <row r="3468" spans="1:4" ht="15.75" customHeight="1" x14ac:dyDescent="0.3">
      <c r="A3468" s="4">
        <v>44472</v>
      </c>
      <c r="B3468" s="2">
        <v>559.35</v>
      </c>
      <c r="C3468" s="2">
        <v>-22853.9</v>
      </c>
      <c r="D3468" s="2" t="s">
        <v>54</v>
      </c>
    </row>
    <row r="3469" spans="1:4" ht="15.75" customHeight="1" x14ac:dyDescent="0.3">
      <c r="A3469" s="4">
        <v>44472</v>
      </c>
      <c r="B3469" s="2">
        <v>188.86</v>
      </c>
      <c r="C3469" s="2">
        <v>863.74</v>
      </c>
      <c r="D3469" s="2" t="s">
        <v>52</v>
      </c>
    </row>
    <row r="3470" spans="1:4" ht="15.75" customHeight="1" x14ac:dyDescent="0.3">
      <c r="A3470" s="4">
        <v>44472</v>
      </c>
      <c r="B3470" s="2">
        <v>446.01</v>
      </c>
      <c r="C3470" s="2">
        <v>-5922.51</v>
      </c>
      <c r="D3470" s="2" t="s">
        <v>53</v>
      </c>
    </row>
    <row r="3471" spans="1:4" ht="15.75" customHeight="1" x14ac:dyDescent="0.3">
      <c r="A3471" s="4">
        <v>44473</v>
      </c>
      <c r="B3471" s="2">
        <v>14309.28</v>
      </c>
      <c r="C3471" s="2">
        <v>99632.69</v>
      </c>
      <c r="D3471" s="2" t="s">
        <v>53</v>
      </c>
    </row>
    <row r="3472" spans="1:4" ht="15.75" customHeight="1" x14ac:dyDescent="0.3">
      <c r="A3472" s="4">
        <v>44473</v>
      </c>
      <c r="B3472" s="2">
        <v>20701.09</v>
      </c>
      <c r="C3472" s="2">
        <v>-51853.55</v>
      </c>
      <c r="D3472" s="2" t="s">
        <v>54</v>
      </c>
    </row>
    <row r="3473" spans="1:4" ht="15.75" customHeight="1" x14ac:dyDescent="0.3">
      <c r="A3473" s="4">
        <v>44473</v>
      </c>
      <c r="B3473" s="2">
        <v>2954.22</v>
      </c>
      <c r="C3473" s="2">
        <v>36091.730000000003</v>
      </c>
      <c r="D3473" s="2" t="s">
        <v>52</v>
      </c>
    </row>
    <row r="3474" spans="1:4" ht="15.75" customHeight="1" x14ac:dyDescent="0.3">
      <c r="A3474" s="4">
        <v>44473</v>
      </c>
      <c r="B3474" s="2">
        <v>9768.69</v>
      </c>
      <c r="C3474" s="2">
        <v>10967.28</v>
      </c>
      <c r="D3474" s="2" t="s">
        <v>55</v>
      </c>
    </row>
    <row r="3475" spans="1:4" ht="15.75" customHeight="1" x14ac:dyDescent="0.3">
      <c r="A3475" s="4">
        <v>44474</v>
      </c>
      <c r="B3475" s="2">
        <v>14322.78</v>
      </c>
      <c r="C3475" s="2">
        <v>-43753.73</v>
      </c>
      <c r="D3475" s="2" t="s">
        <v>53</v>
      </c>
    </row>
    <row r="3476" spans="1:4" ht="15.75" customHeight="1" x14ac:dyDescent="0.3">
      <c r="A3476" s="4">
        <v>44474</v>
      </c>
      <c r="B3476" s="2">
        <v>9360.77</v>
      </c>
      <c r="C3476" s="2">
        <v>82774.94</v>
      </c>
      <c r="D3476" s="2" t="s">
        <v>55</v>
      </c>
    </row>
    <row r="3477" spans="1:4" ht="15.75" customHeight="1" x14ac:dyDescent="0.3">
      <c r="A3477" s="4">
        <v>44474</v>
      </c>
      <c r="B3477" s="2">
        <v>1748.21</v>
      </c>
      <c r="C3477" s="2">
        <v>-40786.33</v>
      </c>
      <c r="D3477" s="2" t="s">
        <v>52</v>
      </c>
    </row>
    <row r="3478" spans="1:4" ht="15.75" customHeight="1" x14ac:dyDescent="0.3">
      <c r="A3478" s="4">
        <v>44474</v>
      </c>
      <c r="B3478" s="2">
        <v>17757.88</v>
      </c>
      <c r="C3478" s="2">
        <v>237127.17</v>
      </c>
      <c r="D3478" s="2" t="s">
        <v>54</v>
      </c>
    </row>
    <row r="3479" spans="1:4" ht="15.75" customHeight="1" x14ac:dyDescent="0.3">
      <c r="A3479" s="4">
        <v>44475</v>
      </c>
      <c r="B3479" s="2">
        <v>17010.150000000001</v>
      </c>
      <c r="C3479" s="2">
        <v>-545969.42000000004</v>
      </c>
      <c r="D3479" s="2" t="s">
        <v>53</v>
      </c>
    </row>
    <row r="3480" spans="1:4" ht="15.75" customHeight="1" x14ac:dyDescent="0.3">
      <c r="A3480" s="4">
        <v>44475</v>
      </c>
      <c r="B3480" s="2">
        <v>2254.9899999999998</v>
      </c>
      <c r="C3480" s="2">
        <v>-12831.69</v>
      </c>
      <c r="D3480" s="2" t="s">
        <v>52</v>
      </c>
    </row>
    <row r="3481" spans="1:4" ht="15.75" customHeight="1" x14ac:dyDescent="0.3">
      <c r="A3481" s="4">
        <v>44475</v>
      </c>
      <c r="B3481" s="2">
        <v>20911.82</v>
      </c>
      <c r="C3481" s="2">
        <v>615878.47</v>
      </c>
      <c r="D3481" s="2" t="s">
        <v>54</v>
      </c>
    </row>
    <row r="3482" spans="1:4" ht="15.75" customHeight="1" x14ac:dyDescent="0.3">
      <c r="A3482" s="4">
        <v>44475</v>
      </c>
      <c r="B3482" s="2">
        <v>9611.5</v>
      </c>
      <c r="C3482" s="2">
        <v>91423.17</v>
      </c>
      <c r="D3482" s="2" t="s">
        <v>55</v>
      </c>
    </row>
    <row r="3483" spans="1:4" ht="15.75" customHeight="1" x14ac:dyDescent="0.3">
      <c r="A3483" s="4">
        <v>44476</v>
      </c>
      <c r="B3483" s="2">
        <v>12708.84</v>
      </c>
      <c r="C3483" s="2">
        <v>31306.720000000001</v>
      </c>
      <c r="D3483" s="2" t="s">
        <v>53</v>
      </c>
    </row>
    <row r="3484" spans="1:4" ht="15.75" customHeight="1" x14ac:dyDescent="0.3">
      <c r="A3484" s="4">
        <v>44476</v>
      </c>
      <c r="B3484" s="2">
        <v>1466.51</v>
      </c>
      <c r="C3484" s="2">
        <v>-3223.16</v>
      </c>
      <c r="D3484" s="2" t="s">
        <v>52</v>
      </c>
    </row>
    <row r="3485" spans="1:4" ht="15.75" customHeight="1" x14ac:dyDescent="0.3">
      <c r="A3485" s="4">
        <v>44476</v>
      </c>
      <c r="B3485" s="2">
        <v>20601.37</v>
      </c>
      <c r="C3485" s="2">
        <v>795787.72</v>
      </c>
      <c r="D3485" s="2" t="s">
        <v>54</v>
      </c>
    </row>
    <row r="3486" spans="1:4" ht="15.75" customHeight="1" x14ac:dyDescent="0.3">
      <c r="A3486" s="4">
        <v>44476</v>
      </c>
      <c r="B3486" s="2">
        <v>9058.07</v>
      </c>
      <c r="C3486" s="2">
        <v>42879.9</v>
      </c>
      <c r="D3486" s="2" t="s">
        <v>55</v>
      </c>
    </row>
    <row r="3487" spans="1:4" ht="15.75" customHeight="1" x14ac:dyDescent="0.3">
      <c r="A3487" s="4">
        <v>44477</v>
      </c>
      <c r="B3487" s="2">
        <v>2941.72</v>
      </c>
      <c r="C3487" s="2">
        <v>-153109.79</v>
      </c>
      <c r="D3487" s="2" t="s">
        <v>52</v>
      </c>
    </row>
    <row r="3488" spans="1:4" ht="15.75" customHeight="1" x14ac:dyDescent="0.3">
      <c r="A3488" s="4">
        <v>44477</v>
      </c>
      <c r="B3488" s="2">
        <v>24719.61</v>
      </c>
      <c r="C3488" s="2">
        <v>-63755.7</v>
      </c>
      <c r="D3488" s="2" t="s">
        <v>54</v>
      </c>
    </row>
    <row r="3489" spans="1:4" ht="15.75" customHeight="1" x14ac:dyDescent="0.3">
      <c r="A3489" s="4">
        <v>44477</v>
      </c>
      <c r="B3489" s="2">
        <v>13409.9</v>
      </c>
      <c r="C3489" s="2">
        <v>-15179.16</v>
      </c>
      <c r="D3489" s="2" t="s">
        <v>53</v>
      </c>
    </row>
    <row r="3490" spans="1:4" ht="15.75" customHeight="1" x14ac:dyDescent="0.3">
      <c r="A3490" s="4">
        <v>44477</v>
      </c>
      <c r="B3490" s="2">
        <v>8313.89</v>
      </c>
      <c r="C3490" s="2">
        <v>-66564.649999999994</v>
      </c>
      <c r="D3490" s="2" t="s">
        <v>55</v>
      </c>
    </row>
    <row r="3491" spans="1:4" ht="15.75" customHeight="1" x14ac:dyDescent="0.3">
      <c r="A3491" s="4">
        <v>44479</v>
      </c>
      <c r="B3491" s="2">
        <v>181.19</v>
      </c>
      <c r="C3491" s="2">
        <v>-84881.52</v>
      </c>
      <c r="D3491" s="2" t="s">
        <v>52</v>
      </c>
    </row>
    <row r="3492" spans="1:4" ht="15.75" customHeight="1" x14ac:dyDescent="0.3">
      <c r="A3492" s="4">
        <v>44479</v>
      </c>
      <c r="B3492" s="2">
        <v>297.89999999999998</v>
      </c>
      <c r="C3492" s="2">
        <v>-15689.72</v>
      </c>
      <c r="D3492" s="2" t="s">
        <v>53</v>
      </c>
    </row>
    <row r="3493" spans="1:4" ht="15.75" customHeight="1" x14ac:dyDescent="0.3">
      <c r="A3493" s="4">
        <v>44479</v>
      </c>
      <c r="B3493" s="2">
        <v>868.78</v>
      </c>
      <c r="C3493" s="2">
        <v>-154310.94</v>
      </c>
      <c r="D3493" s="2" t="s">
        <v>54</v>
      </c>
    </row>
    <row r="3494" spans="1:4" ht="15.75" customHeight="1" x14ac:dyDescent="0.3">
      <c r="A3494" s="4">
        <v>44479</v>
      </c>
      <c r="B3494" s="2">
        <v>132.11000000000001</v>
      </c>
      <c r="C3494" s="2">
        <v>-5463.43</v>
      </c>
      <c r="D3494" s="2" t="s">
        <v>55</v>
      </c>
    </row>
    <row r="3495" spans="1:4" ht="15.75" customHeight="1" x14ac:dyDescent="0.3">
      <c r="A3495" s="4">
        <v>44480</v>
      </c>
      <c r="B3495" s="2">
        <v>17595.330000000002</v>
      </c>
      <c r="C3495" s="2">
        <v>687727.95</v>
      </c>
      <c r="D3495" s="2" t="s">
        <v>54</v>
      </c>
    </row>
    <row r="3496" spans="1:4" ht="15.75" customHeight="1" x14ac:dyDescent="0.3">
      <c r="A3496" s="4">
        <v>44480</v>
      </c>
      <c r="B3496" s="2">
        <v>11725.06</v>
      </c>
      <c r="C3496" s="2">
        <v>-74543.509999999995</v>
      </c>
      <c r="D3496" s="2" t="s">
        <v>53</v>
      </c>
    </row>
    <row r="3497" spans="1:4" ht="15.75" customHeight="1" x14ac:dyDescent="0.3">
      <c r="A3497" s="4">
        <v>44480</v>
      </c>
      <c r="B3497" s="2">
        <v>9138.7199999999993</v>
      </c>
      <c r="C3497" s="2">
        <v>-40522.1</v>
      </c>
      <c r="D3497" s="2" t="s">
        <v>55</v>
      </c>
    </row>
    <row r="3498" spans="1:4" ht="15.75" customHeight="1" x14ac:dyDescent="0.3">
      <c r="A3498" s="4">
        <v>44480</v>
      </c>
      <c r="B3498" s="2">
        <v>4837.78</v>
      </c>
      <c r="C3498" s="2">
        <v>-1553169.3</v>
      </c>
      <c r="D3498" s="2" t="s">
        <v>52</v>
      </c>
    </row>
    <row r="3499" spans="1:4" ht="15.75" customHeight="1" x14ac:dyDescent="0.3">
      <c r="A3499" s="4">
        <v>44481</v>
      </c>
      <c r="B3499" s="2">
        <v>24812.400000000001</v>
      </c>
      <c r="C3499" s="2">
        <v>1432756.26</v>
      </c>
      <c r="D3499" s="2" t="s">
        <v>54</v>
      </c>
    </row>
    <row r="3500" spans="1:4" ht="15.75" customHeight="1" x14ac:dyDescent="0.3">
      <c r="A3500" s="4">
        <v>44481</v>
      </c>
      <c r="B3500" s="2">
        <v>10549.8</v>
      </c>
      <c r="C3500" s="2">
        <v>123890.78</v>
      </c>
      <c r="D3500" s="2" t="s">
        <v>55</v>
      </c>
    </row>
    <row r="3501" spans="1:4" ht="15.75" customHeight="1" x14ac:dyDescent="0.3">
      <c r="A3501" s="4">
        <v>44481</v>
      </c>
      <c r="B3501" s="2">
        <v>12202.32</v>
      </c>
      <c r="C3501" s="2">
        <v>-139236.9</v>
      </c>
      <c r="D3501" s="2" t="s">
        <v>53</v>
      </c>
    </row>
    <row r="3502" spans="1:4" ht="15.75" customHeight="1" x14ac:dyDescent="0.3">
      <c r="A3502" s="4">
        <v>44481</v>
      </c>
      <c r="B3502" s="2">
        <v>4381.55</v>
      </c>
      <c r="C3502" s="2">
        <v>-632456.36</v>
      </c>
      <c r="D3502" s="2" t="s">
        <v>52</v>
      </c>
    </row>
    <row r="3503" spans="1:4" ht="15.75" customHeight="1" x14ac:dyDescent="0.3">
      <c r="A3503" s="4">
        <v>44482</v>
      </c>
      <c r="B3503" s="2">
        <v>30368.720000000001</v>
      </c>
      <c r="C3503" s="2">
        <v>-1603388.35</v>
      </c>
      <c r="D3503" s="2" t="s">
        <v>54</v>
      </c>
    </row>
    <row r="3504" spans="1:4" ht="15.75" customHeight="1" x14ac:dyDescent="0.3">
      <c r="A3504" s="4">
        <v>44482</v>
      </c>
      <c r="B3504" s="2">
        <v>10084.01</v>
      </c>
      <c r="C3504" s="2">
        <v>84578.46</v>
      </c>
      <c r="D3504" s="2" t="s">
        <v>55</v>
      </c>
    </row>
    <row r="3505" spans="1:4" ht="15.75" customHeight="1" x14ac:dyDescent="0.3">
      <c r="A3505" s="4">
        <v>44482</v>
      </c>
      <c r="B3505" s="2">
        <v>3095.57</v>
      </c>
      <c r="C3505" s="2">
        <v>-49135.28</v>
      </c>
      <c r="D3505" s="2" t="s">
        <v>52</v>
      </c>
    </row>
    <row r="3506" spans="1:4" ht="15.75" customHeight="1" x14ac:dyDescent="0.3">
      <c r="A3506" s="4">
        <v>44482</v>
      </c>
      <c r="B3506" s="2">
        <v>13852.8</v>
      </c>
      <c r="C3506" s="2">
        <v>92974.86</v>
      </c>
      <c r="D3506" s="2" t="s">
        <v>53</v>
      </c>
    </row>
    <row r="3507" spans="1:4" ht="15.75" customHeight="1" x14ac:dyDescent="0.3">
      <c r="A3507" s="4">
        <v>44483</v>
      </c>
      <c r="B3507" s="2">
        <v>8521.4</v>
      </c>
      <c r="C3507" s="2">
        <v>-317103.37</v>
      </c>
      <c r="D3507" s="2" t="s">
        <v>55</v>
      </c>
    </row>
    <row r="3508" spans="1:4" ht="15.75" customHeight="1" x14ac:dyDescent="0.3">
      <c r="A3508" s="4">
        <v>44483</v>
      </c>
      <c r="B3508" s="2">
        <v>10335.44</v>
      </c>
      <c r="C3508" s="2">
        <v>-172492.07</v>
      </c>
      <c r="D3508" s="2" t="s">
        <v>53</v>
      </c>
    </row>
    <row r="3509" spans="1:4" ht="15.75" customHeight="1" x14ac:dyDescent="0.3">
      <c r="A3509" s="4">
        <v>44483</v>
      </c>
      <c r="B3509" s="2">
        <v>18447.169999999998</v>
      </c>
      <c r="C3509" s="2">
        <v>-956473.35</v>
      </c>
      <c r="D3509" s="2" t="s">
        <v>54</v>
      </c>
    </row>
    <row r="3510" spans="1:4" ht="15.75" customHeight="1" x14ac:dyDescent="0.3">
      <c r="A3510" s="4">
        <v>44483</v>
      </c>
      <c r="B3510" s="2">
        <v>2364.63</v>
      </c>
      <c r="C3510" s="2">
        <v>-145198.53</v>
      </c>
      <c r="D3510" s="2" t="s">
        <v>52</v>
      </c>
    </row>
    <row r="3511" spans="1:4" ht="15.75" customHeight="1" x14ac:dyDescent="0.3">
      <c r="A3511" s="4">
        <v>44484</v>
      </c>
      <c r="B3511" s="2">
        <v>3378.04</v>
      </c>
      <c r="C3511" s="2">
        <v>-787729.39</v>
      </c>
      <c r="D3511" s="2" t="s">
        <v>52</v>
      </c>
    </row>
    <row r="3512" spans="1:4" ht="15.75" customHeight="1" x14ac:dyDescent="0.3">
      <c r="A3512" s="4">
        <v>44484</v>
      </c>
      <c r="B3512" s="2">
        <v>22517.97</v>
      </c>
      <c r="C3512" s="2">
        <v>-1540047.39</v>
      </c>
      <c r="D3512" s="2" t="s">
        <v>54</v>
      </c>
    </row>
    <row r="3513" spans="1:4" ht="15.75" customHeight="1" x14ac:dyDescent="0.3">
      <c r="A3513" s="4">
        <v>44484</v>
      </c>
      <c r="B3513" s="2">
        <v>9583.52</v>
      </c>
      <c r="C3513" s="2">
        <v>-17667.759999999998</v>
      </c>
      <c r="D3513" s="2" t="s">
        <v>53</v>
      </c>
    </row>
    <row r="3514" spans="1:4" ht="15.75" customHeight="1" x14ac:dyDescent="0.3">
      <c r="A3514" s="4">
        <v>44484</v>
      </c>
      <c r="B3514" s="2">
        <v>7371.84</v>
      </c>
      <c r="C3514" s="2">
        <v>-191433.63</v>
      </c>
      <c r="D3514" s="2" t="s">
        <v>55</v>
      </c>
    </row>
    <row r="3515" spans="1:4" ht="15.75" customHeight="1" x14ac:dyDescent="0.3">
      <c r="A3515" s="4">
        <v>44486</v>
      </c>
      <c r="B3515" s="2">
        <v>161.97999999999999</v>
      </c>
      <c r="C3515" s="2">
        <v>-12369.77</v>
      </c>
      <c r="D3515" s="2" t="s">
        <v>53</v>
      </c>
    </row>
    <row r="3516" spans="1:4" ht="15.75" customHeight="1" x14ac:dyDescent="0.3">
      <c r="A3516" s="4">
        <v>44486</v>
      </c>
      <c r="B3516" s="2">
        <v>203.78</v>
      </c>
      <c r="C3516" s="2">
        <v>-24520.31</v>
      </c>
      <c r="D3516" s="2" t="s">
        <v>55</v>
      </c>
    </row>
    <row r="3517" spans="1:4" ht="15.75" customHeight="1" x14ac:dyDescent="0.3">
      <c r="A3517" s="4">
        <v>44486</v>
      </c>
      <c r="B3517" s="2">
        <v>72.28</v>
      </c>
      <c r="C3517" s="2">
        <v>-18937.169999999998</v>
      </c>
      <c r="D3517" s="2" t="s">
        <v>52</v>
      </c>
    </row>
    <row r="3518" spans="1:4" ht="15.75" customHeight="1" x14ac:dyDescent="0.3">
      <c r="A3518" s="4">
        <v>44486</v>
      </c>
      <c r="B3518" s="2">
        <v>724.53</v>
      </c>
      <c r="C3518" s="2">
        <v>-75921.22</v>
      </c>
      <c r="D3518" s="2" t="s">
        <v>54</v>
      </c>
    </row>
    <row r="3519" spans="1:4" ht="15.75" customHeight="1" x14ac:dyDescent="0.3">
      <c r="A3519" s="4">
        <v>44487</v>
      </c>
      <c r="B3519" s="2">
        <v>6124.86</v>
      </c>
      <c r="C3519" s="2">
        <v>58429.64</v>
      </c>
      <c r="D3519" s="2" t="s">
        <v>55</v>
      </c>
    </row>
    <row r="3520" spans="1:4" ht="15.75" customHeight="1" x14ac:dyDescent="0.3">
      <c r="A3520" s="4">
        <v>44487</v>
      </c>
      <c r="B3520" s="2">
        <v>19105.52</v>
      </c>
      <c r="C3520" s="2">
        <v>232244.38</v>
      </c>
      <c r="D3520" s="2" t="s">
        <v>54</v>
      </c>
    </row>
    <row r="3521" spans="1:4" ht="15.75" customHeight="1" x14ac:dyDescent="0.3">
      <c r="A3521" s="4">
        <v>44487</v>
      </c>
      <c r="B3521" s="2">
        <v>11055.39</v>
      </c>
      <c r="C3521" s="2">
        <v>18526.349999999999</v>
      </c>
      <c r="D3521" s="2" t="s">
        <v>53</v>
      </c>
    </row>
    <row r="3522" spans="1:4" ht="15.75" customHeight="1" x14ac:dyDescent="0.3">
      <c r="A3522" s="4">
        <v>44487</v>
      </c>
      <c r="B3522" s="2">
        <v>2303.86</v>
      </c>
      <c r="C3522" s="2">
        <v>-21.44</v>
      </c>
      <c r="D3522" s="2" t="s">
        <v>52</v>
      </c>
    </row>
    <row r="3523" spans="1:4" ht="15.75" customHeight="1" x14ac:dyDescent="0.3">
      <c r="A3523" s="4">
        <v>44488</v>
      </c>
      <c r="B3523" s="2">
        <v>23226.15</v>
      </c>
      <c r="C3523" s="2">
        <v>-108047.88</v>
      </c>
      <c r="D3523" s="2" t="s">
        <v>54</v>
      </c>
    </row>
    <row r="3524" spans="1:4" ht="15.75" customHeight="1" x14ac:dyDescent="0.3">
      <c r="A3524" s="4">
        <v>44488</v>
      </c>
      <c r="B3524" s="2">
        <v>8638.3700000000008</v>
      </c>
      <c r="C3524" s="2">
        <v>-584527.92000000004</v>
      </c>
      <c r="D3524" s="2" t="s">
        <v>55</v>
      </c>
    </row>
    <row r="3525" spans="1:4" ht="15.75" customHeight="1" x14ac:dyDescent="0.3">
      <c r="A3525" s="4">
        <v>44488</v>
      </c>
      <c r="B3525" s="2">
        <v>12143.5</v>
      </c>
      <c r="C3525" s="2">
        <v>-228447.92</v>
      </c>
      <c r="D3525" s="2" t="s">
        <v>53</v>
      </c>
    </row>
    <row r="3526" spans="1:4" ht="15.75" customHeight="1" x14ac:dyDescent="0.3">
      <c r="A3526" s="4">
        <v>44488</v>
      </c>
      <c r="B3526" s="2">
        <v>2675.55</v>
      </c>
      <c r="C3526" s="2">
        <v>-165767.03</v>
      </c>
      <c r="D3526" s="2" t="s">
        <v>52</v>
      </c>
    </row>
    <row r="3527" spans="1:4" ht="15.75" customHeight="1" x14ac:dyDescent="0.3">
      <c r="A3527" s="4">
        <v>44489</v>
      </c>
      <c r="B3527" s="2">
        <v>7920.07</v>
      </c>
      <c r="C3527" s="2">
        <v>-191805.78</v>
      </c>
      <c r="D3527" s="2" t="s">
        <v>55</v>
      </c>
    </row>
    <row r="3528" spans="1:4" ht="15.75" customHeight="1" x14ac:dyDescent="0.3">
      <c r="A3528" s="4">
        <v>44489</v>
      </c>
      <c r="B3528" s="2">
        <v>20173.990000000002</v>
      </c>
      <c r="C3528" s="2">
        <v>235718.55</v>
      </c>
      <c r="D3528" s="2" t="s">
        <v>54</v>
      </c>
    </row>
    <row r="3529" spans="1:4" ht="15.75" customHeight="1" x14ac:dyDescent="0.3">
      <c r="A3529" s="4">
        <v>44489</v>
      </c>
      <c r="B3529" s="2">
        <v>2478.15</v>
      </c>
      <c r="C3529" s="2">
        <v>-184546.13</v>
      </c>
      <c r="D3529" s="2" t="s">
        <v>52</v>
      </c>
    </row>
    <row r="3530" spans="1:4" ht="15.75" customHeight="1" x14ac:dyDescent="0.3">
      <c r="A3530" s="4">
        <v>44489</v>
      </c>
      <c r="B3530" s="2">
        <v>9751.68</v>
      </c>
      <c r="C3530" s="2">
        <v>4005.38</v>
      </c>
      <c r="D3530" s="2" t="s">
        <v>53</v>
      </c>
    </row>
    <row r="3531" spans="1:4" ht="15.75" customHeight="1" x14ac:dyDescent="0.3">
      <c r="A3531" s="4">
        <v>44490</v>
      </c>
      <c r="B3531" s="2">
        <v>21324.41</v>
      </c>
      <c r="C3531" s="2">
        <v>706030.32</v>
      </c>
      <c r="D3531" s="2" t="s">
        <v>54</v>
      </c>
    </row>
    <row r="3532" spans="1:4" ht="15.75" customHeight="1" x14ac:dyDescent="0.3">
      <c r="A3532" s="4">
        <v>44490</v>
      </c>
      <c r="B3532" s="2">
        <v>10908.05</v>
      </c>
      <c r="C3532" s="2">
        <v>-6458.58</v>
      </c>
      <c r="D3532" s="2" t="s">
        <v>53</v>
      </c>
    </row>
    <row r="3533" spans="1:4" ht="15.75" customHeight="1" x14ac:dyDescent="0.3">
      <c r="A3533" s="4">
        <v>44490</v>
      </c>
      <c r="B3533" s="2">
        <v>7236.17</v>
      </c>
      <c r="C3533" s="2">
        <v>99845.53</v>
      </c>
      <c r="D3533" s="2" t="s">
        <v>55</v>
      </c>
    </row>
    <row r="3534" spans="1:4" ht="15.75" customHeight="1" x14ac:dyDescent="0.3">
      <c r="A3534" s="4">
        <v>44490</v>
      </c>
      <c r="B3534" s="2">
        <v>2799.49</v>
      </c>
      <c r="C3534" s="2">
        <v>-19004.97</v>
      </c>
      <c r="D3534" s="2" t="s">
        <v>52</v>
      </c>
    </row>
    <row r="3535" spans="1:4" ht="15.75" customHeight="1" x14ac:dyDescent="0.3">
      <c r="A3535" s="4">
        <v>44491</v>
      </c>
      <c r="B3535" s="2">
        <v>8720.7900000000009</v>
      </c>
      <c r="C3535" s="2">
        <v>155630.75</v>
      </c>
      <c r="D3535" s="2" t="s">
        <v>55</v>
      </c>
    </row>
    <row r="3536" spans="1:4" ht="15.75" customHeight="1" x14ac:dyDescent="0.3">
      <c r="A3536" s="4">
        <v>44491</v>
      </c>
      <c r="B3536" s="2">
        <v>2313.52</v>
      </c>
      <c r="C3536" s="2">
        <v>12367.86</v>
      </c>
      <c r="D3536" s="2" t="s">
        <v>52</v>
      </c>
    </row>
    <row r="3537" spans="1:4" ht="15.75" customHeight="1" x14ac:dyDescent="0.3">
      <c r="A3537" s="4">
        <v>44491</v>
      </c>
      <c r="B3537" s="2">
        <v>29808.71</v>
      </c>
      <c r="C3537" s="2">
        <v>-3330873.61</v>
      </c>
      <c r="D3537" s="2" t="s">
        <v>54</v>
      </c>
    </row>
    <row r="3538" spans="1:4" ht="15.75" customHeight="1" x14ac:dyDescent="0.3">
      <c r="A3538" s="4">
        <v>44491</v>
      </c>
      <c r="B3538" s="2">
        <v>11026.29</v>
      </c>
      <c r="C3538" s="2">
        <v>66230.34</v>
      </c>
      <c r="D3538" s="2" t="s">
        <v>53</v>
      </c>
    </row>
    <row r="3539" spans="1:4" ht="15.75" customHeight="1" x14ac:dyDescent="0.3">
      <c r="A3539" s="4">
        <v>44493</v>
      </c>
      <c r="B3539" s="2">
        <v>217.58</v>
      </c>
      <c r="C3539" s="2">
        <v>-15403.96</v>
      </c>
      <c r="D3539" s="2" t="s">
        <v>53</v>
      </c>
    </row>
    <row r="3540" spans="1:4" ht="15.75" customHeight="1" x14ac:dyDescent="0.3">
      <c r="A3540" s="4">
        <v>44493</v>
      </c>
      <c r="B3540" s="2">
        <v>88.41</v>
      </c>
      <c r="C3540" s="2">
        <v>3406.71</v>
      </c>
      <c r="D3540" s="2" t="s">
        <v>52</v>
      </c>
    </row>
    <row r="3541" spans="1:4" ht="15.75" customHeight="1" x14ac:dyDescent="0.3">
      <c r="A3541" s="4">
        <v>44493</v>
      </c>
      <c r="B3541" s="2">
        <v>195.14</v>
      </c>
      <c r="C3541" s="2">
        <v>32.630000000000003</v>
      </c>
      <c r="D3541" s="2" t="s">
        <v>54</v>
      </c>
    </row>
    <row r="3542" spans="1:4" ht="15.75" customHeight="1" x14ac:dyDescent="0.3">
      <c r="A3542" s="4">
        <v>44493</v>
      </c>
      <c r="B3542" s="2">
        <v>132.47</v>
      </c>
      <c r="C3542" s="2">
        <v>2765.09</v>
      </c>
      <c r="D3542" s="2" t="s">
        <v>55</v>
      </c>
    </row>
    <row r="3543" spans="1:4" ht="15.75" customHeight="1" x14ac:dyDescent="0.3">
      <c r="A3543" s="4">
        <v>44494</v>
      </c>
      <c r="B3543" s="2">
        <v>1912.85</v>
      </c>
      <c r="C3543" s="2">
        <v>-3394.34</v>
      </c>
      <c r="D3543" s="2" t="s">
        <v>52</v>
      </c>
    </row>
    <row r="3544" spans="1:4" ht="15.75" customHeight="1" x14ac:dyDescent="0.3">
      <c r="A3544" s="4">
        <v>44494</v>
      </c>
      <c r="B3544" s="2">
        <v>13816.85</v>
      </c>
      <c r="C3544" s="2">
        <v>-32246.85</v>
      </c>
      <c r="D3544" s="2" t="s">
        <v>53</v>
      </c>
    </row>
    <row r="3545" spans="1:4" ht="15.75" customHeight="1" x14ac:dyDescent="0.3">
      <c r="A3545" s="4">
        <v>44494</v>
      </c>
      <c r="B3545" s="2">
        <v>8336.5400000000009</v>
      </c>
      <c r="C3545" s="2">
        <v>210565.61</v>
      </c>
      <c r="D3545" s="2" t="s">
        <v>55</v>
      </c>
    </row>
    <row r="3546" spans="1:4" ht="15.75" customHeight="1" x14ac:dyDescent="0.3">
      <c r="A3546" s="4">
        <v>44494</v>
      </c>
      <c r="B3546" s="2">
        <v>19902.419999999998</v>
      </c>
      <c r="C3546" s="2">
        <v>471865.31</v>
      </c>
      <c r="D3546" s="2" t="s">
        <v>54</v>
      </c>
    </row>
    <row r="3547" spans="1:4" ht="15.75" customHeight="1" x14ac:dyDescent="0.3">
      <c r="A3547" s="4">
        <v>44495</v>
      </c>
      <c r="B3547" s="2">
        <v>12326.35</v>
      </c>
      <c r="C3547" s="2">
        <v>54518.96</v>
      </c>
      <c r="D3547" s="2" t="s">
        <v>53</v>
      </c>
    </row>
    <row r="3548" spans="1:4" ht="15.75" customHeight="1" x14ac:dyDescent="0.3">
      <c r="A3548" s="4">
        <v>44495</v>
      </c>
      <c r="B3548" s="2">
        <v>10108.26</v>
      </c>
      <c r="C3548" s="2">
        <v>48698.7</v>
      </c>
      <c r="D3548" s="2" t="s">
        <v>55</v>
      </c>
    </row>
    <row r="3549" spans="1:4" ht="15.75" customHeight="1" x14ac:dyDescent="0.3">
      <c r="A3549" s="4">
        <v>44495</v>
      </c>
      <c r="B3549" s="2">
        <v>1845.26</v>
      </c>
      <c r="C3549" s="2">
        <v>-79026.62</v>
      </c>
      <c r="D3549" s="2" t="s">
        <v>52</v>
      </c>
    </row>
    <row r="3550" spans="1:4" ht="15.75" customHeight="1" x14ac:dyDescent="0.3">
      <c r="A3550" s="4">
        <v>44495</v>
      </c>
      <c r="B3550" s="2">
        <v>25347.18</v>
      </c>
      <c r="C3550" s="2">
        <v>-215185.13</v>
      </c>
      <c r="D3550" s="2" t="s">
        <v>54</v>
      </c>
    </row>
    <row r="3551" spans="1:4" ht="15.75" customHeight="1" x14ac:dyDescent="0.3">
      <c r="A3551" s="4">
        <v>44496</v>
      </c>
      <c r="B3551" s="2">
        <v>10221.709999999999</v>
      </c>
      <c r="C3551" s="2">
        <v>196682.36</v>
      </c>
      <c r="D3551" s="2" t="s">
        <v>55</v>
      </c>
    </row>
    <row r="3552" spans="1:4" ht="15.75" customHeight="1" x14ac:dyDescent="0.3">
      <c r="A3552" s="4">
        <v>44496</v>
      </c>
      <c r="B3552" s="2">
        <v>24715.03</v>
      </c>
      <c r="C3552" s="2">
        <v>439317.78</v>
      </c>
      <c r="D3552" s="2" t="s">
        <v>54</v>
      </c>
    </row>
    <row r="3553" spans="1:4" ht="15.75" customHeight="1" x14ac:dyDescent="0.3">
      <c r="A3553" s="4">
        <v>44496</v>
      </c>
      <c r="B3553" s="2">
        <v>2586.4699999999998</v>
      </c>
      <c r="C3553" s="2">
        <v>56155.57</v>
      </c>
      <c r="D3553" s="2" t="s">
        <v>52</v>
      </c>
    </row>
    <row r="3554" spans="1:4" ht="15.75" customHeight="1" x14ac:dyDescent="0.3">
      <c r="A3554" s="4">
        <v>44496</v>
      </c>
      <c r="B3554" s="2">
        <v>13791.31</v>
      </c>
      <c r="C3554" s="2">
        <v>165866.87</v>
      </c>
      <c r="D3554" s="2" t="s">
        <v>53</v>
      </c>
    </row>
    <row r="3555" spans="1:4" ht="15.75" customHeight="1" x14ac:dyDescent="0.3">
      <c r="A3555" s="4">
        <v>44497</v>
      </c>
      <c r="B3555" s="2">
        <v>20609.16</v>
      </c>
      <c r="C3555" s="2">
        <v>40349.379999999997</v>
      </c>
      <c r="D3555" s="2" t="s">
        <v>53</v>
      </c>
    </row>
    <row r="3556" spans="1:4" ht="15.75" customHeight="1" x14ac:dyDescent="0.3">
      <c r="A3556" s="4">
        <v>44497</v>
      </c>
      <c r="B3556" s="2">
        <v>27494.63</v>
      </c>
      <c r="C3556" s="2">
        <v>1016677.95</v>
      </c>
      <c r="D3556" s="2" t="s">
        <v>54</v>
      </c>
    </row>
    <row r="3557" spans="1:4" ht="15.75" customHeight="1" x14ac:dyDescent="0.3">
      <c r="A3557" s="4">
        <v>44497</v>
      </c>
      <c r="B3557" s="2">
        <v>2242.44</v>
      </c>
      <c r="C3557" s="2">
        <v>35559.74</v>
      </c>
      <c r="D3557" s="2" t="s">
        <v>52</v>
      </c>
    </row>
    <row r="3558" spans="1:4" ht="15.75" customHeight="1" x14ac:dyDescent="0.3">
      <c r="A3558" s="4">
        <v>44497</v>
      </c>
      <c r="B3558" s="2">
        <v>10216.07</v>
      </c>
      <c r="C3558" s="2">
        <v>53710.32</v>
      </c>
      <c r="D3558" s="2" t="s">
        <v>55</v>
      </c>
    </row>
    <row r="3559" spans="1:4" ht="15.75" customHeight="1" x14ac:dyDescent="0.3">
      <c r="A3559" s="4">
        <v>44498</v>
      </c>
      <c r="B3559" s="2">
        <v>30200.02</v>
      </c>
      <c r="C3559" s="2">
        <v>-594511.23</v>
      </c>
      <c r="D3559" s="2" t="s">
        <v>54</v>
      </c>
    </row>
    <row r="3560" spans="1:4" ht="15.75" customHeight="1" x14ac:dyDescent="0.3">
      <c r="A3560" s="4">
        <v>44498</v>
      </c>
      <c r="B3560" s="2">
        <v>18825.439999999999</v>
      </c>
      <c r="C3560" s="2">
        <v>-545451.56000000006</v>
      </c>
      <c r="D3560" s="2" t="s">
        <v>53</v>
      </c>
    </row>
    <row r="3561" spans="1:4" ht="15.75" customHeight="1" x14ac:dyDescent="0.3">
      <c r="A3561" s="4">
        <v>44498</v>
      </c>
      <c r="B3561" s="2">
        <v>9188.52</v>
      </c>
      <c r="C3561" s="2">
        <v>26450.51</v>
      </c>
      <c r="D3561" s="2" t="s">
        <v>55</v>
      </c>
    </row>
    <row r="3562" spans="1:4" ht="15.75" customHeight="1" x14ac:dyDescent="0.3">
      <c r="A3562" s="4">
        <v>44498</v>
      </c>
      <c r="B3562" s="2">
        <v>2135.88</v>
      </c>
      <c r="C3562" s="2">
        <v>-20447.77</v>
      </c>
      <c r="D3562" s="2" t="s">
        <v>52</v>
      </c>
    </row>
    <row r="3563" spans="1:4" ht="15.75" customHeight="1" x14ac:dyDescent="0.3">
      <c r="A3563" s="4">
        <v>44500</v>
      </c>
      <c r="B3563" s="2">
        <v>428.82</v>
      </c>
      <c r="C3563" s="2">
        <v>-15135.2</v>
      </c>
      <c r="D3563" s="2" t="s">
        <v>54</v>
      </c>
    </row>
    <row r="3564" spans="1:4" ht="15.75" customHeight="1" x14ac:dyDescent="0.3">
      <c r="A3564" s="4">
        <v>44500</v>
      </c>
      <c r="B3564" s="2">
        <v>244.05</v>
      </c>
      <c r="C3564" s="2">
        <v>-7982.33</v>
      </c>
      <c r="D3564" s="2" t="s">
        <v>53</v>
      </c>
    </row>
    <row r="3565" spans="1:4" ht="15.75" customHeight="1" x14ac:dyDescent="0.3">
      <c r="A3565" s="4">
        <v>44500</v>
      </c>
      <c r="B3565" s="2">
        <v>57.35</v>
      </c>
      <c r="C3565" s="2">
        <v>-3896.32</v>
      </c>
      <c r="D3565" s="2" t="s">
        <v>55</v>
      </c>
    </row>
    <row r="3566" spans="1:4" ht="15.75" customHeight="1" x14ac:dyDescent="0.3">
      <c r="A3566" s="4">
        <v>44500</v>
      </c>
      <c r="B3566" s="2">
        <v>117.67</v>
      </c>
      <c r="C3566" s="2">
        <v>-15067.78</v>
      </c>
      <c r="D3566" s="2" t="s">
        <v>52</v>
      </c>
    </row>
    <row r="3567" spans="1:4" ht="15.75" customHeight="1" x14ac:dyDescent="0.3">
      <c r="A3567" s="4">
        <v>44501</v>
      </c>
      <c r="B3567" s="2">
        <v>8727.92</v>
      </c>
      <c r="C3567" s="2">
        <v>14295.61</v>
      </c>
      <c r="D3567" s="2" t="s">
        <v>55</v>
      </c>
    </row>
    <row r="3568" spans="1:4" ht="15.75" customHeight="1" x14ac:dyDescent="0.3">
      <c r="A3568" s="4">
        <v>44501</v>
      </c>
      <c r="B3568" s="2">
        <v>24597.8</v>
      </c>
      <c r="C3568" s="2">
        <v>632901.38</v>
      </c>
      <c r="D3568" s="2" t="s">
        <v>54</v>
      </c>
    </row>
    <row r="3569" spans="1:4" ht="15.75" customHeight="1" x14ac:dyDescent="0.3">
      <c r="A3569" s="4">
        <v>44501</v>
      </c>
      <c r="B3569" s="2">
        <v>2945.84</v>
      </c>
      <c r="C3569" s="2">
        <v>13604.85</v>
      </c>
      <c r="D3569" s="2" t="s">
        <v>52</v>
      </c>
    </row>
    <row r="3570" spans="1:4" ht="15.75" customHeight="1" x14ac:dyDescent="0.3">
      <c r="A3570" s="4">
        <v>44501</v>
      </c>
      <c r="B3570" s="2">
        <v>13372.77</v>
      </c>
      <c r="C3570" s="2">
        <v>79314.429999999993</v>
      </c>
      <c r="D3570" s="2" t="s">
        <v>53</v>
      </c>
    </row>
    <row r="3571" spans="1:4" ht="15.75" customHeight="1" x14ac:dyDescent="0.3">
      <c r="A3571" s="4">
        <v>44502</v>
      </c>
      <c r="B3571" s="2">
        <v>13110.28</v>
      </c>
      <c r="C3571" s="2">
        <v>110112.55</v>
      </c>
      <c r="D3571" s="2" t="s">
        <v>53</v>
      </c>
    </row>
    <row r="3572" spans="1:4" ht="15.75" customHeight="1" x14ac:dyDescent="0.3">
      <c r="A3572" s="4">
        <v>44502</v>
      </c>
      <c r="B3572" s="2">
        <v>26822.04</v>
      </c>
      <c r="C3572" s="2">
        <v>1243886.03</v>
      </c>
      <c r="D3572" s="2" t="s">
        <v>54</v>
      </c>
    </row>
    <row r="3573" spans="1:4" ht="15.75" customHeight="1" x14ac:dyDescent="0.3">
      <c r="A3573" s="4">
        <v>44502</v>
      </c>
      <c r="B3573" s="2">
        <v>9930.06</v>
      </c>
      <c r="C3573" s="2">
        <v>6241.11</v>
      </c>
      <c r="D3573" s="2" t="s">
        <v>55</v>
      </c>
    </row>
    <row r="3574" spans="1:4" ht="15.75" customHeight="1" x14ac:dyDescent="0.3">
      <c r="A3574" s="4">
        <v>44502</v>
      </c>
      <c r="B3574" s="2">
        <v>2603.02</v>
      </c>
      <c r="C3574" s="2">
        <v>62379.6</v>
      </c>
      <c r="D3574" s="2" t="s">
        <v>52</v>
      </c>
    </row>
    <row r="3575" spans="1:4" ht="15.75" customHeight="1" x14ac:dyDescent="0.3">
      <c r="A3575" s="4">
        <v>44503</v>
      </c>
      <c r="B3575" s="2">
        <v>15805.7</v>
      </c>
      <c r="C3575" s="2">
        <v>114874.44</v>
      </c>
      <c r="D3575" s="2" t="s">
        <v>53</v>
      </c>
    </row>
    <row r="3576" spans="1:4" ht="15.75" customHeight="1" x14ac:dyDescent="0.3">
      <c r="A3576" s="4">
        <v>44503</v>
      </c>
      <c r="B3576" s="2">
        <v>10426.290000000001</v>
      </c>
      <c r="C3576" s="2">
        <v>173577.44</v>
      </c>
      <c r="D3576" s="2" t="s">
        <v>55</v>
      </c>
    </row>
    <row r="3577" spans="1:4" ht="15.75" customHeight="1" x14ac:dyDescent="0.3">
      <c r="A3577" s="4">
        <v>44503</v>
      </c>
      <c r="B3577" s="2">
        <v>39308.74</v>
      </c>
      <c r="C3577" s="2">
        <v>-1638383.71</v>
      </c>
      <c r="D3577" s="2" t="s">
        <v>54</v>
      </c>
    </row>
    <row r="3578" spans="1:4" ht="15.75" customHeight="1" x14ac:dyDescent="0.3">
      <c r="A3578" s="4">
        <v>44503</v>
      </c>
      <c r="B3578" s="2">
        <v>2107.48</v>
      </c>
      <c r="C3578" s="2">
        <v>-5685</v>
      </c>
      <c r="D3578" s="2" t="s">
        <v>52</v>
      </c>
    </row>
    <row r="3579" spans="1:4" ht="15.75" customHeight="1" x14ac:dyDescent="0.3">
      <c r="A3579" s="4">
        <v>44504</v>
      </c>
      <c r="B3579" s="2">
        <v>2620.0300000000002</v>
      </c>
      <c r="C3579" s="2">
        <v>66924.23</v>
      </c>
      <c r="D3579" s="2" t="s">
        <v>52</v>
      </c>
    </row>
    <row r="3580" spans="1:4" ht="15.75" customHeight="1" x14ac:dyDescent="0.3">
      <c r="A3580" s="4">
        <v>44504</v>
      </c>
      <c r="B3580" s="2">
        <v>26579.97</v>
      </c>
      <c r="C3580" s="2">
        <v>-1514627.94</v>
      </c>
      <c r="D3580" s="2" t="s">
        <v>54</v>
      </c>
    </row>
    <row r="3581" spans="1:4" ht="15.75" customHeight="1" x14ac:dyDescent="0.3">
      <c r="A3581" s="4">
        <v>44504</v>
      </c>
      <c r="B3581" s="2">
        <v>13885.03</v>
      </c>
      <c r="C3581" s="2">
        <v>-847906.61</v>
      </c>
      <c r="D3581" s="2" t="s">
        <v>55</v>
      </c>
    </row>
    <row r="3582" spans="1:4" ht="15.75" customHeight="1" x14ac:dyDescent="0.3">
      <c r="A3582" s="4">
        <v>44504</v>
      </c>
      <c r="B3582" s="2">
        <v>15824.29</v>
      </c>
      <c r="C3582" s="2">
        <v>-188116.4</v>
      </c>
      <c r="D3582" s="2" t="s">
        <v>53</v>
      </c>
    </row>
    <row r="3583" spans="1:4" ht="15.75" customHeight="1" x14ac:dyDescent="0.3">
      <c r="A3583" s="4">
        <v>44505</v>
      </c>
      <c r="B3583" s="2">
        <v>14995.19</v>
      </c>
      <c r="C3583" s="2">
        <v>33887.480000000003</v>
      </c>
      <c r="D3583" s="2" t="s">
        <v>53</v>
      </c>
    </row>
    <row r="3584" spans="1:4" ht="15.75" customHeight="1" x14ac:dyDescent="0.3">
      <c r="A3584" s="4">
        <v>44505</v>
      </c>
      <c r="B3584" s="2">
        <v>11953.37</v>
      </c>
      <c r="C3584" s="2">
        <v>-1020235.96</v>
      </c>
      <c r="D3584" s="2" t="s">
        <v>55</v>
      </c>
    </row>
    <row r="3585" spans="1:4" ht="15.75" customHeight="1" x14ac:dyDescent="0.3">
      <c r="A3585" s="4">
        <v>44505</v>
      </c>
      <c r="B3585" s="2">
        <v>29090.95</v>
      </c>
      <c r="C3585" s="2">
        <v>-3814131.1</v>
      </c>
      <c r="D3585" s="2" t="s">
        <v>54</v>
      </c>
    </row>
    <row r="3586" spans="1:4" ht="15.75" customHeight="1" x14ac:dyDescent="0.3">
      <c r="A3586" s="4">
        <v>44505</v>
      </c>
      <c r="B3586" s="2">
        <v>2461.59</v>
      </c>
      <c r="C3586" s="2">
        <v>37188.93</v>
      </c>
      <c r="D3586" s="2" t="s">
        <v>52</v>
      </c>
    </row>
    <row r="3587" spans="1:4" ht="15.75" customHeight="1" x14ac:dyDescent="0.3">
      <c r="A3587" s="4">
        <v>44507</v>
      </c>
      <c r="B3587" s="2">
        <v>449.81</v>
      </c>
      <c r="C3587" s="2">
        <v>-65151.97</v>
      </c>
      <c r="D3587" s="2" t="s">
        <v>54</v>
      </c>
    </row>
    <row r="3588" spans="1:4" ht="15.75" customHeight="1" x14ac:dyDescent="0.3">
      <c r="A3588" s="4">
        <v>44507</v>
      </c>
      <c r="B3588" s="2">
        <v>85.73</v>
      </c>
      <c r="C3588" s="2">
        <v>-3923.11</v>
      </c>
      <c r="D3588" s="2" t="s">
        <v>55</v>
      </c>
    </row>
    <row r="3589" spans="1:4" ht="15.75" customHeight="1" x14ac:dyDescent="0.3">
      <c r="A3589" s="4">
        <v>44507</v>
      </c>
      <c r="B3589" s="2">
        <v>102.92</v>
      </c>
      <c r="C3589" s="2">
        <v>-426.59</v>
      </c>
      <c r="D3589" s="2" t="s">
        <v>52</v>
      </c>
    </row>
    <row r="3590" spans="1:4" ht="15.75" customHeight="1" x14ac:dyDescent="0.3">
      <c r="A3590" s="4">
        <v>44507</v>
      </c>
      <c r="B3590" s="2">
        <v>267.18</v>
      </c>
      <c r="C3590" s="2">
        <v>-3673.01</v>
      </c>
      <c r="D3590" s="2" t="s">
        <v>53</v>
      </c>
    </row>
    <row r="3591" spans="1:4" ht="15.75" customHeight="1" x14ac:dyDescent="0.3">
      <c r="A3591" s="4">
        <v>44508</v>
      </c>
      <c r="B3591" s="2">
        <v>21327.21</v>
      </c>
      <c r="C3591" s="2">
        <v>-633693.91</v>
      </c>
      <c r="D3591" s="2" t="s">
        <v>54</v>
      </c>
    </row>
    <row r="3592" spans="1:4" ht="15.75" customHeight="1" x14ac:dyDescent="0.3">
      <c r="A3592" s="4">
        <v>44508</v>
      </c>
      <c r="B3592" s="2">
        <v>2088.36</v>
      </c>
      <c r="C3592" s="2">
        <v>59837.89</v>
      </c>
      <c r="D3592" s="2" t="s">
        <v>52</v>
      </c>
    </row>
    <row r="3593" spans="1:4" ht="15.75" customHeight="1" x14ac:dyDescent="0.3">
      <c r="A3593" s="4">
        <v>44508</v>
      </c>
      <c r="B3593" s="2">
        <v>10868.61</v>
      </c>
      <c r="C3593" s="2">
        <v>170083.94</v>
      </c>
      <c r="D3593" s="2" t="s">
        <v>55</v>
      </c>
    </row>
    <row r="3594" spans="1:4" ht="15.75" customHeight="1" x14ac:dyDescent="0.3">
      <c r="A3594" s="4">
        <v>44508</v>
      </c>
      <c r="B3594" s="2">
        <v>13636.32</v>
      </c>
      <c r="C3594" s="2">
        <v>136077.29</v>
      </c>
      <c r="D3594" s="2" t="s">
        <v>53</v>
      </c>
    </row>
    <row r="3595" spans="1:4" ht="15.75" customHeight="1" x14ac:dyDescent="0.3">
      <c r="A3595" s="4">
        <v>44509</v>
      </c>
      <c r="B3595" s="2">
        <v>16589.86</v>
      </c>
      <c r="C3595" s="2">
        <v>154598.85999999999</v>
      </c>
      <c r="D3595" s="2" t="s">
        <v>53</v>
      </c>
    </row>
    <row r="3596" spans="1:4" ht="15.75" customHeight="1" x14ac:dyDescent="0.3">
      <c r="A3596" s="4">
        <v>44509</v>
      </c>
      <c r="B3596" s="2">
        <v>28915.85</v>
      </c>
      <c r="C3596" s="2">
        <v>136248.04</v>
      </c>
      <c r="D3596" s="2" t="s">
        <v>54</v>
      </c>
    </row>
    <row r="3597" spans="1:4" ht="15.75" customHeight="1" x14ac:dyDescent="0.3">
      <c r="A3597" s="4">
        <v>44509</v>
      </c>
      <c r="B3597" s="2">
        <v>11318.62</v>
      </c>
      <c r="C3597" s="2">
        <v>70416.53</v>
      </c>
      <c r="D3597" s="2" t="s">
        <v>55</v>
      </c>
    </row>
    <row r="3598" spans="1:4" ht="15.75" customHeight="1" x14ac:dyDescent="0.3">
      <c r="A3598" s="4">
        <v>44509</v>
      </c>
      <c r="B3598" s="2">
        <v>2501.31</v>
      </c>
      <c r="C3598" s="2">
        <v>-14679.17</v>
      </c>
      <c r="D3598" s="2" t="s">
        <v>52</v>
      </c>
    </row>
    <row r="3599" spans="1:4" ht="15.75" customHeight="1" x14ac:dyDescent="0.3">
      <c r="A3599" s="4">
        <v>44510</v>
      </c>
      <c r="B3599" s="2">
        <v>24125.53</v>
      </c>
      <c r="C3599" s="2">
        <v>-489671.46</v>
      </c>
      <c r="D3599" s="2" t="s">
        <v>53</v>
      </c>
    </row>
    <row r="3600" spans="1:4" ht="15.75" customHeight="1" x14ac:dyDescent="0.3">
      <c r="A3600" s="4">
        <v>44510</v>
      </c>
      <c r="B3600" s="2">
        <v>3105.51</v>
      </c>
      <c r="C3600" s="2">
        <v>-213089.65</v>
      </c>
      <c r="D3600" s="2" t="s">
        <v>52</v>
      </c>
    </row>
    <row r="3601" spans="1:4" ht="15.75" customHeight="1" x14ac:dyDescent="0.3">
      <c r="A3601" s="4">
        <v>44510</v>
      </c>
      <c r="B3601" s="2">
        <v>34460.519999999997</v>
      </c>
      <c r="C3601" s="2">
        <v>-9967049.3000000007</v>
      </c>
      <c r="D3601" s="2" t="s">
        <v>54</v>
      </c>
    </row>
    <row r="3602" spans="1:4" ht="15.75" customHeight="1" x14ac:dyDescent="0.3">
      <c r="A3602" s="4">
        <v>44510</v>
      </c>
      <c r="B3602" s="2">
        <v>11658.1</v>
      </c>
      <c r="C3602" s="2">
        <v>-417957.29</v>
      </c>
      <c r="D3602" s="2" t="s">
        <v>55</v>
      </c>
    </row>
    <row r="3603" spans="1:4" ht="15.75" customHeight="1" x14ac:dyDescent="0.3">
      <c r="A3603" s="4">
        <v>44511</v>
      </c>
      <c r="B3603" s="2">
        <v>21534.58</v>
      </c>
      <c r="C3603" s="2">
        <v>-300974.06</v>
      </c>
      <c r="D3603" s="2" t="s">
        <v>54</v>
      </c>
    </row>
    <row r="3604" spans="1:4" ht="15.75" customHeight="1" x14ac:dyDescent="0.3">
      <c r="A3604" s="4">
        <v>44511</v>
      </c>
      <c r="B3604" s="2">
        <v>8948.57</v>
      </c>
      <c r="C3604" s="2">
        <v>-348656.75</v>
      </c>
      <c r="D3604" s="2" t="s">
        <v>55</v>
      </c>
    </row>
    <row r="3605" spans="1:4" ht="15.75" customHeight="1" x14ac:dyDescent="0.3">
      <c r="A3605" s="4">
        <v>44511</v>
      </c>
      <c r="B3605" s="2">
        <v>1766.41</v>
      </c>
      <c r="C3605" s="2">
        <v>-55668.79</v>
      </c>
      <c r="D3605" s="2" t="s">
        <v>52</v>
      </c>
    </row>
    <row r="3606" spans="1:4" ht="15.75" customHeight="1" x14ac:dyDescent="0.3">
      <c r="A3606" s="4">
        <v>44511</v>
      </c>
      <c r="B3606" s="2">
        <v>17272.97</v>
      </c>
      <c r="C3606" s="2">
        <v>-648943.14</v>
      </c>
      <c r="D3606" s="2" t="s">
        <v>53</v>
      </c>
    </row>
    <row r="3607" spans="1:4" ht="15.75" customHeight="1" x14ac:dyDescent="0.3">
      <c r="A3607" s="4">
        <v>44512</v>
      </c>
      <c r="B3607" s="2">
        <v>16468.38</v>
      </c>
      <c r="C3607" s="2">
        <v>-31497.99</v>
      </c>
      <c r="D3607" s="2" t="s">
        <v>53</v>
      </c>
    </row>
    <row r="3608" spans="1:4" ht="15.75" customHeight="1" x14ac:dyDescent="0.3">
      <c r="A3608" s="4">
        <v>44512</v>
      </c>
      <c r="B3608" s="2">
        <v>2057.84</v>
      </c>
      <c r="C3608" s="2">
        <v>-22565.73</v>
      </c>
      <c r="D3608" s="2" t="s">
        <v>52</v>
      </c>
    </row>
    <row r="3609" spans="1:4" ht="15.75" customHeight="1" x14ac:dyDescent="0.3">
      <c r="A3609" s="4">
        <v>44512</v>
      </c>
      <c r="B3609" s="2">
        <v>6960.37</v>
      </c>
      <c r="C3609" s="2">
        <v>116701.39</v>
      </c>
      <c r="D3609" s="2" t="s">
        <v>55</v>
      </c>
    </row>
    <row r="3610" spans="1:4" ht="15.75" customHeight="1" x14ac:dyDescent="0.3">
      <c r="A3610" s="4">
        <v>44512</v>
      </c>
      <c r="B3610" s="2">
        <v>24688.05</v>
      </c>
      <c r="C3610" s="2">
        <v>-599053.24</v>
      </c>
      <c r="D3610" s="2" t="s">
        <v>54</v>
      </c>
    </row>
    <row r="3611" spans="1:4" ht="15.75" customHeight="1" x14ac:dyDescent="0.3">
      <c r="A3611" s="4">
        <v>44514</v>
      </c>
      <c r="B3611" s="2">
        <v>104.28</v>
      </c>
      <c r="C3611" s="2">
        <v>-12615.11</v>
      </c>
      <c r="D3611" s="2" t="s">
        <v>53</v>
      </c>
    </row>
    <row r="3612" spans="1:4" ht="15.75" customHeight="1" x14ac:dyDescent="0.3">
      <c r="A3612" s="4">
        <v>44514</v>
      </c>
      <c r="B3612" s="2">
        <v>80.19</v>
      </c>
      <c r="C3612" s="2">
        <v>-2020.04</v>
      </c>
      <c r="D3612" s="2" t="s">
        <v>52</v>
      </c>
    </row>
    <row r="3613" spans="1:4" ht="15.75" customHeight="1" x14ac:dyDescent="0.3">
      <c r="A3613" s="4">
        <v>44514</v>
      </c>
      <c r="B3613" s="2">
        <v>329.69</v>
      </c>
      <c r="C3613" s="2">
        <v>-20789.330000000002</v>
      </c>
      <c r="D3613" s="2" t="s">
        <v>54</v>
      </c>
    </row>
    <row r="3614" spans="1:4" ht="15.75" customHeight="1" x14ac:dyDescent="0.3">
      <c r="A3614" s="4">
        <v>44514</v>
      </c>
      <c r="B3614" s="2">
        <v>69.23</v>
      </c>
      <c r="C3614" s="2">
        <v>401.06</v>
      </c>
      <c r="D3614" s="2" t="s">
        <v>55</v>
      </c>
    </row>
    <row r="3615" spans="1:4" ht="15.75" customHeight="1" x14ac:dyDescent="0.3">
      <c r="A3615" s="4">
        <v>44515</v>
      </c>
      <c r="B3615" s="2">
        <v>1474.73</v>
      </c>
      <c r="C3615" s="2">
        <v>-60349.33</v>
      </c>
      <c r="D3615" s="2" t="s">
        <v>52</v>
      </c>
    </row>
    <row r="3616" spans="1:4" ht="15.75" customHeight="1" x14ac:dyDescent="0.3">
      <c r="A3616" s="4">
        <v>44515</v>
      </c>
      <c r="B3616" s="2">
        <v>22842.07</v>
      </c>
      <c r="C3616" s="2">
        <v>-2219042.2799999998</v>
      </c>
      <c r="D3616" s="2" t="s">
        <v>53</v>
      </c>
    </row>
    <row r="3617" spans="1:4" ht="15.75" customHeight="1" x14ac:dyDescent="0.3">
      <c r="A3617" s="4">
        <v>44515</v>
      </c>
      <c r="B3617" s="2">
        <v>22503.22</v>
      </c>
      <c r="C3617" s="2">
        <v>260159.29</v>
      </c>
      <c r="D3617" s="2" t="s">
        <v>54</v>
      </c>
    </row>
    <row r="3618" spans="1:4" ht="15.75" customHeight="1" x14ac:dyDescent="0.3">
      <c r="A3618" s="4">
        <v>44515</v>
      </c>
      <c r="B3618" s="2">
        <v>7436.14</v>
      </c>
      <c r="C3618" s="2">
        <v>74951.600000000006</v>
      </c>
      <c r="D3618" s="2" t="s">
        <v>55</v>
      </c>
    </row>
    <row r="3619" spans="1:4" ht="15.75" customHeight="1" x14ac:dyDescent="0.3">
      <c r="A3619" s="4">
        <v>44516</v>
      </c>
      <c r="B3619" s="2">
        <v>9812.35</v>
      </c>
      <c r="C3619" s="2">
        <v>116668.43</v>
      </c>
      <c r="D3619" s="2" t="s">
        <v>55</v>
      </c>
    </row>
    <row r="3620" spans="1:4" ht="15.75" customHeight="1" x14ac:dyDescent="0.3">
      <c r="A3620" s="4">
        <v>44516</v>
      </c>
      <c r="B3620" s="2">
        <v>19375.150000000001</v>
      </c>
      <c r="C3620" s="2">
        <v>-928110.06</v>
      </c>
      <c r="D3620" s="2" t="s">
        <v>53</v>
      </c>
    </row>
    <row r="3621" spans="1:4" ht="15.75" customHeight="1" x14ac:dyDescent="0.3">
      <c r="A3621" s="4">
        <v>44516</v>
      </c>
      <c r="B3621" s="2">
        <v>2545.92</v>
      </c>
      <c r="C3621" s="2">
        <v>-260463.02</v>
      </c>
      <c r="D3621" s="2" t="s">
        <v>52</v>
      </c>
    </row>
    <row r="3622" spans="1:4" ht="15.75" customHeight="1" x14ac:dyDescent="0.3">
      <c r="A3622" s="4">
        <v>44516</v>
      </c>
      <c r="B3622" s="2">
        <v>29358.77</v>
      </c>
      <c r="C3622" s="2">
        <v>-1114167.1299999999</v>
      </c>
      <c r="D3622" s="2" t="s">
        <v>54</v>
      </c>
    </row>
    <row r="3623" spans="1:4" ht="15.75" customHeight="1" x14ac:dyDescent="0.3">
      <c r="A3623" s="4">
        <v>44517</v>
      </c>
      <c r="B3623" s="2">
        <v>18318</v>
      </c>
      <c r="C3623" s="2">
        <v>-1476216.28</v>
      </c>
      <c r="D3623" s="2" t="s">
        <v>53</v>
      </c>
    </row>
    <row r="3624" spans="1:4" ht="15.75" customHeight="1" x14ac:dyDescent="0.3">
      <c r="A3624" s="4">
        <v>44517</v>
      </c>
      <c r="B3624" s="2">
        <v>20441.669999999998</v>
      </c>
      <c r="C3624" s="2">
        <v>-26724.58</v>
      </c>
      <c r="D3624" s="2" t="s">
        <v>54</v>
      </c>
    </row>
    <row r="3625" spans="1:4" ht="15.75" customHeight="1" x14ac:dyDescent="0.3">
      <c r="A3625" s="4">
        <v>44517</v>
      </c>
      <c r="B3625" s="2">
        <v>2254.27</v>
      </c>
      <c r="C3625" s="2">
        <v>-16578.52</v>
      </c>
      <c r="D3625" s="2" t="s">
        <v>52</v>
      </c>
    </row>
    <row r="3626" spans="1:4" ht="15.75" customHeight="1" x14ac:dyDescent="0.3">
      <c r="A3626" s="4">
        <v>44517</v>
      </c>
      <c r="B3626" s="2">
        <v>11710.72</v>
      </c>
      <c r="C3626" s="2">
        <v>35902.06</v>
      </c>
      <c r="D3626" s="2" t="s">
        <v>55</v>
      </c>
    </row>
    <row r="3627" spans="1:4" ht="15.75" customHeight="1" x14ac:dyDescent="0.3">
      <c r="A3627" s="4">
        <v>44518</v>
      </c>
      <c r="B3627" s="2">
        <v>1746.15</v>
      </c>
      <c r="C3627" s="2">
        <v>19273.28</v>
      </c>
      <c r="D3627" s="2" t="s">
        <v>52</v>
      </c>
    </row>
    <row r="3628" spans="1:4" ht="15.75" customHeight="1" x14ac:dyDescent="0.3">
      <c r="A3628" s="4">
        <v>44518</v>
      </c>
      <c r="B3628" s="2">
        <v>26279.17</v>
      </c>
      <c r="C3628" s="2">
        <v>816357.27</v>
      </c>
      <c r="D3628" s="2" t="s">
        <v>54</v>
      </c>
    </row>
    <row r="3629" spans="1:4" ht="15.75" customHeight="1" x14ac:dyDescent="0.3">
      <c r="A3629" s="4">
        <v>44518</v>
      </c>
      <c r="B3629" s="2">
        <v>15075.69</v>
      </c>
      <c r="C3629" s="2">
        <v>-36160.71</v>
      </c>
      <c r="D3629" s="2" t="s">
        <v>53</v>
      </c>
    </row>
    <row r="3630" spans="1:4" ht="15.75" customHeight="1" x14ac:dyDescent="0.3">
      <c r="A3630" s="4">
        <v>44518</v>
      </c>
      <c r="B3630" s="2">
        <v>7874.89</v>
      </c>
      <c r="C3630" s="2">
        <v>59324.87</v>
      </c>
      <c r="D3630" s="2" t="s">
        <v>55</v>
      </c>
    </row>
    <row r="3631" spans="1:4" ht="15.75" customHeight="1" x14ac:dyDescent="0.3">
      <c r="A3631" s="4">
        <v>44519</v>
      </c>
      <c r="B3631" s="2">
        <v>10878.7</v>
      </c>
      <c r="C3631" s="2">
        <v>69831.509999999995</v>
      </c>
      <c r="D3631" s="2" t="s">
        <v>55</v>
      </c>
    </row>
    <row r="3632" spans="1:4" ht="15.75" customHeight="1" x14ac:dyDescent="0.3">
      <c r="A3632" s="4">
        <v>44519</v>
      </c>
      <c r="B3632" s="2">
        <v>2087.84</v>
      </c>
      <c r="C3632" s="2">
        <v>51414.47</v>
      </c>
      <c r="D3632" s="2" t="s">
        <v>52</v>
      </c>
    </row>
    <row r="3633" spans="1:4" ht="15.75" customHeight="1" x14ac:dyDescent="0.3">
      <c r="A3633" s="4">
        <v>44519</v>
      </c>
      <c r="B3633" s="2">
        <v>29675.85</v>
      </c>
      <c r="C3633" s="2">
        <v>917294.06</v>
      </c>
      <c r="D3633" s="2" t="s">
        <v>54</v>
      </c>
    </row>
    <row r="3634" spans="1:4" ht="15.75" customHeight="1" x14ac:dyDescent="0.3">
      <c r="A3634" s="4">
        <v>44519</v>
      </c>
      <c r="B3634" s="2">
        <v>19775.86</v>
      </c>
      <c r="C3634" s="2">
        <v>-439256.66</v>
      </c>
      <c r="D3634" s="2" t="s">
        <v>53</v>
      </c>
    </row>
    <row r="3635" spans="1:4" ht="15.75" customHeight="1" x14ac:dyDescent="0.3">
      <c r="A3635" s="4">
        <v>44521</v>
      </c>
      <c r="B3635" s="2">
        <v>231.29</v>
      </c>
      <c r="C3635" s="2">
        <v>4400.43</v>
      </c>
      <c r="D3635" s="2" t="s">
        <v>55</v>
      </c>
    </row>
    <row r="3636" spans="1:4" ht="15.75" customHeight="1" x14ac:dyDescent="0.3">
      <c r="A3636" s="4">
        <v>44521</v>
      </c>
      <c r="B3636" s="2">
        <v>315.11</v>
      </c>
      <c r="C3636" s="2">
        <v>-58982.27</v>
      </c>
      <c r="D3636" s="2" t="s">
        <v>53</v>
      </c>
    </row>
    <row r="3637" spans="1:4" ht="15.75" customHeight="1" x14ac:dyDescent="0.3">
      <c r="A3637" s="4">
        <v>44521</v>
      </c>
      <c r="B3637" s="2">
        <v>76.62</v>
      </c>
      <c r="C3637" s="2">
        <v>-11086.92</v>
      </c>
      <c r="D3637" s="2" t="s">
        <v>52</v>
      </c>
    </row>
    <row r="3638" spans="1:4" ht="15.75" customHeight="1" x14ac:dyDescent="0.3">
      <c r="A3638" s="4">
        <v>44521</v>
      </c>
      <c r="B3638" s="2">
        <v>958.93</v>
      </c>
      <c r="C3638" s="2">
        <v>-146235.79</v>
      </c>
      <c r="D3638" s="2" t="s">
        <v>54</v>
      </c>
    </row>
    <row r="3639" spans="1:4" ht="15.75" customHeight="1" x14ac:dyDescent="0.3">
      <c r="A3639" s="4">
        <v>44522</v>
      </c>
      <c r="B3639" s="2">
        <v>34126.32</v>
      </c>
      <c r="C3639" s="2">
        <v>-3310702.24</v>
      </c>
      <c r="D3639" s="2" t="s">
        <v>54</v>
      </c>
    </row>
    <row r="3640" spans="1:4" ht="15.75" customHeight="1" x14ac:dyDescent="0.3">
      <c r="A3640" s="4">
        <v>44522</v>
      </c>
      <c r="B3640" s="2">
        <v>9526.36</v>
      </c>
      <c r="C3640" s="2">
        <v>93392.72</v>
      </c>
      <c r="D3640" s="2" t="s">
        <v>55</v>
      </c>
    </row>
    <row r="3641" spans="1:4" ht="15.75" customHeight="1" x14ac:dyDescent="0.3">
      <c r="A3641" s="4">
        <v>44522</v>
      </c>
      <c r="B3641" s="2">
        <v>18392.849999999999</v>
      </c>
      <c r="C3641" s="2">
        <v>-241069.57</v>
      </c>
      <c r="D3641" s="2" t="s">
        <v>53</v>
      </c>
    </row>
    <row r="3642" spans="1:4" ht="15.75" customHeight="1" x14ac:dyDescent="0.3">
      <c r="A3642" s="4">
        <v>44522</v>
      </c>
      <c r="B3642" s="2">
        <v>2049.46</v>
      </c>
      <c r="C3642" s="2">
        <v>-86736.88</v>
      </c>
      <c r="D3642" s="2" t="s">
        <v>52</v>
      </c>
    </row>
    <row r="3643" spans="1:4" ht="15.75" customHeight="1" x14ac:dyDescent="0.3">
      <c r="A3643" s="4">
        <v>44523</v>
      </c>
      <c r="B3643" s="2">
        <v>16402.939999999999</v>
      </c>
      <c r="C3643" s="2">
        <v>-139756.78</v>
      </c>
      <c r="D3643" s="2" t="s">
        <v>53</v>
      </c>
    </row>
    <row r="3644" spans="1:4" ht="15.75" customHeight="1" x14ac:dyDescent="0.3">
      <c r="A3644" s="4">
        <v>44523</v>
      </c>
      <c r="B3644" s="2">
        <v>11031.33</v>
      </c>
      <c r="C3644" s="2">
        <v>-15988.02</v>
      </c>
      <c r="D3644" s="2" t="s">
        <v>55</v>
      </c>
    </row>
    <row r="3645" spans="1:4" ht="15.75" customHeight="1" x14ac:dyDescent="0.3">
      <c r="A3645" s="4">
        <v>44523</v>
      </c>
      <c r="B3645" s="2">
        <v>2754.97</v>
      </c>
      <c r="C3645" s="2">
        <v>-54735.08</v>
      </c>
      <c r="D3645" s="2" t="s">
        <v>52</v>
      </c>
    </row>
    <row r="3646" spans="1:4" ht="15.75" customHeight="1" x14ac:dyDescent="0.3">
      <c r="A3646" s="4">
        <v>44523</v>
      </c>
      <c r="B3646" s="2">
        <v>26205.279999999999</v>
      </c>
      <c r="C3646" s="2">
        <v>-2306289.37</v>
      </c>
      <c r="D3646" s="2" t="s">
        <v>54</v>
      </c>
    </row>
    <row r="3647" spans="1:4" ht="15.75" customHeight="1" x14ac:dyDescent="0.3">
      <c r="A3647" s="4">
        <v>44524</v>
      </c>
      <c r="B3647" s="2">
        <v>2950.19</v>
      </c>
      <c r="C3647" s="2">
        <v>-140540.85999999999</v>
      </c>
      <c r="D3647" s="2" t="s">
        <v>52</v>
      </c>
    </row>
    <row r="3648" spans="1:4" ht="15.75" customHeight="1" x14ac:dyDescent="0.3">
      <c r="A3648" s="4">
        <v>44524</v>
      </c>
      <c r="B3648" s="2">
        <v>20129.759999999998</v>
      </c>
      <c r="C3648" s="2">
        <v>-486420.99</v>
      </c>
      <c r="D3648" s="2" t="s">
        <v>53</v>
      </c>
    </row>
    <row r="3649" spans="1:4" ht="15.75" customHeight="1" x14ac:dyDescent="0.3">
      <c r="A3649" s="4">
        <v>44524</v>
      </c>
      <c r="B3649" s="2">
        <v>10834.39</v>
      </c>
      <c r="C3649" s="2">
        <v>-152064.06</v>
      </c>
      <c r="D3649" s="2" t="s">
        <v>55</v>
      </c>
    </row>
    <row r="3650" spans="1:4" ht="15.75" customHeight="1" x14ac:dyDescent="0.3">
      <c r="A3650" s="4">
        <v>44524</v>
      </c>
      <c r="B3650" s="2">
        <v>23380.2</v>
      </c>
      <c r="C3650" s="2">
        <v>-52901.79</v>
      </c>
      <c r="D3650" s="2" t="s">
        <v>54</v>
      </c>
    </row>
    <row r="3651" spans="1:4" ht="15.75" customHeight="1" x14ac:dyDescent="0.3">
      <c r="A3651" s="4">
        <v>44525</v>
      </c>
      <c r="B3651" s="2">
        <v>13839.37</v>
      </c>
      <c r="C3651" s="2">
        <v>81467.75</v>
      </c>
      <c r="D3651" s="2" t="s">
        <v>53</v>
      </c>
    </row>
    <row r="3652" spans="1:4" ht="15.75" customHeight="1" x14ac:dyDescent="0.3">
      <c r="A3652" s="4">
        <v>44525</v>
      </c>
      <c r="B3652" s="2">
        <v>11442.91</v>
      </c>
      <c r="C3652" s="2">
        <v>332690.88</v>
      </c>
      <c r="D3652" s="2" t="s">
        <v>54</v>
      </c>
    </row>
    <row r="3653" spans="1:4" ht="15.75" customHeight="1" x14ac:dyDescent="0.3">
      <c r="A3653" s="4">
        <v>44525</v>
      </c>
      <c r="B3653" s="2">
        <v>7387.1</v>
      </c>
      <c r="C3653" s="2">
        <v>-31622.27</v>
      </c>
      <c r="D3653" s="2" t="s">
        <v>55</v>
      </c>
    </row>
    <row r="3654" spans="1:4" ht="15.75" customHeight="1" x14ac:dyDescent="0.3">
      <c r="A3654" s="4">
        <v>44525</v>
      </c>
      <c r="B3654" s="2">
        <v>1183.53</v>
      </c>
      <c r="C3654" s="2">
        <v>3837.98</v>
      </c>
      <c r="D3654" s="2" t="s">
        <v>52</v>
      </c>
    </row>
    <row r="3655" spans="1:4" ht="15.75" customHeight="1" x14ac:dyDescent="0.3">
      <c r="A3655" s="4">
        <v>44526</v>
      </c>
      <c r="B3655" s="2">
        <v>24887.54</v>
      </c>
      <c r="C3655" s="2">
        <v>-252996.85</v>
      </c>
      <c r="D3655" s="2" t="s">
        <v>53</v>
      </c>
    </row>
    <row r="3656" spans="1:4" ht="15.75" customHeight="1" x14ac:dyDescent="0.3">
      <c r="A3656" s="4">
        <v>44526</v>
      </c>
      <c r="B3656" s="2">
        <v>28030.240000000002</v>
      </c>
      <c r="C3656" s="2">
        <v>-1846973.6</v>
      </c>
      <c r="D3656" s="2" t="s">
        <v>54</v>
      </c>
    </row>
    <row r="3657" spans="1:4" ht="15.75" customHeight="1" x14ac:dyDescent="0.3">
      <c r="A3657" s="4">
        <v>44526</v>
      </c>
      <c r="B3657" s="2">
        <v>11030.34</v>
      </c>
      <c r="C3657" s="2">
        <v>-237507.26</v>
      </c>
      <c r="D3657" s="2" t="s">
        <v>55</v>
      </c>
    </row>
    <row r="3658" spans="1:4" ht="15.75" customHeight="1" x14ac:dyDescent="0.3">
      <c r="A3658" s="4">
        <v>44526</v>
      </c>
      <c r="B3658" s="2">
        <v>3833.29</v>
      </c>
      <c r="C3658" s="2">
        <v>1262.58</v>
      </c>
      <c r="D3658" s="2" t="s">
        <v>52</v>
      </c>
    </row>
    <row r="3659" spans="1:4" ht="15.75" customHeight="1" x14ac:dyDescent="0.3">
      <c r="A3659" s="4">
        <v>44528</v>
      </c>
      <c r="B3659" s="2">
        <v>656.96</v>
      </c>
      <c r="C3659" s="2">
        <v>4639.08</v>
      </c>
      <c r="D3659" s="2" t="s">
        <v>53</v>
      </c>
    </row>
    <row r="3660" spans="1:4" ht="15.75" customHeight="1" x14ac:dyDescent="0.3">
      <c r="A3660" s="4">
        <v>44528</v>
      </c>
      <c r="B3660" s="2">
        <v>97.26</v>
      </c>
      <c r="C3660" s="2">
        <v>-14615.63</v>
      </c>
      <c r="D3660" s="2" t="s">
        <v>55</v>
      </c>
    </row>
    <row r="3661" spans="1:4" ht="15.75" customHeight="1" x14ac:dyDescent="0.3">
      <c r="A3661" s="4">
        <v>44528</v>
      </c>
      <c r="B3661" s="2">
        <v>170.49</v>
      </c>
      <c r="C3661" s="2">
        <v>7137.09</v>
      </c>
      <c r="D3661" s="2" t="s">
        <v>52</v>
      </c>
    </row>
    <row r="3662" spans="1:4" ht="15.75" customHeight="1" x14ac:dyDescent="0.3">
      <c r="A3662" s="4">
        <v>44528</v>
      </c>
      <c r="B3662" s="2">
        <v>717.42</v>
      </c>
      <c r="C3662" s="2">
        <v>-442980.11</v>
      </c>
      <c r="D3662" s="2" t="s">
        <v>54</v>
      </c>
    </row>
    <row r="3663" spans="1:4" ht="15.75" customHeight="1" x14ac:dyDescent="0.3">
      <c r="A3663" s="4">
        <v>44529</v>
      </c>
      <c r="B3663" s="2">
        <v>19038.560000000001</v>
      </c>
      <c r="C3663" s="2">
        <v>-22452.45</v>
      </c>
      <c r="D3663" s="2" t="s">
        <v>54</v>
      </c>
    </row>
    <row r="3664" spans="1:4" ht="15.75" customHeight="1" x14ac:dyDescent="0.3">
      <c r="A3664" s="4">
        <v>44529</v>
      </c>
      <c r="B3664" s="2">
        <v>8280.8799999999992</v>
      </c>
      <c r="C3664" s="2">
        <v>72506.52</v>
      </c>
      <c r="D3664" s="2" t="s">
        <v>55</v>
      </c>
    </row>
    <row r="3665" spans="1:4" ht="15.75" customHeight="1" x14ac:dyDescent="0.3">
      <c r="A3665" s="4">
        <v>44529</v>
      </c>
      <c r="B3665" s="2">
        <v>2633.82</v>
      </c>
      <c r="C3665" s="2">
        <v>5264.93</v>
      </c>
      <c r="D3665" s="2" t="s">
        <v>52</v>
      </c>
    </row>
    <row r="3666" spans="1:4" ht="15.75" customHeight="1" x14ac:dyDescent="0.3">
      <c r="A3666" s="4">
        <v>44529</v>
      </c>
      <c r="B3666" s="2">
        <v>17230.18</v>
      </c>
      <c r="C3666" s="2">
        <v>25375.11</v>
      </c>
      <c r="D3666" s="2" t="s">
        <v>53</v>
      </c>
    </row>
    <row r="3667" spans="1:4" ht="15.75" customHeight="1" x14ac:dyDescent="0.3">
      <c r="A3667" s="4">
        <v>44530</v>
      </c>
      <c r="B3667" s="2">
        <v>26669.439999999999</v>
      </c>
      <c r="C3667" s="2">
        <v>-168570.51</v>
      </c>
      <c r="D3667" s="2" t="s">
        <v>53</v>
      </c>
    </row>
    <row r="3668" spans="1:4" ht="15.75" customHeight="1" x14ac:dyDescent="0.3">
      <c r="A3668" s="4">
        <v>44530</v>
      </c>
      <c r="B3668" s="2">
        <v>26509.35</v>
      </c>
      <c r="C3668" s="2">
        <v>-44910.44</v>
      </c>
      <c r="D3668" s="2" t="s">
        <v>54</v>
      </c>
    </row>
    <row r="3669" spans="1:4" ht="15.75" customHeight="1" x14ac:dyDescent="0.3">
      <c r="A3669" s="4">
        <v>44530</v>
      </c>
      <c r="B3669" s="2">
        <v>3325.73</v>
      </c>
      <c r="C3669" s="2">
        <v>27061.06</v>
      </c>
      <c r="D3669" s="2" t="s">
        <v>52</v>
      </c>
    </row>
    <row r="3670" spans="1:4" ht="15.75" customHeight="1" x14ac:dyDescent="0.3">
      <c r="A3670" s="4">
        <v>44530</v>
      </c>
      <c r="B3670" s="2">
        <v>11917.37</v>
      </c>
      <c r="C3670" s="2">
        <v>-591263.07999999996</v>
      </c>
      <c r="D3670" s="2" t="s">
        <v>55</v>
      </c>
    </row>
    <row r="3671" spans="1:4" ht="15.75" customHeight="1" x14ac:dyDescent="0.3">
      <c r="A3671" s="4">
        <v>44531</v>
      </c>
      <c r="B3671" s="2">
        <v>24034.94</v>
      </c>
      <c r="C3671" s="2">
        <v>547700.63</v>
      </c>
      <c r="D3671" s="2" t="s">
        <v>54</v>
      </c>
    </row>
    <row r="3672" spans="1:4" ht="15.75" customHeight="1" x14ac:dyDescent="0.3">
      <c r="A3672" s="4">
        <v>44531</v>
      </c>
      <c r="B3672" s="2">
        <v>16738.240000000002</v>
      </c>
      <c r="C3672" s="2">
        <v>79910.2</v>
      </c>
      <c r="D3672" s="2" t="s">
        <v>53</v>
      </c>
    </row>
    <row r="3673" spans="1:4" ht="15.75" customHeight="1" x14ac:dyDescent="0.3">
      <c r="A3673" s="4">
        <v>44531</v>
      </c>
      <c r="B3673" s="2">
        <v>9520.2800000000007</v>
      </c>
      <c r="C3673" s="2">
        <v>188673.33</v>
      </c>
      <c r="D3673" s="2" t="s">
        <v>55</v>
      </c>
    </row>
    <row r="3674" spans="1:4" ht="15.75" customHeight="1" x14ac:dyDescent="0.3">
      <c r="A3674" s="4">
        <v>44531</v>
      </c>
      <c r="B3674" s="2">
        <v>1956.98</v>
      </c>
      <c r="C3674" s="2">
        <v>13077.91</v>
      </c>
      <c r="D3674" s="2" t="s">
        <v>52</v>
      </c>
    </row>
    <row r="3675" spans="1:4" ht="15.75" customHeight="1" x14ac:dyDescent="0.3">
      <c r="A3675" s="4">
        <v>44532</v>
      </c>
      <c r="B3675" s="2">
        <v>8508.73</v>
      </c>
      <c r="C3675" s="2">
        <v>180996.04</v>
      </c>
      <c r="D3675" s="2" t="s">
        <v>55</v>
      </c>
    </row>
    <row r="3676" spans="1:4" ht="15.75" customHeight="1" x14ac:dyDescent="0.3">
      <c r="A3676" s="4">
        <v>44532</v>
      </c>
      <c r="B3676" s="2">
        <v>2414.16</v>
      </c>
      <c r="C3676" s="2">
        <v>67054.78</v>
      </c>
      <c r="D3676" s="2" t="s">
        <v>52</v>
      </c>
    </row>
    <row r="3677" spans="1:4" ht="15.75" customHeight="1" x14ac:dyDescent="0.3">
      <c r="A3677" s="4">
        <v>44532</v>
      </c>
      <c r="B3677" s="2">
        <v>15386.66</v>
      </c>
      <c r="C3677" s="2">
        <v>88374.86</v>
      </c>
      <c r="D3677" s="2" t="s">
        <v>53</v>
      </c>
    </row>
    <row r="3678" spans="1:4" ht="15.75" customHeight="1" x14ac:dyDescent="0.3">
      <c r="A3678" s="4">
        <v>44532</v>
      </c>
      <c r="B3678" s="2">
        <v>24743.97</v>
      </c>
      <c r="C3678" s="2">
        <v>-173589.84</v>
      </c>
      <c r="D3678" s="2" t="s">
        <v>54</v>
      </c>
    </row>
    <row r="3679" spans="1:4" ht="15.75" customHeight="1" x14ac:dyDescent="0.3">
      <c r="A3679" s="4">
        <v>44533</v>
      </c>
      <c r="B3679" s="2">
        <v>19098.61</v>
      </c>
      <c r="C3679" s="2">
        <v>168295.11</v>
      </c>
      <c r="D3679" s="2" t="s">
        <v>53</v>
      </c>
    </row>
    <row r="3680" spans="1:4" ht="15.75" customHeight="1" x14ac:dyDescent="0.3">
      <c r="A3680" s="4">
        <v>44533</v>
      </c>
      <c r="B3680" s="2">
        <v>24723.32</v>
      </c>
      <c r="C3680" s="2">
        <v>-384726.49</v>
      </c>
      <c r="D3680" s="2" t="s">
        <v>54</v>
      </c>
    </row>
    <row r="3681" spans="1:4" ht="15.75" customHeight="1" x14ac:dyDescent="0.3">
      <c r="A3681" s="4">
        <v>44533</v>
      </c>
      <c r="B3681" s="2">
        <v>1794.85</v>
      </c>
      <c r="C3681" s="2">
        <v>-3301.59</v>
      </c>
      <c r="D3681" s="2" t="s">
        <v>52</v>
      </c>
    </row>
    <row r="3682" spans="1:4" ht="15.75" customHeight="1" x14ac:dyDescent="0.3">
      <c r="A3682" s="4">
        <v>44533</v>
      </c>
      <c r="B3682" s="2">
        <v>10355.73</v>
      </c>
      <c r="C3682" s="2">
        <v>8680.65</v>
      </c>
      <c r="D3682" s="2" t="s">
        <v>55</v>
      </c>
    </row>
    <row r="3683" spans="1:4" ht="15.75" customHeight="1" x14ac:dyDescent="0.3">
      <c r="A3683" s="4">
        <v>44535</v>
      </c>
      <c r="B3683" s="2">
        <v>392.85</v>
      </c>
      <c r="C3683" s="2">
        <v>-20814.34</v>
      </c>
      <c r="D3683" s="2" t="s">
        <v>54</v>
      </c>
    </row>
    <row r="3684" spans="1:4" ht="15.75" customHeight="1" x14ac:dyDescent="0.3">
      <c r="A3684" s="4">
        <v>44535</v>
      </c>
      <c r="B3684" s="2">
        <v>132.22999999999999</v>
      </c>
      <c r="C3684" s="2">
        <v>4241.12</v>
      </c>
      <c r="D3684" s="2" t="s">
        <v>52</v>
      </c>
    </row>
    <row r="3685" spans="1:4" ht="15.75" customHeight="1" x14ac:dyDescent="0.3">
      <c r="A3685" s="4">
        <v>44535</v>
      </c>
      <c r="B3685" s="2">
        <v>138.71</v>
      </c>
      <c r="C3685" s="2">
        <v>-5312.26</v>
      </c>
      <c r="D3685" s="2" t="s">
        <v>53</v>
      </c>
    </row>
    <row r="3686" spans="1:4" ht="15.75" customHeight="1" x14ac:dyDescent="0.3">
      <c r="A3686" s="4">
        <v>44535</v>
      </c>
      <c r="B3686" s="2">
        <v>122.35</v>
      </c>
      <c r="C3686" s="2">
        <v>-5272.83</v>
      </c>
      <c r="D3686" s="2" t="s">
        <v>55</v>
      </c>
    </row>
    <row r="3687" spans="1:4" ht="15.75" customHeight="1" x14ac:dyDescent="0.3">
      <c r="A3687" s="4">
        <v>44536</v>
      </c>
      <c r="B3687" s="2">
        <v>1575.91</v>
      </c>
      <c r="C3687" s="2">
        <v>5711.62</v>
      </c>
      <c r="D3687" s="2" t="s">
        <v>52</v>
      </c>
    </row>
    <row r="3688" spans="1:4" ht="15.75" customHeight="1" x14ac:dyDescent="0.3">
      <c r="A3688" s="4">
        <v>44536</v>
      </c>
      <c r="B3688" s="2">
        <v>17023.63</v>
      </c>
      <c r="C3688" s="2">
        <v>167272.01</v>
      </c>
      <c r="D3688" s="2" t="s">
        <v>53</v>
      </c>
    </row>
    <row r="3689" spans="1:4" ht="15.75" customHeight="1" x14ac:dyDescent="0.3">
      <c r="A3689" s="4">
        <v>44536</v>
      </c>
      <c r="B3689" s="2">
        <v>8979.5400000000009</v>
      </c>
      <c r="C3689" s="2">
        <v>250254.12</v>
      </c>
      <c r="D3689" s="2" t="s">
        <v>55</v>
      </c>
    </row>
    <row r="3690" spans="1:4" ht="15.75" customHeight="1" x14ac:dyDescent="0.3">
      <c r="A3690" s="4">
        <v>44536</v>
      </c>
      <c r="B3690" s="2">
        <v>23597.09</v>
      </c>
      <c r="C3690" s="2">
        <v>1056304.49</v>
      </c>
      <c r="D3690" s="2" t="s">
        <v>54</v>
      </c>
    </row>
    <row r="3691" spans="1:4" ht="15.75" customHeight="1" x14ac:dyDescent="0.3">
      <c r="A3691" s="4">
        <v>44537</v>
      </c>
      <c r="B3691" s="2">
        <v>20692.97</v>
      </c>
      <c r="C3691" s="2">
        <v>-158094.32999999999</v>
      </c>
      <c r="D3691" s="2" t="s">
        <v>53</v>
      </c>
    </row>
    <row r="3692" spans="1:4" ht="15.75" customHeight="1" x14ac:dyDescent="0.3">
      <c r="A3692" s="4">
        <v>44537</v>
      </c>
      <c r="B3692" s="2">
        <v>12354.4</v>
      </c>
      <c r="C3692" s="2">
        <v>368256.15</v>
      </c>
      <c r="D3692" s="2" t="s">
        <v>55</v>
      </c>
    </row>
    <row r="3693" spans="1:4" ht="15.75" customHeight="1" x14ac:dyDescent="0.3">
      <c r="A3693" s="4">
        <v>44537</v>
      </c>
      <c r="B3693" s="2">
        <v>2259.02</v>
      </c>
      <c r="C3693" s="2">
        <v>-28933.02</v>
      </c>
      <c r="D3693" s="2" t="s">
        <v>52</v>
      </c>
    </row>
    <row r="3694" spans="1:4" ht="15.75" customHeight="1" x14ac:dyDescent="0.3">
      <c r="A3694" s="4">
        <v>44537</v>
      </c>
      <c r="B3694" s="2">
        <v>28195.14</v>
      </c>
      <c r="C3694" s="2">
        <v>1454461.25</v>
      </c>
      <c r="D3694" s="2" t="s">
        <v>54</v>
      </c>
    </row>
    <row r="3695" spans="1:4" ht="15.75" customHeight="1" x14ac:dyDescent="0.3">
      <c r="A3695" s="4">
        <v>44538</v>
      </c>
      <c r="B3695" s="2">
        <v>16200.32</v>
      </c>
      <c r="C3695" s="2">
        <v>11999.15</v>
      </c>
      <c r="D3695" s="2" t="s">
        <v>55</v>
      </c>
    </row>
    <row r="3696" spans="1:4" ht="15.75" customHeight="1" x14ac:dyDescent="0.3">
      <c r="A3696" s="4">
        <v>44538</v>
      </c>
      <c r="B3696" s="2">
        <v>2415.6999999999998</v>
      </c>
      <c r="C3696" s="2">
        <v>13363.58</v>
      </c>
      <c r="D3696" s="2" t="s">
        <v>52</v>
      </c>
    </row>
    <row r="3697" spans="1:4" ht="15.75" customHeight="1" x14ac:dyDescent="0.3">
      <c r="A3697" s="4">
        <v>44538</v>
      </c>
      <c r="B3697" s="2">
        <v>21570.2</v>
      </c>
      <c r="C3697" s="2">
        <v>-111068.1</v>
      </c>
      <c r="D3697" s="2" t="s">
        <v>53</v>
      </c>
    </row>
    <row r="3698" spans="1:4" ht="15.75" customHeight="1" x14ac:dyDescent="0.3">
      <c r="A3698" s="4">
        <v>44538</v>
      </c>
      <c r="B3698" s="2">
        <v>27138.42</v>
      </c>
      <c r="C3698" s="2">
        <v>1010011.08</v>
      </c>
      <c r="D3698" s="2" t="s">
        <v>54</v>
      </c>
    </row>
    <row r="3699" spans="1:4" ht="15.75" customHeight="1" x14ac:dyDescent="0.3">
      <c r="A3699" s="4">
        <v>44539</v>
      </c>
      <c r="B3699" s="2">
        <v>1710.82</v>
      </c>
      <c r="C3699" s="2">
        <v>36249.980000000003</v>
      </c>
      <c r="D3699" s="2" t="s">
        <v>52</v>
      </c>
    </row>
    <row r="3700" spans="1:4" ht="15.75" customHeight="1" x14ac:dyDescent="0.3">
      <c r="A3700" s="4">
        <v>44539</v>
      </c>
      <c r="B3700" s="2">
        <v>30768.41</v>
      </c>
      <c r="C3700" s="2">
        <v>1418771.06</v>
      </c>
      <c r="D3700" s="2" t="s">
        <v>54</v>
      </c>
    </row>
    <row r="3701" spans="1:4" ht="15.75" customHeight="1" x14ac:dyDescent="0.3">
      <c r="A3701" s="4">
        <v>44539</v>
      </c>
      <c r="B3701" s="2">
        <v>9935.2199999999993</v>
      </c>
      <c r="C3701" s="2">
        <v>174094.79</v>
      </c>
      <c r="D3701" s="2" t="s">
        <v>55</v>
      </c>
    </row>
    <row r="3702" spans="1:4" ht="15.75" customHeight="1" x14ac:dyDescent="0.3">
      <c r="A3702" s="4">
        <v>44539</v>
      </c>
      <c r="B3702" s="2">
        <v>18436.79</v>
      </c>
      <c r="C3702" s="2">
        <v>151235.32999999999</v>
      </c>
      <c r="D3702" s="2" t="s">
        <v>53</v>
      </c>
    </row>
    <row r="3703" spans="1:4" ht="15.75" customHeight="1" x14ac:dyDescent="0.3">
      <c r="A3703" s="4">
        <v>44540</v>
      </c>
      <c r="B3703" s="2">
        <v>1970.85</v>
      </c>
      <c r="C3703" s="2">
        <v>21807.46</v>
      </c>
      <c r="D3703" s="2" t="s">
        <v>52</v>
      </c>
    </row>
    <row r="3704" spans="1:4" ht="15.75" customHeight="1" x14ac:dyDescent="0.3">
      <c r="A3704" s="4">
        <v>44540</v>
      </c>
      <c r="B3704" s="2">
        <v>29375.98</v>
      </c>
      <c r="C3704" s="2">
        <v>816637.99</v>
      </c>
      <c r="D3704" s="2" t="s">
        <v>54</v>
      </c>
    </row>
    <row r="3705" spans="1:4" ht="15.75" customHeight="1" x14ac:dyDescent="0.3">
      <c r="A3705" s="4">
        <v>44540</v>
      </c>
      <c r="B3705" s="2">
        <v>20369.580000000002</v>
      </c>
      <c r="C3705" s="2">
        <v>531437.79</v>
      </c>
      <c r="D3705" s="2" t="s">
        <v>53</v>
      </c>
    </row>
    <row r="3706" spans="1:4" ht="15.75" customHeight="1" x14ac:dyDescent="0.3">
      <c r="A3706" s="4">
        <v>44540</v>
      </c>
      <c r="B3706" s="2">
        <v>10546.09</v>
      </c>
      <c r="C3706" s="2">
        <v>78863.850000000006</v>
      </c>
      <c r="D3706" s="2" t="s">
        <v>55</v>
      </c>
    </row>
    <row r="3707" spans="1:4" ht="15.75" customHeight="1" x14ac:dyDescent="0.3">
      <c r="A3707" s="4">
        <v>44541</v>
      </c>
      <c r="B3707" s="2">
        <v>0.02</v>
      </c>
      <c r="C3707" s="2">
        <v>-6.7</v>
      </c>
      <c r="D3707" s="2" t="s">
        <v>53</v>
      </c>
    </row>
    <row r="3708" spans="1:4" ht="15.75" customHeight="1" x14ac:dyDescent="0.3">
      <c r="A3708" s="4">
        <v>44542</v>
      </c>
      <c r="B3708" s="2">
        <v>39.46</v>
      </c>
      <c r="C3708" s="2">
        <v>95.5</v>
      </c>
      <c r="D3708" s="2" t="s">
        <v>52</v>
      </c>
    </row>
    <row r="3709" spans="1:4" ht="15.75" customHeight="1" x14ac:dyDescent="0.3">
      <c r="A3709" s="4">
        <v>44542</v>
      </c>
      <c r="B3709" s="2">
        <v>242.43</v>
      </c>
      <c r="C3709" s="2">
        <v>-3499.86</v>
      </c>
      <c r="D3709" s="2" t="s">
        <v>54</v>
      </c>
    </row>
    <row r="3710" spans="1:4" ht="15.75" customHeight="1" x14ac:dyDescent="0.3">
      <c r="A3710" s="4">
        <v>44542</v>
      </c>
      <c r="B3710" s="2">
        <v>212.4</v>
      </c>
      <c r="C3710" s="2">
        <v>-72016.02</v>
      </c>
      <c r="D3710" s="2" t="s">
        <v>53</v>
      </c>
    </row>
    <row r="3711" spans="1:4" ht="15.75" customHeight="1" x14ac:dyDescent="0.3">
      <c r="A3711" s="4">
        <v>44542</v>
      </c>
      <c r="B3711" s="2">
        <v>128.13</v>
      </c>
      <c r="C3711" s="2">
        <v>-6712.47</v>
      </c>
      <c r="D3711" s="2" t="s">
        <v>55</v>
      </c>
    </row>
    <row r="3712" spans="1:4" ht="15.75" customHeight="1" x14ac:dyDescent="0.3">
      <c r="A3712" s="4">
        <v>44543</v>
      </c>
      <c r="B3712" s="2">
        <v>1618.95</v>
      </c>
      <c r="C3712" s="2">
        <v>17054.03</v>
      </c>
      <c r="D3712" s="2" t="s">
        <v>52</v>
      </c>
    </row>
    <row r="3713" spans="1:4" ht="15.75" customHeight="1" x14ac:dyDescent="0.3">
      <c r="A3713" s="4">
        <v>44543</v>
      </c>
      <c r="B3713" s="2">
        <v>10759.32</v>
      </c>
      <c r="C3713" s="2">
        <v>208485.75</v>
      </c>
      <c r="D3713" s="2" t="s">
        <v>55</v>
      </c>
    </row>
    <row r="3714" spans="1:4" ht="15.75" customHeight="1" x14ac:dyDescent="0.3">
      <c r="A3714" s="4">
        <v>44543</v>
      </c>
      <c r="B3714" s="2">
        <v>21168.99</v>
      </c>
      <c r="C3714" s="2">
        <v>173233.08</v>
      </c>
      <c r="D3714" s="2" t="s">
        <v>53</v>
      </c>
    </row>
    <row r="3715" spans="1:4" ht="15.75" customHeight="1" x14ac:dyDescent="0.3">
      <c r="A3715" s="4">
        <v>44543</v>
      </c>
      <c r="B3715" s="2">
        <v>31842.05</v>
      </c>
      <c r="C3715" s="2">
        <v>1825885.24</v>
      </c>
      <c r="D3715" s="2" t="s">
        <v>54</v>
      </c>
    </row>
    <row r="3716" spans="1:4" ht="15.75" customHeight="1" x14ac:dyDescent="0.3">
      <c r="A3716" s="4">
        <v>44544</v>
      </c>
      <c r="B3716" s="2">
        <v>37783.26</v>
      </c>
      <c r="C3716" s="2">
        <v>-408266.08</v>
      </c>
      <c r="D3716" s="2" t="s">
        <v>54</v>
      </c>
    </row>
    <row r="3717" spans="1:4" ht="15.75" customHeight="1" x14ac:dyDescent="0.3">
      <c r="A3717" s="4">
        <v>44544</v>
      </c>
      <c r="B3717" s="2">
        <v>1565.1</v>
      </c>
      <c r="C3717" s="2">
        <v>19138.43</v>
      </c>
      <c r="D3717" s="2" t="s">
        <v>52</v>
      </c>
    </row>
    <row r="3718" spans="1:4" ht="15.75" customHeight="1" x14ac:dyDescent="0.3">
      <c r="A3718" s="4">
        <v>44544</v>
      </c>
      <c r="B3718" s="2">
        <v>20329.240000000002</v>
      </c>
      <c r="C3718" s="2">
        <v>212850.13</v>
      </c>
      <c r="D3718" s="2" t="s">
        <v>53</v>
      </c>
    </row>
    <row r="3719" spans="1:4" ht="15.75" customHeight="1" x14ac:dyDescent="0.3">
      <c r="A3719" s="4">
        <v>44544</v>
      </c>
      <c r="B3719" s="2">
        <v>10527.36</v>
      </c>
      <c r="C3719" s="2">
        <v>316418.26</v>
      </c>
      <c r="D3719" s="2" t="s">
        <v>55</v>
      </c>
    </row>
    <row r="3720" spans="1:4" ht="15.75" customHeight="1" x14ac:dyDescent="0.3">
      <c r="A3720" s="4">
        <v>44545</v>
      </c>
      <c r="B3720" s="2">
        <v>21324.92</v>
      </c>
      <c r="C3720" s="2">
        <v>238109.44</v>
      </c>
      <c r="D3720" s="2" t="s">
        <v>53</v>
      </c>
    </row>
    <row r="3721" spans="1:4" ht="15.75" customHeight="1" x14ac:dyDescent="0.3">
      <c r="A3721" s="4">
        <v>44545</v>
      </c>
      <c r="B3721" s="2">
        <v>38945.129999999997</v>
      </c>
      <c r="C3721" s="2">
        <v>-3462491.58</v>
      </c>
      <c r="D3721" s="2" t="s">
        <v>54</v>
      </c>
    </row>
    <row r="3722" spans="1:4" ht="15.75" customHeight="1" x14ac:dyDescent="0.3">
      <c r="A3722" s="4">
        <v>44545</v>
      </c>
      <c r="B3722" s="2">
        <v>2096.8000000000002</v>
      </c>
      <c r="C3722" s="2">
        <v>-107197.6</v>
      </c>
      <c r="D3722" s="2" t="s">
        <v>52</v>
      </c>
    </row>
    <row r="3723" spans="1:4" ht="15.75" customHeight="1" x14ac:dyDescent="0.3">
      <c r="A3723" s="4">
        <v>44545</v>
      </c>
      <c r="B3723" s="2">
        <v>11588.04</v>
      </c>
      <c r="C3723" s="2">
        <v>144941.5</v>
      </c>
      <c r="D3723" s="2" t="s">
        <v>55</v>
      </c>
    </row>
    <row r="3724" spans="1:4" ht="15.75" customHeight="1" x14ac:dyDescent="0.3">
      <c r="A3724" s="4">
        <v>44546</v>
      </c>
      <c r="B3724" s="2">
        <v>30889.23</v>
      </c>
      <c r="C3724" s="2">
        <v>-1079149.51</v>
      </c>
      <c r="D3724" s="2" t="s">
        <v>54</v>
      </c>
    </row>
    <row r="3725" spans="1:4" ht="15.75" customHeight="1" x14ac:dyDescent="0.3">
      <c r="A3725" s="4">
        <v>44546</v>
      </c>
      <c r="B3725" s="2">
        <v>1960.7</v>
      </c>
      <c r="C3725" s="2">
        <v>56960.57</v>
      </c>
      <c r="D3725" s="2" t="s">
        <v>52</v>
      </c>
    </row>
    <row r="3726" spans="1:4" ht="15.75" customHeight="1" x14ac:dyDescent="0.3">
      <c r="A3726" s="4">
        <v>44546</v>
      </c>
      <c r="B3726" s="2">
        <v>10420.870000000001</v>
      </c>
      <c r="C3726" s="2">
        <v>360122.29</v>
      </c>
      <c r="D3726" s="2" t="s">
        <v>55</v>
      </c>
    </row>
    <row r="3727" spans="1:4" ht="15.75" customHeight="1" x14ac:dyDescent="0.3">
      <c r="A3727" s="4">
        <v>44546</v>
      </c>
      <c r="B3727" s="2">
        <v>19774.84</v>
      </c>
      <c r="C3727" s="2">
        <v>209993.01</v>
      </c>
      <c r="D3727" s="2" t="s">
        <v>53</v>
      </c>
    </row>
    <row r="3728" spans="1:4" ht="15.75" customHeight="1" x14ac:dyDescent="0.3">
      <c r="A3728" s="4">
        <v>44547</v>
      </c>
      <c r="B3728" s="2">
        <v>2158.41</v>
      </c>
      <c r="C3728" s="2">
        <v>43050.45</v>
      </c>
      <c r="D3728" s="2" t="s">
        <v>52</v>
      </c>
    </row>
    <row r="3729" spans="1:4" ht="15.75" customHeight="1" x14ac:dyDescent="0.3">
      <c r="A3729" s="4">
        <v>44547</v>
      </c>
      <c r="B3729" s="2">
        <v>28922.9</v>
      </c>
      <c r="C3729" s="2">
        <v>-2299544.15</v>
      </c>
      <c r="D3729" s="2" t="s">
        <v>54</v>
      </c>
    </row>
    <row r="3730" spans="1:4" ht="15.75" customHeight="1" x14ac:dyDescent="0.3">
      <c r="A3730" s="4">
        <v>44547</v>
      </c>
      <c r="B3730" s="2">
        <v>19001.77</v>
      </c>
      <c r="C3730" s="2">
        <v>30180.6</v>
      </c>
      <c r="D3730" s="2" t="s">
        <v>53</v>
      </c>
    </row>
    <row r="3731" spans="1:4" ht="15.75" customHeight="1" x14ac:dyDescent="0.3">
      <c r="A3731" s="4">
        <v>44547</v>
      </c>
      <c r="B3731" s="2">
        <v>8699.92</v>
      </c>
      <c r="C3731" s="2">
        <v>60314.55</v>
      </c>
      <c r="D3731" s="2" t="s">
        <v>55</v>
      </c>
    </row>
    <row r="3732" spans="1:4" ht="15.75" customHeight="1" x14ac:dyDescent="0.3">
      <c r="A3732" s="4">
        <v>44549</v>
      </c>
      <c r="B3732" s="2">
        <v>232.58</v>
      </c>
      <c r="C3732" s="2">
        <v>6135.58</v>
      </c>
      <c r="D3732" s="2" t="s">
        <v>53</v>
      </c>
    </row>
    <row r="3733" spans="1:4" ht="15.75" customHeight="1" x14ac:dyDescent="0.3">
      <c r="A3733" s="4">
        <v>44549</v>
      </c>
      <c r="B3733" s="2">
        <v>37.409999999999997</v>
      </c>
      <c r="C3733" s="2">
        <v>-1089.33</v>
      </c>
      <c r="D3733" s="2" t="s">
        <v>52</v>
      </c>
    </row>
    <row r="3734" spans="1:4" ht="15.75" customHeight="1" x14ac:dyDescent="0.3">
      <c r="A3734" s="4">
        <v>44549</v>
      </c>
      <c r="B3734" s="2">
        <v>126.37</v>
      </c>
      <c r="C3734" s="2">
        <v>-10019.08</v>
      </c>
      <c r="D3734" s="2" t="s">
        <v>55</v>
      </c>
    </row>
    <row r="3735" spans="1:4" ht="15.75" customHeight="1" x14ac:dyDescent="0.3">
      <c r="A3735" s="4">
        <v>44549</v>
      </c>
      <c r="B3735" s="2">
        <v>301.67</v>
      </c>
      <c r="C3735" s="2">
        <v>-22031.24</v>
      </c>
      <c r="D3735" s="2" t="s">
        <v>54</v>
      </c>
    </row>
    <row r="3736" spans="1:4" ht="15.75" customHeight="1" x14ac:dyDescent="0.3">
      <c r="A3736" s="4">
        <v>44550</v>
      </c>
      <c r="B3736" s="2">
        <v>21268.18</v>
      </c>
      <c r="C3736" s="2">
        <v>437697.73</v>
      </c>
      <c r="D3736" s="2" t="s">
        <v>53</v>
      </c>
    </row>
    <row r="3737" spans="1:4" ht="15.75" customHeight="1" x14ac:dyDescent="0.3">
      <c r="A3737" s="4">
        <v>44550</v>
      </c>
      <c r="B3737" s="2">
        <v>10649.48</v>
      </c>
      <c r="C3737" s="2">
        <v>-8966.9500000000007</v>
      </c>
      <c r="D3737" s="2" t="s">
        <v>55</v>
      </c>
    </row>
    <row r="3738" spans="1:4" ht="15.75" customHeight="1" x14ac:dyDescent="0.3">
      <c r="A3738" s="4">
        <v>44550</v>
      </c>
      <c r="B3738" s="2">
        <v>23185.71</v>
      </c>
      <c r="C3738" s="2">
        <v>1028019.66</v>
      </c>
      <c r="D3738" s="2" t="s">
        <v>54</v>
      </c>
    </row>
    <row r="3739" spans="1:4" ht="15.75" customHeight="1" x14ac:dyDescent="0.3">
      <c r="A3739" s="4">
        <v>44550</v>
      </c>
      <c r="B3739" s="2">
        <v>1738.4</v>
      </c>
      <c r="C3739" s="2">
        <v>19914.02</v>
      </c>
      <c r="D3739" s="2" t="s">
        <v>52</v>
      </c>
    </row>
    <row r="3740" spans="1:4" ht="15.75" customHeight="1" x14ac:dyDescent="0.3">
      <c r="A3740" s="4">
        <v>44551</v>
      </c>
      <c r="B3740" s="2">
        <v>21280.91</v>
      </c>
      <c r="C3740" s="2">
        <v>242742.22</v>
      </c>
      <c r="D3740" s="2" t="s">
        <v>53</v>
      </c>
    </row>
    <row r="3741" spans="1:4" ht="15.75" customHeight="1" x14ac:dyDescent="0.3">
      <c r="A3741" s="4">
        <v>44551</v>
      </c>
      <c r="B3741" s="2">
        <v>1861.83</v>
      </c>
      <c r="C3741" s="2">
        <v>-23792.05</v>
      </c>
      <c r="D3741" s="2" t="s">
        <v>52</v>
      </c>
    </row>
    <row r="3742" spans="1:4" ht="15.75" customHeight="1" x14ac:dyDescent="0.3">
      <c r="A3742" s="4">
        <v>44551</v>
      </c>
      <c r="B3742" s="2">
        <v>29234.75</v>
      </c>
      <c r="C3742" s="2">
        <v>34537.11</v>
      </c>
      <c r="D3742" s="2" t="s">
        <v>54</v>
      </c>
    </row>
    <row r="3743" spans="1:4" ht="15.75" customHeight="1" x14ac:dyDescent="0.3">
      <c r="A3743" s="4">
        <v>44551</v>
      </c>
      <c r="B3743" s="2">
        <v>9527.15</v>
      </c>
      <c r="C3743" s="2">
        <v>250060.79999999999</v>
      </c>
      <c r="D3743" s="2" t="s">
        <v>55</v>
      </c>
    </row>
    <row r="3744" spans="1:4" ht="15.75" customHeight="1" x14ac:dyDescent="0.3">
      <c r="A3744" s="4">
        <v>44552</v>
      </c>
      <c r="B3744" s="2">
        <v>10090.459999999999</v>
      </c>
      <c r="C3744" s="2">
        <v>-550266.80000000005</v>
      </c>
      <c r="D3744" s="2" t="s">
        <v>55</v>
      </c>
    </row>
    <row r="3745" spans="1:4" ht="15.75" customHeight="1" x14ac:dyDescent="0.3">
      <c r="A3745" s="4">
        <v>44552</v>
      </c>
      <c r="B3745" s="2">
        <v>23690.57</v>
      </c>
      <c r="C3745" s="2">
        <v>-84869.53</v>
      </c>
      <c r="D3745" s="2" t="s">
        <v>54</v>
      </c>
    </row>
    <row r="3746" spans="1:4" ht="15.75" customHeight="1" x14ac:dyDescent="0.3">
      <c r="A3746" s="4">
        <v>44552</v>
      </c>
      <c r="B3746" s="2">
        <v>20814.82</v>
      </c>
      <c r="C3746" s="2">
        <v>-129469.27</v>
      </c>
      <c r="D3746" s="2" t="s">
        <v>53</v>
      </c>
    </row>
    <row r="3747" spans="1:4" ht="15.75" customHeight="1" x14ac:dyDescent="0.3">
      <c r="A3747" s="4">
        <v>44552</v>
      </c>
      <c r="B3747" s="2">
        <v>2386.62</v>
      </c>
      <c r="C3747" s="2">
        <v>-14064.54</v>
      </c>
      <c r="D3747" s="2" t="s">
        <v>52</v>
      </c>
    </row>
    <row r="3748" spans="1:4" ht="15.75" customHeight="1" x14ac:dyDescent="0.3">
      <c r="A3748" s="4">
        <v>44553</v>
      </c>
      <c r="B3748" s="2">
        <v>8127.37</v>
      </c>
      <c r="C3748" s="2">
        <v>-897047.2</v>
      </c>
      <c r="D3748" s="2" t="s">
        <v>55</v>
      </c>
    </row>
    <row r="3749" spans="1:4" ht="15.75" customHeight="1" x14ac:dyDescent="0.3">
      <c r="A3749" s="4">
        <v>44553</v>
      </c>
      <c r="B3749" s="2">
        <v>20884.21</v>
      </c>
      <c r="C3749" s="2">
        <v>-192223.9</v>
      </c>
      <c r="D3749" s="2" t="s">
        <v>54</v>
      </c>
    </row>
    <row r="3750" spans="1:4" ht="15.75" customHeight="1" x14ac:dyDescent="0.3">
      <c r="A3750" s="4">
        <v>44553</v>
      </c>
      <c r="B3750" s="2">
        <v>1534.79</v>
      </c>
      <c r="C3750" s="2">
        <v>-50848.57</v>
      </c>
      <c r="D3750" s="2" t="s">
        <v>52</v>
      </c>
    </row>
    <row r="3751" spans="1:4" ht="15.75" customHeight="1" x14ac:dyDescent="0.3">
      <c r="A3751" s="4">
        <v>44553</v>
      </c>
      <c r="B3751" s="2">
        <v>20053.88</v>
      </c>
      <c r="C3751" s="2">
        <v>122470.98</v>
      </c>
      <c r="D3751" s="2" t="s">
        <v>53</v>
      </c>
    </row>
    <row r="3752" spans="1:4" ht="15.75" customHeight="1" x14ac:dyDescent="0.3">
      <c r="A3752" s="4">
        <v>44554</v>
      </c>
      <c r="B3752" s="2">
        <v>867.51</v>
      </c>
      <c r="C3752" s="2">
        <v>-36213.360000000001</v>
      </c>
      <c r="D3752" s="2" t="s">
        <v>55</v>
      </c>
    </row>
    <row r="3753" spans="1:4" ht="15.75" customHeight="1" x14ac:dyDescent="0.3">
      <c r="A3753" s="4">
        <v>44554</v>
      </c>
      <c r="B3753" s="2">
        <v>7.0000000000000007E-2</v>
      </c>
      <c r="C3753" s="2">
        <v>-15.75</v>
      </c>
      <c r="D3753" s="2" t="s">
        <v>54</v>
      </c>
    </row>
    <row r="3754" spans="1:4" ht="15.75" customHeight="1" x14ac:dyDescent="0.3">
      <c r="A3754" s="4">
        <v>44554</v>
      </c>
      <c r="B3754" s="2">
        <v>7106.22</v>
      </c>
      <c r="C3754" s="2">
        <v>20706.5</v>
      </c>
      <c r="D3754" s="2" t="s">
        <v>53</v>
      </c>
    </row>
    <row r="3755" spans="1:4" ht="15.75" customHeight="1" x14ac:dyDescent="0.3">
      <c r="A3755" s="4">
        <v>44554</v>
      </c>
      <c r="B3755" s="2">
        <v>642.71</v>
      </c>
      <c r="C3755" s="2">
        <v>-9610.23</v>
      </c>
      <c r="D3755" s="2" t="s">
        <v>52</v>
      </c>
    </row>
    <row r="3756" spans="1:4" ht="15.75" customHeight="1" x14ac:dyDescent="0.3">
      <c r="A3756" s="4">
        <v>44556</v>
      </c>
      <c r="B3756" s="2">
        <v>260.48</v>
      </c>
      <c r="C3756" s="2">
        <v>-5206.76</v>
      </c>
      <c r="D3756" s="2" t="s">
        <v>54</v>
      </c>
    </row>
    <row r="3757" spans="1:4" ht="15.75" customHeight="1" x14ac:dyDescent="0.3">
      <c r="A3757" s="4">
        <v>44556</v>
      </c>
      <c r="B3757" s="2">
        <v>29.38</v>
      </c>
      <c r="C3757" s="2">
        <v>-89.66</v>
      </c>
      <c r="D3757" s="2" t="s">
        <v>52</v>
      </c>
    </row>
    <row r="3758" spans="1:4" ht="15.75" customHeight="1" x14ac:dyDescent="0.3">
      <c r="A3758" s="4">
        <v>44556</v>
      </c>
      <c r="B3758" s="2">
        <v>152.30000000000001</v>
      </c>
      <c r="C3758" s="2">
        <v>1686.02</v>
      </c>
      <c r="D3758" s="2" t="s">
        <v>53</v>
      </c>
    </row>
    <row r="3759" spans="1:4" ht="15.75" customHeight="1" x14ac:dyDescent="0.3">
      <c r="A3759" s="4">
        <v>44556</v>
      </c>
      <c r="B3759" s="2">
        <v>20.94</v>
      </c>
      <c r="C3759" s="2">
        <v>-577.86</v>
      </c>
      <c r="D3759" s="2" t="s">
        <v>55</v>
      </c>
    </row>
    <row r="3760" spans="1:4" ht="15.75" customHeight="1" x14ac:dyDescent="0.3">
      <c r="A3760" s="4">
        <v>44557</v>
      </c>
      <c r="B3760" s="2">
        <v>20199.03</v>
      </c>
      <c r="C3760" s="2">
        <v>224043.28</v>
      </c>
      <c r="D3760" s="2" t="s">
        <v>54</v>
      </c>
    </row>
    <row r="3761" spans="1:4" ht="15.75" customHeight="1" x14ac:dyDescent="0.3">
      <c r="A3761" s="4">
        <v>44557</v>
      </c>
      <c r="B3761" s="2">
        <v>16340.27</v>
      </c>
      <c r="C3761" s="2">
        <v>176614.51</v>
      </c>
      <c r="D3761" s="2" t="s">
        <v>53</v>
      </c>
    </row>
    <row r="3762" spans="1:4" ht="15.75" customHeight="1" x14ac:dyDescent="0.3">
      <c r="A3762" s="4">
        <v>44557</v>
      </c>
      <c r="B3762" s="2">
        <v>1901.6</v>
      </c>
      <c r="C3762" s="2">
        <v>-190147.7</v>
      </c>
      <c r="D3762" s="2" t="s">
        <v>52</v>
      </c>
    </row>
    <row r="3763" spans="1:4" ht="15.75" customHeight="1" x14ac:dyDescent="0.3">
      <c r="A3763" s="4">
        <v>44557</v>
      </c>
      <c r="B3763" s="2">
        <v>4979</v>
      </c>
      <c r="C3763" s="2">
        <v>-137713.69</v>
      </c>
      <c r="D3763" s="2" t="s">
        <v>55</v>
      </c>
    </row>
    <row r="3764" spans="1:4" ht="15.75" customHeight="1" x14ac:dyDescent="0.3">
      <c r="A3764" s="4">
        <v>44558</v>
      </c>
      <c r="B3764" s="2">
        <v>5350.15</v>
      </c>
      <c r="C3764" s="2">
        <v>-305561.06</v>
      </c>
      <c r="D3764" s="2" t="s">
        <v>55</v>
      </c>
    </row>
    <row r="3765" spans="1:4" ht="15.75" customHeight="1" x14ac:dyDescent="0.3">
      <c r="A3765" s="4">
        <v>44558</v>
      </c>
      <c r="B3765" s="2">
        <v>1626.23</v>
      </c>
      <c r="C3765" s="2">
        <v>-4164.78</v>
      </c>
      <c r="D3765" s="2" t="s">
        <v>52</v>
      </c>
    </row>
    <row r="3766" spans="1:4" ht="15.75" customHeight="1" x14ac:dyDescent="0.3">
      <c r="A3766" s="4">
        <v>44558</v>
      </c>
      <c r="B3766" s="2">
        <v>21929.64</v>
      </c>
      <c r="C3766" s="2">
        <v>-801814.39</v>
      </c>
      <c r="D3766" s="2" t="s">
        <v>54</v>
      </c>
    </row>
    <row r="3767" spans="1:4" ht="15.75" customHeight="1" x14ac:dyDescent="0.3">
      <c r="A3767" s="4">
        <v>44558</v>
      </c>
      <c r="B3767" s="2">
        <v>22048.55</v>
      </c>
      <c r="C3767" s="2">
        <v>298207.90999999997</v>
      </c>
      <c r="D3767" s="2" t="s">
        <v>53</v>
      </c>
    </row>
    <row r="3768" spans="1:4" ht="15.75" customHeight="1" x14ac:dyDescent="0.3">
      <c r="A3768" s="4">
        <v>44559</v>
      </c>
      <c r="B3768" s="2">
        <v>23380.37</v>
      </c>
      <c r="C3768" s="2">
        <v>-153347.07999999999</v>
      </c>
      <c r="D3768" s="2" t="s">
        <v>53</v>
      </c>
    </row>
    <row r="3769" spans="1:4" ht="15.75" customHeight="1" x14ac:dyDescent="0.3">
      <c r="A3769" s="4">
        <v>44559</v>
      </c>
      <c r="B3769" s="2">
        <v>22425.37</v>
      </c>
      <c r="C3769" s="2">
        <v>-1910857.1</v>
      </c>
      <c r="D3769" s="2" t="s">
        <v>54</v>
      </c>
    </row>
    <row r="3770" spans="1:4" ht="15.75" customHeight="1" x14ac:dyDescent="0.3">
      <c r="A3770" s="4">
        <v>44559</v>
      </c>
      <c r="B3770" s="2">
        <v>7858.12</v>
      </c>
      <c r="C3770" s="2">
        <v>-296058.65000000002</v>
      </c>
      <c r="D3770" s="2" t="s">
        <v>55</v>
      </c>
    </row>
    <row r="3771" spans="1:4" ht="15.75" customHeight="1" x14ac:dyDescent="0.3">
      <c r="A3771" s="4">
        <v>44559</v>
      </c>
      <c r="B3771" s="2">
        <v>2346.9</v>
      </c>
      <c r="C3771" s="2">
        <v>-39700.639999999999</v>
      </c>
      <c r="D3771" s="2" t="s">
        <v>52</v>
      </c>
    </row>
    <row r="3772" spans="1:4" ht="15.75" customHeight="1" x14ac:dyDescent="0.3">
      <c r="A3772" s="4">
        <v>44560</v>
      </c>
      <c r="B3772" s="2">
        <v>7764.8</v>
      </c>
      <c r="C3772" s="2">
        <v>-48163.1</v>
      </c>
      <c r="D3772" s="2" t="s">
        <v>55</v>
      </c>
    </row>
    <row r="3773" spans="1:4" ht="15.75" customHeight="1" x14ac:dyDescent="0.3">
      <c r="A3773" s="4">
        <v>44560</v>
      </c>
      <c r="B3773" s="2">
        <v>17624.21</v>
      </c>
      <c r="C3773" s="2">
        <v>-220829.16</v>
      </c>
      <c r="D3773" s="2" t="s">
        <v>54</v>
      </c>
    </row>
    <row r="3774" spans="1:4" ht="15.75" customHeight="1" x14ac:dyDescent="0.3">
      <c r="A3774" s="4">
        <v>44560</v>
      </c>
      <c r="B3774" s="2">
        <v>26633.919999999998</v>
      </c>
      <c r="C3774" s="2">
        <v>657032.87</v>
      </c>
      <c r="D3774" s="2" t="s">
        <v>53</v>
      </c>
    </row>
    <row r="3775" spans="1:4" ht="15.75" customHeight="1" x14ac:dyDescent="0.3">
      <c r="A3775" s="4">
        <v>44560</v>
      </c>
      <c r="B3775" s="2">
        <v>1774.46</v>
      </c>
      <c r="C3775" s="2">
        <v>-78749.460000000006</v>
      </c>
      <c r="D3775" s="2" t="s">
        <v>52</v>
      </c>
    </row>
    <row r="3776" spans="1:4" ht="15.75" customHeight="1" x14ac:dyDescent="0.3">
      <c r="A3776" s="4">
        <v>44561</v>
      </c>
      <c r="B3776" s="2">
        <v>956.9</v>
      </c>
      <c r="C3776" s="2">
        <v>-14230.32</v>
      </c>
      <c r="D3776" s="2" t="s">
        <v>52</v>
      </c>
    </row>
    <row r="3777" spans="1:4" ht="15.75" customHeight="1" x14ac:dyDescent="0.3">
      <c r="A3777" s="4">
        <v>44561</v>
      </c>
      <c r="B3777" s="2">
        <v>15301.65</v>
      </c>
      <c r="C3777" s="2">
        <v>-2815537.51</v>
      </c>
      <c r="D3777" s="2" t="s">
        <v>54</v>
      </c>
    </row>
    <row r="3778" spans="1:4" ht="15.75" customHeight="1" x14ac:dyDescent="0.3">
      <c r="A3778" s="4">
        <v>44561</v>
      </c>
      <c r="B3778" s="2">
        <v>22746.18</v>
      </c>
      <c r="C3778" s="2">
        <v>-123412.34</v>
      </c>
      <c r="D3778" s="2" t="s">
        <v>53</v>
      </c>
    </row>
    <row r="3779" spans="1:4" ht="15.75" customHeight="1" x14ac:dyDescent="0.3">
      <c r="A3779" s="4">
        <v>44561</v>
      </c>
      <c r="B3779" s="2">
        <v>5214.8500000000004</v>
      </c>
      <c r="C3779" s="2">
        <v>-159135.64000000001</v>
      </c>
      <c r="D3779" s="2" t="s">
        <v>55</v>
      </c>
    </row>
    <row r="3780" spans="1:4" ht="15.75" customHeight="1" x14ac:dyDescent="0.3">
      <c r="A3780" s="4">
        <v>44563</v>
      </c>
      <c r="B3780" s="2">
        <v>33.07</v>
      </c>
      <c r="C3780" s="2">
        <v>-1234.8800000000001</v>
      </c>
      <c r="D3780" s="2" t="s">
        <v>52</v>
      </c>
    </row>
    <row r="3781" spans="1:4" ht="15.75" customHeight="1" x14ac:dyDescent="0.3">
      <c r="A3781" s="4">
        <v>44563</v>
      </c>
      <c r="B3781" s="2">
        <v>386.05</v>
      </c>
      <c r="C3781" s="2">
        <v>-230900.56</v>
      </c>
      <c r="D3781" s="2" t="s">
        <v>54</v>
      </c>
    </row>
    <row r="3782" spans="1:4" ht="15.75" customHeight="1" x14ac:dyDescent="0.3">
      <c r="A3782" s="4">
        <v>44563</v>
      </c>
      <c r="B3782" s="2">
        <v>384.11</v>
      </c>
      <c r="C3782" s="2">
        <v>2223.96</v>
      </c>
      <c r="D3782" s="2" t="s">
        <v>53</v>
      </c>
    </row>
    <row r="3783" spans="1:4" ht="15.75" customHeight="1" x14ac:dyDescent="0.3">
      <c r="A3783" s="4">
        <v>44563</v>
      </c>
      <c r="B3783" s="2">
        <v>90.41</v>
      </c>
      <c r="C3783" s="2">
        <v>-7769.18</v>
      </c>
      <c r="D3783" s="2" t="s">
        <v>55</v>
      </c>
    </row>
    <row r="3784" spans="1:4" ht="15.75" customHeight="1" x14ac:dyDescent="0.3">
      <c r="A3784" s="4">
        <v>44564</v>
      </c>
      <c r="B3784" s="2">
        <v>3479.76</v>
      </c>
      <c r="C3784" s="2">
        <v>-82792.639999999999</v>
      </c>
      <c r="D3784" s="2" t="s">
        <v>52</v>
      </c>
    </row>
    <row r="3785" spans="1:4" ht="15.75" customHeight="1" x14ac:dyDescent="0.3">
      <c r="A3785" s="4">
        <v>44564</v>
      </c>
      <c r="B3785" s="2">
        <v>24227.85</v>
      </c>
      <c r="C3785" s="2">
        <v>-1109867.26</v>
      </c>
      <c r="D3785" s="2" t="s">
        <v>54</v>
      </c>
    </row>
    <row r="3786" spans="1:4" ht="15.75" customHeight="1" x14ac:dyDescent="0.3">
      <c r="A3786" s="4">
        <v>44564</v>
      </c>
      <c r="B3786" s="2">
        <v>7919.64</v>
      </c>
      <c r="C3786" s="2">
        <v>-128029.56</v>
      </c>
      <c r="D3786" s="2" t="s">
        <v>55</v>
      </c>
    </row>
    <row r="3787" spans="1:4" ht="15.75" customHeight="1" x14ac:dyDescent="0.3">
      <c r="A3787" s="4">
        <v>44564</v>
      </c>
      <c r="B3787" s="2">
        <v>31976.29</v>
      </c>
      <c r="C3787" s="2">
        <v>308564.27</v>
      </c>
      <c r="D3787" s="2" t="s">
        <v>53</v>
      </c>
    </row>
    <row r="3788" spans="1:4" ht="15.75" customHeight="1" x14ac:dyDescent="0.3">
      <c r="A3788" s="4">
        <v>44565</v>
      </c>
      <c r="B3788" s="2">
        <v>5185.87</v>
      </c>
      <c r="C3788" s="2">
        <v>-966329.83</v>
      </c>
      <c r="D3788" s="2" t="s">
        <v>52</v>
      </c>
    </row>
    <row r="3789" spans="1:4" ht="15.75" customHeight="1" x14ac:dyDescent="0.3">
      <c r="A3789" s="4">
        <v>44565</v>
      </c>
      <c r="B3789" s="2">
        <v>26792.46</v>
      </c>
      <c r="C3789" s="2">
        <v>-107535.29</v>
      </c>
      <c r="D3789" s="2" t="s">
        <v>53</v>
      </c>
    </row>
    <row r="3790" spans="1:4" ht="15.75" customHeight="1" x14ac:dyDescent="0.3">
      <c r="A3790" s="4">
        <v>44565</v>
      </c>
      <c r="B3790" s="2">
        <v>6429.69</v>
      </c>
      <c r="C3790" s="2">
        <v>-38616.050000000003</v>
      </c>
      <c r="D3790" s="2" t="s">
        <v>55</v>
      </c>
    </row>
    <row r="3791" spans="1:4" ht="15.75" customHeight="1" x14ac:dyDescent="0.3">
      <c r="A3791" s="4">
        <v>44565</v>
      </c>
      <c r="B3791" s="2">
        <v>19871.45</v>
      </c>
      <c r="C3791" s="2">
        <v>771901.29</v>
      </c>
      <c r="D3791" s="2" t="s">
        <v>54</v>
      </c>
    </row>
    <row r="3792" spans="1:4" ht="15.75" customHeight="1" x14ac:dyDescent="0.3">
      <c r="A3792" s="4">
        <v>44566</v>
      </c>
      <c r="B3792" s="2">
        <v>24983.200000000001</v>
      </c>
      <c r="C3792" s="2">
        <v>951454.69</v>
      </c>
      <c r="D3792" s="2" t="s">
        <v>54</v>
      </c>
    </row>
    <row r="3793" spans="1:4" ht="15.75" customHeight="1" x14ac:dyDescent="0.3">
      <c r="A3793" s="4">
        <v>44566</v>
      </c>
      <c r="B3793" s="2">
        <v>3675.19</v>
      </c>
      <c r="C3793" s="2">
        <v>56589.71</v>
      </c>
      <c r="D3793" s="2" t="s">
        <v>52</v>
      </c>
    </row>
    <row r="3794" spans="1:4" ht="15.75" customHeight="1" x14ac:dyDescent="0.3">
      <c r="A3794" s="4">
        <v>44566</v>
      </c>
      <c r="B3794" s="2">
        <v>27980.959999999999</v>
      </c>
      <c r="C3794" s="2">
        <v>-171551.33</v>
      </c>
      <c r="D3794" s="2" t="s">
        <v>53</v>
      </c>
    </row>
    <row r="3795" spans="1:4" ht="15.75" customHeight="1" x14ac:dyDescent="0.3">
      <c r="A3795" s="4">
        <v>44566</v>
      </c>
      <c r="B3795" s="2">
        <v>7624.87</v>
      </c>
      <c r="C3795" s="2">
        <v>-382212.48</v>
      </c>
      <c r="D3795" s="2" t="s">
        <v>55</v>
      </c>
    </row>
    <row r="3796" spans="1:4" ht="15.75" customHeight="1" x14ac:dyDescent="0.3">
      <c r="A3796" s="4">
        <v>44567</v>
      </c>
      <c r="B3796" s="2">
        <v>26501.25</v>
      </c>
      <c r="C3796" s="2">
        <v>-1473544.59</v>
      </c>
      <c r="D3796" s="2" t="s">
        <v>54</v>
      </c>
    </row>
    <row r="3797" spans="1:4" ht="15.75" customHeight="1" x14ac:dyDescent="0.3">
      <c r="A3797" s="4">
        <v>44567</v>
      </c>
      <c r="B3797" s="2">
        <v>27409.23</v>
      </c>
      <c r="C3797" s="2">
        <v>424588.88</v>
      </c>
      <c r="D3797" s="2" t="s">
        <v>53</v>
      </c>
    </row>
    <row r="3798" spans="1:4" ht="15.75" customHeight="1" x14ac:dyDescent="0.3">
      <c r="A3798" s="4">
        <v>44567</v>
      </c>
      <c r="B3798" s="2">
        <v>6432.56</v>
      </c>
      <c r="C3798" s="2">
        <v>-120771.9</v>
      </c>
      <c r="D3798" s="2" t="s">
        <v>55</v>
      </c>
    </row>
    <row r="3799" spans="1:4" ht="15.75" customHeight="1" x14ac:dyDescent="0.3">
      <c r="A3799" s="4">
        <v>44567</v>
      </c>
      <c r="B3799" s="2">
        <v>2580</v>
      </c>
      <c r="C3799" s="2">
        <v>47981.82</v>
      </c>
      <c r="D3799" s="2" t="s">
        <v>52</v>
      </c>
    </row>
    <row r="3800" spans="1:4" ht="15.75" customHeight="1" x14ac:dyDescent="0.3">
      <c r="A3800" s="4">
        <v>44568</v>
      </c>
      <c r="B3800" s="2">
        <v>4879.7299999999996</v>
      </c>
      <c r="C3800" s="2">
        <v>-82915.100000000006</v>
      </c>
      <c r="D3800" s="2" t="s">
        <v>55</v>
      </c>
    </row>
    <row r="3801" spans="1:4" ht="15.75" customHeight="1" x14ac:dyDescent="0.3">
      <c r="A3801" s="4">
        <v>44568</v>
      </c>
      <c r="B3801" s="2">
        <v>27298.32</v>
      </c>
      <c r="C3801" s="2">
        <v>-2654.74</v>
      </c>
      <c r="D3801" s="2" t="s">
        <v>53</v>
      </c>
    </row>
    <row r="3802" spans="1:4" ht="15.75" customHeight="1" x14ac:dyDescent="0.3">
      <c r="A3802" s="4">
        <v>44568</v>
      </c>
      <c r="B3802" s="2">
        <v>2369.5700000000002</v>
      </c>
      <c r="C3802" s="2">
        <v>22348.41</v>
      </c>
      <c r="D3802" s="2" t="s">
        <v>52</v>
      </c>
    </row>
    <row r="3803" spans="1:4" ht="15.75" customHeight="1" x14ac:dyDescent="0.3">
      <c r="A3803" s="4">
        <v>44568</v>
      </c>
      <c r="B3803" s="2">
        <v>22780.1</v>
      </c>
      <c r="C3803" s="2">
        <v>-8458.2099999999991</v>
      </c>
      <c r="D3803" s="2" t="s">
        <v>54</v>
      </c>
    </row>
    <row r="3804" spans="1:4" ht="15.75" customHeight="1" x14ac:dyDescent="0.3">
      <c r="A3804" s="4">
        <v>44570</v>
      </c>
      <c r="B3804" s="2">
        <v>35.26</v>
      </c>
      <c r="C3804" s="2">
        <v>-697.3</v>
      </c>
      <c r="D3804" s="2" t="s">
        <v>52</v>
      </c>
    </row>
    <row r="3805" spans="1:4" ht="15.75" customHeight="1" x14ac:dyDescent="0.3">
      <c r="A3805" s="4">
        <v>44570</v>
      </c>
      <c r="B3805" s="2">
        <v>285.06</v>
      </c>
      <c r="C3805" s="2">
        <v>-431975.83</v>
      </c>
      <c r="D3805" s="2" t="s">
        <v>55</v>
      </c>
    </row>
    <row r="3806" spans="1:4" ht="15.75" customHeight="1" x14ac:dyDescent="0.3">
      <c r="A3806" s="4">
        <v>44570</v>
      </c>
      <c r="B3806" s="2">
        <v>178.47</v>
      </c>
      <c r="C3806" s="2">
        <v>-14810.12</v>
      </c>
      <c r="D3806" s="2" t="s">
        <v>54</v>
      </c>
    </row>
    <row r="3807" spans="1:4" ht="15.75" customHeight="1" x14ac:dyDescent="0.3">
      <c r="A3807" s="4">
        <v>44570</v>
      </c>
      <c r="B3807" s="2">
        <v>504.89</v>
      </c>
      <c r="C3807" s="2">
        <v>1942.8</v>
      </c>
      <c r="D3807" s="2" t="s">
        <v>53</v>
      </c>
    </row>
    <row r="3808" spans="1:4" ht="15.75" customHeight="1" x14ac:dyDescent="0.3">
      <c r="A3808" s="4">
        <v>44571</v>
      </c>
      <c r="B3808" s="2">
        <v>4651.5</v>
      </c>
      <c r="C3808" s="2">
        <v>80253.570000000007</v>
      </c>
      <c r="D3808" s="2" t="s">
        <v>52</v>
      </c>
    </row>
    <row r="3809" spans="1:4" ht="15.75" customHeight="1" x14ac:dyDescent="0.3">
      <c r="A3809" s="4">
        <v>44571</v>
      </c>
      <c r="B3809" s="2">
        <v>32660.29</v>
      </c>
      <c r="C3809" s="2">
        <v>695613.26</v>
      </c>
      <c r="D3809" s="2" t="s">
        <v>53</v>
      </c>
    </row>
    <row r="3810" spans="1:4" ht="15.75" customHeight="1" x14ac:dyDescent="0.3">
      <c r="A3810" s="4">
        <v>44571</v>
      </c>
      <c r="B3810" s="2">
        <v>6200.09</v>
      </c>
      <c r="C3810" s="2">
        <v>167892.71</v>
      </c>
      <c r="D3810" s="2" t="s">
        <v>55</v>
      </c>
    </row>
    <row r="3811" spans="1:4" ht="15.75" customHeight="1" x14ac:dyDescent="0.3">
      <c r="A3811" s="4">
        <v>44571</v>
      </c>
      <c r="B3811" s="2">
        <v>22948.12</v>
      </c>
      <c r="C3811" s="2">
        <v>1183502.3</v>
      </c>
      <c r="D3811" s="2" t="s">
        <v>54</v>
      </c>
    </row>
    <row r="3812" spans="1:4" ht="15.75" customHeight="1" x14ac:dyDescent="0.3">
      <c r="A3812" s="4">
        <v>44572</v>
      </c>
      <c r="B3812" s="2">
        <v>9808.66</v>
      </c>
      <c r="C3812" s="2">
        <v>-13668.81</v>
      </c>
      <c r="D3812" s="2" t="s">
        <v>55</v>
      </c>
    </row>
    <row r="3813" spans="1:4" ht="15.75" customHeight="1" x14ac:dyDescent="0.3">
      <c r="A3813" s="4">
        <v>44572</v>
      </c>
      <c r="B3813" s="2">
        <v>3310.9</v>
      </c>
      <c r="C3813" s="2">
        <v>-148285.98000000001</v>
      </c>
      <c r="D3813" s="2" t="s">
        <v>52</v>
      </c>
    </row>
    <row r="3814" spans="1:4" ht="15.75" customHeight="1" x14ac:dyDescent="0.3">
      <c r="A3814" s="4">
        <v>44572</v>
      </c>
      <c r="B3814" s="2">
        <v>25983.3</v>
      </c>
      <c r="C3814" s="2">
        <v>-517592.9</v>
      </c>
      <c r="D3814" s="2" t="s">
        <v>54</v>
      </c>
    </row>
    <row r="3815" spans="1:4" ht="15.75" customHeight="1" x14ac:dyDescent="0.3">
      <c r="A3815" s="4">
        <v>44572</v>
      </c>
      <c r="B3815" s="2">
        <v>29766.04</v>
      </c>
      <c r="C3815" s="2">
        <v>319280.46000000002</v>
      </c>
      <c r="D3815" s="2" t="s">
        <v>53</v>
      </c>
    </row>
    <row r="3816" spans="1:4" ht="15.75" customHeight="1" x14ac:dyDescent="0.3">
      <c r="A3816" s="4">
        <v>44573</v>
      </c>
      <c r="B3816" s="2">
        <v>31643.15</v>
      </c>
      <c r="C3816" s="2">
        <v>-1882662.79</v>
      </c>
      <c r="D3816" s="2" t="s">
        <v>53</v>
      </c>
    </row>
    <row r="3817" spans="1:4" ht="15.75" customHeight="1" x14ac:dyDescent="0.3">
      <c r="A3817" s="4">
        <v>44573</v>
      </c>
      <c r="B3817" s="2">
        <v>7965.05</v>
      </c>
      <c r="C3817" s="2">
        <v>-801016.22</v>
      </c>
      <c r="D3817" s="2" t="s">
        <v>55</v>
      </c>
    </row>
    <row r="3818" spans="1:4" ht="15.75" customHeight="1" x14ac:dyDescent="0.3">
      <c r="A3818" s="4">
        <v>44573</v>
      </c>
      <c r="B3818" s="2">
        <v>20452.28</v>
      </c>
      <c r="C3818" s="2">
        <v>-157343.45000000001</v>
      </c>
      <c r="D3818" s="2" t="s">
        <v>54</v>
      </c>
    </row>
    <row r="3819" spans="1:4" ht="15.75" customHeight="1" x14ac:dyDescent="0.3">
      <c r="A3819" s="4">
        <v>44573</v>
      </c>
      <c r="B3819" s="2">
        <v>3584.19</v>
      </c>
      <c r="C3819" s="2">
        <v>40877.96</v>
      </c>
      <c r="D3819" s="2" t="s">
        <v>52</v>
      </c>
    </row>
    <row r="3820" spans="1:4" ht="15.75" customHeight="1" x14ac:dyDescent="0.3">
      <c r="A3820" s="4">
        <v>44574</v>
      </c>
      <c r="B3820" s="2">
        <v>3063.97</v>
      </c>
      <c r="C3820" s="2">
        <v>-76422.679999999993</v>
      </c>
      <c r="D3820" s="2" t="s">
        <v>52</v>
      </c>
    </row>
    <row r="3821" spans="1:4" ht="15.75" customHeight="1" x14ac:dyDescent="0.3">
      <c r="A3821" s="4">
        <v>44574</v>
      </c>
      <c r="B3821" s="2">
        <v>24649.16</v>
      </c>
      <c r="C3821" s="2">
        <v>552791</v>
      </c>
      <c r="D3821" s="2" t="s">
        <v>54</v>
      </c>
    </row>
    <row r="3822" spans="1:4" ht="15.75" customHeight="1" x14ac:dyDescent="0.3">
      <c r="A3822" s="4">
        <v>44574</v>
      </c>
      <c r="B3822" s="2">
        <v>7365.33</v>
      </c>
      <c r="C3822" s="2">
        <v>-478602.41</v>
      </c>
      <c r="D3822" s="2" t="s">
        <v>55</v>
      </c>
    </row>
    <row r="3823" spans="1:4" ht="15.75" customHeight="1" x14ac:dyDescent="0.3">
      <c r="A3823" s="4">
        <v>44574</v>
      </c>
      <c r="B3823" s="2">
        <v>27265.01</v>
      </c>
      <c r="C3823" s="2">
        <v>-1101425.6000000001</v>
      </c>
      <c r="D3823" s="2" t="s">
        <v>53</v>
      </c>
    </row>
    <row r="3824" spans="1:4" ht="15.75" customHeight="1" x14ac:dyDescent="0.3">
      <c r="A3824" s="4">
        <v>44575</v>
      </c>
      <c r="B3824" s="2">
        <v>28644.02</v>
      </c>
      <c r="C3824" s="2">
        <v>-183531.55</v>
      </c>
      <c r="D3824" s="2" t="s">
        <v>53</v>
      </c>
    </row>
    <row r="3825" spans="1:4" ht="15.75" customHeight="1" x14ac:dyDescent="0.3">
      <c r="A3825" s="4">
        <v>44575</v>
      </c>
      <c r="B3825" s="2">
        <v>24602.880000000001</v>
      </c>
      <c r="C3825" s="2">
        <v>886705.78</v>
      </c>
      <c r="D3825" s="2" t="s">
        <v>54</v>
      </c>
    </row>
    <row r="3826" spans="1:4" ht="15.75" customHeight="1" x14ac:dyDescent="0.3">
      <c r="A3826" s="4">
        <v>44575</v>
      </c>
      <c r="B3826" s="2">
        <v>6801.91</v>
      </c>
      <c r="C3826" s="2">
        <v>121595.26</v>
      </c>
      <c r="D3826" s="2" t="s">
        <v>55</v>
      </c>
    </row>
    <row r="3827" spans="1:4" ht="15.75" customHeight="1" x14ac:dyDescent="0.3">
      <c r="A3827" s="4">
        <v>44575</v>
      </c>
      <c r="B3827" s="2">
        <v>2985.31</v>
      </c>
      <c r="C3827" s="2">
        <v>29320.38</v>
      </c>
      <c r="D3827" s="2" t="s">
        <v>52</v>
      </c>
    </row>
    <row r="3828" spans="1:4" ht="15.75" customHeight="1" x14ac:dyDescent="0.3">
      <c r="A3828" s="4">
        <v>44577</v>
      </c>
      <c r="B3828" s="2">
        <v>75.83</v>
      </c>
      <c r="C3828" s="2">
        <v>1918.35</v>
      </c>
      <c r="D3828" s="2" t="s">
        <v>52</v>
      </c>
    </row>
    <row r="3829" spans="1:4" ht="15.75" customHeight="1" x14ac:dyDescent="0.3">
      <c r="A3829" s="4">
        <v>44577</v>
      </c>
      <c r="B3829" s="2">
        <v>74.88</v>
      </c>
      <c r="C3829" s="2">
        <v>-1397.89</v>
      </c>
      <c r="D3829" s="2" t="s">
        <v>55</v>
      </c>
    </row>
    <row r="3830" spans="1:4" ht="15.75" customHeight="1" x14ac:dyDescent="0.3">
      <c r="A3830" s="4">
        <v>44577</v>
      </c>
      <c r="B3830" s="2">
        <v>344.6</v>
      </c>
      <c r="C3830" s="2">
        <v>-4660.96</v>
      </c>
      <c r="D3830" s="2" t="s">
        <v>53</v>
      </c>
    </row>
    <row r="3831" spans="1:4" ht="15.75" customHeight="1" x14ac:dyDescent="0.3">
      <c r="A3831" s="4">
        <v>44577</v>
      </c>
      <c r="B3831" s="2">
        <v>137.9</v>
      </c>
      <c r="C3831" s="2">
        <v>-3554.02</v>
      </c>
      <c r="D3831" s="2" t="s">
        <v>54</v>
      </c>
    </row>
    <row r="3832" spans="1:4" ht="15.75" customHeight="1" x14ac:dyDescent="0.3">
      <c r="A3832" s="4">
        <v>44578</v>
      </c>
      <c r="B3832" s="2">
        <v>4591.63</v>
      </c>
      <c r="C3832" s="2">
        <v>67038.789999999994</v>
      </c>
      <c r="D3832" s="2" t="s">
        <v>55</v>
      </c>
    </row>
    <row r="3833" spans="1:4" ht="15.75" customHeight="1" x14ac:dyDescent="0.3">
      <c r="A3833" s="4">
        <v>44578</v>
      </c>
      <c r="B3833" s="2">
        <v>13509.36</v>
      </c>
      <c r="C3833" s="2">
        <v>574755.28</v>
      </c>
      <c r="D3833" s="2" t="s">
        <v>54</v>
      </c>
    </row>
    <row r="3834" spans="1:4" ht="15.75" customHeight="1" x14ac:dyDescent="0.3">
      <c r="A3834" s="4">
        <v>44578</v>
      </c>
      <c r="B3834" s="2">
        <v>22288.82</v>
      </c>
      <c r="C3834" s="2">
        <v>120680.46</v>
      </c>
      <c r="D3834" s="2" t="s">
        <v>53</v>
      </c>
    </row>
    <row r="3835" spans="1:4" ht="15.75" customHeight="1" x14ac:dyDescent="0.3">
      <c r="A3835" s="4">
        <v>44578</v>
      </c>
      <c r="B3835" s="2">
        <v>1470.41</v>
      </c>
      <c r="C3835" s="2">
        <v>-36163.97</v>
      </c>
      <c r="D3835" s="2" t="s">
        <v>52</v>
      </c>
    </row>
    <row r="3836" spans="1:4" ht="15.75" customHeight="1" x14ac:dyDescent="0.3">
      <c r="A3836" s="4">
        <v>44579</v>
      </c>
      <c r="B3836" s="2">
        <v>7374.73</v>
      </c>
      <c r="C3836" s="2">
        <v>-30108.080000000002</v>
      </c>
      <c r="D3836" s="2" t="s">
        <v>55</v>
      </c>
    </row>
    <row r="3837" spans="1:4" ht="15.75" customHeight="1" x14ac:dyDescent="0.3">
      <c r="A3837" s="4">
        <v>44579</v>
      </c>
      <c r="B3837" s="2">
        <v>2945.32</v>
      </c>
      <c r="C3837" s="2">
        <v>-15197.47</v>
      </c>
      <c r="D3837" s="2" t="s">
        <v>52</v>
      </c>
    </row>
    <row r="3838" spans="1:4" ht="15.75" customHeight="1" x14ac:dyDescent="0.3">
      <c r="A3838" s="4">
        <v>44579</v>
      </c>
      <c r="B3838" s="2">
        <v>34014.99</v>
      </c>
      <c r="C3838" s="2">
        <v>-602843.98</v>
      </c>
      <c r="D3838" s="2" t="s">
        <v>53</v>
      </c>
    </row>
    <row r="3839" spans="1:4" ht="15.75" customHeight="1" x14ac:dyDescent="0.3">
      <c r="A3839" s="4">
        <v>44579</v>
      </c>
      <c r="B3839" s="2">
        <v>38891.5</v>
      </c>
      <c r="C3839" s="2">
        <v>3456366.86</v>
      </c>
      <c r="D3839" s="2" t="s">
        <v>54</v>
      </c>
    </row>
    <row r="3840" spans="1:4" ht="15.75" customHeight="1" x14ac:dyDescent="0.3">
      <c r="A3840" s="4">
        <v>44580</v>
      </c>
      <c r="B3840" s="2">
        <v>7679.56</v>
      </c>
      <c r="C3840" s="2">
        <v>86692</v>
      </c>
      <c r="D3840" s="2" t="s">
        <v>55</v>
      </c>
    </row>
    <row r="3841" spans="1:4" ht="15.75" customHeight="1" x14ac:dyDescent="0.3">
      <c r="A3841" s="4">
        <v>44580</v>
      </c>
      <c r="B3841" s="2">
        <v>33052.33</v>
      </c>
      <c r="C3841" s="2">
        <v>-9628531.2599999998</v>
      </c>
      <c r="D3841" s="2" t="s">
        <v>54</v>
      </c>
    </row>
    <row r="3842" spans="1:4" ht="15.75" customHeight="1" x14ac:dyDescent="0.3">
      <c r="A3842" s="4">
        <v>44580</v>
      </c>
      <c r="B3842" s="2">
        <v>21697.73</v>
      </c>
      <c r="C3842" s="2">
        <v>-35799.47</v>
      </c>
      <c r="D3842" s="2" t="s">
        <v>53</v>
      </c>
    </row>
    <row r="3843" spans="1:4" ht="15.75" customHeight="1" x14ac:dyDescent="0.3">
      <c r="A3843" s="4">
        <v>44580</v>
      </c>
      <c r="B3843" s="2">
        <v>2482.9899999999998</v>
      </c>
      <c r="C3843" s="2">
        <v>6310.04</v>
      </c>
      <c r="D3843" s="2" t="s">
        <v>52</v>
      </c>
    </row>
    <row r="3844" spans="1:4" ht="15.75" customHeight="1" x14ac:dyDescent="0.3">
      <c r="A3844" s="4">
        <v>44581</v>
      </c>
      <c r="B3844" s="2">
        <v>21499.19</v>
      </c>
      <c r="C3844" s="2">
        <v>-1235074.27</v>
      </c>
      <c r="D3844" s="2" t="s">
        <v>54</v>
      </c>
    </row>
    <row r="3845" spans="1:4" ht="15.75" customHeight="1" x14ac:dyDescent="0.3">
      <c r="A3845" s="4">
        <v>44581</v>
      </c>
      <c r="B3845" s="2">
        <v>25825.57</v>
      </c>
      <c r="C3845" s="2">
        <v>-591643.04</v>
      </c>
      <c r="D3845" s="2" t="s">
        <v>53</v>
      </c>
    </row>
    <row r="3846" spans="1:4" ht="15.75" customHeight="1" x14ac:dyDescent="0.3">
      <c r="A3846" s="4">
        <v>44581</v>
      </c>
      <c r="B3846" s="2">
        <v>6712.06</v>
      </c>
      <c r="C3846" s="2">
        <v>41954.080000000002</v>
      </c>
      <c r="D3846" s="2" t="s">
        <v>55</v>
      </c>
    </row>
    <row r="3847" spans="1:4" ht="15.75" customHeight="1" x14ac:dyDescent="0.3">
      <c r="A3847" s="4">
        <v>44581</v>
      </c>
      <c r="B3847" s="2">
        <v>2277.96</v>
      </c>
      <c r="C3847" s="2">
        <v>14900.73</v>
      </c>
      <c r="D3847" s="2" t="s">
        <v>52</v>
      </c>
    </row>
    <row r="3848" spans="1:4" ht="15.75" customHeight="1" x14ac:dyDescent="0.3">
      <c r="A3848" s="4">
        <v>44582</v>
      </c>
      <c r="B3848" s="2">
        <v>5307.42</v>
      </c>
      <c r="C3848" s="2">
        <v>-74365.119999999995</v>
      </c>
      <c r="D3848" s="2" t="s">
        <v>55</v>
      </c>
    </row>
    <row r="3849" spans="1:4" ht="15.75" customHeight="1" x14ac:dyDescent="0.3">
      <c r="A3849" s="4">
        <v>44582</v>
      </c>
      <c r="B3849" s="2">
        <v>1772.9</v>
      </c>
      <c r="C3849" s="2">
        <v>11774.11</v>
      </c>
      <c r="D3849" s="2" t="s">
        <v>52</v>
      </c>
    </row>
    <row r="3850" spans="1:4" ht="15.75" customHeight="1" x14ac:dyDescent="0.3">
      <c r="A3850" s="4">
        <v>44582</v>
      </c>
      <c r="B3850" s="2">
        <v>19998.990000000002</v>
      </c>
      <c r="C3850" s="2">
        <v>57503.38</v>
      </c>
      <c r="D3850" s="2" t="s">
        <v>54</v>
      </c>
    </row>
    <row r="3851" spans="1:4" ht="15.75" customHeight="1" x14ac:dyDescent="0.3">
      <c r="A3851" s="4">
        <v>44582</v>
      </c>
      <c r="B3851" s="2">
        <v>22183.9</v>
      </c>
      <c r="C3851" s="2">
        <v>108937.48</v>
      </c>
      <c r="D3851" s="2" t="s">
        <v>53</v>
      </c>
    </row>
    <row r="3852" spans="1:4" ht="15.75" customHeight="1" x14ac:dyDescent="0.3">
      <c r="A3852" s="4">
        <v>44584</v>
      </c>
      <c r="B3852" s="2">
        <v>94.26</v>
      </c>
      <c r="C3852" s="2">
        <v>-7927.14</v>
      </c>
      <c r="D3852" s="2" t="s">
        <v>52</v>
      </c>
    </row>
    <row r="3853" spans="1:4" ht="15.75" customHeight="1" x14ac:dyDescent="0.3">
      <c r="A3853" s="4">
        <v>44584</v>
      </c>
      <c r="B3853" s="2">
        <v>62.76</v>
      </c>
      <c r="C3853" s="2">
        <v>3926.64</v>
      </c>
      <c r="D3853" s="2" t="s">
        <v>55</v>
      </c>
    </row>
    <row r="3854" spans="1:4" ht="15.75" customHeight="1" x14ac:dyDescent="0.3">
      <c r="A3854" s="4">
        <v>44584</v>
      </c>
      <c r="B3854" s="2">
        <v>363.23</v>
      </c>
      <c r="C3854" s="2">
        <v>12615.91</v>
      </c>
      <c r="D3854" s="2" t="s">
        <v>54</v>
      </c>
    </row>
    <row r="3855" spans="1:4" ht="15.75" customHeight="1" x14ac:dyDescent="0.3">
      <c r="A3855" s="4">
        <v>44584</v>
      </c>
      <c r="B3855" s="2">
        <v>212.52</v>
      </c>
      <c r="C3855" s="2">
        <v>-6403.72</v>
      </c>
      <c r="D3855" s="2" t="s">
        <v>53</v>
      </c>
    </row>
    <row r="3856" spans="1:4" ht="15.75" customHeight="1" x14ac:dyDescent="0.3">
      <c r="A3856" s="4">
        <v>44585</v>
      </c>
      <c r="B3856" s="2">
        <v>29860.38</v>
      </c>
      <c r="C3856" s="2">
        <v>272157.44</v>
      </c>
      <c r="D3856" s="2" t="s">
        <v>53</v>
      </c>
    </row>
    <row r="3857" spans="1:4" ht="15.75" customHeight="1" x14ac:dyDescent="0.3">
      <c r="A3857" s="4">
        <v>44585</v>
      </c>
      <c r="B3857" s="2">
        <v>2203.52</v>
      </c>
      <c r="C3857" s="2">
        <v>-168.72</v>
      </c>
      <c r="D3857" s="2" t="s">
        <v>52</v>
      </c>
    </row>
    <row r="3858" spans="1:4" ht="15.75" customHeight="1" x14ac:dyDescent="0.3">
      <c r="A3858" s="4">
        <v>44585</v>
      </c>
      <c r="B3858" s="2">
        <v>7544.32</v>
      </c>
      <c r="C3858" s="2">
        <v>-616835.35</v>
      </c>
      <c r="D3858" s="2" t="s">
        <v>55</v>
      </c>
    </row>
    <row r="3859" spans="1:4" ht="15.75" customHeight="1" x14ac:dyDescent="0.3">
      <c r="A3859" s="4">
        <v>44585</v>
      </c>
      <c r="B3859" s="2">
        <v>27285.81</v>
      </c>
      <c r="C3859" s="2">
        <v>1414791.26</v>
      </c>
      <c r="D3859" s="2" t="s">
        <v>54</v>
      </c>
    </row>
    <row r="3860" spans="1:4" ht="15.75" customHeight="1" x14ac:dyDescent="0.3">
      <c r="A3860" s="4">
        <v>44586</v>
      </c>
      <c r="B3860" s="2">
        <v>6011.91</v>
      </c>
      <c r="C3860" s="2">
        <v>-3692.78</v>
      </c>
      <c r="D3860" s="2" t="s">
        <v>55</v>
      </c>
    </row>
    <row r="3861" spans="1:4" ht="15.75" customHeight="1" x14ac:dyDescent="0.3">
      <c r="A3861" s="4">
        <v>44586</v>
      </c>
      <c r="B3861" s="2">
        <v>30013.72</v>
      </c>
      <c r="C3861" s="2">
        <v>-20619.27</v>
      </c>
      <c r="D3861" s="2" t="s">
        <v>54</v>
      </c>
    </row>
    <row r="3862" spans="1:4" ht="15.75" customHeight="1" x14ac:dyDescent="0.3">
      <c r="A3862" s="4">
        <v>44586</v>
      </c>
      <c r="B3862" s="2">
        <v>30351.66</v>
      </c>
      <c r="C3862" s="2">
        <v>70539.06</v>
      </c>
      <c r="D3862" s="2" t="s">
        <v>53</v>
      </c>
    </row>
    <row r="3863" spans="1:4" ht="15.75" customHeight="1" x14ac:dyDescent="0.3">
      <c r="A3863" s="4">
        <v>44586</v>
      </c>
      <c r="B3863" s="2">
        <v>1870.48</v>
      </c>
      <c r="C3863" s="2">
        <v>11906.56</v>
      </c>
      <c r="D3863" s="2" t="s">
        <v>52</v>
      </c>
    </row>
    <row r="3864" spans="1:4" ht="15.75" customHeight="1" x14ac:dyDescent="0.3">
      <c r="A3864" s="4">
        <v>44587</v>
      </c>
      <c r="B3864" s="2">
        <v>6119.25</v>
      </c>
      <c r="C3864" s="2">
        <v>55476.12</v>
      </c>
      <c r="D3864" s="2" t="s">
        <v>55</v>
      </c>
    </row>
    <row r="3865" spans="1:4" ht="15.75" customHeight="1" x14ac:dyDescent="0.3">
      <c r="A3865" s="4">
        <v>44587</v>
      </c>
      <c r="B3865" s="2">
        <v>33379.870000000003</v>
      </c>
      <c r="C3865" s="2">
        <v>-1999495.06</v>
      </c>
      <c r="D3865" s="2" t="s">
        <v>54</v>
      </c>
    </row>
    <row r="3866" spans="1:4" ht="15.75" customHeight="1" x14ac:dyDescent="0.3">
      <c r="A3866" s="4">
        <v>44587</v>
      </c>
      <c r="B3866" s="2">
        <v>30662.34</v>
      </c>
      <c r="C3866" s="2">
        <v>27024.92</v>
      </c>
      <c r="D3866" s="2" t="s">
        <v>53</v>
      </c>
    </row>
    <row r="3867" spans="1:4" ht="15.75" customHeight="1" x14ac:dyDescent="0.3">
      <c r="A3867" s="4">
        <v>44587</v>
      </c>
      <c r="B3867" s="2">
        <v>1975.71</v>
      </c>
      <c r="C3867" s="2">
        <v>-26829.99</v>
      </c>
      <c r="D3867" s="2" t="s">
        <v>52</v>
      </c>
    </row>
    <row r="3868" spans="1:4" ht="15.75" customHeight="1" x14ac:dyDescent="0.3">
      <c r="A3868" s="4">
        <v>44588</v>
      </c>
      <c r="B3868" s="2">
        <v>2550.7600000000002</v>
      </c>
      <c r="C3868" s="2">
        <v>-95415.65</v>
      </c>
      <c r="D3868" s="2" t="s">
        <v>52</v>
      </c>
    </row>
    <row r="3869" spans="1:4" ht="15.75" customHeight="1" x14ac:dyDescent="0.3">
      <c r="A3869" s="4">
        <v>44588</v>
      </c>
      <c r="B3869" s="2">
        <v>6279.06</v>
      </c>
      <c r="C3869" s="2">
        <v>-501417.07</v>
      </c>
      <c r="D3869" s="2" t="s">
        <v>55</v>
      </c>
    </row>
    <row r="3870" spans="1:4" ht="15.75" customHeight="1" x14ac:dyDescent="0.3">
      <c r="A3870" s="4">
        <v>44588</v>
      </c>
      <c r="B3870" s="2">
        <v>33854.67</v>
      </c>
      <c r="C3870" s="2">
        <v>-3185264.92</v>
      </c>
      <c r="D3870" s="2" t="s">
        <v>53</v>
      </c>
    </row>
    <row r="3871" spans="1:4" ht="15.75" customHeight="1" x14ac:dyDescent="0.3">
      <c r="A3871" s="4">
        <v>44588</v>
      </c>
      <c r="B3871" s="2">
        <v>33297.96</v>
      </c>
      <c r="C3871" s="2">
        <v>-1537777.89</v>
      </c>
      <c r="D3871" s="2" t="s">
        <v>54</v>
      </c>
    </row>
    <row r="3872" spans="1:4" ht="15.75" customHeight="1" x14ac:dyDescent="0.3">
      <c r="A3872" s="4">
        <v>44589</v>
      </c>
      <c r="B3872" s="2">
        <v>2386.08</v>
      </c>
      <c r="C3872" s="2">
        <v>-39410.29</v>
      </c>
      <c r="D3872" s="2" t="s">
        <v>52</v>
      </c>
    </row>
    <row r="3873" spans="1:4" ht="15.75" customHeight="1" x14ac:dyDescent="0.3">
      <c r="A3873" s="4">
        <v>44589</v>
      </c>
      <c r="B3873" s="2">
        <v>5870.22</v>
      </c>
      <c r="C3873" s="2">
        <v>-15889.95</v>
      </c>
      <c r="D3873" s="2" t="s">
        <v>55</v>
      </c>
    </row>
    <row r="3874" spans="1:4" ht="15.75" customHeight="1" x14ac:dyDescent="0.3">
      <c r="A3874" s="4">
        <v>44589</v>
      </c>
      <c r="B3874" s="2">
        <v>28261.52</v>
      </c>
      <c r="C3874" s="2">
        <v>-306360.82</v>
      </c>
      <c r="D3874" s="2" t="s">
        <v>53</v>
      </c>
    </row>
    <row r="3875" spans="1:4" ht="15.75" customHeight="1" x14ac:dyDescent="0.3">
      <c r="A3875" s="4">
        <v>44589</v>
      </c>
      <c r="B3875" s="2">
        <v>27185.67</v>
      </c>
      <c r="C3875" s="2">
        <v>-2421583.84</v>
      </c>
      <c r="D3875" s="2" t="s">
        <v>54</v>
      </c>
    </row>
    <row r="3876" spans="1:4" ht="15.75" customHeight="1" x14ac:dyDescent="0.3">
      <c r="A3876" s="4">
        <v>44590</v>
      </c>
      <c r="B3876" s="2">
        <v>0.04</v>
      </c>
      <c r="C3876" s="2">
        <v>-22.57</v>
      </c>
      <c r="D3876" s="2" t="s">
        <v>52</v>
      </c>
    </row>
    <row r="3877" spans="1:4" ht="15.75" customHeight="1" x14ac:dyDescent="0.3">
      <c r="A3877" s="4">
        <v>44591</v>
      </c>
      <c r="B3877" s="2">
        <v>46.52</v>
      </c>
      <c r="C3877" s="2">
        <v>-739.83</v>
      </c>
      <c r="D3877" s="2" t="s">
        <v>52</v>
      </c>
    </row>
    <row r="3878" spans="1:4" ht="15.75" customHeight="1" x14ac:dyDescent="0.3">
      <c r="A3878" s="4">
        <v>44591</v>
      </c>
      <c r="B3878" s="2">
        <v>278.26</v>
      </c>
      <c r="C3878" s="2">
        <v>7809.64</v>
      </c>
      <c r="D3878" s="2" t="s">
        <v>54</v>
      </c>
    </row>
    <row r="3879" spans="1:4" ht="15.75" customHeight="1" x14ac:dyDescent="0.3">
      <c r="A3879" s="4">
        <v>44591</v>
      </c>
      <c r="B3879" s="2">
        <v>61.56</v>
      </c>
      <c r="C3879" s="2">
        <v>114.45</v>
      </c>
      <c r="D3879" s="2" t="s">
        <v>55</v>
      </c>
    </row>
    <row r="3880" spans="1:4" ht="15.75" customHeight="1" x14ac:dyDescent="0.3">
      <c r="A3880" s="4">
        <v>44591</v>
      </c>
      <c r="B3880" s="2">
        <v>324.61</v>
      </c>
      <c r="C3880" s="2">
        <v>27534.63</v>
      </c>
      <c r="D3880" s="2" t="s">
        <v>53</v>
      </c>
    </row>
    <row r="3881" spans="1:4" ht="15.75" customHeight="1" x14ac:dyDescent="0.3">
      <c r="A3881" s="4">
        <v>44592</v>
      </c>
      <c r="B3881" s="2">
        <v>3000.81</v>
      </c>
      <c r="C3881" s="2">
        <v>6712.45</v>
      </c>
      <c r="D3881" s="2" t="s">
        <v>52</v>
      </c>
    </row>
    <row r="3882" spans="1:4" ht="15.75" customHeight="1" x14ac:dyDescent="0.3">
      <c r="A3882" s="4">
        <v>44592</v>
      </c>
      <c r="B3882" s="2">
        <v>28067.42</v>
      </c>
      <c r="C3882" s="2">
        <v>1120669.31</v>
      </c>
      <c r="D3882" s="2" t="s">
        <v>54</v>
      </c>
    </row>
    <row r="3883" spans="1:4" ht="15.75" customHeight="1" x14ac:dyDescent="0.3">
      <c r="A3883" s="4">
        <v>44592</v>
      </c>
      <c r="B3883" s="2">
        <v>30997.09</v>
      </c>
      <c r="C3883" s="2">
        <v>-7268.32</v>
      </c>
      <c r="D3883" s="2" t="s">
        <v>53</v>
      </c>
    </row>
    <row r="3884" spans="1:4" ht="15.75" customHeight="1" x14ac:dyDescent="0.3">
      <c r="A3884" s="4">
        <v>44592</v>
      </c>
      <c r="B3884" s="2">
        <v>5775.53</v>
      </c>
      <c r="C3884" s="2">
        <v>130960.78</v>
      </c>
      <c r="D3884" s="2" t="s">
        <v>55</v>
      </c>
    </row>
    <row r="3885" spans="1:4" ht="15.75" customHeight="1" x14ac:dyDescent="0.3">
      <c r="A3885" s="4">
        <v>44593</v>
      </c>
      <c r="B3885" s="2">
        <v>26499.78</v>
      </c>
      <c r="C3885" s="2">
        <v>107320.17</v>
      </c>
      <c r="D3885" s="2" t="s">
        <v>53</v>
      </c>
    </row>
    <row r="3886" spans="1:4" ht="15.75" customHeight="1" x14ac:dyDescent="0.3">
      <c r="A3886" s="4">
        <v>44593</v>
      </c>
      <c r="B3886" s="2">
        <v>8280.84</v>
      </c>
      <c r="C3886" s="2">
        <v>48993.67</v>
      </c>
      <c r="D3886" s="2" t="s">
        <v>55</v>
      </c>
    </row>
    <row r="3887" spans="1:4" ht="15.75" customHeight="1" x14ac:dyDescent="0.3">
      <c r="A3887" s="4">
        <v>44593</v>
      </c>
      <c r="B3887" s="2">
        <v>26255.42</v>
      </c>
      <c r="C3887" s="2">
        <v>-395783.01</v>
      </c>
      <c r="D3887" s="2" t="s">
        <v>54</v>
      </c>
    </row>
    <row r="3888" spans="1:4" ht="15.75" customHeight="1" x14ac:dyDescent="0.3">
      <c r="A3888" s="4">
        <v>44593</v>
      </c>
      <c r="B3888" s="2">
        <v>3304.42</v>
      </c>
      <c r="C3888" s="2">
        <v>111691.71</v>
      </c>
      <c r="D3888" s="2" t="s">
        <v>52</v>
      </c>
    </row>
    <row r="3889" spans="1:4" ht="15.75" customHeight="1" x14ac:dyDescent="0.3">
      <c r="A3889" s="4">
        <v>44594</v>
      </c>
      <c r="B3889" s="2">
        <v>6576.13</v>
      </c>
      <c r="C3889" s="2">
        <v>-354820.64</v>
      </c>
      <c r="D3889" s="2" t="s">
        <v>55</v>
      </c>
    </row>
    <row r="3890" spans="1:4" ht="15.75" customHeight="1" x14ac:dyDescent="0.3">
      <c r="A3890" s="4">
        <v>44594</v>
      </c>
      <c r="B3890" s="2">
        <v>28749.78</v>
      </c>
      <c r="C3890" s="2">
        <v>132865.39000000001</v>
      </c>
      <c r="D3890" s="2" t="s">
        <v>53</v>
      </c>
    </row>
    <row r="3891" spans="1:4" ht="15.75" customHeight="1" x14ac:dyDescent="0.3">
      <c r="A3891" s="4">
        <v>44594</v>
      </c>
      <c r="B3891" s="2">
        <v>24634.22</v>
      </c>
      <c r="C3891" s="2">
        <v>458273.31</v>
      </c>
      <c r="D3891" s="2" t="s">
        <v>54</v>
      </c>
    </row>
    <row r="3892" spans="1:4" ht="15.75" customHeight="1" x14ac:dyDescent="0.3">
      <c r="A3892" s="4">
        <v>44594</v>
      </c>
      <c r="B3892" s="2">
        <v>2706.54</v>
      </c>
      <c r="C3892" s="2">
        <v>-10137.01</v>
      </c>
      <c r="D3892" s="2" t="s">
        <v>52</v>
      </c>
    </row>
    <row r="3893" spans="1:4" ht="15.75" customHeight="1" x14ac:dyDescent="0.3">
      <c r="A3893" s="4">
        <v>44595</v>
      </c>
      <c r="B3893" s="2">
        <v>38374.07</v>
      </c>
      <c r="C3893" s="2">
        <v>-1815967.83</v>
      </c>
      <c r="D3893" s="2" t="s">
        <v>53</v>
      </c>
    </row>
    <row r="3894" spans="1:4" ht="15.75" customHeight="1" x14ac:dyDescent="0.3">
      <c r="A3894" s="4">
        <v>44595</v>
      </c>
      <c r="B3894" s="2">
        <v>28277.19</v>
      </c>
      <c r="C3894" s="2">
        <v>-21402</v>
      </c>
      <c r="D3894" s="2" t="s">
        <v>54</v>
      </c>
    </row>
    <row r="3895" spans="1:4" ht="15.75" customHeight="1" x14ac:dyDescent="0.3">
      <c r="A3895" s="4">
        <v>44595</v>
      </c>
      <c r="B3895" s="2">
        <v>8547.58</v>
      </c>
      <c r="C3895" s="2">
        <v>-108091.18</v>
      </c>
      <c r="D3895" s="2" t="s">
        <v>55</v>
      </c>
    </row>
    <row r="3896" spans="1:4" ht="15.75" customHeight="1" x14ac:dyDescent="0.3">
      <c r="A3896" s="4">
        <v>44595</v>
      </c>
      <c r="B3896" s="2">
        <v>2061.54</v>
      </c>
      <c r="C3896" s="2">
        <v>-26214.86</v>
      </c>
      <c r="D3896" s="2" t="s">
        <v>52</v>
      </c>
    </row>
    <row r="3897" spans="1:4" ht="15.75" customHeight="1" x14ac:dyDescent="0.3">
      <c r="A3897" s="4">
        <v>44596</v>
      </c>
      <c r="B3897" s="2">
        <v>26689.29</v>
      </c>
      <c r="C3897" s="2">
        <v>-460250.65</v>
      </c>
      <c r="D3897" s="2" t="s">
        <v>53</v>
      </c>
    </row>
    <row r="3898" spans="1:4" ht="15.75" customHeight="1" x14ac:dyDescent="0.3">
      <c r="A3898" s="4">
        <v>44596</v>
      </c>
      <c r="B3898" s="2">
        <v>6215.04</v>
      </c>
      <c r="C3898" s="2">
        <v>24479.54</v>
      </c>
      <c r="D3898" s="2" t="s">
        <v>55</v>
      </c>
    </row>
    <row r="3899" spans="1:4" ht="15.75" customHeight="1" x14ac:dyDescent="0.3">
      <c r="A3899" s="4">
        <v>44596</v>
      </c>
      <c r="B3899" s="2">
        <v>25825.599999999999</v>
      </c>
      <c r="C3899" s="2">
        <v>886845.67</v>
      </c>
      <c r="D3899" s="2" t="s">
        <v>54</v>
      </c>
    </row>
    <row r="3900" spans="1:4" ht="15.75" customHeight="1" x14ac:dyDescent="0.3">
      <c r="A3900" s="4">
        <v>44596</v>
      </c>
      <c r="B3900" s="2">
        <v>2183.31</v>
      </c>
      <c r="C3900" s="2">
        <v>-13839.77</v>
      </c>
      <c r="D3900" s="2" t="s">
        <v>52</v>
      </c>
    </row>
    <row r="3901" spans="1:4" ht="15.75" customHeight="1" x14ac:dyDescent="0.3">
      <c r="A3901" s="4">
        <v>44597</v>
      </c>
      <c r="B3901" s="2">
        <v>0.01</v>
      </c>
      <c r="C3901" s="2">
        <v>-3.5</v>
      </c>
      <c r="D3901" s="2" t="s">
        <v>55</v>
      </c>
    </row>
    <row r="3902" spans="1:4" ht="15.75" customHeight="1" x14ac:dyDescent="0.3">
      <c r="A3902" s="4">
        <v>44597</v>
      </c>
      <c r="B3902" s="2">
        <v>0.02</v>
      </c>
      <c r="C3902" s="2">
        <v>-44.78</v>
      </c>
      <c r="D3902" s="2" t="s">
        <v>54</v>
      </c>
    </row>
    <row r="3903" spans="1:4" ht="15.75" customHeight="1" x14ac:dyDescent="0.3">
      <c r="A3903" s="4">
        <v>44598</v>
      </c>
      <c r="B3903" s="2">
        <v>451.12</v>
      </c>
      <c r="C3903" s="2">
        <v>22366.63</v>
      </c>
      <c r="D3903" s="2" t="s">
        <v>54</v>
      </c>
    </row>
    <row r="3904" spans="1:4" ht="15.75" customHeight="1" x14ac:dyDescent="0.3">
      <c r="A3904" s="4">
        <v>44598</v>
      </c>
      <c r="B3904" s="2">
        <v>46.03</v>
      </c>
      <c r="C3904" s="2">
        <v>290.11</v>
      </c>
      <c r="D3904" s="2" t="s">
        <v>52</v>
      </c>
    </row>
    <row r="3905" spans="1:4" ht="15.75" customHeight="1" x14ac:dyDescent="0.3">
      <c r="A3905" s="4">
        <v>44598</v>
      </c>
      <c r="B3905" s="2">
        <v>156.12</v>
      </c>
      <c r="C3905" s="2">
        <v>-25343.18</v>
      </c>
      <c r="D3905" s="2" t="s">
        <v>53</v>
      </c>
    </row>
    <row r="3906" spans="1:4" ht="15.75" customHeight="1" x14ac:dyDescent="0.3">
      <c r="A3906" s="4">
        <v>44598</v>
      </c>
      <c r="B3906" s="2">
        <v>54.21</v>
      </c>
      <c r="C3906" s="2">
        <v>-565.83000000000004</v>
      </c>
      <c r="D3906" s="2" t="s">
        <v>55</v>
      </c>
    </row>
    <row r="3907" spans="1:4" ht="15.75" customHeight="1" x14ac:dyDescent="0.3">
      <c r="A3907" s="4">
        <v>44599</v>
      </c>
      <c r="B3907" s="2">
        <v>24600.38</v>
      </c>
      <c r="C3907" s="2">
        <v>251460.8</v>
      </c>
      <c r="D3907" s="2" t="s">
        <v>53</v>
      </c>
    </row>
    <row r="3908" spans="1:4" ht="15.75" customHeight="1" x14ac:dyDescent="0.3">
      <c r="A3908" s="4">
        <v>44599</v>
      </c>
      <c r="B3908" s="2">
        <v>23080.53</v>
      </c>
      <c r="C3908" s="2">
        <v>265240.40000000002</v>
      </c>
      <c r="D3908" s="2" t="s">
        <v>54</v>
      </c>
    </row>
    <row r="3909" spans="1:4" ht="15.75" customHeight="1" x14ac:dyDescent="0.3">
      <c r="A3909" s="4">
        <v>44599</v>
      </c>
      <c r="B3909" s="2">
        <v>6059.05</v>
      </c>
      <c r="C3909" s="2">
        <v>68001.45</v>
      </c>
      <c r="D3909" s="2" t="s">
        <v>55</v>
      </c>
    </row>
    <row r="3910" spans="1:4" ht="15.75" customHeight="1" x14ac:dyDescent="0.3">
      <c r="A3910" s="4">
        <v>44599</v>
      </c>
      <c r="B3910" s="2">
        <v>2118.0700000000002</v>
      </c>
      <c r="C3910" s="2">
        <v>19136.3</v>
      </c>
      <c r="D3910" s="2" t="s">
        <v>52</v>
      </c>
    </row>
    <row r="3911" spans="1:4" ht="15.75" customHeight="1" x14ac:dyDescent="0.3">
      <c r="A3911" s="4">
        <v>44600</v>
      </c>
      <c r="B3911" s="2">
        <v>24598.93</v>
      </c>
      <c r="C3911" s="2">
        <v>214976.61</v>
      </c>
      <c r="D3911" s="2" t="s">
        <v>53</v>
      </c>
    </row>
    <row r="3912" spans="1:4" ht="15.75" customHeight="1" x14ac:dyDescent="0.3">
      <c r="A3912" s="4">
        <v>44600</v>
      </c>
      <c r="B3912" s="2">
        <v>22799.47</v>
      </c>
      <c r="C3912" s="2">
        <v>387719.75</v>
      </c>
      <c r="D3912" s="2" t="s">
        <v>54</v>
      </c>
    </row>
    <row r="3913" spans="1:4" ht="15.75" customHeight="1" x14ac:dyDescent="0.3">
      <c r="A3913" s="4">
        <v>44600</v>
      </c>
      <c r="B3913" s="2">
        <v>6150.94</v>
      </c>
      <c r="C3913" s="2">
        <v>86905.52</v>
      </c>
      <c r="D3913" s="2" t="s">
        <v>55</v>
      </c>
    </row>
    <row r="3914" spans="1:4" ht="15.75" customHeight="1" x14ac:dyDescent="0.3">
      <c r="A3914" s="4">
        <v>44600</v>
      </c>
      <c r="B3914" s="2">
        <v>2631.51</v>
      </c>
      <c r="C3914" s="2">
        <v>-31747.91</v>
      </c>
      <c r="D3914" s="2" t="s">
        <v>52</v>
      </c>
    </row>
    <row r="3915" spans="1:4" ht="15.75" customHeight="1" x14ac:dyDescent="0.3">
      <c r="A3915" s="4">
        <v>44601</v>
      </c>
      <c r="B3915" s="2">
        <v>2005.4</v>
      </c>
      <c r="C3915" s="2">
        <v>17890.46</v>
      </c>
      <c r="D3915" s="2" t="s">
        <v>52</v>
      </c>
    </row>
    <row r="3916" spans="1:4" ht="15.75" customHeight="1" x14ac:dyDescent="0.3">
      <c r="A3916" s="4">
        <v>44601</v>
      </c>
      <c r="B3916" s="2">
        <v>23723.05</v>
      </c>
      <c r="C3916" s="2">
        <v>-433438.65</v>
      </c>
      <c r="D3916" s="2" t="s">
        <v>54</v>
      </c>
    </row>
    <row r="3917" spans="1:4" ht="15.75" customHeight="1" x14ac:dyDescent="0.3">
      <c r="A3917" s="4">
        <v>44601</v>
      </c>
      <c r="B3917" s="2">
        <v>7156.35</v>
      </c>
      <c r="C3917" s="2">
        <v>87971.1</v>
      </c>
      <c r="D3917" s="2" t="s">
        <v>55</v>
      </c>
    </row>
    <row r="3918" spans="1:4" ht="15.75" customHeight="1" x14ac:dyDescent="0.3">
      <c r="A3918" s="4">
        <v>44601</v>
      </c>
      <c r="B3918" s="2">
        <v>23203.09</v>
      </c>
      <c r="C3918" s="2">
        <v>82485.91</v>
      </c>
      <c r="D3918" s="2" t="s">
        <v>53</v>
      </c>
    </row>
    <row r="3919" spans="1:4" ht="15.75" customHeight="1" x14ac:dyDescent="0.3">
      <c r="A3919" s="4">
        <v>44602</v>
      </c>
      <c r="B3919" s="2">
        <v>3614.56</v>
      </c>
      <c r="C3919" s="2">
        <v>-86323.21</v>
      </c>
      <c r="D3919" s="2" t="s">
        <v>52</v>
      </c>
    </row>
    <row r="3920" spans="1:4" ht="15.75" customHeight="1" x14ac:dyDescent="0.3">
      <c r="A3920" s="4">
        <v>44602</v>
      </c>
      <c r="B3920" s="2">
        <v>32084.33</v>
      </c>
      <c r="C3920" s="2">
        <v>667464.47</v>
      </c>
      <c r="D3920" s="2" t="s">
        <v>54</v>
      </c>
    </row>
    <row r="3921" spans="1:4" ht="15.75" customHeight="1" x14ac:dyDescent="0.3">
      <c r="A3921" s="4">
        <v>44602</v>
      </c>
      <c r="B3921" s="2">
        <v>10757.56</v>
      </c>
      <c r="C3921" s="2">
        <v>221015.42</v>
      </c>
      <c r="D3921" s="2" t="s">
        <v>55</v>
      </c>
    </row>
    <row r="3922" spans="1:4" ht="15.75" customHeight="1" x14ac:dyDescent="0.3">
      <c r="A3922" s="4">
        <v>44602</v>
      </c>
      <c r="B3922" s="2">
        <v>36176.44</v>
      </c>
      <c r="C3922" s="2">
        <v>261221.18</v>
      </c>
      <c r="D3922" s="2" t="s">
        <v>53</v>
      </c>
    </row>
    <row r="3923" spans="1:4" ht="15.75" customHeight="1" x14ac:dyDescent="0.3">
      <c r="A3923" s="4">
        <v>44603</v>
      </c>
      <c r="B3923" s="2">
        <v>30713.41</v>
      </c>
      <c r="C3923" s="2">
        <v>86886.04</v>
      </c>
      <c r="D3923" s="2" t="s">
        <v>53</v>
      </c>
    </row>
    <row r="3924" spans="1:4" ht="15.75" customHeight="1" x14ac:dyDescent="0.3">
      <c r="A3924" s="4">
        <v>44603</v>
      </c>
      <c r="B3924" s="2">
        <v>2822.63</v>
      </c>
      <c r="C3924" s="2">
        <v>124213.16</v>
      </c>
      <c r="D3924" s="2" t="s">
        <v>52</v>
      </c>
    </row>
    <row r="3925" spans="1:4" ht="15.75" customHeight="1" x14ac:dyDescent="0.3">
      <c r="A3925" s="4">
        <v>44603</v>
      </c>
      <c r="B3925" s="2">
        <v>32648.09</v>
      </c>
      <c r="C3925" s="2">
        <v>-7579586.5999999996</v>
      </c>
      <c r="D3925" s="2" t="s">
        <v>54</v>
      </c>
    </row>
    <row r="3926" spans="1:4" ht="15.75" customHeight="1" x14ac:dyDescent="0.3">
      <c r="A3926" s="4">
        <v>44603</v>
      </c>
      <c r="B3926" s="2">
        <v>9874.83</v>
      </c>
      <c r="C3926" s="2">
        <v>122148.16</v>
      </c>
      <c r="D3926" s="2" t="s">
        <v>55</v>
      </c>
    </row>
    <row r="3927" spans="1:4" ht="15.75" customHeight="1" x14ac:dyDescent="0.3">
      <c r="A3927" s="4">
        <v>44605</v>
      </c>
      <c r="B3927" s="2">
        <v>63.17</v>
      </c>
      <c r="C3927" s="2">
        <v>6170.71</v>
      </c>
      <c r="D3927" s="2" t="s">
        <v>52</v>
      </c>
    </row>
    <row r="3928" spans="1:4" ht="15.75" customHeight="1" x14ac:dyDescent="0.3">
      <c r="A3928" s="4">
        <v>44605</v>
      </c>
      <c r="B3928" s="2">
        <v>89.6</v>
      </c>
      <c r="C3928" s="2">
        <v>-23338.560000000001</v>
      </c>
      <c r="D3928" s="2" t="s">
        <v>55</v>
      </c>
    </row>
    <row r="3929" spans="1:4" ht="15.75" customHeight="1" x14ac:dyDescent="0.3">
      <c r="A3929" s="4">
        <v>44605</v>
      </c>
      <c r="B3929" s="2">
        <v>538.29</v>
      </c>
      <c r="C3929" s="2">
        <v>-58203.41</v>
      </c>
      <c r="D3929" s="2" t="s">
        <v>54</v>
      </c>
    </row>
    <row r="3930" spans="1:4" ht="15.75" customHeight="1" x14ac:dyDescent="0.3">
      <c r="A3930" s="4">
        <v>44605</v>
      </c>
      <c r="B3930" s="2">
        <v>586.53</v>
      </c>
      <c r="C3930" s="2">
        <v>37620.57</v>
      </c>
      <c r="D3930" s="2" t="s">
        <v>53</v>
      </c>
    </row>
    <row r="3931" spans="1:4" ht="15.75" customHeight="1" x14ac:dyDescent="0.3">
      <c r="A3931" s="4">
        <v>44606</v>
      </c>
      <c r="B3931" s="2">
        <v>29749.91</v>
      </c>
      <c r="C3931" s="2">
        <v>-803703.58</v>
      </c>
      <c r="D3931" s="2" t="s">
        <v>54</v>
      </c>
    </row>
    <row r="3932" spans="1:4" ht="15.75" customHeight="1" x14ac:dyDescent="0.3">
      <c r="A3932" s="4">
        <v>44606</v>
      </c>
      <c r="B3932" s="2">
        <v>9829.2999999999993</v>
      </c>
      <c r="C3932" s="2">
        <v>267171.23</v>
      </c>
      <c r="D3932" s="2" t="s">
        <v>55</v>
      </c>
    </row>
    <row r="3933" spans="1:4" ht="15.75" customHeight="1" x14ac:dyDescent="0.3">
      <c r="A3933" s="4">
        <v>44606</v>
      </c>
      <c r="B3933" s="2">
        <v>30199.84</v>
      </c>
      <c r="C3933" s="2">
        <v>271357.74</v>
      </c>
      <c r="D3933" s="2" t="s">
        <v>53</v>
      </c>
    </row>
    <row r="3934" spans="1:4" ht="15.75" customHeight="1" x14ac:dyDescent="0.3">
      <c r="A3934" s="4">
        <v>44606</v>
      </c>
      <c r="B3934" s="2">
        <v>2601.27</v>
      </c>
      <c r="C3934" s="2">
        <v>16319.16</v>
      </c>
      <c r="D3934" s="2" t="s">
        <v>52</v>
      </c>
    </row>
    <row r="3935" spans="1:4" ht="15.75" customHeight="1" x14ac:dyDescent="0.3">
      <c r="A3935" s="4">
        <v>44607</v>
      </c>
      <c r="B3935" s="2">
        <v>2455.81</v>
      </c>
      <c r="C3935" s="2">
        <v>-4694.75</v>
      </c>
      <c r="D3935" s="2" t="s">
        <v>52</v>
      </c>
    </row>
    <row r="3936" spans="1:4" ht="15.75" customHeight="1" x14ac:dyDescent="0.3">
      <c r="A3936" s="4">
        <v>44607</v>
      </c>
      <c r="B3936" s="2">
        <v>22691.23</v>
      </c>
      <c r="C3936" s="2">
        <v>17183.05</v>
      </c>
      <c r="D3936" s="2" t="s">
        <v>53</v>
      </c>
    </row>
    <row r="3937" spans="1:4" ht="15.75" customHeight="1" x14ac:dyDescent="0.3">
      <c r="A3937" s="4">
        <v>44607</v>
      </c>
      <c r="B3937" s="2">
        <v>15021.88</v>
      </c>
      <c r="C3937" s="2">
        <v>457164.95</v>
      </c>
      <c r="D3937" s="2" t="s">
        <v>55</v>
      </c>
    </row>
    <row r="3938" spans="1:4" ht="15.75" customHeight="1" x14ac:dyDescent="0.3">
      <c r="A3938" s="4">
        <v>44607</v>
      </c>
      <c r="B3938" s="2">
        <v>32113.31</v>
      </c>
      <c r="C3938" s="2">
        <v>-1839906.14</v>
      </c>
      <c r="D3938" s="2" t="s">
        <v>54</v>
      </c>
    </row>
    <row r="3939" spans="1:4" ht="15.75" customHeight="1" x14ac:dyDescent="0.3">
      <c r="A3939" s="4">
        <v>44608</v>
      </c>
      <c r="B3939" s="2">
        <v>1933.75</v>
      </c>
      <c r="C3939" s="2">
        <v>34636.11</v>
      </c>
      <c r="D3939" s="2" t="s">
        <v>52</v>
      </c>
    </row>
    <row r="3940" spans="1:4" ht="15.75" customHeight="1" x14ac:dyDescent="0.3">
      <c r="A3940" s="4">
        <v>44608</v>
      </c>
      <c r="B3940" s="2">
        <v>11113.01</v>
      </c>
      <c r="C3940" s="2">
        <v>241626.15</v>
      </c>
      <c r="D3940" s="2" t="s">
        <v>55</v>
      </c>
    </row>
    <row r="3941" spans="1:4" ht="15.75" customHeight="1" x14ac:dyDescent="0.3">
      <c r="A3941" s="4">
        <v>44608</v>
      </c>
      <c r="B3941" s="2">
        <v>21081.15</v>
      </c>
      <c r="C3941" s="2">
        <v>-706181.32</v>
      </c>
      <c r="D3941" s="2" t="s">
        <v>54</v>
      </c>
    </row>
    <row r="3942" spans="1:4" ht="15.75" customHeight="1" x14ac:dyDescent="0.3">
      <c r="A3942" s="4">
        <v>44608</v>
      </c>
      <c r="B3942" s="2">
        <v>22652.03</v>
      </c>
      <c r="C3942" s="2">
        <v>-72653.97</v>
      </c>
      <c r="D3942" s="2" t="s">
        <v>53</v>
      </c>
    </row>
    <row r="3943" spans="1:4" ht="15.75" customHeight="1" x14ac:dyDescent="0.3">
      <c r="A3943" s="4">
        <v>44609</v>
      </c>
      <c r="B3943" s="2">
        <v>15588.86</v>
      </c>
      <c r="C3943" s="2">
        <v>504799.52</v>
      </c>
      <c r="D3943" s="2" t="s">
        <v>55</v>
      </c>
    </row>
    <row r="3944" spans="1:4" ht="15.75" customHeight="1" x14ac:dyDescent="0.3">
      <c r="A3944" s="4">
        <v>44609</v>
      </c>
      <c r="B3944" s="2">
        <v>2574.73</v>
      </c>
      <c r="C3944" s="2">
        <v>5455.69</v>
      </c>
      <c r="D3944" s="2" t="s">
        <v>52</v>
      </c>
    </row>
    <row r="3945" spans="1:4" ht="15.75" customHeight="1" x14ac:dyDescent="0.3">
      <c r="A3945" s="4">
        <v>44609</v>
      </c>
      <c r="B3945" s="2">
        <v>23497.71</v>
      </c>
      <c r="C3945" s="2">
        <v>534773.80000000005</v>
      </c>
      <c r="D3945" s="2" t="s">
        <v>53</v>
      </c>
    </row>
    <row r="3946" spans="1:4" ht="15.75" customHeight="1" x14ac:dyDescent="0.3">
      <c r="A3946" s="4">
        <v>44609</v>
      </c>
      <c r="B3946" s="2">
        <v>27887.78</v>
      </c>
      <c r="C3946" s="2">
        <v>-8217774.7199999997</v>
      </c>
      <c r="D3946" s="2" t="s">
        <v>54</v>
      </c>
    </row>
    <row r="3947" spans="1:4" ht="15.75" customHeight="1" x14ac:dyDescent="0.3">
      <c r="A3947" s="4">
        <v>44610</v>
      </c>
      <c r="B3947" s="2">
        <v>19144.240000000002</v>
      </c>
      <c r="C3947" s="2">
        <v>-540689.51</v>
      </c>
      <c r="D3947" s="2" t="s">
        <v>54</v>
      </c>
    </row>
    <row r="3948" spans="1:4" ht="15.75" customHeight="1" x14ac:dyDescent="0.3">
      <c r="A3948" s="4">
        <v>44610</v>
      </c>
      <c r="B3948" s="2">
        <v>20785.64</v>
      </c>
      <c r="C3948" s="2">
        <v>64600.68</v>
      </c>
      <c r="D3948" s="2" t="s">
        <v>53</v>
      </c>
    </row>
    <row r="3949" spans="1:4" ht="15.75" customHeight="1" x14ac:dyDescent="0.3">
      <c r="A3949" s="4">
        <v>44610</v>
      </c>
      <c r="B3949" s="2">
        <v>11328.52</v>
      </c>
      <c r="C3949" s="2">
        <v>188307.99</v>
      </c>
      <c r="D3949" s="2" t="s">
        <v>55</v>
      </c>
    </row>
    <row r="3950" spans="1:4" ht="15.75" customHeight="1" x14ac:dyDescent="0.3">
      <c r="A3950" s="4">
        <v>44610</v>
      </c>
      <c r="B3950" s="2">
        <v>1587.28</v>
      </c>
      <c r="C3950" s="2">
        <v>13936.43</v>
      </c>
      <c r="D3950" s="2" t="s">
        <v>52</v>
      </c>
    </row>
    <row r="3951" spans="1:4" ht="15.75" customHeight="1" x14ac:dyDescent="0.3">
      <c r="A3951" s="4">
        <v>44612</v>
      </c>
      <c r="B3951" s="2">
        <v>379.04</v>
      </c>
      <c r="C3951" s="2">
        <v>-39251.919999999998</v>
      </c>
      <c r="D3951" s="2" t="s">
        <v>53</v>
      </c>
    </row>
    <row r="3952" spans="1:4" ht="15.75" customHeight="1" x14ac:dyDescent="0.3">
      <c r="A3952" s="4">
        <v>44612</v>
      </c>
      <c r="B3952" s="2">
        <v>1165.03</v>
      </c>
      <c r="C3952" s="2">
        <v>-1316446.1100000001</v>
      </c>
      <c r="D3952" s="2" t="s">
        <v>54</v>
      </c>
    </row>
    <row r="3953" spans="1:4" ht="15.75" customHeight="1" x14ac:dyDescent="0.3">
      <c r="A3953" s="4">
        <v>44612</v>
      </c>
      <c r="B3953" s="2">
        <v>78.790000000000006</v>
      </c>
      <c r="C3953" s="2">
        <v>-3232.96</v>
      </c>
      <c r="D3953" s="2" t="s">
        <v>52</v>
      </c>
    </row>
    <row r="3954" spans="1:4" ht="15.75" customHeight="1" x14ac:dyDescent="0.3">
      <c r="A3954" s="4">
        <v>44612</v>
      </c>
      <c r="B3954" s="2">
        <v>120.4</v>
      </c>
      <c r="C3954" s="2">
        <v>1732.16</v>
      </c>
      <c r="D3954" s="2" t="s">
        <v>55</v>
      </c>
    </row>
    <row r="3955" spans="1:4" ht="15.75" customHeight="1" x14ac:dyDescent="0.3">
      <c r="A3955" s="4">
        <v>44613</v>
      </c>
      <c r="B3955" s="2">
        <v>9763.83</v>
      </c>
      <c r="C3955" s="2">
        <v>334063.90999999997</v>
      </c>
      <c r="D3955" s="2" t="s">
        <v>55</v>
      </c>
    </row>
    <row r="3956" spans="1:4" ht="15.75" customHeight="1" x14ac:dyDescent="0.3">
      <c r="A3956" s="4">
        <v>44613</v>
      </c>
      <c r="B3956" s="2">
        <v>25540.67</v>
      </c>
      <c r="C3956" s="2">
        <v>332704.28999999998</v>
      </c>
      <c r="D3956" s="2" t="s">
        <v>53</v>
      </c>
    </row>
    <row r="3957" spans="1:4" ht="15.75" customHeight="1" x14ac:dyDescent="0.3">
      <c r="A3957" s="4">
        <v>44613</v>
      </c>
      <c r="B3957" s="2">
        <v>1490.26</v>
      </c>
      <c r="C3957" s="2">
        <v>-45373.18</v>
      </c>
      <c r="D3957" s="2" t="s">
        <v>52</v>
      </c>
    </row>
    <row r="3958" spans="1:4" ht="15.75" customHeight="1" x14ac:dyDescent="0.3">
      <c r="A3958" s="4">
        <v>44613</v>
      </c>
      <c r="B3958" s="2">
        <v>19869.66</v>
      </c>
      <c r="C3958" s="2">
        <v>-2539498.79</v>
      </c>
      <c r="D3958" s="2" t="s">
        <v>54</v>
      </c>
    </row>
    <row r="3959" spans="1:4" ht="15.75" customHeight="1" x14ac:dyDescent="0.3">
      <c r="A3959" s="4">
        <v>44614</v>
      </c>
      <c r="B3959" s="2">
        <v>2238.23</v>
      </c>
      <c r="C3959" s="2">
        <v>27789.72</v>
      </c>
      <c r="D3959" s="2" t="s">
        <v>52</v>
      </c>
    </row>
    <row r="3960" spans="1:4" ht="15.75" customHeight="1" x14ac:dyDescent="0.3">
      <c r="A3960" s="4">
        <v>44614</v>
      </c>
      <c r="B3960" s="2">
        <v>23350.639999999999</v>
      </c>
      <c r="C3960" s="2">
        <v>-457941.29</v>
      </c>
      <c r="D3960" s="2" t="s">
        <v>54</v>
      </c>
    </row>
    <row r="3961" spans="1:4" ht="15.75" customHeight="1" x14ac:dyDescent="0.3">
      <c r="A3961" s="4">
        <v>44614</v>
      </c>
      <c r="B3961" s="2">
        <v>30162.1</v>
      </c>
      <c r="C3961" s="2">
        <v>539665.93000000005</v>
      </c>
      <c r="D3961" s="2" t="s">
        <v>53</v>
      </c>
    </row>
    <row r="3962" spans="1:4" ht="15.75" customHeight="1" x14ac:dyDescent="0.3">
      <c r="A3962" s="4">
        <v>44614</v>
      </c>
      <c r="B3962" s="2">
        <v>14771.79</v>
      </c>
      <c r="C3962" s="2">
        <v>646991.38</v>
      </c>
      <c r="D3962" s="2" t="s">
        <v>55</v>
      </c>
    </row>
    <row r="3963" spans="1:4" ht="15.75" customHeight="1" x14ac:dyDescent="0.3">
      <c r="A3963" s="4">
        <v>44615</v>
      </c>
      <c r="B3963" s="2">
        <v>19481.86</v>
      </c>
      <c r="C3963" s="2">
        <v>-411799.07</v>
      </c>
      <c r="D3963" s="2" t="s">
        <v>54</v>
      </c>
    </row>
    <row r="3964" spans="1:4" ht="15.75" customHeight="1" x14ac:dyDescent="0.3">
      <c r="A3964" s="4">
        <v>44615</v>
      </c>
      <c r="B3964" s="2">
        <v>10757.42</v>
      </c>
      <c r="C3964" s="2">
        <v>222809.44</v>
      </c>
      <c r="D3964" s="2" t="s">
        <v>55</v>
      </c>
    </row>
    <row r="3965" spans="1:4" ht="15.75" customHeight="1" x14ac:dyDescent="0.3">
      <c r="A3965" s="4">
        <v>44615</v>
      </c>
      <c r="B3965" s="2">
        <v>1417.65</v>
      </c>
      <c r="C3965" s="2">
        <v>7317.11</v>
      </c>
      <c r="D3965" s="2" t="s">
        <v>52</v>
      </c>
    </row>
    <row r="3966" spans="1:4" ht="15.75" customHeight="1" x14ac:dyDescent="0.3">
      <c r="A3966" s="4">
        <v>44615</v>
      </c>
      <c r="B3966" s="2">
        <v>24114.35</v>
      </c>
      <c r="C3966" s="2">
        <v>388490.93</v>
      </c>
      <c r="D3966" s="2" t="s">
        <v>53</v>
      </c>
    </row>
    <row r="3967" spans="1:4" ht="15.75" customHeight="1" x14ac:dyDescent="0.3">
      <c r="A3967" s="4">
        <v>44616</v>
      </c>
      <c r="B3967" s="2">
        <v>44059.44</v>
      </c>
      <c r="C3967" s="2">
        <v>-3639909.67</v>
      </c>
      <c r="D3967" s="2" t="s">
        <v>53</v>
      </c>
    </row>
    <row r="3968" spans="1:4" ht="15.75" customHeight="1" x14ac:dyDescent="0.3">
      <c r="A3968" s="4">
        <v>44616</v>
      </c>
      <c r="B3968" s="2">
        <v>3046.83</v>
      </c>
      <c r="C3968" s="2">
        <v>-99165.82</v>
      </c>
      <c r="D3968" s="2" t="s">
        <v>52</v>
      </c>
    </row>
    <row r="3969" spans="1:4" ht="15.75" customHeight="1" x14ac:dyDescent="0.3">
      <c r="A3969" s="4">
        <v>44616</v>
      </c>
      <c r="B3969" s="2">
        <v>45665.62</v>
      </c>
      <c r="C3969" s="2">
        <v>-24227597.289999999</v>
      </c>
      <c r="D3969" s="2" t="s">
        <v>54</v>
      </c>
    </row>
    <row r="3970" spans="1:4" ht="15.75" customHeight="1" x14ac:dyDescent="0.3">
      <c r="A3970" s="4">
        <v>44616</v>
      </c>
      <c r="B3970" s="2">
        <v>25188.880000000001</v>
      </c>
      <c r="C3970" s="2">
        <v>-6272381.4299999997</v>
      </c>
      <c r="D3970" s="2" t="s">
        <v>55</v>
      </c>
    </row>
    <row r="3971" spans="1:4" ht="15.75" customHeight="1" x14ac:dyDescent="0.3">
      <c r="A3971" s="4">
        <v>44617</v>
      </c>
      <c r="B3971" s="2">
        <v>8430.09</v>
      </c>
      <c r="C3971" s="2">
        <v>-16450.66</v>
      </c>
      <c r="D3971" s="2" t="s">
        <v>55</v>
      </c>
    </row>
    <row r="3972" spans="1:4" ht="15.75" customHeight="1" x14ac:dyDescent="0.3">
      <c r="A3972" s="4">
        <v>44617</v>
      </c>
      <c r="B3972" s="2">
        <v>1819.4</v>
      </c>
      <c r="C3972" s="2">
        <v>15095.59</v>
      </c>
      <c r="D3972" s="2" t="s">
        <v>52</v>
      </c>
    </row>
    <row r="3973" spans="1:4" ht="15.75" customHeight="1" x14ac:dyDescent="0.3">
      <c r="A3973" s="4">
        <v>44617</v>
      </c>
      <c r="B3973" s="2">
        <v>23373</v>
      </c>
      <c r="C3973" s="2">
        <v>-35607.75</v>
      </c>
      <c r="D3973" s="2" t="s">
        <v>53</v>
      </c>
    </row>
    <row r="3974" spans="1:4" ht="15.75" customHeight="1" x14ac:dyDescent="0.3">
      <c r="A3974" s="4">
        <v>44617</v>
      </c>
      <c r="B3974" s="2">
        <v>17979.599999999999</v>
      </c>
      <c r="C3974" s="2">
        <v>-928302.09</v>
      </c>
      <c r="D3974" s="2" t="s">
        <v>54</v>
      </c>
    </row>
    <row r="3975" spans="1:4" ht="15.75" customHeight="1" x14ac:dyDescent="0.3">
      <c r="A3975" s="4">
        <v>44619</v>
      </c>
      <c r="B3975" s="2">
        <v>1121.33</v>
      </c>
      <c r="C3975" s="2">
        <v>-255338.46</v>
      </c>
      <c r="D3975" s="2" t="s">
        <v>54</v>
      </c>
    </row>
    <row r="3976" spans="1:4" ht="15.75" customHeight="1" x14ac:dyDescent="0.3">
      <c r="A3976" s="4">
        <v>44619</v>
      </c>
      <c r="B3976" s="2">
        <v>1458.48</v>
      </c>
      <c r="C3976" s="2">
        <v>38630.14</v>
      </c>
      <c r="D3976" s="2" t="s">
        <v>53</v>
      </c>
    </row>
    <row r="3977" spans="1:4" ht="15.75" customHeight="1" x14ac:dyDescent="0.3">
      <c r="A3977" s="4">
        <v>44619</v>
      </c>
      <c r="B3977" s="2">
        <v>185.46</v>
      </c>
      <c r="C3977" s="2">
        <v>-13160.79</v>
      </c>
      <c r="D3977" s="2" t="s">
        <v>52</v>
      </c>
    </row>
    <row r="3978" spans="1:4" ht="15.75" customHeight="1" x14ac:dyDescent="0.3">
      <c r="A3978" s="4">
        <v>44619</v>
      </c>
      <c r="B3978" s="2">
        <v>521.92999999999995</v>
      </c>
      <c r="C3978" s="2">
        <v>-95622.42</v>
      </c>
      <c r="D3978" s="2" t="s">
        <v>55</v>
      </c>
    </row>
    <row r="3979" spans="1:4" ht="15.75" customHeight="1" x14ac:dyDescent="0.3">
      <c r="A3979" s="4">
        <v>44620</v>
      </c>
      <c r="B3979" s="2">
        <v>7749.12</v>
      </c>
      <c r="C3979" s="2">
        <v>160640.43</v>
      </c>
      <c r="D3979" s="2" t="s">
        <v>55</v>
      </c>
    </row>
    <row r="3980" spans="1:4" ht="15.75" customHeight="1" x14ac:dyDescent="0.3">
      <c r="A3980" s="4">
        <v>44620</v>
      </c>
      <c r="B3980" s="2">
        <v>2518.77</v>
      </c>
      <c r="C3980" s="2">
        <v>75053.75</v>
      </c>
      <c r="D3980" s="2" t="s">
        <v>52</v>
      </c>
    </row>
    <row r="3981" spans="1:4" ht="15.75" customHeight="1" x14ac:dyDescent="0.3">
      <c r="A3981" s="4">
        <v>44620</v>
      </c>
      <c r="B3981" s="2">
        <v>26726.13</v>
      </c>
      <c r="C3981" s="2">
        <v>444225.99</v>
      </c>
      <c r="D3981" s="2" t="s">
        <v>53</v>
      </c>
    </row>
    <row r="3982" spans="1:4" ht="15.75" customHeight="1" x14ac:dyDescent="0.3">
      <c r="A3982" s="4">
        <v>44620</v>
      </c>
      <c r="B3982" s="2">
        <v>21854.46</v>
      </c>
      <c r="C3982" s="2">
        <v>-1448.15</v>
      </c>
      <c r="D3982" s="2" t="s">
        <v>54</v>
      </c>
    </row>
    <row r="3983" spans="1:4" ht="15.75" customHeight="1" x14ac:dyDescent="0.3">
      <c r="A3983" s="4">
        <v>44621</v>
      </c>
      <c r="B3983" s="2">
        <v>27675.54</v>
      </c>
      <c r="C3983" s="2">
        <v>-645079.19999999995</v>
      </c>
      <c r="D3983" s="2" t="s">
        <v>53</v>
      </c>
    </row>
    <row r="3984" spans="1:4" ht="15.75" customHeight="1" x14ac:dyDescent="0.3">
      <c r="A3984" s="4">
        <v>44621</v>
      </c>
      <c r="B3984" s="2">
        <v>24547.22</v>
      </c>
      <c r="C3984" s="2">
        <v>-1513490.22</v>
      </c>
      <c r="D3984" s="2" t="s">
        <v>54</v>
      </c>
    </row>
    <row r="3985" spans="1:4" ht="15.75" customHeight="1" x14ac:dyDescent="0.3">
      <c r="A3985" s="4">
        <v>44621</v>
      </c>
      <c r="B3985" s="2">
        <v>1967.68</v>
      </c>
      <c r="C3985" s="2">
        <v>29759.01</v>
      </c>
      <c r="D3985" s="2" t="s">
        <v>52</v>
      </c>
    </row>
    <row r="3986" spans="1:4" ht="15.75" customHeight="1" x14ac:dyDescent="0.3">
      <c r="A3986" s="4">
        <v>44621</v>
      </c>
      <c r="B3986" s="2">
        <v>8202.56</v>
      </c>
      <c r="C3986" s="2">
        <v>-83625.070000000007</v>
      </c>
      <c r="D3986" s="2" t="s">
        <v>55</v>
      </c>
    </row>
    <row r="3987" spans="1:4" ht="15.75" customHeight="1" x14ac:dyDescent="0.3">
      <c r="A3987" s="4">
        <v>44622</v>
      </c>
      <c r="B3987" s="2">
        <v>7938.62</v>
      </c>
      <c r="C3987" s="2">
        <v>-210426.43</v>
      </c>
      <c r="D3987" s="2" t="s">
        <v>55</v>
      </c>
    </row>
    <row r="3988" spans="1:4" ht="15.75" customHeight="1" x14ac:dyDescent="0.3">
      <c r="A3988" s="4">
        <v>44622</v>
      </c>
      <c r="B3988" s="2">
        <v>23043.93</v>
      </c>
      <c r="C3988" s="2">
        <v>-257341.11</v>
      </c>
      <c r="D3988" s="2" t="s">
        <v>54</v>
      </c>
    </row>
    <row r="3989" spans="1:4" ht="15.75" customHeight="1" x14ac:dyDescent="0.3">
      <c r="A3989" s="4">
        <v>44622</v>
      </c>
      <c r="B3989" s="2">
        <v>2622.83</v>
      </c>
      <c r="C3989" s="2">
        <v>62054.95</v>
      </c>
      <c r="D3989" s="2" t="s">
        <v>52</v>
      </c>
    </row>
    <row r="3990" spans="1:4" ht="15.75" customHeight="1" x14ac:dyDescent="0.3">
      <c r="A3990" s="4">
        <v>44622</v>
      </c>
      <c r="B3990" s="2">
        <v>25978.31</v>
      </c>
      <c r="C3990" s="2">
        <v>-418468.41</v>
      </c>
      <c r="D3990" s="2" t="s">
        <v>53</v>
      </c>
    </row>
    <row r="3991" spans="1:4" ht="15.75" customHeight="1" x14ac:dyDescent="0.3">
      <c r="A3991" s="4">
        <v>44623</v>
      </c>
      <c r="B3991" s="2">
        <v>3161.06</v>
      </c>
      <c r="C3991" s="2">
        <v>79372.87</v>
      </c>
      <c r="D3991" s="2" t="s">
        <v>52</v>
      </c>
    </row>
    <row r="3992" spans="1:4" ht="15.75" customHeight="1" x14ac:dyDescent="0.3">
      <c r="A3992" s="4">
        <v>44623</v>
      </c>
      <c r="B3992" s="2">
        <v>20064.7</v>
      </c>
      <c r="C3992" s="2">
        <v>376613.79</v>
      </c>
      <c r="D3992" s="2" t="s">
        <v>54</v>
      </c>
    </row>
    <row r="3993" spans="1:4" ht="15.75" customHeight="1" x14ac:dyDescent="0.3">
      <c r="A3993" s="4">
        <v>44623</v>
      </c>
      <c r="B3993" s="2">
        <v>21509.84</v>
      </c>
      <c r="C3993" s="2">
        <v>-203836.23</v>
      </c>
      <c r="D3993" s="2" t="s">
        <v>53</v>
      </c>
    </row>
    <row r="3994" spans="1:4" ht="15.75" customHeight="1" x14ac:dyDescent="0.3">
      <c r="A3994" s="4">
        <v>44623</v>
      </c>
      <c r="B3994" s="2">
        <v>6660.32</v>
      </c>
      <c r="C3994" s="2">
        <v>-29659.95</v>
      </c>
      <c r="D3994" s="2" t="s">
        <v>55</v>
      </c>
    </row>
    <row r="3995" spans="1:4" ht="15.75" customHeight="1" x14ac:dyDescent="0.3">
      <c r="A3995" s="4">
        <v>44624</v>
      </c>
      <c r="B3995" s="2">
        <v>8504.68</v>
      </c>
      <c r="C3995" s="2">
        <v>-1761809.53</v>
      </c>
      <c r="D3995" s="2" t="s">
        <v>55</v>
      </c>
    </row>
    <row r="3996" spans="1:4" ht="15.75" customHeight="1" x14ac:dyDescent="0.3">
      <c r="A3996" s="4">
        <v>44624</v>
      </c>
      <c r="B3996" s="2">
        <v>2193.4899999999998</v>
      </c>
      <c r="C3996" s="2">
        <v>-221015.06</v>
      </c>
      <c r="D3996" s="2" t="s">
        <v>52</v>
      </c>
    </row>
    <row r="3997" spans="1:4" ht="15.75" customHeight="1" x14ac:dyDescent="0.3">
      <c r="A3997" s="4">
        <v>44624</v>
      </c>
      <c r="B3997" s="2">
        <v>31433.3</v>
      </c>
      <c r="C3997" s="2">
        <v>-3446254.41</v>
      </c>
      <c r="D3997" s="2" t="s">
        <v>53</v>
      </c>
    </row>
    <row r="3998" spans="1:4" ht="15.75" customHeight="1" x14ac:dyDescent="0.3">
      <c r="A3998" s="4">
        <v>44624</v>
      </c>
      <c r="B3998" s="2">
        <v>24378.13</v>
      </c>
      <c r="C3998" s="2">
        <v>-1760439.58</v>
      </c>
      <c r="D3998" s="2" t="s">
        <v>54</v>
      </c>
    </row>
    <row r="3999" spans="1:4" ht="15.75" customHeight="1" x14ac:dyDescent="0.3">
      <c r="A3999" s="4">
        <v>44626</v>
      </c>
      <c r="B3999" s="2">
        <v>1486.95</v>
      </c>
      <c r="C3999" s="2">
        <v>-1908647.16</v>
      </c>
      <c r="D3999" s="2" t="s">
        <v>54</v>
      </c>
    </row>
    <row r="4000" spans="1:4" ht="15.75" customHeight="1" x14ac:dyDescent="0.3">
      <c r="A4000" s="4">
        <v>44626</v>
      </c>
      <c r="B4000" s="2">
        <v>1310.84</v>
      </c>
      <c r="C4000" s="2">
        <v>-680663.92</v>
      </c>
      <c r="D4000" s="2" t="s">
        <v>53</v>
      </c>
    </row>
    <row r="4001" spans="1:4" ht="15.75" customHeight="1" x14ac:dyDescent="0.3">
      <c r="A4001" s="4">
        <v>44626</v>
      </c>
      <c r="B4001" s="2">
        <v>60.55</v>
      </c>
      <c r="C4001" s="2">
        <v>-37364.69</v>
      </c>
      <c r="D4001" s="2" t="s">
        <v>52</v>
      </c>
    </row>
    <row r="4002" spans="1:4" ht="15.75" customHeight="1" x14ac:dyDescent="0.3">
      <c r="A4002" s="4">
        <v>44626</v>
      </c>
      <c r="B4002" s="2">
        <v>323.75</v>
      </c>
      <c r="C4002" s="2">
        <v>-200894.25</v>
      </c>
      <c r="D4002" s="2" t="s">
        <v>55</v>
      </c>
    </row>
    <row r="4003" spans="1:4" ht="15.75" customHeight="1" x14ac:dyDescent="0.3">
      <c r="A4003" s="4">
        <v>44627</v>
      </c>
      <c r="B4003" s="2">
        <v>33146.21</v>
      </c>
      <c r="C4003" s="2">
        <v>-1292319.6399999999</v>
      </c>
      <c r="D4003" s="2" t="s">
        <v>53</v>
      </c>
    </row>
    <row r="4004" spans="1:4" ht="15.75" customHeight="1" x14ac:dyDescent="0.3">
      <c r="A4004" s="4">
        <v>44627</v>
      </c>
      <c r="B4004" s="2">
        <v>29396.84</v>
      </c>
      <c r="C4004" s="2">
        <v>-2455093.27</v>
      </c>
      <c r="D4004" s="2" t="s">
        <v>54</v>
      </c>
    </row>
    <row r="4005" spans="1:4" ht="15.75" customHeight="1" x14ac:dyDescent="0.3">
      <c r="A4005" s="4">
        <v>44627</v>
      </c>
      <c r="B4005" s="2">
        <v>1977.09</v>
      </c>
      <c r="C4005" s="2">
        <v>-40975.25</v>
      </c>
      <c r="D4005" s="2" t="s">
        <v>52</v>
      </c>
    </row>
    <row r="4006" spans="1:4" ht="15.75" customHeight="1" x14ac:dyDescent="0.3">
      <c r="A4006" s="4">
        <v>44627</v>
      </c>
      <c r="B4006" s="2">
        <v>10102.799999999999</v>
      </c>
      <c r="C4006" s="2">
        <v>-2771551.79</v>
      </c>
      <c r="D4006" s="2" t="s">
        <v>55</v>
      </c>
    </row>
    <row r="4007" spans="1:4" ht="15.75" customHeight="1" x14ac:dyDescent="0.3">
      <c r="A4007" s="4">
        <v>44628</v>
      </c>
      <c r="B4007" s="2">
        <v>23790.67</v>
      </c>
      <c r="C4007" s="2">
        <v>-576743.43999999994</v>
      </c>
      <c r="D4007" s="2" t="s">
        <v>53</v>
      </c>
    </row>
    <row r="4008" spans="1:4" ht="15.75" customHeight="1" x14ac:dyDescent="0.3">
      <c r="A4008" s="4">
        <v>44628</v>
      </c>
      <c r="B4008" s="2">
        <v>8965.2800000000007</v>
      </c>
      <c r="C4008" s="2">
        <v>-435831.44</v>
      </c>
      <c r="D4008" s="2" t="s">
        <v>55</v>
      </c>
    </row>
    <row r="4009" spans="1:4" ht="15.75" customHeight="1" x14ac:dyDescent="0.3">
      <c r="A4009" s="4">
        <v>44628</v>
      </c>
      <c r="B4009" s="2">
        <v>37364.230000000003</v>
      </c>
      <c r="C4009" s="2">
        <v>-6355970.4800000004</v>
      </c>
      <c r="D4009" s="2" t="s">
        <v>54</v>
      </c>
    </row>
    <row r="4010" spans="1:4" ht="15.75" customHeight="1" x14ac:dyDescent="0.3">
      <c r="A4010" s="4">
        <v>44628</v>
      </c>
      <c r="B4010" s="2">
        <v>2050.04</v>
      </c>
      <c r="C4010" s="2">
        <v>-33322.620000000003</v>
      </c>
      <c r="D4010" s="2" t="s">
        <v>52</v>
      </c>
    </row>
    <row r="4011" spans="1:4" ht="15.75" customHeight="1" x14ac:dyDescent="0.3">
      <c r="A4011" s="4">
        <v>44629</v>
      </c>
      <c r="B4011" s="2">
        <v>27616.82</v>
      </c>
      <c r="C4011" s="2">
        <v>-1772445.5</v>
      </c>
      <c r="D4011" s="2" t="s">
        <v>54</v>
      </c>
    </row>
    <row r="4012" spans="1:4" ht="15.75" customHeight="1" x14ac:dyDescent="0.3">
      <c r="A4012" s="4">
        <v>44629</v>
      </c>
      <c r="B4012" s="2">
        <v>7810.14</v>
      </c>
      <c r="C4012" s="2">
        <v>155308.66</v>
      </c>
      <c r="D4012" s="2" t="s">
        <v>55</v>
      </c>
    </row>
    <row r="4013" spans="1:4" ht="15.75" customHeight="1" x14ac:dyDescent="0.3">
      <c r="A4013" s="4">
        <v>44629</v>
      </c>
      <c r="B4013" s="2">
        <v>2802.1</v>
      </c>
      <c r="C4013" s="2">
        <v>-12470.54</v>
      </c>
      <c r="D4013" s="2" t="s">
        <v>52</v>
      </c>
    </row>
    <row r="4014" spans="1:4" ht="15.75" customHeight="1" x14ac:dyDescent="0.3">
      <c r="A4014" s="4">
        <v>44629</v>
      </c>
      <c r="B4014" s="2">
        <v>24031.25</v>
      </c>
      <c r="C4014" s="2">
        <v>-558310.44999999995</v>
      </c>
      <c r="D4014" s="2" t="s">
        <v>53</v>
      </c>
    </row>
    <row r="4015" spans="1:4" ht="15.75" customHeight="1" x14ac:dyDescent="0.3">
      <c r="A4015" s="4">
        <v>44630</v>
      </c>
      <c r="B4015" s="2">
        <v>3326.33</v>
      </c>
      <c r="C4015" s="2">
        <v>-71091.509999999995</v>
      </c>
      <c r="D4015" s="2" t="s">
        <v>52</v>
      </c>
    </row>
    <row r="4016" spans="1:4" ht="15.75" customHeight="1" x14ac:dyDescent="0.3">
      <c r="A4016" s="4">
        <v>44630</v>
      </c>
      <c r="B4016" s="2">
        <v>9308.69</v>
      </c>
      <c r="C4016" s="2">
        <v>-86720.82</v>
      </c>
      <c r="D4016" s="2" t="s">
        <v>55</v>
      </c>
    </row>
    <row r="4017" spans="1:4" ht="15.75" customHeight="1" x14ac:dyDescent="0.3">
      <c r="A4017" s="4">
        <v>44630</v>
      </c>
      <c r="B4017" s="2">
        <v>20509.060000000001</v>
      </c>
      <c r="C4017" s="2">
        <v>-120014.58</v>
      </c>
      <c r="D4017" s="2" t="s">
        <v>53</v>
      </c>
    </row>
    <row r="4018" spans="1:4" ht="15.75" customHeight="1" x14ac:dyDescent="0.3">
      <c r="A4018" s="4">
        <v>44630</v>
      </c>
      <c r="B4018" s="2">
        <v>21516.51</v>
      </c>
      <c r="C4018" s="2">
        <v>-729971.76</v>
      </c>
      <c r="D4018" s="2" t="s">
        <v>54</v>
      </c>
    </row>
    <row r="4019" spans="1:4" ht="15.75" customHeight="1" x14ac:dyDescent="0.3">
      <c r="A4019" s="4">
        <v>44631</v>
      </c>
      <c r="B4019" s="2">
        <v>4078.64</v>
      </c>
      <c r="C4019" s="2">
        <v>-497001.25</v>
      </c>
      <c r="D4019" s="2" t="s">
        <v>52</v>
      </c>
    </row>
    <row r="4020" spans="1:4" ht="15.75" customHeight="1" x14ac:dyDescent="0.3">
      <c r="A4020" s="4">
        <v>44631</v>
      </c>
      <c r="B4020" s="2">
        <v>9311.9699999999993</v>
      </c>
      <c r="C4020" s="2">
        <v>-523175.55</v>
      </c>
      <c r="D4020" s="2" t="s">
        <v>55</v>
      </c>
    </row>
    <row r="4021" spans="1:4" ht="15.75" customHeight="1" x14ac:dyDescent="0.3">
      <c r="A4021" s="4">
        <v>44631</v>
      </c>
      <c r="B4021" s="2">
        <v>18035.64</v>
      </c>
      <c r="C4021" s="2">
        <v>-184892.53</v>
      </c>
      <c r="D4021" s="2" t="s">
        <v>53</v>
      </c>
    </row>
    <row r="4022" spans="1:4" ht="15.75" customHeight="1" x14ac:dyDescent="0.3">
      <c r="A4022" s="4">
        <v>44631</v>
      </c>
      <c r="B4022" s="2">
        <v>17649.52</v>
      </c>
      <c r="C4022" s="2">
        <v>-769222.84</v>
      </c>
      <c r="D4022" s="2" t="s">
        <v>54</v>
      </c>
    </row>
    <row r="4023" spans="1:4" ht="15.75" customHeight="1" x14ac:dyDescent="0.3">
      <c r="A4023" s="4">
        <v>44633</v>
      </c>
      <c r="B4023" s="2">
        <v>412.27</v>
      </c>
      <c r="C4023" s="2">
        <v>-51272.82</v>
      </c>
      <c r="D4023" s="2" t="s">
        <v>55</v>
      </c>
    </row>
    <row r="4024" spans="1:4" ht="15.75" customHeight="1" x14ac:dyDescent="0.3">
      <c r="A4024" s="4">
        <v>44633</v>
      </c>
      <c r="B4024" s="2">
        <v>717</v>
      </c>
      <c r="C4024" s="2">
        <v>9873.81</v>
      </c>
      <c r="D4024" s="2" t="s">
        <v>53</v>
      </c>
    </row>
    <row r="4025" spans="1:4" ht="15.75" customHeight="1" x14ac:dyDescent="0.3">
      <c r="A4025" s="4">
        <v>44633</v>
      </c>
      <c r="B4025" s="2">
        <v>683.14</v>
      </c>
      <c r="C4025" s="2">
        <v>6389.49</v>
      </c>
      <c r="D4025" s="2" t="s">
        <v>54</v>
      </c>
    </row>
    <row r="4026" spans="1:4" ht="15.75" customHeight="1" x14ac:dyDescent="0.3">
      <c r="A4026" s="4">
        <v>44633</v>
      </c>
      <c r="B4026" s="2">
        <v>209.67</v>
      </c>
      <c r="C4026" s="2">
        <v>-107307.2</v>
      </c>
      <c r="D4026" s="2" t="s">
        <v>52</v>
      </c>
    </row>
    <row r="4027" spans="1:4" ht="15.75" customHeight="1" x14ac:dyDescent="0.3">
      <c r="A4027" s="4">
        <v>44634</v>
      </c>
      <c r="B4027" s="2">
        <v>4146.33</v>
      </c>
      <c r="C4027" s="2">
        <v>-271594.56</v>
      </c>
      <c r="D4027" s="2" t="s">
        <v>52</v>
      </c>
    </row>
    <row r="4028" spans="1:4" ht="15.75" customHeight="1" x14ac:dyDescent="0.3">
      <c r="A4028" s="4">
        <v>44634</v>
      </c>
      <c r="B4028" s="2">
        <v>18215.41</v>
      </c>
      <c r="C4028" s="2">
        <v>-69082.64</v>
      </c>
      <c r="D4028" s="2" t="s">
        <v>53</v>
      </c>
    </row>
    <row r="4029" spans="1:4" ht="15.75" customHeight="1" x14ac:dyDescent="0.3">
      <c r="A4029" s="4">
        <v>44634</v>
      </c>
      <c r="B4029" s="2">
        <v>8307.5300000000007</v>
      </c>
      <c r="C4029" s="2">
        <v>-177945.36</v>
      </c>
      <c r="D4029" s="2" t="s">
        <v>55</v>
      </c>
    </row>
    <row r="4030" spans="1:4" ht="15.75" customHeight="1" x14ac:dyDescent="0.3">
      <c r="A4030" s="4">
        <v>44634</v>
      </c>
      <c r="B4030" s="2">
        <v>18337.97</v>
      </c>
      <c r="C4030" s="2">
        <v>-427329.99</v>
      </c>
      <c r="D4030" s="2" t="s">
        <v>54</v>
      </c>
    </row>
    <row r="4031" spans="1:4" ht="15.75" customHeight="1" x14ac:dyDescent="0.3">
      <c r="A4031" s="4">
        <v>44635</v>
      </c>
      <c r="B4031" s="2">
        <v>5296.2</v>
      </c>
      <c r="C4031" s="2">
        <v>-12478.21</v>
      </c>
      <c r="D4031" s="2" t="s">
        <v>52</v>
      </c>
    </row>
    <row r="4032" spans="1:4" ht="15.75" customHeight="1" x14ac:dyDescent="0.3">
      <c r="A4032" s="4">
        <v>44635</v>
      </c>
      <c r="B4032" s="2">
        <v>18931.150000000001</v>
      </c>
      <c r="C4032" s="2">
        <v>-38714.870000000003</v>
      </c>
      <c r="D4032" s="2" t="s">
        <v>53</v>
      </c>
    </row>
    <row r="4033" spans="1:4" ht="15.75" customHeight="1" x14ac:dyDescent="0.3">
      <c r="A4033" s="4">
        <v>44635</v>
      </c>
      <c r="B4033" s="2">
        <v>24539.759999999998</v>
      </c>
      <c r="C4033" s="2">
        <v>-1854908.72</v>
      </c>
      <c r="D4033" s="2" t="s">
        <v>54</v>
      </c>
    </row>
    <row r="4034" spans="1:4" ht="15.75" customHeight="1" x14ac:dyDescent="0.3">
      <c r="A4034" s="4">
        <v>44635</v>
      </c>
      <c r="B4034" s="2">
        <v>8628.42</v>
      </c>
      <c r="C4034" s="2">
        <v>23449.56</v>
      </c>
      <c r="D4034" s="2" t="s">
        <v>55</v>
      </c>
    </row>
    <row r="4035" spans="1:4" ht="15.75" customHeight="1" x14ac:dyDescent="0.3">
      <c r="A4035" s="4">
        <v>44636</v>
      </c>
      <c r="B4035" s="2">
        <v>23235.37</v>
      </c>
      <c r="C4035" s="2">
        <v>-459793.94</v>
      </c>
      <c r="D4035" s="2" t="s">
        <v>54</v>
      </c>
    </row>
    <row r="4036" spans="1:4" ht="15.75" customHeight="1" x14ac:dyDescent="0.3">
      <c r="A4036" s="4">
        <v>44636</v>
      </c>
      <c r="B4036" s="2">
        <v>8563.75</v>
      </c>
      <c r="C4036" s="2">
        <v>-163528.66</v>
      </c>
      <c r="D4036" s="2" t="s">
        <v>55</v>
      </c>
    </row>
    <row r="4037" spans="1:4" ht="15.75" customHeight="1" x14ac:dyDescent="0.3">
      <c r="A4037" s="4">
        <v>44636</v>
      </c>
      <c r="B4037" s="2">
        <v>21613.919999999998</v>
      </c>
      <c r="C4037" s="2">
        <v>196870.83</v>
      </c>
      <c r="D4037" s="2" t="s">
        <v>53</v>
      </c>
    </row>
    <row r="4038" spans="1:4" ht="15.75" customHeight="1" x14ac:dyDescent="0.3">
      <c r="A4038" s="4">
        <v>44636</v>
      </c>
      <c r="B4038" s="2">
        <v>4537.05</v>
      </c>
      <c r="C4038" s="2">
        <v>-422375.48</v>
      </c>
      <c r="D4038" s="2" t="s">
        <v>52</v>
      </c>
    </row>
    <row r="4039" spans="1:4" ht="15.75" customHeight="1" x14ac:dyDescent="0.3">
      <c r="A4039" s="4">
        <v>44637</v>
      </c>
      <c r="B4039" s="2">
        <v>18956.03</v>
      </c>
      <c r="C4039" s="2">
        <v>-222889.08</v>
      </c>
      <c r="D4039" s="2" t="s">
        <v>53</v>
      </c>
    </row>
    <row r="4040" spans="1:4" ht="15.75" customHeight="1" x14ac:dyDescent="0.3">
      <c r="A4040" s="4">
        <v>44637</v>
      </c>
      <c r="B4040" s="2">
        <v>2807.01</v>
      </c>
      <c r="C4040" s="2">
        <v>-2070.21</v>
      </c>
      <c r="D4040" s="2" t="s">
        <v>52</v>
      </c>
    </row>
    <row r="4041" spans="1:4" ht="15.75" customHeight="1" x14ac:dyDescent="0.3">
      <c r="A4041" s="4">
        <v>44637</v>
      </c>
      <c r="B4041" s="2">
        <v>19661.97</v>
      </c>
      <c r="C4041" s="2">
        <v>-153468.71</v>
      </c>
      <c r="D4041" s="2" t="s">
        <v>54</v>
      </c>
    </row>
    <row r="4042" spans="1:4" ht="15.75" customHeight="1" x14ac:dyDescent="0.3">
      <c r="A4042" s="4">
        <v>44637</v>
      </c>
      <c r="B4042" s="2">
        <v>9851.7900000000009</v>
      </c>
      <c r="C4042" s="2">
        <v>193739.79</v>
      </c>
      <c r="D4042" s="2" t="s">
        <v>55</v>
      </c>
    </row>
    <row r="4043" spans="1:4" ht="15.75" customHeight="1" x14ac:dyDescent="0.3">
      <c r="A4043" s="4">
        <v>44638</v>
      </c>
      <c r="B4043" s="2">
        <v>6172.07</v>
      </c>
      <c r="C4043" s="2">
        <v>32617.13</v>
      </c>
      <c r="D4043" s="2" t="s">
        <v>55</v>
      </c>
    </row>
    <row r="4044" spans="1:4" ht="15.75" customHeight="1" x14ac:dyDescent="0.3">
      <c r="A4044" s="4">
        <v>44638</v>
      </c>
      <c r="B4044" s="2">
        <v>2827.4</v>
      </c>
      <c r="C4044" s="2">
        <v>-297786.86</v>
      </c>
      <c r="D4044" s="2" t="s">
        <v>52</v>
      </c>
    </row>
    <row r="4045" spans="1:4" ht="15.75" customHeight="1" x14ac:dyDescent="0.3">
      <c r="A4045" s="4">
        <v>44638</v>
      </c>
      <c r="B4045" s="2">
        <v>22842.720000000001</v>
      </c>
      <c r="C4045" s="2">
        <v>475994.09</v>
      </c>
      <c r="D4045" s="2" t="s">
        <v>54</v>
      </c>
    </row>
    <row r="4046" spans="1:4" ht="15.75" customHeight="1" x14ac:dyDescent="0.3">
      <c r="A4046" s="4">
        <v>44638</v>
      </c>
      <c r="B4046" s="2">
        <v>18424.87</v>
      </c>
      <c r="C4046" s="2">
        <v>-64880.81</v>
      </c>
      <c r="D4046" s="2" t="s">
        <v>53</v>
      </c>
    </row>
    <row r="4047" spans="1:4" ht="15.75" customHeight="1" x14ac:dyDescent="0.3">
      <c r="A4047" s="4">
        <v>44640</v>
      </c>
      <c r="B4047" s="2">
        <v>276.83</v>
      </c>
      <c r="C4047" s="2">
        <v>-13899.22</v>
      </c>
      <c r="D4047" s="2" t="s">
        <v>53</v>
      </c>
    </row>
    <row r="4048" spans="1:4" ht="15.75" customHeight="1" x14ac:dyDescent="0.3">
      <c r="A4048" s="4">
        <v>44640</v>
      </c>
      <c r="B4048" s="2">
        <v>165.04</v>
      </c>
      <c r="C4048" s="2">
        <v>-58591.35</v>
      </c>
      <c r="D4048" s="2" t="s">
        <v>55</v>
      </c>
    </row>
    <row r="4049" spans="1:4" ht="15.75" customHeight="1" x14ac:dyDescent="0.3">
      <c r="A4049" s="4">
        <v>44640</v>
      </c>
      <c r="B4049" s="2">
        <v>408.48</v>
      </c>
      <c r="C4049" s="2">
        <v>12526.11</v>
      </c>
      <c r="D4049" s="2" t="s">
        <v>54</v>
      </c>
    </row>
    <row r="4050" spans="1:4" ht="15.75" customHeight="1" x14ac:dyDescent="0.3">
      <c r="A4050" s="4">
        <v>44640</v>
      </c>
      <c r="B4050" s="2">
        <v>183.23</v>
      </c>
      <c r="C4050" s="2">
        <v>-86358.95</v>
      </c>
      <c r="D4050" s="2" t="s">
        <v>52</v>
      </c>
    </row>
    <row r="4051" spans="1:4" ht="15.75" customHeight="1" x14ac:dyDescent="0.3">
      <c r="A4051" s="4">
        <v>44641</v>
      </c>
      <c r="B4051" s="2">
        <v>21690.06</v>
      </c>
      <c r="C4051" s="2">
        <v>413675.46</v>
      </c>
      <c r="D4051" s="2" t="s">
        <v>54</v>
      </c>
    </row>
    <row r="4052" spans="1:4" ht="15.75" customHeight="1" x14ac:dyDescent="0.3">
      <c r="A4052" s="4">
        <v>44641</v>
      </c>
      <c r="B4052" s="2">
        <v>2604.35</v>
      </c>
      <c r="C4052" s="2">
        <v>-137065.81</v>
      </c>
      <c r="D4052" s="2" t="s">
        <v>52</v>
      </c>
    </row>
    <row r="4053" spans="1:4" ht="15.75" customHeight="1" x14ac:dyDescent="0.3">
      <c r="A4053" s="4">
        <v>44641</v>
      </c>
      <c r="B4053" s="2">
        <v>7480.39</v>
      </c>
      <c r="C4053" s="2">
        <v>157139.53</v>
      </c>
      <c r="D4053" s="2" t="s">
        <v>55</v>
      </c>
    </row>
    <row r="4054" spans="1:4" ht="15.75" customHeight="1" x14ac:dyDescent="0.3">
      <c r="A4054" s="4">
        <v>44641</v>
      </c>
      <c r="B4054" s="2">
        <v>16908.25</v>
      </c>
      <c r="C4054" s="2">
        <v>97983.98</v>
      </c>
      <c r="D4054" s="2" t="s">
        <v>53</v>
      </c>
    </row>
    <row r="4055" spans="1:4" ht="15.75" customHeight="1" x14ac:dyDescent="0.3">
      <c r="A4055" s="4">
        <v>44642</v>
      </c>
      <c r="B4055" s="2">
        <v>25070.49</v>
      </c>
      <c r="C4055" s="2">
        <v>-901274.64</v>
      </c>
      <c r="D4055" s="2" t="s">
        <v>54</v>
      </c>
    </row>
    <row r="4056" spans="1:4" ht="15.75" customHeight="1" x14ac:dyDescent="0.3">
      <c r="A4056" s="4">
        <v>44642</v>
      </c>
      <c r="B4056" s="2">
        <v>9320.02</v>
      </c>
      <c r="C4056" s="2">
        <v>-41912.660000000003</v>
      </c>
      <c r="D4056" s="2" t="s">
        <v>55</v>
      </c>
    </row>
    <row r="4057" spans="1:4" ht="15.75" customHeight="1" x14ac:dyDescent="0.3">
      <c r="A4057" s="4">
        <v>44642</v>
      </c>
      <c r="B4057" s="2">
        <v>6138.06</v>
      </c>
      <c r="C4057" s="2">
        <v>-1235708.44</v>
      </c>
      <c r="D4057" s="2" t="s">
        <v>52</v>
      </c>
    </row>
    <row r="4058" spans="1:4" ht="15.75" customHeight="1" x14ac:dyDescent="0.3">
      <c r="A4058" s="4">
        <v>44642</v>
      </c>
      <c r="B4058" s="2">
        <v>18188.2</v>
      </c>
      <c r="C4058" s="2">
        <v>-226483.21</v>
      </c>
      <c r="D4058" s="2" t="s">
        <v>53</v>
      </c>
    </row>
    <row r="4059" spans="1:4" ht="15.75" customHeight="1" x14ac:dyDescent="0.3">
      <c r="A4059" s="4">
        <v>44643</v>
      </c>
      <c r="B4059" s="2">
        <v>14799.4</v>
      </c>
      <c r="C4059" s="2">
        <v>-36957.300000000003</v>
      </c>
      <c r="D4059" s="2" t="s">
        <v>53</v>
      </c>
    </row>
    <row r="4060" spans="1:4" ht="15.75" customHeight="1" x14ac:dyDescent="0.3">
      <c r="A4060" s="4">
        <v>44643</v>
      </c>
      <c r="B4060" s="2">
        <v>9534.4699999999993</v>
      </c>
      <c r="C4060" s="2">
        <v>-76201.210000000006</v>
      </c>
      <c r="D4060" s="2" t="s">
        <v>55</v>
      </c>
    </row>
    <row r="4061" spans="1:4" ht="15.75" customHeight="1" x14ac:dyDescent="0.3">
      <c r="A4061" s="4">
        <v>44643</v>
      </c>
      <c r="B4061" s="2">
        <v>21848.17</v>
      </c>
      <c r="C4061" s="2">
        <v>-1236347.45</v>
      </c>
      <c r="D4061" s="2" t="s">
        <v>54</v>
      </c>
    </row>
    <row r="4062" spans="1:4" ht="15.75" customHeight="1" x14ac:dyDescent="0.3">
      <c r="A4062" s="4">
        <v>44643</v>
      </c>
      <c r="B4062" s="2">
        <v>3288.27</v>
      </c>
      <c r="C4062" s="2">
        <v>-2180.15</v>
      </c>
      <c r="D4062" s="2" t="s">
        <v>52</v>
      </c>
    </row>
    <row r="4063" spans="1:4" ht="15.75" customHeight="1" x14ac:dyDescent="0.3">
      <c r="A4063" s="4">
        <v>44644</v>
      </c>
      <c r="B4063" s="2">
        <v>8369.01</v>
      </c>
      <c r="C4063" s="2">
        <v>-99094.7</v>
      </c>
      <c r="D4063" s="2" t="s">
        <v>55</v>
      </c>
    </row>
    <row r="4064" spans="1:4" ht="15.75" customHeight="1" x14ac:dyDescent="0.3">
      <c r="A4064" s="4">
        <v>44644</v>
      </c>
      <c r="B4064" s="2">
        <v>17058.43</v>
      </c>
      <c r="C4064" s="2">
        <v>106248.71</v>
      </c>
      <c r="D4064" s="2" t="s">
        <v>53</v>
      </c>
    </row>
    <row r="4065" spans="1:4" ht="15.75" customHeight="1" x14ac:dyDescent="0.3">
      <c r="A4065" s="4">
        <v>44644</v>
      </c>
      <c r="B4065" s="2">
        <v>22772.29</v>
      </c>
      <c r="C4065" s="2">
        <v>-1103939.96</v>
      </c>
      <c r="D4065" s="2" t="s">
        <v>54</v>
      </c>
    </row>
    <row r="4066" spans="1:4" ht="15.75" customHeight="1" x14ac:dyDescent="0.3">
      <c r="A4066" s="4">
        <v>44644</v>
      </c>
      <c r="B4066" s="2">
        <v>4320.59</v>
      </c>
      <c r="C4066" s="2">
        <v>-713347.92</v>
      </c>
      <c r="D4066" s="2" t="s">
        <v>52</v>
      </c>
    </row>
    <row r="4067" spans="1:4" ht="15.75" customHeight="1" x14ac:dyDescent="0.3">
      <c r="A4067" s="4">
        <v>44645</v>
      </c>
      <c r="B4067" s="2">
        <v>7856.04</v>
      </c>
      <c r="C4067" s="2">
        <v>108370.29</v>
      </c>
      <c r="D4067" s="2" t="s">
        <v>55</v>
      </c>
    </row>
    <row r="4068" spans="1:4" ht="15.75" customHeight="1" x14ac:dyDescent="0.3">
      <c r="A4068" s="4">
        <v>44645</v>
      </c>
      <c r="B4068" s="2">
        <v>21056.36</v>
      </c>
      <c r="C4068" s="2">
        <v>342047.55</v>
      </c>
      <c r="D4068" s="2" t="s">
        <v>54</v>
      </c>
    </row>
    <row r="4069" spans="1:4" ht="15.75" customHeight="1" x14ac:dyDescent="0.3">
      <c r="A4069" s="4">
        <v>44645</v>
      </c>
      <c r="B4069" s="2">
        <v>4812.4399999999996</v>
      </c>
      <c r="C4069" s="2">
        <v>-20947.91</v>
      </c>
      <c r="D4069" s="2" t="s">
        <v>52</v>
      </c>
    </row>
    <row r="4070" spans="1:4" ht="15.75" customHeight="1" x14ac:dyDescent="0.3">
      <c r="A4070" s="4">
        <v>44645</v>
      </c>
      <c r="B4070" s="2">
        <v>17469.96</v>
      </c>
      <c r="C4070" s="2">
        <v>73137.72</v>
      </c>
      <c r="D4070" s="2" t="s">
        <v>53</v>
      </c>
    </row>
    <row r="4071" spans="1:4" ht="15.75" customHeight="1" x14ac:dyDescent="0.3">
      <c r="A4071" s="4">
        <v>44647</v>
      </c>
      <c r="B4071" s="2">
        <v>365.43</v>
      </c>
      <c r="C4071" s="2">
        <v>-17655.16</v>
      </c>
      <c r="D4071" s="2" t="s">
        <v>53</v>
      </c>
    </row>
    <row r="4072" spans="1:4" ht="15.75" customHeight="1" x14ac:dyDescent="0.3">
      <c r="A4072" s="4">
        <v>44647</v>
      </c>
      <c r="B4072" s="2">
        <v>251.16</v>
      </c>
      <c r="C4072" s="2">
        <v>-54480.3</v>
      </c>
      <c r="D4072" s="2" t="s">
        <v>54</v>
      </c>
    </row>
    <row r="4073" spans="1:4" ht="15.75" customHeight="1" x14ac:dyDescent="0.3">
      <c r="A4073" s="4">
        <v>44647</v>
      </c>
      <c r="B4073" s="2">
        <v>173.8</v>
      </c>
      <c r="C4073" s="2">
        <v>-10184.17</v>
      </c>
      <c r="D4073" s="2" t="s">
        <v>55</v>
      </c>
    </row>
    <row r="4074" spans="1:4" ht="15.75" customHeight="1" x14ac:dyDescent="0.3">
      <c r="A4074" s="4">
        <v>44647</v>
      </c>
      <c r="B4074" s="2">
        <v>143.81</v>
      </c>
      <c r="C4074" s="2">
        <v>-32842.959999999999</v>
      </c>
      <c r="D4074" s="2" t="s">
        <v>52</v>
      </c>
    </row>
    <row r="4075" spans="1:4" ht="15.75" customHeight="1" x14ac:dyDescent="0.3">
      <c r="A4075" s="4">
        <v>44648</v>
      </c>
      <c r="B4075" s="2">
        <v>7975.33</v>
      </c>
      <c r="C4075" s="2">
        <v>-1136199.6100000001</v>
      </c>
      <c r="D4075" s="2" t="s">
        <v>52</v>
      </c>
    </row>
    <row r="4076" spans="1:4" ht="15.75" customHeight="1" x14ac:dyDescent="0.3">
      <c r="A4076" s="4">
        <v>44648</v>
      </c>
      <c r="B4076" s="2">
        <v>20526.810000000001</v>
      </c>
      <c r="C4076" s="2">
        <v>-148264.57</v>
      </c>
      <c r="D4076" s="2" t="s">
        <v>53</v>
      </c>
    </row>
    <row r="4077" spans="1:4" ht="15.75" customHeight="1" x14ac:dyDescent="0.3">
      <c r="A4077" s="4">
        <v>44648</v>
      </c>
      <c r="B4077" s="2">
        <v>27936.66</v>
      </c>
      <c r="C4077" s="2">
        <v>-1866693.59</v>
      </c>
      <c r="D4077" s="2" t="s">
        <v>54</v>
      </c>
    </row>
    <row r="4078" spans="1:4" ht="15.75" customHeight="1" x14ac:dyDescent="0.3">
      <c r="A4078" s="4">
        <v>44648</v>
      </c>
      <c r="B4078" s="2">
        <v>10968.57</v>
      </c>
      <c r="C4078" s="2">
        <v>-1129789.22</v>
      </c>
      <c r="D4078" s="2" t="s">
        <v>55</v>
      </c>
    </row>
    <row r="4079" spans="1:4" ht="15.75" customHeight="1" x14ac:dyDescent="0.3">
      <c r="A4079" s="4">
        <v>44649</v>
      </c>
      <c r="B4079" s="2">
        <v>24044.17</v>
      </c>
      <c r="C4079" s="2">
        <v>-2156600.0099999998</v>
      </c>
      <c r="D4079" s="2" t="s">
        <v>54</v>
      </c>
    </row>
    <row r="4080" spans="1:4" ht="15.75" customHeight="1" x14ac:dyDescent="0.3">
      <c r="A4080" s="4">
        <v>44649</v>
      </c>
      <c r="B4080" s="2">
        <v>4733.38</v>
      </c>
      <c r="C4080" s="2">
        <v>-30890.1</v>
      </c>
      <c r="D4080" s="2" t="s">
        <v>52</v>
      </c>
    </row>
    <row r="4081" spans="1:4" ht="15.75" customHeight="1" x14ac:dyDescent="0.3">
      <c r="A4081" s="4">
        <v>44649</v>
      </c>
      <c r="B4081" s="2">
        <v>9632.32</v>
      </c>
      <c r="C4081" s="2">
        <v>-62577.61</v>
      </c>
      <c r="D4081" s="2" t="s">
        <v>55</v>
      </c>
    </row>
    <row r="4082" spans="1:4" ht="15.75" customHeight="1" x14ac:dyDescent="0.3">
      <c r="A4082" s="4">
        <v>44649</v>
      </c>
      <c r="B4082" s="2">
        <v>24998.03</v>
      </c>
      <c r="C4082" s="2">
        <v>-28068.52</v>
      </c>
      <c r="D4082" s="2" t="s">
        <v>53</v>
      </c>
    </row>
    <row r="4083" spans="1:4" ht="15.75" customHeight="1" x14ac:dyDescent="0.3">
      <c r="A4083" s="4">
        <v>44650</v>
      </c>
      <c r="B4083" s="2">
        <v>17717.27</v>
      </c>
      <c r="C4083" s="2">
        <v>-108496.27</v>
      </c>
      <c r="D4083" s="2" t="s">
        <v>54</v>
      </c>
    </row>
    <row r="4084" spans="1:4" ht="15.75" customHeight="1" x14ac:dyDescent="0.3">
      <c r="A4084" s="4">
        <v>44650</v>
      </c>
      <c r="B4084" s="2">
        <v>19350.27</v>
      </c>
      <c r="C4084" s="2">
        <v>-94048</v>
      </c>
      <c r="D4084" s="2" t="s">
        <v>53</v>
      </c>
    </row>
    <row r="4085" spans="1:4" ht="15.75" customHeight="1" x14ac:dyDescent="0.3">
      <c r="A4085" s="4">
        <v>44650</v>
      </c>
      <c r="B4085" s="2">
        <v>6807.9</v>
      </c>
      <c r="C4085" s="2">
        <v>81475.53</v>
      </c>
      <c r="D4085" s="2" t="s">
        <v>55</v>
      </c>
    </row>
    <row r="4086" spans="1:4" ht="15.75" customHeight="1" x14ac:dyDescent="0.3">
      <c r="A4086" s="4">
        <v>44650</v>
      </c>
      <c r="B4086" s="2">
        <v>4380.33</v>
      </c>
      <c r="C4086" s="2">
        <v>34206.61</v>
      </c>
      <c r="D4086" s="2" t="s">
        <v>52</v>
      </c>
    </row>
    <row r="4087" spans="1:4" ht="15.75" customHeight="1" x14ac:dyDescent="0.3">
      <c r="A4087" s="4">
        <v>44651</v>
      </c>
      <c r="B4087" s="2">
        <v>5595.48</v>
      </c>
      <c r="C4087" s="2">
        <v>21030.63</v>
      </c>
      <c r="D4087" s="2" t="s">
        <v>52</v>
      </c>
    </row>
    <row r="4088" spans="1:4" ht="15.75" customHeight="1" x14ac:dyDescent="0.3">
      <c r="A4088" s="4">
        <v>44651</v>
      </c>
      <c r="B4088" s="2">
        <v>8312.7800000000007</v>
      </c>
      <c r="C4088" s="2">
        <v>173938.95</v>
      </c>
      <c r="D4088" s="2" t="s">
        <v>55</v>
      </c>
    </row>
    <row r="4089" spans="1:4" ht="15.75" customHeight="1" x14ac:dyDescent="0.3">
      <c r="A4089" s="4">
        <v>44651</v>
      </c>
      <c r="B4089" s="2">
        <v>22954.29</v>
      </c>
      <c r="C4089" s="2">
        <v>-139187.9</v>
      </c>
      <c r="D4089" s="2" t="s">
        <v>53</v>
      </c>
    </row>
    <row r="4090" spans="1:4" ht="15.75" customHeight="1" x14ac:dyDescent="0.3">
      <c r="A4090" s="4">
        <v>44651</v>
      </c>
      <c r="B4090" s="2">
        <v>21077.75</v>
      </c>
      <c r="C4090" s="2">
        <v>-457217.03</v>
      </c>
      <c r="D4090" s="2" t="s">
        <v>54</v>
      </c>
    </row>
    <row r="4091" spans="1:4" ht="15.75" customHeight="1" x14ac:dyDescent="0.3">
      <c r="A4091" s="4">
        <v>44652</v>
      </c>
      <c r="B4091" s="2">
        <v>5780.33</v>
      </c>
      <c r="C4091" s="2">
        <v>49373.86</v>
      </c>
      <c r="D4091" s="2" t="s">
        <v>55</v>
      </c>
    </row>
    <row r="4092" spans="1:4" ht="15.75" customHeight="1" x14ac:dyDescent="0.3">
      <c r="A4092" s="4">
        <v>44652</v>
      </c>
      <c r="B4092" s="2">
        <v>16705.599999999999</v>
      </c>
      <c r="C4092" s="2">
        <v>-15370.12</v>
      </c>
      <c r="D4092" s="2" t="s">
        <v>53</v>
      </c>
    </row>
    <row r="4093" spans="1:4" ht="15.75" customHeight="1" x14ac:dyDescent="0.3">
      <c r="A4093" s="4">
        <v>44652</v>
      </c>
      <c r="B4093" s="2">
        <v>21033.34</v>
      </c>
      <c r="C4093" s="2">
        <v>365328.08</v>
      </c>
      <c r="D4093" s="2" t="s">
        <v>54</v>
      </c>
    </row>
    <row r="4094" spans="1:4" ht="15.75" customHeight="1" x14ac:dyDescent="0.3">
      <c r="A4094" s="4">
        <v>44652</v>
      </c>
      <c r="B4094" s="2">
        <v>5241.3999999999996</v>
      </c>
      <c r="C4094" s="2">
        <v>-3925.67</v>
      </c>
      <c r="D4094" s="2" t="s">
        <v>52</v>
      </c>
    </row>
    <row r="4095" spans="1:4" ht="15.75" customHeight="1" x14ac:dyDescent="0.3">
      <c r="A4095" s="4">
        <v>44654</v>
      </c>
      <c r="B4095" s="2">
        <v>178.66</v>
      </c>
      <c r="C4095" s="2">
        <v>-11449</v>
      </c>
      <c r="D4095" s="2" t="s">
        <v>54</v>
      </c>
    </row>
    <row r="4096" spans="1:4" ht="15.75" customHeight="1" x14ac:dyDescent="0.3">
      <c r="A4096" s="4">
        <v>44654</v>
      </c>
      <c r="B4096" s="2">
        <v>183.89</v>
      </c>
      <c r="C4096" s="2">
        <v>9559.94</v>
      </c>
      <c r="D4096" s="2" t="s">
        <v>55</v>
      </c>
    </row>
    <row r="4097" spans="1:4" ht="15.75" customHeight="1" x14ac:dyDescent="0.3">
      <c r="A4097" s="4">
        <v>44654</v>
      </c>
      <c r="B4097" s="2">
        <v>191.43</v>
      </c>
      <c r="C4097" s="2">
        <v>-5356.45</v>
      </c>
      <c r="D4097" s="2" t="s">
        <v>53</v>
      </c>
    </row>
    <row r="4098" spans="1:4" ht="15.75" customHeight="1" x14ac:dyDescent="0.3">
      <c r="A4098" s="4">
        <v>44654</v>
      </c>
      <c r="B4098" s="2">
        <v>106.28</v>
      </c>
      <c r="C4098" s="2">
        <v>993.53</v>
      </c>
      <c r="D4098" s="2" t="s">
        <v>52</v>
      </c>
    </row>
    <row r="4099" spans="1:4" ht="15.75" customHeight="1" x14ac:dyDescent="0.3">
      <c r="A4099" s="4">
        <v>44655</v>
      </c>
      <c r="B4099" s="2">
        <v>3541.46</v>
      </c>
      <c r="C4099" s="2">
        <v>-45443.02</v>
      </c>
      <c r="D4099" s="2" t="s">
        <v>52</v>
      </c>
    </row>
    <row r="4100" spans="1:4" ht="15.75" customHeight="1" x14ac:dyDescent="0.3">
      <c r="A4100" s="4">
        <v>44655</v>
      </c>
      <c r="B4100" s="2">
        <v>6721.5</v>
      </c>
      <c r="C4100" s="2">
        <v>115945.08</v>
      </c>
      <c r="D4100" s="2" t="s">
        <v>55</v>
      </c>
    </row>
    <row r="4101" spans="1:4" ht="15.75" customHeight="1" x14ac:dyDescent="0.3">
      <c r="A4101" s="4">
        <v>44655</v>
      </c>
      <c r="B4101" s="2">
        <v>19504.88</v>
      </c>
      <c r="C4101" s="2">
        <v>-575909.9</v>
      </c>
      <c r="D4101" s="2" t="s">
        <v>53</v>
      </c>
    </row>
    <row r="4102" spans="1:4" ht="15.75" customHeight="1" x14ac:dyDescent="0.3">
      <c r="A4102" s="4">
        <v>44655</v>
      </c>
      <c r="B4102" s="2">
        <v>21864.09</v>
      </c>
      <c r="C4102" s="2">
        <v>107072.76</v>
      </c>
      <c r="D4102" s="2" t="s">
        <v>54</v>
      </c>
    </row>
    <row r="4103" spans="1:4" ht="15.75" customHeight="1" x14ac:dyDescent="0.3">
      <c r="A4103" s="4">
        <v>44656</v>
      </c>
      <c r="B4103" s="2">
        <v>25630.26</v>
      </c>
      <c r="C4103" s="2">
        <v>533873.91</v>
      </c>
      <c r="D4103" s="2" t="s">
        <v>54</v>
      </c>
    </row>
    <row r="4104" spans="1:4" ht="15.75" customHeight="1" x14ac:dyDescent="0.3">
      <c r="A4104" s="4">
        <v>44656</v>
      </c>
      <c r="B4104" s="2">
        <v>4178.0600000000004</v>
      </c>
      <c r="C4104" s="2">
        <v>-185226.14</v>
      </c>
      <c r="D4104" s="2" t="s">
        <v>52</v>
      </c>
    </row>
    <row r="4105" spans="1:4" ht="15.75" customHeight="1" x14ac:dyDescent="0.3">
      <c r="A4105" s="4">
        <v>44656</v>
      </c>
      <c r="B4105" s="2">
        <v>8749.6</v>
      </c>
      <c r="C4105" s="2">
        <v>11790.89</v>
      </c>
      <c r="D4105" s="2" t="s">
        <v>55</v>
      </c>
    </row>
    <row r="4106" spans="1:4" ht="15.75" customHeight="1" x14ac:dyDescent="0.3">
      <c r="A4106" s="4">
        <v>44656</v>
      </c>
      <c r="B4106" s="2">
        <v>22567.68</v>
      </c>
      <c r="C4106" s="2">
        <v>-977906.08</v>
      </c>
      <c r="D4106" s="2" t="s">
        <v>53</v>
      </c>
    </row>
    <row r="4107" spans="1:4" ht="15.75" customHeight="1" x14ac:dyDescent="0.3">
      <c r="A4107" s="4">
        <v>44657</v>
      </c>
      <c r="B4107" s="2">
        <v>27107.59</v>
      </c>
      <c r="C4107" s="2">
        <v>1301268.57</v>
      </c>
      <c r="D4107" s="2" t="s">
        <v>54</v>
      </c>
    </row>
    <row r="4108" spans="1:4" ht="15.75" customHeight="1" x14ac:dyDescent="0.3">
      <c r="A4108" s="4">
        <v>44657</v>
      </c>
      <c r="B4108" s="2">
        <v>9278.3700000000008</v>
      </c>
      <c r="C4108" s="2">
        <v>101572.38</v>
      </c>
      <c r="D4108" s="2" t="s">
        <v>55</v>
      </c>
    </row>
    <row r="4109" spans="1:4" ht="15.75" customHeight="1" x14ac:dyDescent="0.3">
      <c r="A4109" s="4">
        <v>44657</v>
      </c>
      <c r="B4109" s="2">
        <v>4513.93</v>
      </c>
      <c r="C4109" s="2">
        <v>-58942.720000000001</v>
      </c>
      <c r="D4109" s="2" t="s">
        <v>52</v>
      </c>
    </row>
    <row r="4110" spans="1:4" ht="15.75" customHeight="1" x14ac:dyDescent="0.3">
      <c r="A4110" s="4">
        <v>44657</v>
      </c>
      <c r="B4110" s="2">
        <v>22018.33</v>
      </c>
      <c r="C4110" s="2">
        <v>-464099.66</v>
      </c>
      <c r="D4110" s="2" t="s">
        <v>53</v>
      </c>
    </row>
    <row r="4111" spans="1:4" ht="15.75" customHeight="1" x14ac:dyDescent="0.3">
      <c r="A4111" s="4">
        <v>44658</v>
      </c>
      <c r="B4111" s="2">
        <v>3241.34</v>
      </c>
      <c r="C4111" s="2">
        <v>-45816.09</v>
      </c>
      <c r="D4111" s="2" t="s">
        <v>52</v>
      </c>
    </row>
    <row r="4112" spans="1:4" ht="15.75" customHeight="1" x14ac:dyDescent="0.3">
      <c r="A4112" s="4">
        <v>44658</v>
      </c>
      <c r="B4112" s="2">
        <v>8598.0300000000007</v>
      </c>
      <c r="C4112" s="2">
        <v>223200.51</v>
      </c>
      <c r="D4112" s="2" t="s">
        <v>55</v>
      </c>
    </row>
    <row r="4113" spans="1:4" ht="15.75" customHeight="1" x14ac:dyDescent="0.3">
      <c r="A4113" s="4">
        <v>44658</v>
      </c>
      <c r="B4113" s="2">
        <v>23347.99</v>
      </c>
      <c r="C4113" s="2">
        <v>-318190.07</v>
      </c>
      <c r="D4113" s="2" t="s">
        <v>53</v>
      </c>
    </row>
    <row r="4114" spans="1:4" ht="15.75" customHeight="1" x14ac:dyDescent="0.3">
      <c r="A4114" s="4">
        <v>44658</v>
      </c>
      <c r="B4114" s="2">
        <v>23864.21</v>
      </c>
      <c r="C4114" s="2">
        <v>851987.59</v>
      </c>
      <c r="D4114" s="2" t="s">
        <v>54</v>
      </c>
    </row>
    <row r="4115" spans="1:4" ht="15.75" customHeight="1" x14ac:dyDescent="0.3">
      <c r="A4115" s="4">
        <v>44659</v>
      </c>
      <c r="B4115" s="2">
        <v>27136.81</v>
      </c>
      <c r="C4115" s="2">
        <v>172692.12</v>
      </c>
      <c r="D4115" s="2" t="s">
        <v>54</v>
      </c>
    </row>
    <row r="4116" spans="1:4" ht="15.75" customHeight="1" x14ac:dyDescent="0.3">
      <c r="A4116" s="4">
        <v>44659</v>
      </c>
      <c r="B4116" s="2">
        <v>9964.7999999999993</v>
      </c>
      <c r="C4116" s="2">
        <v>-544734.99</v>
      </c>
      <c r="D4116" s="2" t="s">
        <v>55</v>
      </c>
    </row>
    <row r="4117" spans="1:4" ht="15.75" customHeight="1" x14ac:dyDescent="0.3">
      <c r="A4117" s="4">
        <v>44659</v>
      </c>
      <c r="B4117" s="2">
        <v>19724.080000000002</v>
      </c>
      <c r="C4117" s="2">
        <v>-178671.75</v>
      </c>
      <c r="D4117" s="2" t="s">
        <v>53</v>
      </c>
    </row>
    <row r="4118" spans="1:4" ht="15.75" customHeight="1" x14ac:dyDescent="0.3">
      <c r="A4118" s="4">
        <v>44659</v>
      </c>
      <c r="B4118" s="2">
        <v>4063.02</v>
      </c>
      <c r="C4118" s="2">
        <v>-219027.6</v>
      </c>
      <c r="D4118" s="2" t="s">
        <v>52</v>
      </c>
    </row>
    <row r="4119" spans="1:4" ht="15.75" customHeight="1" x14ac:dyDescent="0.3">
      <c r="A4119" s="4">
        <v>44661</v>
      </c>
      <c r="B4119" s="2">
        <v>1065.97</v>
      </c>
      <c r="C4119" s="2">
        <v>-401387.43</v>
      </c>
      <c r="D4119" s="2" t="s">
        <v>53</v>
      </c>
    </row>
    <row r="4120" spans="1:4" ht="15.75" customHeight="1" x14ac:dyDescent="0.3">
      <c r="A4120" s="4">
        <v>44661</v>
      </c>
      <c r="B4120" s="2">
        <v>154.96</v>
      </c>
      <c r="C4120" s="2">
        <v>-23599.89</v>
      </c>
      <c r="D4120" s="2" t="s">
        <v>55</v>
      </c>
    </row>
    <row r="4121" spans="1:4" ht="15.75" customHeight="1" x14ac:dyDescent="0.3">
      <c r="A4121" s="4">
        <v>44661</v>
      </c>
      <c r="B4121" s="2">
        <v>824.7</v>
      </c>
      <c r="C4121" s="2">
        <v>-185212.62</v>
      </c>
      <c r="D4121" s="2" t="s">
        <v>54</v>
      </c>
    </row>
    <row r="4122" spans="1:4" ht="15.75" customHeight="1" x14ac:dyDescent="0.3">
      <c r="A4122" s="4">
        <v>44661</v>
      </c>
      <c r="B4122" s="2">
        <v>158.75</v>
      </c>
      <c r="C4122" s="2">
        <v>-17941.849999999999</v>
      </c>
      <c r="D4122" s="2" t="s">
        <v>52</v>
      </c>
    </row>
    <row r="4123" spans="1:4" ht="15.75" customHeight="1" x14ac:dyDescent="0.3">
      <c r="A4123" s="4">
        <v>44662</v>
      </c>
      <c r="B4123" s="2">
        <v>8501.0400000000009</v>
      </c>
      <c r="C4123" s="2">
        <v>47291.39</v>
      </c>
      <c r="D4123" s="2" t="s">
        <v>55</v>
      </c>
    </row>
    <row r="4124" spans="1:4" ht="15.75" customHeight="1" x14ac:dyDescent="0.3">
      <c r="A4124" s="4">
        <v>44662</v>
      </c>
      <c r="B4124" s="2">
        <v>6053.78</v>
      </c>
      <c r="C4124" s="2">
        <v>-611584.37</v>
      </c>
      <c r="D4124" s="2" t="s">
        <v>52</v>
      </c>
    </row>
    <row r="4125" spans="1:4" ht="15.75" customHeight="1" x14ac:dyDescent="0.3">
      <c r="A4125" s="4">
        <v>44662</v>
      </c>
      <c r="B4125" s="2">
        <v>17062.75</v>
      </c>
      <c r="C4125" s="2">
        <v>71375.11</v>
      </c>
      <c r="D4125" s="2" t="s">
        <v>53</v>
      </c>
    </row>
    <row r="4126" spans="1:4" ht="15.75" customHeight="1" x14ac:dyDescent="0.3">
      <c r="A4126" s="4">
        <v>44662</v>
      </c>
      <c r="B4126" s="2">
        <v>33539.07</v>
      </c>
      <c r="C4126" s="2">
        <v>-3101305.3</v>
      </c>
      <c r="D4126" s="2" t="s">
        <v>54</v>
      </c>
    </row>
    <row r="4127" spans="1:4" ht="15.75" customHeight="1" x14ac:dyDescent="0.3">
      <c r="A4127" s="4">
        <v>44663</v>
      </c>
      <c r="B4127" s="2">
        <v>10738.52</v>
      </c>
      <c r="C4127" s="2">
        <v>314583.06</v>
      </c>
      <c r="D4127" s="2" t="s">
        <v>55</v>
      </c>
    </row>
    <row r="4128" spans="1:4" ht="15.75" customHeight="1" x14ac:dyDescent="0.3">
      <c r="A4128" s="4">
        <v>44663</v>
      </c>
      <c r="B4128" s="2">
        <v>5340.89</v>
      </c>
      <c r="C4128" s="2">
        <v>65178.03</v>
      </c>
      <c r="D4128" s="2" t="s">
        <v>52</v>
      </c>
    </row>
    <row r="4129" spans="1:4" ht="15.75" customHeight="1" x14ac:dyDescent="0.3">
      <c r="A4129" s="4">
        <v>44663</v>
      </c>
      <c r="B4129" s="2">
        <v>29568.04</v>
      </c>
      <c r="C4129" s="2">
        <v>88395.35</v>
      </c>
      <c r="D4129" s="2" t="s">
        <v>54</v>
      </c>
    </row>
    <row r="4130" spans="1:4" ht="15.75" customHeight="1" x14ac:dyDescent="0.3">
      <c r="A4130" s="4">
        <v>44663</v>
      </c>
      <c r="B4130" s="2">
        <v>22593.71</v>
      </c>
      <c r="C4130" s="2">
        <v>-136987.53</v>
      </c>
      <c r="D4130" s="2" t="s">
        <v>53</v>
      </c>
    </row>
    <row r="4131" spans="1:4" ht="15.75" customHeight="1" x14ac:dyDescent="0.3">
      <c r="A4131" s="4">
        <v>44664</v>
      </c>
      <c r="B4131" s="2">
        <v>10744.15</v>
      </c>
      <c r="C4131" s="2">
        <v>-303468.11</v>
      </c>
      <c r="D4131" s="2" t="s">
        <v>55</v>
      </c>
    </row>
    <row r="4132" spans="1:4" ht="15.75" customHeight="1" x14ac:dyDescent="0.3">
      <c r="A4132" s="4">
        <v>44664</v>
      </c>
      <c r="B4132" s="2">
        <v>20853.68</v>
      </c>
      <c r="C4132" s="2">
        <v>-231038.21</v>
      </c>
      <c r="D4132" s="2" t="s">
        <v>53</v>
      </c>
    </row>
    <row r="4133" spans="1:4" ht="15.75" customHeight="1" x14ac:dyDescent="0.3">
      <c r="A4133" s="4">
        <v>44664</v>
      </c>
      <c r="B4133" s="2">
        <v>27688.560000000001</v>
      </c>
      <c r="C4133" s="2">
        <v>422204.57</v>
      </c>
      <c r="D4133" s="2" t="s">
        <v>54</v>
      </c>
    </row>
    <row r="4134" spans="1:4" ht="15.75" customHeight="1" x14ac:dyDescent="0.3">
      <c r="A4134" s="4">
        <v>44664</v>
      </c>
      <c r="B4134" s="2">
        <v>5734.3</v>
      </c>
      <c r="C4134" s="2">
        <v>-430297.75</v>
      </c>
      <c r="D4134" s="2" t="s">
        <v>52</v>
      </c>
    </row>
    <row r="4135" spans="1:4" ht="15.75" customHeight="1" x14ac:dyDescent="0.3">
      <c r="A4135" s="4">
        <v>44665</v>
      </c>
      <c r="B4135" s="2">
        <v>25514.92</v>
      </c>
      <c r="C4135" s="2">
        <v>-1059742.1399999999</v>
      </c>
      <c r="D4135" s="2" t="s">
        <v>53</v>
      </c>
    </row>
    <row r="4136" spans="1:4" ht="15.75" customHeight="1" x14ac:dyDescent="0.3">
      <c r="A4136" s="4">
        <v>44665</v>
      </c>
      <c r="B4136" s="2">
        <v>33558.080000000002</v>
      </c>
      <c r="C4136" s="2">
        <v>1573400.49</v>
      </c>
      <c r="D4136" s="2" t="s">
        <v>54</v>
      </c>
    </row>
    <row r="4137" spans="1:4" ht="15.75" customHeight="1" x14ac:dyDescent="0.3">
      <c r="A4137" s="4">
        <v>44665</v>
      </c>
      <c r="B4137" s="2">
        <v>9482.7099999999991</v>
      </c>
      <c r="C4137" s="2">
        <v>-17887.11</v>
      </c>
      <c r="D4137" s="2" t="s">
        <v>55</v>
      </c>
    </row>
    <row r="4138" spans="1:4" ht="15.75" customHeight="1" x14ac:dyDescent="0.3">
      <c r="A4138" s="4">
        <v>44665</v>
      </c>
      <c r="B4138" s="2">
        <v>3685.85</v>
      </c>
      <c r="C4138" s="2">
        <v>-121174.48</v>
      </c>
      <c r="D4138" s="2" t="s">
        <v>52</v>
      </c>
    </row>
    <row r="4139" spans="1:4" ht="15.75" customHeight="1" x14ac:dyDescent="0.3">
      <c r="A4139" s="4">
        <v>44666</v>
      </c>
      <c r="B4139" s="2">
        <v>990.32</v>
      </c>
      <c r="C4139" s="2">
        <v>-150350.14000000001</v>
      </c>
      <c r="D4139" s="2" t="s">
        <v>52</v>
      </c>
    </row>
    <row r="4140" spans="1:4" ht="15.75" customHeight="1" x14ac:dyDescent="0.3">
      <c r="A4140" s="4">
        <v>44666</v>
      </c>
      <c r="B4140" s="2">
        <v>488.08</v>
      </c>
      <c r="C4140" s="2">
        <v>-38068.379999999997</v>
      </c>
      <c r="D4140" s="2" t="s">
        <v>55</v>
      </c>
    </row>
    <row r="4141" spans="1:4" ht="15.75" customHeight="1" x14ac:dyDescent="0.3">
      <c r="A4141" s="4">
        <v>44666</v>
      </c>
      <c r="B4141" s="2">
        <v>0.02</v>
      </c>
      <c r="C4141" s="2">
        <v>-0.01</v>
      </c>
      <c r="D4141" s="2" t="s">
        <v>54</v>
      </c>
    </row>
    <row r="4142" spans="1:4" ht="15.75" customHeight="1" x14ac:dyDescent="0.3">
      <c r="A4142" s="4">
        <v>44666</v>
      </c>
      <c r="B4142" s="2">
        <v>2251.7800000000002</v>
      </c>
      <c r="C4142" s="2">
        <v>-103819.48</v>
      </c>
      <c r="D4142" s="2" t="s">
        <v>53</v>
      </c>
    </row>
    <row r="4143" spans="1:4" ht="15.75" customHeight="1" x14ac:dyDescent="0.3">
      <c r="A4143" s="4">
        <v>44668</v>
      </c>
      <c r="B4143" s="2">
        <v>1876.55</v>
      </c>
      <c r="C4143" s="2">
        <v>-734281.05</v>
      </c>
      <c r="D4143" s="2" t="s">
        <v>54</v>
      </c>
    </row>
    <row r="4144" spans="1:4" ht="15.75" customHeight="1" x14ac:dyDescent="0.3">
      <c r="A4144" s="4">
        <v>44668</v>
      </c>
      <c r="B4144" s="2">
        <v>103.62</v>
      </c>
      <c r="C4144" s="2">
        <v>-7536.42</v>
      </c>
      <c r="D4144" s="2" t="s">
        <v>55</v>
      </c>
    </row>
    <row r="4145" spans="1:4" ht="15.75" customHeight="1" x14ac:dyDescent="0.3">
      <c r="A4145" s="4">
        <v>44668</v>
      </c>
      <c r="B4145" s="2">
        <v>214.59</v>
      </c>
      <c r="C4145" s="2">
        <v>-59946.27</v>
      </c>
      <c r="D4145" s="2" t="s">
        <v>52</v>
      </c>
    </row>
    <row r="4146" spans="1:4" ht="15.75" customHeight="1" x14ac:dyDescent="0.3">
      <c r="A4146" s="4">
        <v>44668</v>
      </c>
      <c r="B4146" s="2">
        <v>361.68</v>
      </c>
      <c r="C4146" s="2">
        <v>-2141.38</v>
      </c>
      <c r="D4146" s="2" t="s">
        <v>53</v>
      </c>
    </row>
    <row r="4147" spans="1:4" ht="15.75" customHeight="1" x14ac:dyDescent="0.3">
      <c r="A4147" s="4">
        <v>44669</v>
      </c>
      <c r="B4147" s="2">
        <v>14043.78</v>
      </c>
      <c r="C4147" s="2">
        <v>-159523.54999999999</v>
      </c>
      <c r="D4147" s="2" t="s">
        <v>53</v>
      </c>
    </row>
    <row r="4148" spans="1:4" ht="15.75" customHeight="1" x14ac:dyDescent="0.3">
      <c r="A4148" s="4">
        <v>44669</v>
      </c>
      <c r="B4148" s="2">
        <v>6307.12</v>
      </c>
      <c r="C4148" s="2">
        <v>33733.79</v>
      </c>
      <c r="D4148" s="2" t="s">
        <v>55</v>
      </c>
    </row>
    <row r="4149" spans="1:4" ht="15.75" customHeight="1" x14ac:dyDescent="0.3">
      <c r="A4149" s="4">
        <v>44669</v>
      </c>
      <c r="B4149" s="2">
        <v>31648.61</v>
      </c>
      <c r="C4149" s="2">
        <v>-1279537.3600000001</v>
      </c>
      <c r="D4149" s="2" t="s">
        <v>54</v>
      </c>
    </row>
    <row r="4150" spans="1:4" ht="15.75" customHeight="1" x14ac:dyDescent="0.3">
      <c r="A4150" s="4">
        <v>44669</v>
      </c>
      <c r="B4150" s="2">
        <v>3264.35</v>
      </c>
      <c r="C4150" s="2">
        <v>-319245.7</v>
      </c>
      <c r="D4150" s="2" t="s">
        <v>52</v>
      </c>
    </row>
    <row r="4151" spans="1:4" ht="15.75" customHeight="1" x14ac:dyDescent="0.3">
      <c r="A4151" s="4">
        <v>44670</v>
      </c>
      <c r="B4151" s="2">
        <v>9172.27</v>
      </c>
      <c r="C4151" s="2">
        <v>-1291891.75</v>
      </c>
      <c r="D4151" s="2" t="s">
        <v>52</v>
      </c>
    </row>
    <row r="4152" spans="1:4" ht="15.75" customHeight="1" x14ac:dyDescent="0.3">
      <c r="A4152" s="4">
        <v>44670</v>
      </c>
      <c r="B4152" s="2">
        <v>10368.450000000001</v>
      </c>
      <c r="C4152" s="2">
        <v>74128.639999999999</v>
      </c>
      <c r="D4152" s="2" t="s">
        <v>55</v>
      </c>
    </row>
    <row r="4153" spans="1:4" ht="15.75" customHeight="1" x14ac:dyDescent="0.3">
      <c r="A4153" s="4">
        <v>44670</v>
      </c>
      <c r="B4153" s="2">
        <v>33793.449999999997</v>
      </c>
      <c r="C4153" s="2">
        <v>-3269396.46</v>
      </c>
      <c r="D4153" s="2" t="s">
        <v>54</v>
      </c>
    </row>
    <row r="4154" spans="1:4" ht="15.75" customHeight="1" x14ac:dyDescent="0.3">
      <c r="A4154" s="4">
        <v>44670</v>
      </c>
      <c r="B4154" s="2">
        <v>17537.419999999998</v>
      </c>
      <c r="C4154" s="2">
        <v>-20598.59</v>
      </c>
      <c r="D4154" s="2" t="s">
        <v>53</v>
      </c>
    </row>
    <row r="4155" spans="1:4" ht="15.75" customHeight="1" x14ac:dyDescent="0.3">
      <c r="A4155" s="4">
        <v>44671</v>
      </c>
      <c r="B4155" s="2">
        <v>18890.82</v>
      </c>
      <c r="C4155" s="2">
        <v>75331.009999999995</v>
      </c>
      <c r="D4155" s="2" t="s">
        <v>53</v>
      </c>
    </row>
    <row r="4156" spans="1:4" ht="15.75" customHeight="1" x14ac:dyDescent="0.3">
      <c r="A4156" s="4">
        <v>44671</v>
      </c>
      <c r="B4156" s="2">
        <v>9016.85</v>
      </c>
      <c r="C4156" s="2">
        <v>308517.71999999997</v>
      </c>
      <c r="D4156" s="2" t="s">
        <v>52</v>
      </c>
    </row>
    <row r="4157" spans="1:4" ht="15.75" customHeight="1" x14ac:dyDescent="0.3">
      <c r="A4157" s="4">
        <v>44671</v>
      </c>
      <c r="B4157" s="2">
        <v>9452.09</v>
      </c>
      <c r="C4157" s="2">
        <v>252748.3</v>
      </c>
      <c r="D4157" s="2" t="s">
        <v>55</v>
      </c>
    </row>
    <row r="4158" spans="1:4" ht="15.75" customHeight="1" x14ac:dyDescent="0.3">
      <c r="A4158" s="4">
        <v>44671</v>
      </c>
      <c r="B4158" s="2">
        <v>26680.83</v>
      </c>
      <c r="C4158" s="2">
        <v>11919.61</v>
      </c>
      <c r="D4158" s="2" t="s">
        <v>54</v>
      </c>
    </row>
    <row r="4159" spans="1:4" ht="15.75" customHeight="1" x14ac:dyDescent="0.3">
      <c r="A4159" s="4">
        <v>44672</v>
      </c>
      <c r="B4159" s="2">
        <v>10433.52</v>
      </c>
      <c r="C4159" s="2">
        <v>280607.15000000002</v>
      </c>
      <c r="D4159" s="2" t="s">
        <v>55</v>
      </c>
    </row>
    <row r="4160" spans="1:4" ht="15.75" customHeight="1" x14ac:dyDescent="0.3">
      <c r="A4160" s="4">
        <v>44672</v>
      </c>
      <c r="B4160" s="2">
        <v>5637.74</v>
      </c>
      <c r="C4160" s="2">
        <v>-27745.439999999999</v>
      </c>
      <c r="D4160" s="2" t="s">
        <v>52</v>
      </c>
    </row>
    <row r="4161" spans="1:4" ht="15.75" customHeight="1" x14ac:dyDescent="0.3">
      <c r="A4161" s="4">
        <v>44672</v>
      </c>
      <c r="B4161" s="2">
        <v>32939.9</v>
      </c>
      <c r="C4161" s="2">
        <v>-152549.56</v>
      </c>
      <c r="D4161" s="2" t="s">
        <v>54</v>
      </c>
    </row>
    <row r="4162" spans="1:4" ht="15.75" customHeight="1" x14ac:dyDescent="0.3">
      <c r="A4162" s="4">
        <v>44672</v>
      </c>
      <c r="B4162" s="2">
        <v>22994.97</v>
      </c>
      <c r="C4162" s="2">
        <v>-101138.59</v>
      </c>
      <c r="D4162" s="2" t="s">
        <v>53</v>
      </c>
    </row>
    <row r="4163" spans="1:4" ht="15.75" customHeight="1" x14ac:dyDescent="0.3">
      <c r="A4163" s="4">
        <v>44673</v>
      </c>
      <c r="B4163" s="2">
        <v>14639.49</v>
      </c>
      <c r="C4163" s="2">
        <v>-3219012.92</v>
      </c>
      <c r="D4163" s="2" t="s">
        <v>55</v>
      </c>
    </row>
    <row r="4164" spans="1:4" ht="15.75" customHeight="1" x14ac:dyDescent="0.3">
      <c r="A4164" s="4">
        <v>44673</v>
      </c>
      <c r="B4164" s="2">
        <v>18534.63</v>
      </c>
      <c r="C4164" s="2">
        <v>-367867.41</v>
      </c>
      <c r="D4164" s="2" t="s">
        <v>53</v>
      </c>
    </row>
    <row r="4165" spans="1:4" ht="15.75" customHeight="1" x14ac:dyDescent="0.3">
      <c r="A4165" s="4">
        <v>44673</v>
      </c>
      <c r="B4165" s="2">
        <v>31173.73</v>
      </c>
      <c r="C4165" s="2">
        <v>-882588.26</v>
      </c>
      <c r="D4165" s="2" t="s">
        <v>54</v>
      </c>
    </row>
    <row r="4166" spans="1:4" ht="15.75" customHeight="1" x14ac:dyDescent="0.3">
      <c r="A4166" s="4">
        <v>44673</v>
      </c>
      <c r="B4166" s="2">
        <v>5182.26</v>
      </c>
      <c r="C4166" s="2">
        <v>-44741.8</v>
      </c>
      <c r="D4166" s="2" t="s">
        <v>52</v>
      </c>
    </row>
    <row r="4167" spans="1:4" ht="15.75" customHeight="1" x14ac:dyDescent="0.3">
      <c r="A4167" s="4">
        <v>44675</v>
      </c>
      <c r="B4167" s="2">
        <v>208.63</v>
      </c>
      <c r="C4167" s="2">
        <v>7858.55</v>
      </c>
      <c r="D4167" s="2" t="s">
        <v>52</v>
      </c>
    </row>
    <row r="4168" spans="1:4" ht="15.75" customHeight="1" x14ac:dyDescent="0.3">
      <c r="A4168" s="4">
        <v>44675</v>
      </c>
      <c r="B4168" s="2">
        <v>443.01</v>
      </c>
      <c r="C4168" s="2">
        <v>-29958.31</v>
      </c>
      <c r="D4168" s="2" t="s">
        <v>54</v>
      </c>
    </row>
    <row r="4169" spans="1:4" ht="15.75" customHeight="1" x14ac:dyDescent="0.3">
      <c r="A4169" s="4">
        <v>44675</v>
      </c>
      <c r="B4169" s="2">
        <v>556.76</v>
      </c>
      <c r="C4169" s="2">
        <v>-14331.79</v>
      </c>
      <c r="D4169" s="2" t="s">
        <v>53</v>
      </c>
    </row>
    <row r="4170" spans="1:4" ht="15.75" customHeight="1" x14ac:dyDescent="0.3">
      <c r="A4170" s="4">
        <v>44675</v>
      </c>
      <c r="B4170" s="2">
        <v>244.96</v>
      </c>
      <c r="C4170" s="2">
        <v>-77029.539999999994</v>
      </c>
      <c r="D4170" s="2" t="s">
        <v>55</v>
      </c>
    </row>
    <row r="4171" spans="1:4" ht="15.75" customHeight="1" x14ac:dyDescent="0.3">
      <c r="A4171" s="4">
        <v>44676</v>
      </c>
      <c r="B4171" s="2">
        <v>12127.3</v>
      </c>
      <c r="C4171" s="2">
        <v>-2604186.7799999998</v>
      </c>
      <c r="D4171" s="2" t="s">
        <v>55</v>
      </c>
    </row>
    <row r="4172" spans="1:4" ht="15.75" customHeight="1" x14ac:dyDescent="0.3">
      <c r="A4172" s="4">
        <v>44676</v>
      </c>
      <c r="B4172" s="2">
        <v>33494.910000000003</v>
      </c>
      <c r="C4172" s="2">
        <v>-4536636.1900000004</v>
      </c>
      <c r="D4172" s="2" t="s">
        <v>54</v>
      </c>
    </row>
    <row r="4173" spans="1:4" ht="15.75" customHeight="1" x14ac:dyDescent="0.3">
      <c r="A4173" s="4">
        <v>44676</v>
      </c>
      <c r="B4173" s="2">
        <v>4727.82</v>
      </c>
      <c r="C4173" s="2">
        <v>-17888.29</v>
      </c>
      <c r="D4173" s="2" t="s">
        <v>52</v>
      </c>
    </row>
    <row r="4174" spans="1:4" ht="15.75" customHeight="1" x14ac:dyDescent="0.3">
      <c r="A4174" s="4">
        <v>44676</v>
      </c>
      <c r="B4174" s="2">
        <v>21256.86</v>
      </c>
      <c r="C4174" s="2">
        <v>-1385094.57</v>
      </c>
      <c r="D4174" s="2" t="s">
        <v>53</v>
      </c>
    </row>
    <row r="4175" spans="1:4" ht="15.75" customHeight="1" x14ac:dyDescent="0.3">
      <c r="A4175" s="4">
        <v>44677</v>
      </c>
      <c r="B4175" s="2">
        <v>14364.26</v>
      </c>
      <c r="C4175" s="2">
        <v>-2598974.44</v>
      </c>
      <c r="D4175" s="2" t="s">
        <v>55</v>
      </c>
    </row>
    <row r="4176" spans="1:4" ht="15.75" customHeight="1" x14ac:dyDescent="0.3">
      <c r="A4176" s="4">
        <v>44677</v>
      </c>
      <c r="B4176" s="2">
        <v>29761.93</v>
      </c>
      <c r="C4176" s="2">
        <v>451825.74</v>
      </c>
      <c r="D4176" s="2" t="s">
        <v>54</v>
      </c>
    </row>
    <row r="4177" spans="1:4" ht="15.75" customHeight="1" x14ac:dyDescent="0.3">
      <c r="A4177" s="4">
        <v>44677</v>
      </c>
      <c r="B4177" s="2">
        <v>21681.15</v>
      </c>
      <c r="C4177" s="2">
        <v>-1524297.92</v>
      </c>
      <c r="D4177" s="2" t="s">
        <v>53</v>
      </c>
    </row>
    <row r="4178" spans="1:4" ht="15.75" customHeight="1" x14ac:dyDescent="0.3">
      <c r="A4178" s="4">
        <v>44677</v>
      </c>
      <c r="B4178" s="2">
        <v>5473.17</v>
      </c>
      <c r="C4178" s="2">
        <v>-23153.43</v>
      </c>
      <c r="D4178" s="2" t="s">
        <v>52</v>
      </c>
    </row>
    <row r="4179" spans="1:4" ht="15.75" customHeight="1" x14ac:dyDescent="0.3">
      <c r="A4179" s="4">
        <v>44678</v>
      </c>
      <c r="B4179" s="2">
        <v>31832.37</v>
      </c>
      <c r="C4179" s="2">
        <v>-1470932.74</v>
      </c>
      <c r="D4179" s="2" t="s">
        <v>54</v>
      </c>
    </row>
    <row r="4180" spans="1:4" ht="15.75" customHeight="1" x14ac:dyDescent="0.3">
      <c r="A4180" s="4">
        <v>44678</v>
      </c>
      <c r="B4180" s="2">
        <v>5098.72</v>
      </c>
      <c r="C4180" s="2">
        <v>-325539.46999999997</v>
      </c>
      <c r="D4180" s="2" t="s">
        <v>52</v>
      </c>
    </row>
    <row r="4181" spans="1:4" ht="15.75" customHeight="1" x14ac:dyDescent="0.3">
      <c r="A4181" s="4">
        <v>44678</v>
      </c>
      <c r="B4181" s="2">
        <v>13317.84</v>
      </c>
      <c r="C4181" s="2">
        <v>-1682292.07</v>
      </c>
      <c r="D4181" s="2" t="s">
        <v>55</v>
      </c>
    </row>
    <row r="4182" spans="1:4" ht="15.75" customHeight="1" x14ac:dyDescent="0.3">
      <c r="A4182" s="4">
        <v>44678</v>
      </c>
      <c r="B4182" s="2">
        <v>27760.54</v>
      </c>
      <c r="C4182" s="2">
        <v>-2614983.89</v>
      </c>
      <c r="D4182" s="2" t="s">
        <v>53</v>
      </c>
    </row>
    <row r="4183" spans="1:4" ht="15.75" customHeight="1" x14ac:dyDescent="0.3">
      <c r="A4183" s="4">
        <v>44679</v>
      </c>
      <c r="B4183" s="2">
        <v>25219.360000000001</v>
      </c>
      <c r="C4183" s="2">
        <v>-785030.54</v>
      </c>
      <c r="D4183" s="2" t="s">
        <v>53</v>
      </c>
    </row>
    <row r="4184" spans="1:4" ht="15.75" customHeight="1" x14ac:dyDescent="0.3">
      <c r="A4184" s="4">
        <v>44679</v>
      </c>
      <c r="B4184" s="2">
        <v>9008.9</v>
      </c>
      <c r="C4184" s="2">
        <v>-764177.84</v>
      </c>
      <c r="D4184" s="2" t="s">
        <v>52</v>
      </c>
    </row>
    <row r="4185" spans="1:4" ht="15.75" customHeight="1" x14ac:dyDescent="0.3">
      <c r="A4185" s="4">
        <v>44679</v>
      </c>
      <c r="B4185" s="2">
        <v>29610.43</v>
      </c>
      <c r="C4185" s="2">
        <v>-1512625.78</v>
      </c>
      <c r="D4185" s="2" t="s">
        <v>54</v>
      </c>
    </row>
    <row r="4186" spans="1:4" ht="15.75" customHeight="1" x14ac:dyDescent="0.3">
      <c r="A4186" s="4">
        <v>44679</v>
      </c>
      <c r="B4186" s="2">
        <v>13675.51</v>
      </c>
      <c r="C4186" s="2">
        <v>-2156689.84</v>
      </c>
      <c r="D4186" s="2" t="s">
        <v>55</v>
      </c>
    </row>
    <row r="4187" spans="1:4" ht="15.75" customHeight="1" x14ac:dyDescent="0.3">
      <c r="A4187" s="4">
        <v>44680</v>
      </c>
      <c r="B4187" s="2">
        <v>21001.63</v>
      </c>
      <c r="C4187" s="2">
        <v>-68127.91</v>
      </c>
      <c r="D4187" s="2" t="s">
        <v>53</v>
      </c>
    </row>
    <row r="4188" spans="1:4" ht="15.75" customHeight="1" x14ac:dyDescent="0.3">
      <c r="A4188" s="4">
        <v>44680</v>
      </c>
      <c r="B4188" s="2">
        <v>6999.66</v>
      </c>
      <c r="C4188" s="2">
        <v>59085.35</v>
      </c>
      <c r="D4188" s="2" t="s">
        <v>52</v>
      </c>
    </row>
    <row r="4189" spans="1:4" ht="15.75" customHeight="1" x14ac:dyDescent="0.3">
      <c r="A4189" s="4">
        <v>44680</v>
      </c>
      <c r="B4189" s="2">
        <v>30259.64</v>
      </c>
      <c r="C4189" s="2">
        <v>-1572306.78</v>
      </c>
      <c r="D4189" s="2" t="s">
        <v>54</v>
      </c>
    </row>
    <row r="4190" spans="1:4" ht="15.75" customHeight="1" x14ac:dyDescent="0.3">
      <c r="A4190" s="4">
        <v>44680</v>
      </c>
      <c r="B4190" s="2">
        <v>10131.799999999999</v>
      </c>
      <c r="C4190" s="2">
        <v>-207724</v>
      </c>
      <c r="D4190" s="2" t="s">
        <v>55</v>
      </c>
    </row>
    <row r="4191" spans="1:4" ht="15.75" customHeight="1" x14ac:dyDescent="0.3">
      <c r="A4191" s="4">
        <v>44682</v>
      </c>
      <c r="B4191" s="2">
        <v>363.25</v>
      </c>
      <c r="C4191" s="2">
        <v>-18072.16</v>
      </c>
      <c r="D4191" s="2" t="s">
        <v>53</v>
      </c>
    </row>
    <row r="4192" spans="1:4" ht="15.75" customHeight="1" x14ac:dyDescent="0.3">
      <c r="A4192" s="4">
        <v>44682</v>
      </c>
      <c r="B4192" s="2">
        <v>429.73</v>
      </c>
      <c r="C4192" s="2">
        <v>13759.61</v>
      </c>
      <c r="D4192" s="2" t="s">
        <v>54</v>
      </c>
    </row>
    <row r="4193" spans="1:4" ht="15.75" customHeight="1" x14ac:dyDescent="0.3">
      <c r="A4193" s="4">
        <v>44682</v>
      </c>
      <c r="B4193" s="2">
        <v>235.88</v>
      </c>
      <c r="C4193" s="2">
        <v>218.85</v>
      </c>
      <c r="D4193" s="2" t="s">
        <v>52</v>
      </c>
    </row>
    <row r="4194" spans="1:4" ht="15.75" customHeight="1" x14ac:dyDescent="0.3">
      <c r="A4194" s="4">
        <v>44682</v>
      </c>
      <c r="B4194" s="2">
        <v>74.91</v>
      </c>
      <c r="C4194" s="2">
        <v>-4206.53</v>
      </c>
      <c r="D4194" s="2" t="s">
        <v>55</v>
      </c>
    </row>
    <row r="4195" spans="1:4" ht="15.75" customHeight="1" x14ac:dyDescent="0.3">
      <c r="A4195" s="4">
        <v>44683</v>
      </c>
      <c r="B4195" s="2">
        <v>15887.71</v>
      </c>
      <c r="C4195" s="2">
        <v>-83879.09</v>
      </c>
      <c r="D4195" s="2" t="s">
        <v>53</v>
      </c>
    </row>
    <row r="4196" spans="1:4" ht="15.75" customHeight="1" x14ac:dyDescent="0.3">
      <c r="A4196" s="4">
        <v>44683</v>
      </c>
      <c r="B4196" s="2">
        <v>26839.15</v>
      </c>
      <c r="C4196" s="2">
        <v>-3362806.2</v>
      </c>
      <c r="D4196" s="2" t="s">
        <v>54</v>
      </c>
    </row>
    <row r="4197" spans="1:4" ht="15.75" customHeight="1" x14ac:dyDescent="0.3">
      <c r="A4197" s="4">
        <v>44683</v>
      </c>
      <c r="B4197" s="2">
        <v>3835.86</v>
      </c>
      <c r="C4197" s="2">
        <v>-51904.32</v>
      </c>
      <c r="D4197" s="2" t="s">
        <v>52</v>
      </c>
    </row>
    <row r="4198" spans="1:4" ht="15.75" customHeight="1" x14ac:dyDescent="0.3">
      <c r="A4198" s="4">
        <v>44683</v>
      </c>
      <c r="B4198" s="2">
        <v>6289.36</v>
      </c>
      <c r="C4198" s="2">
        <v>-112583.61</v>
      </c>
      <c r="D4198" s="2" t="s">
        <v>55</v>
      </c>
    </row>
    <row r="4199" spans="1:4" ht="15.75" customHeight="1" x14ac:dyDescent="0.3">
      <c r="A4199" s="4">
        <v>44684</v>
      </c>
      <c r="B4199" s="2">
        <v>8748.32</v>
      </c>
      <c r="C4199" s="2">
        <v>15820.87</v>
      </c>
      <c r="D4199" s="2" t="s">
        <v>55</v>
      </c>
    </row>
    <row r="4200" spans="1:4" ht="15.75" customHeight="1" x14ac:dyDescent="0.3">
      <c r="A4200" s="4">
        <v>44684</v>
      </c>
      <c r="B4200" s="2">
        <v>2790.76</v>
      </c>
      <c r="C4200" s="2">
        <v>-11397.73</v>
      </c>
      <c r="D4200" s="2" t="s">
        <v>52</v>
      </c>
    </row>
    <row r="4201" spans="1:4" ht="15.75" customHeight="1" x14ac:dyDescent="0.3">
      <c r="A4201" s="4">
        <v>44684</v>
      </c>
      <c r="B4201" s="2">
        <v>20703.47</v>
      </c>
      <c r="C4201" s="2">
        <v>72892.479999999996</v>
      </c>
      <c r="D4201" s="2" t="s">
        <v>53</v>
      </c>
    </row>
    <row r="4202" spans="1:4" ht="15.75" customHeight="1" x14ac:dyDescent="0.3">
      <c r="A4202" s="4">
        <v>44684</v>
      </c>
      <c r="B4202" s="2">
        <v>27302.71</v>
      </c>
      <c r="C4202" s="2">
        <v>-530804.57999999996</v>
      </c>
      <c r="D4202" s="2" t="s">
        <v>54</v>
      </c>
    </row>
    <row r="4203" spans="1:4" ht="15.75" customHeight="1" x14ac:dyDescent="0.3">
      <c r="A4203" s="4">
        <v>44685</v>
      </c>
      <c r="B4203" s="2">
        <v>4657.2</v>
      </c>
      <c r="C4203" s="2">
        <v>-139173.87</v>
      </c>
      <c r="D4203" s="2" t="s">
        <v>52</v>
      </c>
    </row>
    <row r="4204" spans="1:4" ht="15.75" customHeight="1" x14ac:dyDescent="0.3">
      <c r="A4204" s="4">
        <v>44685</v>
      </c>
      <c r="B4204" s="2">
        <v>10020.32</v>
      </c>
      <c r="C4204" s="2">
        <v>27674.38</v>
      </c>
      <c r="D4204" s="2" t="s">
        <v>55</v>
      </c>
    </row>
    <row r="4205" spans="1:4" ht="15.75" customHeight="1" x14ac:dyDescent="0.3">
      <c r="A4205" s="4">
        <v>44685</v>
      </c>
      <c r="B4205" s="2">
        <v>28647.39</v>
      </c>
      <c r="C4205" s="2">
        <v>-134574.01999999999</v>
      </c>
      <c r="D4205" s="2" t="s">
        <v>54</v>
      </c>
    </row>
    <row r="4206" spans="1:4" ht="15.75" customHeight="1" x14ac:dyDescent="0.3">
      <c r="A4206" s="4">
        <v>44685</v>
      </c>
      <c r="B4206" s="2">
        <v>23394.959999999999</v>
      </c>
      <c r="C4206" s="2">
        <v>150471.73000000001</v>
      </c>
      <c r="D4206" s="2" t="s">
        <v>53</v>
      </c>
    </row>
    <row r="4207" spans="1:4" ht="15.75" customHeight="1" x14ac:dyDescent="0.3">
      <c r="A4207" s="4">
        <v>44686</v>
      </c>
      <c r="B4207" s="2">
        <v>22877.94</v>
      </c>
      <c r="C4207" s="2">
        <v>-176328.56</v>
      </c>
      <c r="D4207" s="2" t="s">
        <v>53</v>
      </c>
    </row>
    <row r="4208" spans="1:4" ht="15.75" customHeight="1" x14ac:dyDescent="0.3">
      <c r="A4208" s="4">
        <v>44686</v>
      </c>
      <c r="B4208" s="2">
        <v>4429.2700000000004</v>
      </c>
      <c r="C4208" s="2">
        <v>-199197.83</v>
      </c>
      <c r="D4208" s="2" t="s">
        <v>52</v>
      </c>
    </row>
    <row r="4209" spans="1:4" ht="15.75" customHeight="1" x14ac:dyDescent="0.3">
      <c r="A4209" s="4">
        <v>44686</v>
      </c>
      <c r="B4209" s="2">
        <v>14529.65</v>
      </c>
      <c r="C4209" s="2">
        <v>-1555311.24</v>
      </c>
      <c r="D4209" s="2" t="s">
        <v>55</v>
      </c>
    </row>
    <row r="4210" spans="1:4" ht="15.75" customHeight="1" x14ac:dyDescent="0.3">
      <c r="A4210" s="4">
        <v>44686</v>
      </c>
      <c r="B4210" s="2">
        <v>31185.06</v>
      </c>
      <c r="C4210" s="2">
        <v>-1325523.8799999999</v>
      </c>
      <c r="D4210" s="2" t="s">
        <v>54</v>
      </c>
    </row>
    <row r="4211" spans="1:4" ht="15.75" customHeight="1" x14ac:dyDescent="0.3">
      <c r="A4211" s="4">
        <v>44687</v>
      </c>
      <c r="B4211" s="2">
        <v>3140.42</v>
      </c>
      <c r="C4211" s="2">
        <v>-50172.36</v>
      </c>
      <c r="D4211" s="2" t="s">
        <v>52</v>
      </c>
    </row>
    <row r="4212" spans="1:4" ht="15.75" customHeight="1" x14ac:dyDescent="0.3">
      <c r="A4212" s="4">
        <v>44687</v>
      </c>
      <c r="B4212" s="2">
        <v>22914.63</v>
      </c>
      <c r="C4212" s="2">
        <v>86159.79</v>
      </c>
      <c r="D4212" s="2" t="s">
        <v>53</v>
      </c>
    </row>
    <row r="4213" spans="1:4" ht="15.75" customHeight="1" x14ac:dyDescent="0.3">
      <c r="A4213" s="4">
        <v>44687</v>
      </c>
      <c r="B4213" s="2">
        <v>23908.959999999999</v>
      </c>
      <c r="C4213" s="2">
        <v>-668304.94999999995</v>
      </c>
      <c r="D4213" s="2" t="s">
        <v>54</v>
      </c>
    </row>
    <row r="4214" spans="1:4" ht="15.75" customHeight="1" x14ac:dyDescent="0.3">
      <c r="A4214" s="4">
        <v>44687</v>
      </c>
      <c r="B4214" s="2">
        <v>10884.69</v>
      </c>
      <c r="C4214" s="2">
        <v>-511458.06</v>
      </c>
      <c r="D4214" s="2" t="s">
        <v>55</v>
      </c>
    </row>
    <row r="4215" spans="1:4" ht="15.75" customHeight="1" x14ac:dyDescent="0.3">
      <c r="A4215" s="4">
        <v>44689</v>
      </c>
      <c r="B4215" s="2">
        <v>107.39</v>
      </c>
      <c r="C4215" s="2">
        <v>-41538.11</v>
      </c>
      <c r="D4215" s="2" t="s">
        <v>55</v>
      </c>
    </row>
    <row r="4216" spans="1:4" ht="15.75" customHeight="1" x14ac:dyDescent="0.3">
      <c r="A4216" s="4">
        <v>44689</v>
      </c>
      <c r="B4216" s="2">
        <v>366.14</v>
      </c>
      <c r="C4216" s="2">
        <v>-2575.1999999999998</v>
      </c>
      <c r="D4216" s="2" t="s">
        <v>54</v>
      </c>
    </row>
    <row r="4217" spans="1:4" ht="15.75" customHeight="1" x14ac:dyDescent="0.3">
      <c r="A4217" s="4">
        <v>44689</v>
      </c>
      <c r="B4217" s="2">
        <v>227.63</v>
      </c>
      <c r="C4217" s="2">
        <v>-1061.3599999999999</v>
      </c>
      <c r="D4217" s="2" t="s">
        <v>53</v>
      </c>
    </row>
    <row r="4218" spans="1:4" ht="15.75" customHeight="1" x14ac:dyDescent="0.3">
      <c r="A4218" s="4">
        <v>44689</v>
      </c>
      <c r="B4218" s="2">
        <v>92.01</v>
      </c>
      <c r="C4218" s="2">
        <v>-11863.6</v>
      </c>
      <c r="D4218" s="2" t="s">
        <v>52</v>
      </c>
    </row>
    <row r="4219" spans="1:4" ht="15.75" customHeight="1" x14ac:dyDescent="0.3">
      <c r="A4219" s="4">
        <v>44690</v>
      </c>
      <c r="B4219" s="2">
        <v>12810.32</v>
      </c>
      <c r="C4219" s="2">
        <v>111558.91</v>
      </c>
      <c r="D4219" s="2" t="s">
        <v>55</v>
      </c>
    </row>
    <row r="4220" spans="1:4" ht="15.75" customHeight="1" x14ac:dyDescent="0.3">
      <c r="A4220" s="4">
        <v>44690</v>
      </c>
      <c r="B4220" s="2">
        <v>23284.14</v>
      </c>
      <c r="C4220" s="2">
        <v>99671.37</v>
      </c>
      <c r="D4220" s="2" t="s">
        <v>53</v>
      </c>
    </row>
    <row r="4221" spans="1:4" ht="15.75" customHeight="1" x14ac:dyDescent="0.3">
      <c r="A4221" s="4">
        <v>44690</v>
      </c>
      <c r="B4221" s="2">
        <v>4594.25</v>
      </c>
      <c r="C4221" s="2">
        <v>-14656.88</v>
      </c>
      <c r="D4221" s="2" t="s">
        <v>52</v>
      </c>
    </row>
    <row r="4222" spans="1:4" ht="15.75" customHeight="1" x14ac:dyDescent="0.3">
      <c r="A4222" s="4">
        <v>44690</v>
      </c>
      <c r="B4222" s="2">
        <v>27239.68</v>
      </c>
      <c r="C4222" s="2">
        <v>-1096637.1100000001</v>
      </c>
      <c r="D4222" s="2" t="s">
        <v>54</v>
      </c>
    </row>
    <row r="4223" spans="1:4" ht="15.75" customHeight="1" x14ac:dyDescent="0.3">
      <c r="A4223" s="4">
        <v>44691</v>
      </c>
      <c r="B4223" s="2">
        <v>30548.87</v>
      </c>
      <c r="C4223" s="2">
        <v>-905886.41</v>
      </c>
      <c r="D4223" s="2" t="s">
        <v>54</v>
      </c>
    </row>
    <row r="4224" spans="1:4" ht="15.75" customHeight="1" x14ac:dyDescent="0.3">
      <c r="A4224" s="4">
        <v>44691</v>
      </c>
      <c r="B4224" s="2">
        <v>21431.39</v>
      </c>
      <c r="C4224" s="2">
        <v>48317.55</v>
      </c>
      <c r="D4224" s="2" t="s">
        <v>53</v>
      </c>
    </row>
    <row r="4225" spans="1:4" ht="15.75" customHeight="1" x14ac:dyDescent="0.3">
      <c r="A4225" s="4">
        <v>44691</v>
      </c>
      <c r="B4225" s="2">
        <v>3359.18</v>
      </c>
      <c r="C4225" s="2">
        <v>-21855.32</v>
      </c>
      <c r="D4225" s="2" t="s">
        <v>52</v>
      </c>
    </row>
    <row r="4226" spans="1:4" ht="15.75" customHeight="1" x14ac:dyDescent="0.3">
      <c r="A4226" s="4">
        <v>44691</v>
      </c>
      <c r="B4226" s="2">
        <v>10831.84</v>
      </c>
      <c r="C4226" s="2">
        <v>62302.400000000001</v>
      </c>
      <c r="D4226" s="2" t="s">
        <v>55</v>
      </c>
    </row>
    <row r="4227" spans="1:4" ht="15.75" customHeight="1" x14ac:dyDescent="0.3">
      <c r="A4227" s="4">
        <v>44692</v>
      </c>
      <c r="B4227" s="2">
        <v>4540.42</v>
      </c>
      <c r="C4227" s="2">
        <v>51183.51</v>
      </c>
      <c r="D4227" s="2" t="s">
        <v>52</v>
      </c>
    </row>
    <row r="4228" spans="1:4" ht="15.75" customHeight="1" x14ac:dyDescent="0.3">
      <c r="A4228" s="4">
        <v>44692</v>
      </c>
      <c r="B4228" s="2">
        <v>23839.4</v>
      </c>
      <c r="C4228" s="2">
        <v>168896.26</v>
      </c>
      <c r="D4228" s="2" t="s">
        <v>53</v>
      </c>
    </row>
    <row r="4229" spans="1:4" ht="15.75" customHeight="1" x14ac:dyDescent="0.3">
      <c r="A4229" s="4">
        <v>44692</v>
      </c>
      <c r="B4229" s="2">
        <v>31108.02</v>
      </c>
      <c r="C4229" s="2">
        <v>23895.119999999999</v>
      </c>
      <c r="D4229" s="2" t="s">
        <v>54</v>
      </c>
    </row>
    <row r="4230" spans="1:4" ht="15.75" customHeight="1" x14ac:dyDescent="0.3">
      <c r="A4230" s="4">
        <v>44692</v>
      </c>
      <c r="B4230" s="2">
        <v>13800.8</v>
      </c>
      <c r="C4230" s="2">
        <v>-63714.29</v>
      </c>
      <c r="D4230" s="2" t="s">
        <v>55</v>
      </c>
    </row>
    <row r="4231" spans="1:4" ht="15.75" customHeight="1" x14ac:dyDescent="0.3">
      <c r="A4231" s="4">
        <v>44693</v>
      </c>
      <c r="B4231" s="2">
        <v>12275.62</v>
      </c>
      <c r="C4231" s="2">
        <v>-1027142.63</v>
      </c>
      <c r="D4231" s="2" t="s">
        <v>55</v>
      </c>
    </row>
    <row r="4232" spans="1:4" ht="15.75" customHeight="1" x14ac:dyDescent="0.3">
      <c r="A4232" s="4">
        <v>44693</v>
      </c>
      <c r="B4232" s="2">
        <v>28451.47</v>
      </c>
      <c r="C4232" s="2">
        <v>-1586292.39</v>
      </c>
      <c r="D4232" s="2" t="s">
        <v>53</v>
      </c>
    </row>
    <row r="4233" spans="1:4" ht="15.75" customHeight="1" x14ac:dyDescent="0.3">
      <c r="A4233" s="4">
        <v>44693</v>
      </c>
      <c r="B4233" s="2">
        <v>33360.49</v>
      </c>
      <c r="C4233" s="2">
        <v>-1892225.6</v>
      </c>
      <c r="D4233" s="2" t="s">
        <v>54</v>
      </c>
    </row>
    <row r="4234" spans="1:4" ht="15.75" customHeight="1" x14ac:dyDescent="0.3">
      <c r="A4234" s="4">
        <v>44693</v>
      </c>
      <c r="B4234" s="2">
        <v>3909.43</v>
      </c>
      <c r="C4234" s="2">
        <v>-167789.94</v>
      </c>
      <c r="D4234" s="2" t="s">
        <v>52</v>
      </c>
    </row>
    <row r="4235" spans="1:4" ht="15.75" customHeight="1" x14ac:dyDescent="0.3">
      <c r="A4235" s="4">
        <v>44694</v>
      </c>
      <c r="B4235" s="2">
        <v>3098.19</v>
      </c>
      <c r="C4235" s="2">
        <v>-46088.18</v>
      </c>
      <c r="D4235" s="2" t="s">
        <v>52</v>
      </c>
    </row>
    <row r="4236" spans="1:4" ht="15.75" customHeight="1" x14ac:dyDescent="0.3">
      <c r="A4236" s="4">
        <v>44694</v>
      </c>
      <c r="B4236" s="2">
        <v>8469.5499999999993</v>
      </c>
      <c r="C4236" s="2">
        <v>-142404.88</v>
      </c>
      <c r="D4236" s="2" t="s">
        <v>55</v>
      </c>
    </row>
    <row r="4237" spans="1:4" ht="15.75" customHeight="1" x14ac:dyDescent="0.3">
      <c r="A4237" s="4">
        <v>44694</v>
      </c>
      <c r="B4237" s="2">
        <v>24662.68</v>
      </c>
      <c r="C4237" s="2">
        <v>-428904.23</v>
      </c>
      <c r="D4237" s="2" t="s">
        <v>53</v>
      </c>
    </row>
    <row r="4238" spans="1:4" ht="15.75" customHeight="1" x14ac:dyDescent="0.3">
      <c r="A4238" s="4">
        <v>44694</v>
      </c>
      <c r="B4238" s="2">
        <v>28920.74</v>
      </c>
      <c r="C4238" s="2">
        <v>-886620.48</v>
      </c>
      <c r="D4238" s="2" t="s">
        <v>54</v>
      </c>
    </row>
    <row r="4239" spans="1:4" ht="15.75" customHeight="1" x14ac:dyDescent="0.3">
      <c r="A4239" s="4">
        <v>44696</v>
      </c>
      <c r="B4239" s="2">
        <v>233.33</v>
      </c>
      <c r="C4239" s="2">
        <v>-39694.129999999997</v>
      </c>
      <c r="D4239" s="2" t="s">
        <v>53</v>
      </c>
    </row>
    <row r="4240" spans="1:4" ht="15.75" customHeight="1" x14ac:dyDescent="0.3">
      <c r="A4240" s="4">
        <v>44696</v>
      </c>
      <c r="B4240" s="2">
        <v>97.94</v>
      </c>
      <c r="C4240" s="2">
        <v>-32633.439999999999</v>
      </c>
      <c r="D4240" s="2" t="s">
        <v>55</v>
      </c>
    </row>
    <row r="4241" spans="1:4" ht="15.75" customHeight="1" x14ac:dyDescent="0.3">
      <c r="A4241" s="4">
        <v>44696</v>
      </c>
      <c r="B4241" s="2">
        <v>474.1</v>
      </c>
      <c r="C4241" s="2">
        <v>-472823.19</v>
      </c>
      <c r="D4241" s="2" t="s">
        <v>54</v>
      </c>
    </row>
    <row r="4242" spans="1:4" ht="15.75" customHeight="1" x14ac:dyDescent="0.3">
      <c r="A4242" s="4">
        <v>44696</v>
      </c>
      <c r="B4242" s="2">
        <v>87.94</v>
      </c>
      <c r="C4242" s="2">
        <v>-10003.81</v>
      </c>
      <c r="D4242" s="2" t="s">
        <v>52</v>
      </c>
    </row>
    <row r="4243" spans="1:4" ht="15.75" customHeight="1" x14ac:dyDescent="0.3">
      <c r="A4243" s="4">
        <v>44697</v>
      </c>
      <c r="B4243" s="2">
        <v>3021.2</v>
      </c>
      <c r="C4243" s="2">
        <v>2614.48</v>
      </c>
      <c r="D4243" s="2" t="s">
        <v>52</v>
      </c>
    </row>
    <row r="4244" spans="1:4" ht="15.75" customHeight="1" x14ac:dyDescent="0.3">
      <c r="A4244" s="4">
        <v>44697</v>
      </c>
      <c r="B4244" s="2">
        <v>28950.38</v>
      </c>
      <c r="C4244" s="2">
        <v>-2085623.26</v>
      </c>
      <c r="D4244" s="2" t="s">
        <v>54</v>
      </c>
    </row>
    <row r="4245" spans="1:4" ht="15.75" customHeight="1" x14ac:dyDescent="0.3">
      <c r="A4245" s="4">
        <v>44697</v>
      </c>
      <c r="B4245" s="2">
        <v>15611.92</v>
      </c>
      <c r="C4245" s="2">
        <v>44810.26</v>
      </c>
      <c r="D4245" s="2" t="s">
        <v>53</v>
      </c>
    </row>
    <row r="4246" spans="1:4" ht="15.75" customHeight="1" x14ac:dyDescent="0.3">
      <c r="A4246" s="4">
        <v>44697</v>
      </c>
      <c r="B4246" s="2">
        <v>8686.2199999999993</v>
      </c>
      <c r="C4246" s="2">
        <v>2069.67</v>
      </c>
      <c r="D4246" s="2" t="s">
        <v>55</v>
      </c>
    </row>
    <row r="4247" spans="1:4" ht="15.75" customHeight="1" x14ac:dyDescent="0.3">
      <c r="A4247" s="4">
        <v>44698</v>
      </c>
      <c r="B4247" s="2">
        <v>4176.71</v>
      </c>
      <c r="C4247" s="2">
        <v>-75717.009999999995</v>
      </c>
      <c r="D4247" s="2" t="s">
        <v>52</v>
      </c>
    </row>
    <row r="4248" spans="1:4" ht="15.75" customHeight="1" x14ac:dyDescent="0.3">
      <c r="A4248" s="4">
        <v>44698</v>
      </c>
      <c r="B4248" s="2">
        <v>28742.39</v>
      </c>
      <c r="C4248" s="2">
        <v>-438169.65</v>
      </c>
      <c r="D4248" s="2" t="s">
        <v>54</v>
      </c>
    </row>
    <row r="4249" spans="1:4" ht="15.75" customHeight="1" x14ac:dyDescent="0.3">
      <c r="A4249" s="4">
        <v>44698</v>
      </c>
      <c r="B4249" s="2">
        <v>21121.69</v>
      </c>
      <c r="C4249" s="2">
        <v>-335694.69</v>
      </c>
      <c r="D4249" s="2" t="s">
        <v>53</v>
      </c>
    </row>
    <row r="4250" spans="1:4" ht="15.75" customHeight="1" x14ac:dyDescent="0.3">
      <c r="A4250" s="4">
        <v>44698</v>
      </c>
      <c r="B4250" s="2">
        <v>13595.05</v>
      </c>
      <c r="C4250" s="2">
        <v>-376955.22</v>
      </c>
      <c r="D4250" s="2" t="s">
        <v>55</v>
      </c>
    </row>
    <row r="4251" spans="1:4" ht="15.75" customHeight="1" x14ac:dyDescent="0.3">
      <c r="A4251" s="4">
        <v>44699</v>
      </c>
      <c r="B4251" s="2">
        <v>3267.67</v>
      </c>
      <c r="C4251" s="2">
        <v>24271.93</v>
      </c>
      <c r="D4251" s="2" t="s">
        <v>52</v>
      </c>
    </row>
    <row r="4252" spans="1:4" ht="15.75" customHeight="1" x14ac:dyDescent="0.3">
      <c r="A4252" s="4">
        <v>44699</v>
      </c>
      <c r="B4252" s="2">
        <v>17624.28</v>
      </c>
      <c r="C4252" s="2">
        <v>-207524.14</v>
      </c>
      <c r="D4252" s="2" t="s">
        <v>53</v>
      </c>
    </row>
    <row r="4253" spans="1:4" ht="15.75" customHeight="1" x14ac:dyDescent="0.3">
      <c r="A4253" s="4">
        <v>44699</v>
      </c>
      <c r="B4253" s="2">
        <v>28610.22</v>
      </c>
      <c r="C4253" s="2">
        <v>-11754.69</v>
      </c>
      <c r="D4253" s="2" t="s">
        <v>54</v>
      </c>
    </row>
    <row r="4254" spans="1:4" ht="15.75" customHeight="1" x14ac:dyDescent="0.3">
      <c r="A4254" s="4">
        <v>44699</v>
      </c>
      <c r="B4254" s="2">
        <v>11928.49</v>
      </c>
      <c r="C4254" s="2">
        <v>-39372.559999999998</v>
      </c>
      <c r="D4254" s="2" t="s">
        <v>55</v>
      </c>
    </row>
    <row r="4255" spans="1:4" ht="15.75" customHeight="1" x14ac:dyDescent="0.3">
      <c r="A4255" s="4">
        <v>44700</v>
      </c>
      <c r="B4255" s="2">
        <v>9425.93</v>
      </c>
      <c r="C4255" s="2">
        <v>-97971.06</v>
      </c>
      <c r="D4255" s="2" t="s">
        <v>55</v>
      </c>
    </row>
    <row r="4256" spans="1:4" ht="15.75" customHeight="1" x14ac:dyDescent="0.3">
      <c r="A4256" s="4">
        <v>44700</v>
      </c>
      <c r="B4256" s="2">
        <v>3729.28</v>
      </c>
      <c r="C4256" s="2">
        <v>45105.01</v>
      </c>
      <c r="D4256" s="2" t="s">
        <v>52</v>
      </c>
    </row>
    <row r="4257" spans="1:4" ht="15.75" customHeight="1" x14ac:dyDescent="0.3">
      <c r="A4257" s="4">
        <v>44700</v>
      </c>
      <c r="B4257" s="2">
        <v>29718.21</v>
      </c>
      <c r="C4257" s="2">
        <v>-2068857.62</v>
      </c>
      <c r="D4257" s="2" t="s">
        <v>54</v>
      </c>
    </row>
    <row r="4258" spans="1:4" ht="15.75" customHeight="1" x14ac:dyDescent="0.3">
      <c r="A4258" s="4">
        <v>44700</v>
      </c>
      <c r="B4258" s="2">
        <v>21585.67</v>
      </c>
      <c r="C4258" s="2">
        <v>-240421.62</v>
      </c>
      <c r="D4258" s="2" t="s">
        <v>53</v>
      </c>
    </row>
    <row r="4259" spans="1:4" ht="15.75" customHeight="1" x14ac:dyDescent="0.3">
      <c r="A4259" s="4">
        <v>44701</v>
      </c>
      <c r="B4259" s="2">
        <v>16527.16</v>
      </c>
      <c r="C4259" s="2">
        <v>6426.75</v>
      </c>
      <c r="D4259" s="2" t="s">
        <v>53</v>
      </c>
    </row>
    <row r="4260" spans="1:4" ht="15.75" customHeight="1" x14ac:dyDescent="0.3">
      <c r="A4260" s="4">
        <v>44701</v>
      </c>
      <c r="B4260" s="2">
        <v>20686.22</v>
      </c>
      <c r="C4260" s="2">
        <v>-298511.87</v>
      </c>
      <c r="D4260" s="2" t="s">
        <v>54</v>
      </c>
    </row>
    <row r="4261" spans="1:4" ht="15.75" customHeight="1" x14ac:dyDescent="0.3">
      <c r="A4261" s="4">
        <v>44701</v>
      </c>
      <c r="B4261" s="2">
        <v>7666.49</v>
      </c>
      <c r="C4261" s="2">
        <v>28647.02</v>
      </c>
      <c r="D4261" s="2" t="s">
        <v>55</v>
      </c>
    </row>
    <row r="4262" spans="1:4" ht="15.75" customHeight="1" x14ac:dyDescent="0.3">
      <c r="A4262" s="4">
        <v>44701</v>
      </c>
      <c r="B4262" s="2">
        <v>2916.82</v>
      </c>
      <c r="C4262" s="2">
        <v>112.87</v>
      </c>
      <c r="D4262" s="2" t="s">
        <v>52</v>
      </c>
    </row>
    <row r="4263" spans="1:4" ht="15.75" customHeight="1" x14ac:dyDescent="0.3">
      <c r="A4263" s="4">
        <v>44703</v>
      </c>
      <c r="B4263" s="2">
        <v>46.43</v>
      </c>
      <c r="C4263" s="2">
        <v>-2966.34</v>
      </c>
      <c r="D4263" s="2" t="s">
        <v>52</v>
      </c>
    </row>
    <row r="4264" spans="1:4" ht="15.75" customHeight="1" x14ac:dyDescent="0.3">
      <c r="A4264" s="4">
        <v>44703</v>
      </c>
      <c r="B4264" s="2">
        <v>354.81</v>
      </c>
      <c r="C4264" s="2">
        <v>4678.8999999999996</v>
      </c>
      <c r="D4264" s="2" t="s">
        <v>53</v>
      </c>
    </row>
    <row r="4265" spans="1:4" ht="15.75" customHeight="1" x14ac:dyDescent="0.3">
      <c r="A4265" s="4">
        <v>44703</v>
      </c>
      <c r="B4265" s="2">
        <v>524.87</v>
      </c>
      <c r="C4265" s="2">
        <v>-244404.56</v>
      </c>
      <c r="D4265" s="2" t="s">
        <v>54</v>
      </c>
    </row>
    <row r="4266" spans="1:4" ht="15.75" customHeight="1" x14ac:dyDescent="0.3">
      <c r="A4266" s="4">
        <v>44703</v>
      </c>
      <c r="B4266" s="2">
        <v>119.04</v>
      </c>
      <c r="C4266" s="2">
        <v>-5826.1</v>
      </c>
      <c r="D4266" s="2" t="s">
        <v>55</v>
      </c>
    </row>
    <row r="4267" spans="1:4" ht="15.75" customHeight="1" x14ac:dyDescent="0.3">
      <c r="A4267" s="4">
        <v>44704</v>
      </c>
      <c r="B4267" s="2">
        <v>22667.81</v>
      </c>
      <c r="C4267" s="2">
        <v>-898599.67</v>
      </c>
      <c r="D4267" s="2" t="s">
        <v>54</v>
      </c>
    </row>
    <row r="4268" spans="1:4" ht="15.75" customHeight="1" x14ac:dyDescent="0.3">
      <c r="A4268" s="4">
        <v>44704</v>
      </c>
      <c r="B4268" s="2">
        <v>3354.47</v>
      </c>
      <c r="C4268" s="2">
        <v>18124.3</v>
      </c>
      <c r="D4268" s="2" t="s">
        <v>52</v>
      </c>
    </row>
    <row r="4269" spans="1:4" ht="15.75" customHeight="1" x14ac:dyDescent="0.3">
      <c r="A4269" s="4">
        <v>44704</v>
      </c>
      <c r="B4269" s="2">
        <v>9105.33</v>
      </c>
      <c r="C4269" s="2">
        <v>-160672.25</v>
      </c>
      <c r="D4269" s="2" t="s">
        <v>55</v>
      </c>
    </row>
    <row r="4270" spans="1:4" ht="15.75" customHeight="1" x14ac:dyDescent="0.3">
      <c r="A4270" s="4">
        <v>44704</v>
      </c>
      <c r="B4270" s="2">
        <v>21891.88</v>
      </c>
      <c r="C4270" s="2">
        <v>-937294.75</v>
      </c>
      <c r="D4270" s="2" t="s">
        <v>53</v>
      </c>
    </row>
    <row r="4271" spans="1:4" ht="15.75" customHeight="1" x14ac:dyDescent="0.3">
      <c r="A4271" s="4">
        <v>44705</v>
      </c>
      <c r="B4271" s="2">
        <v>21750.03</v>
      </c>
      <c r="C4271" s="2">
        <v>-178923.5</v>
      </c>
      <c r="D4271" s="2" t="s">
        <v>53</v>
      </c>
    </row>
    <row r="4272" spans="1:4" ht="15.75" customHeight="1" x14ac:dyDescent="0.3">
      <c r="A4272" s="4">
        <v>44705</v>
      </c>
      <c r="B4272" s="2">
        <v>22427.439999999999</v>
      </c>
      <c r="C4272" s="2">
        <v>436790.47</v>
      </c>
      <c r="D4272" s="2" t="s">
        <v>54</v>
      </c>
    </row>
    <row r="4273" spans="1:4" ht="15.75" customHeight="1" x14ac:dyDescent="0.3">
      <c r="A4273" s="4">
        <v>44705</v>
      </c>
      <c r="B4273" s="2">
        <v>3848.05</v>
      </c>
      <c r="C4273" s="2">
        <v>-30741.26</v>
      </c>
      <c r="D4273" s="2" t="s">
        <v>52</v>
      </c>
    </row>
    <row r="4274" spans="1:4" ht="15.75" customHeight="1" x14ac:dyDescent="0.3">
      <c r="A4274" s="4">
        <v>44705</v>
      </c>
      <c r="B4274" s="2">
        <v>10731.5</v>
      </c>
      <c r="C4274" s="2">
        <v>117081.63</v>
      </c>
      <c r="D4274" s="2" t="s">
        <v>55</v>
      </c>
    </row>
    <row r="4275" spans="1:4" ht="15.75" customHeight="1" x14ac:dyDescent="0.3">
      <c r="A4275" s="4">
        <v>44706</v>
      </c>
      <c r="B4275" s="2">
        <v>25672.560000000001</v>
      </c>
      <c r="C4275" s="2">
        <v>-173658.69</v>
      </c>
      <c r="D4275" s="2" t="s">
        <v>54</v>
      </c>
    </row>
    <row r="4276" spans="1:4" ht="15.75" customHeight="1" x14ac:dyDescent="0.3">
      <c r="A4276" s="4">
        <v>44706</v>
      </c>
      <c r="B4276" s="2">
        <v>3228.17</v>
      </c>
      <c r="C4276" s="2">
        <v>-11453.08</v>
      </c>
      <c r="D4276" s="2" t="s">
        <v>52</v>
      </c>
    </row>
    <row r="4277" spans="1:4" ht="15.75" customHeight="1" x14ac:dyDescent="0.3">
      <c r="A4277" s="4">
        <v>44706</v>
      </c>
      <c r="B4277" s="2">
        <v>11102.28</v>
      </c>
      <c r="C4277" s="2">
        <v>7165.59</v>
      </c>
      <c r="D4277" s="2" t="s">
        <v>55</v>
      </c>
    </row>
    <row r="4278" spans="1:4" ht="15.75" customHeight="1" x14ac:dyDescent="0.3">
      <c r="A4278" s="4">
        <v>44706</v>
      </c>
      <c r="B4278" s="2">
        <v>21111.29</v>
      </c>
      <c r="C4278" s="2">
        <v>-65331.55</v>
      </c>
      <c r="D4278" s="2" t="s">
        <v>53</v>
      </c>
    </row>
    <row r="4279" spans="1:4" ht="15.75" customHeight="1" x14ac:dyDescent="0.3">
      <c r="A4279" s="4">
        <v>44707</v>
      </c>
      <c r="B4279" s="2">
        <v>25210.19</v>
      </c>
      <c r="C4279" s="2">
        <v>542256.25</v>
      </c>
      <c r="D4279" s="2" t="s">
        <v>54</v>
      </c>
    </row>
    <row r="4280" spans="1:4" ht="15.75" customHeight="1" x14ac:dyDescent="0.3">
      <c r="A4280" s="4">
        <v>44707</v>
      </c>
      <c r="B4280" s="2">
        <v>16167.14</v>
      </c>
      <c r="C4280" s="2">
        <v>-42441.56</v>
      </c>
      <c r="D4280" s="2" t="s">
        <v>53</v>
      </c>
    </row>
    <row r="4281" spans="1:4" ht="15.75" customHeight="1" x14ac:dyDescent="0.3">
      <c r="A4281" s="4">
        <v>44707</v>
      </c>
      <c r="B4281" s="2">
        <v>3640.64</v>
      </c>
      <c r="C4281" s="2">
        <v>47749.1</v>
      </c>
      <c r="D4281" s="2" t="s">
        <v>52</v>
      </c>
    </row>
    <row r="4282" spans="1:4" ht="15.75" customHeight="1" x14ac:dyDescent="0.3">
      <c r="A4282" s="4">
        <v>44707</v>
      </c>
      <c r="B4282" s="2">
        <v>11472.7</v>
      </c>
      <c r="C4282" s="2">
        <v>210863.76</v>
      </c>
      <c r="D4282" s="2" t="s">
        <v>55</v>
      </c>
    </row>
    <row r="4283" spans="1:4" ht="15.75" customHeight="1" x14ac:dyDescent="0.3">
      <c r="A4283" s="4">
        <v>44708</v>
      </c>
      <c r="B4283" s="2">
        <v>16359.7</v>
      </c>
      <c r="C4283" s="2">
        <v>7403.59</v>
      </c>
      <c r="D4283" s="2" t="s">
        <v>53</v>
      </c>
    </row>
    <row r="4284" spans="1:4" ht="15.75" customHeight="1" x14ac:dyDescent="0.3">
      <c r="A4284" s="4">
        <v>44708</v>
      </c>
      <c r="B4284" s="2">
        <v>10377.959999999999</v>
      </c>
      <c r="C4284" s="2">
        <v>-3679.98</v>
      </c>
      <c r="D4284" s="2" t="s">
        <v>55</v>
      </c>
    </row>
    <row r="4285" spans="1:4" ht="15.75" customHeight="1" x14ac:dyDescent="0.3">
      <c r="A4285" s="4">
        <v>44708</v>
      </c>
      <c r="B4285" s="2">
        <v>3140.09</v>
      </c>
      <c r="C4285" s="2">
        <v>49030.33</v>
      </c>
      <c r="D4285" s="2" t="s">
        <v>52</v>
      </c>
    </row>
    <row r="4286" spans="1:4" ht="15.75" customHeight="1" x14ac:dyDescent="0.3">
      <c r="A4286" s="4">
        <v>44708</v>
      </c>
      <c r="B4286" s="2">
        <v>24247.51</v>
      </c>
      <c r="C4286" s="2">
        <v>561491.94999999995</v>
      </c>
      <c r="D4286" s="2" t="s">
        <v>54</v>
      </c>
    </row>
    <row r="4287" spans="1:4" ht="15.75" customHeight="1" x14ac:dyDescent="0.3">
      <c r="A4287" s="4">
        <v>44710</v>
      </c>
      <c r="B4287" s="2">
        <v>585.09</v>
      </c>
      <c r="C4287" s="2">
        <v>-69401.210000000006</v>
      </c>
      <c r="D4287" s="2" t="s">
        <v>54</v>
      </c>
    </row>
    <row r="4288" spans="1:4" ht="15.75" customHeight="1" x14ac:dyDescent="0.3">
      <c r="A4288" s="4">
        <v>44710</v>
      </c>
      <c r="B4288" s="2">
        <v>117.16</v>
      </c>
      <c r="C4288" s="2">
        <v>-11274.9</v>
      </c>
      <c r="D4288" s="2" t="s">
        <v>52</v>
      </c>
    </row>
    <row r="4289" spans="1:4" ht="15.75" customHeight="1" x14ac:dyDescent="0.3">
      <c r="A4289" s="4">
        <v>44710</v>
      </c>
      <c r="B4289" s="2">
        <v>105.58</v>
      </c>
      <c r="C4289" s="2">
        <v>-25204.16</v>
      </c>
      <c r="D4289" s="2" t="s">
        <v>55</v>
      </c>
    </row>
    <row r="4290" spans="1:4" ht="15.75" customHeight="1" x14ac:dyDescent="0.3">
      <c r="A4290" s="4">
        <v>44710</v>
      </c>
      <c r="B4290" s="2">
        <v>187.43</v>
      </c>
      <c r="C4290" s="2">
        <v>-20259.740000000002</v>
      </c>
      <c r="D4290" s="2" t="s">
        <v>53</v>
      </c>
    </row>
    <row r="4291" spans="1:4" ht="15.75" customHeight="1" x14ac:dyDescent="0.3">
      <c r="A4291" s="4">
        <v>44711</v>
      </c>
      <c r="B4291" s="2">
        <v>7847.01</v>
      </c>
      <c r="C4291" s="2">
        <v>99123.61</v>
      </c>
      <c r="D4291" s="2" t="s">
        <v>55</v>
      </c>
    </row>
    <row r="4292" spans="1:4" ht="15.75" customHeight="1" x14ac:dyDescent="0.3">
      <c r="A4292" s="4">
        <v>44711</v>
      </c>
      <c r="B4292" s="2">
        <v>20992.78</v>
      </c>
      <c r="C4292" s="2">
        <v>939417.83</v>
      </c>
      <c r="D4292" s="2" t="s">
        <v>54</v>
      </c>
    </row>
    <row r="4293" spans="1:4" ht="15.75" customHeight="1" x14ac:dyDescent="0.3">
      <c r="A4293" s="4">
        <v>44711</v>
      </c>
      <c r="B4293" s="2">
        <v>15684.11</v>
      </c>
      <c r="C4293" s="2">
        <v>18372</v>
      </c>
      <c r="D4293" s="2" t="s">
        <v>53</v>
      </c>
    </row>
    <row r="4294" spans="1:4" ht="15.75" customHeight="1" x14ac:dyDescent="0.3">
      <c r="A4294" s="4">
        <v>44711</v>
      </c>
      <c r="B4294" s="2">
        <v>3023.26</v>
      </c>
      <c r="C4294" s="2">
        <v>-61046.83</v>
      </c>
      <c r="D4294" s="2" t="s">
        <v>52</v>
      </c>
    </row>
    <row r="4295" spans="1:4" ht="15.75" customHeight="1" x14ac:dyDescent="0.3">
      <c r="A4295" s="4">
        <v>44712</v>
      </c>
      <c r="B4295" s="2">
        <v>5266.52</v>
      </c>
      <c r="C4295" s="2">
        <v>-19066.580000000002</v>
      </c>
      <c r="D4295" s="2" t="s">
        <v>52</v>
      </c>
    </row>
    <row r="4296" spans="1:4" ht="15.75" customHeight="1" x14ac:dyDescent="0.3">
      <c r="A4296" s="4">
        <v>44712</v>
      </c>
      <c r="B4296" s="2">
        <v>12503.34</v>
      </c>
      <c r="C4296" s="2">
        <v>170032.58</v>
      </c>
      <c r="D4296" s="2" t="s">
        <v>55</v>
      </c>
    </row>
    <row r="4297" spans="1:4" ht="15.75" customHeight="1" x14ac:dyDescent="0.3">
      <c r="A4297" s="4">
        <v>44712</v>
      </c>
      <c r="B4297" s="2">
        <v>21502.7</v>
      </c>
      <c r="C4297" s="2">
        <v>115607.25</v>
      </c>
      <c r="D4297" s="2" t="s">
        <v>53</v>
      </c>
    </row>
    <row r="4298" spans="1:4" ht="15.75" customHeight="1" x14ac:dyDescent="0.3">
      <c r="A4298" s="4">
        <v>44712</v>
      </c>
      <c r="B4298" s="2">
        <v>34228.69</v>
      </c>
      <c r="C4298" s="2">
        <v>982330.14</v>
      </c>
      <c r="D4298" s="2" t="s">
        <v>54</v>
      </c>
    </row>
    <row r="4299" spans="1:4" ht="15.75" customHeight="1" x14ac:dyDescent="0.3">
      <c r="A4299" s="4">
        <v>44713</v>
      </c>
      <c r="B4299" s="2">
        <v>12789.72</v>
      </c>
      <c r="C4299" s="2">
        <v>-93696.82</v>
      </c>
      <c r="D4299" s="2" t="s">
        <v>55</v>
      </c>
    </row>
    <row r="4300" spans="1:4" ht="15.75" customHeight="1" x14ac:dyDescent="0.3">
      <c r="A4300" s="4">
        <v>44713</v>
      </c>
      <c r="B4300" s="2">
        <v>34699.370000000003</v>
      </c>
      <c r="C4300" s="2">
        <v>-425575.21</v>
      </c>
      <c r="D4300" s="2" t="s">
        <v>54</v>
      </c>
    </row>
    <row r="4301" spans="1:4" ht="15.75" customHeight="1" x14ac:dyDescent="0.3">
      <c r="A4301" s="4">
        <v>44713</v>
      </c>
      <c r="B4301" s="2">
        <v>19444.11</v>
      </c>
      <c r="C4301" s="2">
        <v>-700.06</v>
      </c>
      <c r="D4301" s="2" t="s">
        <v>53</v>
      </c>
    </row>
    <row r="4302" spans="1:4" ht="15.75" customHeight="1" x14ac:dyDescent="0.3">
      <c r="A4302" s="4">
        <v>44713</v>
      </c>
      <c r="B4302" s="2">
        <v>5771.45</v>
      </c>
      <c r="C4302" s="2">
        <v>-249310.35</v>
      </c>
      <c r="D4302" s="2" t="s">
        <v>52</v>
      </c>
    </row>
    <row r="4303" spans="1:4" ht="15.75" customHeight="1" x14ac:dyDescent="0.3">
      <c r="A4303" s="4">
        <v>44714</v>
      </c>
      <c r="B4303" s="2">
        <v>8721.2999999999993</v>
      </c>
      <c r="C4303" s="2">
        <v>-163748.74</v>
      </c>
      <c r="D4303" s="2" t="s">
        <v>55</v>
      </c>
    </row>
    <row r="4304" spans="1:4" ht="15.75" customHeight="1" x14ac:dyDescent="0.3">
      <c r="A4304" s="4">
        <v>44714</v>
      </c>
      <c r="B4304" s="2">
        <v>4059.11</v>
      </c>
      <c r="C4304" s="2">
        <v>-11046.21</v>
      </c>
      <c r="D4304" s="2" t="s">
        <v>52</v>
      </c>
    </row>
    <row r="4305" spans="1:4" ht="15.75" customHeight="1" x14ac:dyDescent="0.3">
      <c r="A4305" s="4">
        <v>44714</v>
      </c>
      <c r="B4305" s="2">
        <v>16492.689999999999</v>
      </c>
      <c r="C4305" s="2">
        <v>-260948.18</v>
      </c>
      <c r="D4305" s="2" t="s">
        <v>53</v>
      </c>
    </row>
    <row r="4306" spans="1:4" ht="15.75" customHeight="1" x14ac:dyDescent="0.3">
      <c r="A4306" s="4">
        <v>44714</v>
      </c>
      <c r="B4306" s="2">
        <v>28239.31</v>
      </c>
      <c r="C4306" s="2">
        <v>-3486193.76</v>
      </c>
      <c r="D4306" s="2" t="s">
        <v>54</v>
      </c>
    </row>
    <row r="4307" spans="1:4" ht="15.75" customHeight="1" x14ac:dyDescent="0.3">
      <c r="A4307" s="4">
        <v>44715</v>
      </c>
      <c r="B4307" s="2">
        <v>6116.64</v>
      </c>
      <c r="C4307" s="2">
        <v>11874.64</v>
      </c>
      <c r="D4307" s="2" t="s">
        <v>55</v>
      </c>
    </row>
    <row r="4308" spans="1:4" ht="15.75" customHeight="1" x14ac:dyDescent="0.3">
      <c r="A4308" s="4">
        <v>44715</v>
      </c>
      <c r="B4308" s="2">
        <v>24926.84</v>
      </c>
      <c r="C4308" s="2">
        <v>-985461.68</v>
      </c>
      <c r="D4308" s="2" t="s">
        <v>54</v>
      </c>
    </row>
    <row r="4309" spans="1:4" ht="15.75" customHeight="1" x14ac:dyDescent="0.3">
      <c r="A4309" s="4">
        <v>44715</v>
      </c>
      <c r="B4309" s="2">
        <v>3140.89</v>
      </c>
      <c r="C4309" s="2">
        <v>-132093.63</v>
      </c>
      <c r="D4309" s="2" t="s">
        <v>52</v>
      </c>
    </row>
    <row r="4310" spans="1:4" ht="15.75" customHeight="1" x14ac:dyDescent="0.3">
      <c r="A4310" s="4">
        <v>44715</v>
      </c>
      <c r="B4310" s="2">
        <v>16346.41</v>
      </c>
      <c r="C4310" s="2">
        <v>-46262.27</v>
      </c>
      <c r="D4310" s="2" t="s">
        <v>53</v>
      </c>
    </row>
    <row r="4311" spans="1:4" ht="15.75" customHeight="1" x14ac:dyDescent="0.3">
      <c r="A4311" s="4">
        <v>44717</v>
      </c>
      <c r="B4311" s="2">
        <v>163.09</v>
      </c>
      <c r="C4311" s="2">
        <v>-5941.53</v>
      </c>
      <c r="D4311" s="2" t="s">
        <v>53</v>
      </c>
    </row>
    <row r="4312" spans="1:4" ht="15.75" customHeight="1" x14ac:dyDescent="0.3">
      <c r="A4312" s="4">
        <v>44717</v>
      </c>
      <c r="B4312" s="2">
        <v>192.18</v>
      </c>
      <c r="C4312" s="2">
        <v>-14515.26</v>
      </c>
      <c r="D4312" s="2" t="s">
        <v>52</v>
      </c>
    </row>
    <row r="4313" spans="1:4" ht="15.75" customHeight="1" x14ac:dyDescent="0.3">
      <c r="A4313" s="4">
        <v>44717</v>
      </c>
      <c r="B4313" s="2">
        <v>111.35</v>
      </c>
      <c r="C4313" s="2">
        <v>-14735.63</v>
      </c>
      <c r="D4313" s="2" t="s">
        <v>55</v>
      </c>
    </row>
    <row r="4314" spans="1:4" ht="15.75" customHeight="1" x14ac:dyDescent="0.3">
      <c r="A4314" s="4">
        <v>44717</v>
      </c>
      <c r="B4314" s="2">
        <v>341.37</v>
      </c>
      <c r="C4314" s="2">
        <v>-31637.55</v>
      </c>
      <c r="D4314" s="2" t="s">
        <v>54</v>
      </c>
    </row>
    <row r="4315" spans="1:4" ht="15.75" customHeight="1" x14ac:dyDescent="0.3">
      <c r="A4315" s="4">
        <v>44718</v>
      </c>
      <c r="B4315" s="2">
        <v>6528.11</v>
      </c>
      <c r="C4315" s="2">
        <v>-413119.07</v>
      </c>
      <c r="D4315" s="2" t="s">
        <v>52</v>
      </c>
    </row>
    <row r="4316" spans="1:4" ht="15.75" customHeight="1" x14ac:dyDescent="0.3">
      <c r="A4316" s="4">
        <v>44718</v>
      </c>
      <c r="B4316" s="2">
        <v>8304.51</v>
      </c>
      <c r="C4316" s="2">
        <v>96746.67</v>
      </c>
      <c r="D4316" s="2" t="s">
        <v>55</v>
      </c>
    </row>
    <row r="4317" spans="1:4" ht="15.75" customHeight="1" x14ac:dyDescent="0.3">
      <c r="A4317" s="4">
        <v>44718</v>
      </c>
      <c r="B4317" s="2">
        <v>25010.58</v>
      </c>
      <c r="C4317" s="2">
        <v>-191812.03</v>
      </c>
      <c r="D4317" s="2" t="s">
        <v>54</v>
      </c>
    </row>
    <row r="4318" spans="1:4" ht="15.75" customHeight="1" x14ac:dyDescent="0.3">
      <c r="A4318" s="4">
        <v>44718</v>
      </c>
      <c r="B4318" s="2">
        <v>15490.67</v>
      </c>
      <c r="C4318" s="2">
        <v>-41660.71</v>
      </c>
      <c r="D4318" s="2" t="s">
        <v>53</v>
      </c>
    </row>
    <row r="4319" spans="1:4" ht="15.75" customHeight="1" x14ac:dyDescent="0.3">
      <c r="A4319" s="4">
        <v>44719</v>
      </c>
      <c r="B4319" s="2">
        <v>7956.13</v>
      </c>
      <c r="C4319" s="2">
        <v>-226101.88</v>
      </c>
      <c r="D4319" s="2" t="s">
        <v>52</v>
      </c>
    </row>
    <row r="4320" spans="1:4" ht="15.75" customHeight="1" x14ac:dyDescent="0.3">
      <c r="A4320" s="4">
        <v>44719</v>
      </c>
      <c r="B4320" s="2">
        <v>17365.150000000001</v>
      </c>
      <c r="C4320" s="2">
        <v>-189424.19</v>
      </c>
      <c r="D4320" s="2" t="s">
        <v>53</v>
      </c>
    </row>
    <row r="4321" spans="1:4" ht="15.75" customHeight="1" x14ac:dyDescent="0.3">
      <c r="A4321" s="4">
        <v>44719</v>
      </c>
      <c r="B4321" s="2">
        <v>10691.32</v>
      </c>
      <c r="C4321" s="2">
        <v>-103844.27</v>
      </c>
      <c r="D4321" s="2" t="s">
        <v>55</v>
      </c>
    </row>
    <row r="4322" spans="1:4" ht="15.75" customHeight="1" x14ac:dyDescent="0.3">
      <c r="A4322" s="4">
        <v>44719</v>
      </c>
      <c r="B4322" s="2">
        <v>28554.41</v>
      </c>
      <c r="C4322" s="2">
        <v>464666.17</v>
      </c>
      <c r="D4322" s="2" t="s">
        <v>54</v>
      </c>
    </row>
    <row r="4323" spans="1:4" ht="15.75" customHeight="1" x14ac:dyDescent="0.3">
      <c r="A4323" s="4">
        <v>44720</v>
      </c>
      <c r="B4323" s="2">
        <v>10030.98</v>
      </c>
      <c r="C4323" s="2">
        <v>-440251.88</v>
      </c>
      <c r="D4323" s="2" t="s">
        <v>52</v>
      </c>
    </row>
    <row r="4324" spans="1:4" ht="15.75" customHeight="1" x14ac:dyDescent="0.3">
      <c r="A4324" s="4">
        <v>44720</v>
      </c>
      <c r="B4324" s="2">
        <v>18619.18</v>
      </c>
      <c r="C4324" s="2">
        <v>59772.03</v>
      </c>
      <c r="D4324" s="2" t="s">
        <v>53</v>
      </c>
    </row>
    <row r="4325" spans="1:4" ht="15.75" customHeight="1" x14ac:dyDescent="0.3">
      <c r="A4325" s="4">
        <v>44720</v>
      </c>
      <c r="B4325" s="2">
        <v>7743.69</v>
      </c>
      <c r="C4325" s="2">
        <v>44101.99</v>
      </c>
      <c r="D4325" s="2" t="s">
        <v>55</v>
      </c>
    </row>
    <row r="4326" spans="1:4" ht="15.75" customHeight="1" x14ac:dyDescent="0.3">
      <c r="A4326" s="4">
        <v>44720</v>
      </c>
      <c r="B4326" s="2">
        <v>30097.360000000001</v>
      </c>
      <c r="C4326" s="2">
        <v>883236.89</v>
      </c>
      <c r="D4326" s="2" t="s">
        <v>54</v>
      </c>
    </row>
    <row r="4327" spans="1:4" ht="15.75" customHeight="1" x14ac:dyDescent="0.3">
      <c r="A4327" s="4">
        <v>44721</v>
      </c>
      <c r="B4327" s="2">
        <v>23100.27</v>
      </c>
      <c r="C4327" s="2">
        <v>-124647.07</v>
      </c>
      <c r="D4327" s="2" t="s">
        <v>53</v>
      </c>
    </row>
    <row r="4328" spans="1:4" ht="15.75" customHeight="1" x14ac:dyDescent="0.3">
      <c r="A4328" s="4">
        <v>44721</v>
      </c>
      <c r="B4328" s="2">
        <v>35004.69</v>
      </c>
      <c r="C4328" s="2">
        <v>1234319.02</v>
      </c>
      <c r="D4328" s="2" t="s">
        <v>54</v>
      </c>
    </row>
    <row r="4329" spans="1:4" ht="15.75" customHeight="1" x14ac:dyDescent="0.3">
      <c r="A4329" s="4">
        <v>44721</v>
      </c>
      <c r="B4329" s="2">
        <v>8533.2999999999993</v>
      </c>
      <c r="C4329" s="2">
        <v>47882.16</v>
      </c>
      <c r="D4329" s="2" t="s">
        <v>55</v>
      </c>
    </row>
    <row r="4330" spans="1:4" ht="15.75" customHeight="1" x14ac:dyDescent="0.3">
      <c r="A4330" s="4">
        <v>44721</v>
      </c>
      <c r="B4330" s="2">
        <v>9324.2199999999993</v>
      </c>
      <c r="C4330" s="2">
        <v>18872.990000000002</v>
      </c>
      <c r="D4330" s="2" t="s">
        <v>52</v>
      </c>
    </row>
    <row r="4331" spans="1:4" ht="15.75" customHeight="1" x14ac:dyDescent="0.3">
      <c r="A4331" s="4">
        <v>44722</v>
      </c>
      <c r="B4331" s="2">
        <v>8429.9699999999993</v>
      </c>
      <c r="C4331" s="2">
        <v>-752012.34</v>
      </c>
      <c r="D4331" s="2" t="s">
        <v>55</v>
      </c>
    </row>
    <row r="4332" spans="1:4" ht="15.75" customHeight="1" x14ac:dyDescent="0.3">
      <c r="A4332" s="4">
        <v>44722</v>
      </c>
      <c r="B4332" s="2">
        <v>7279.72</v>
      </c>
      <c r="C4332" s="2">
        <v>-24882.23</v>
      </c>
      <c r="D4332" s="2" t="s">
        <v>52</v>
      </c>
    </row>
    <row r="4333" spans="1:4" ht="15.75" customHeight="1" x14ac:dyDescent="0.3">
      <c r="A4333" s="4">
        <v>44722</v>
      </c>
      <c r="B4333" s="2">
        <v>19523.22</v>
      </c>
      <c r="C4333" s="2">
        <v>-852488.57</v>
      </c>
      <c r="D4333" s="2" t="s">
        <v>53</v>
      </c>
    </row>
    <row r="4334" spans="1:4" ht="15.75" customHeight="1" x14ac:dyDescent="0.3">
      <c r="A4334" s="4">
        <v>44722</v>
      </c>
      <c r="B4334" s="2">
        <v>40474.6</v>
      </c>
      <c r="C4334" s="2">
        <v>-2316375.69</v>
      </c>
      <c r="D4334" s="2" t="s">
        <v>54</v>
      </c>
    </row>
    <row r="4335" spans="1:4" ht="15.75" customHeight="1" x14ac:dyDescent="0.3">
      <c r="A4335" s="4">
        <v>44724</v>
      </c>
      <c r="B4335" s="2">
        <v>1035.6199999999999</v>
      </c>
      <c r="C4335" s="2">
        <v>-334188.46999999997</v>
      </c>
      <c r="D4335" s="2" t="s">
        <v>53</v>
      </c>
    </row>
    <row r="4336" spans="1:4" ht="15.75" customHeight="1" x14ac:dyDescent="0.3">
      <c r="A4336" s="4">
        <v>44724</v>
      </c>
      <c r="B4336" s="2">
        <v>382.58</v>
      </c>
      <c r="C4336" s="2">
        <v>-145344.95999999999</v>
      </c>
      <c r="D4336" s="2" t="s">
        <v>52</v>
      </c>
    </row>
    <row r="4337" spans="1:4" ht="15.75" customHeight="1" x14ac:dyDescent="0.3">
      <c r="A4337" s="4">
        <v>44724</v>
      </c>
      <c r="B4337" s="2">
        <v>694.16</v>
      </c>
      <c r="C4337" s="2">
        <v>-411540.14</v>
      </c>
      <c r="D4337" s="2" t="s">
        <v>54</v>
      </c>
    </row>
    <row r="4338" spans="1:4" ht="15.75" customHeight="1" x14ac:dyDescent="0.3">
      <c r="A4338" s="4">
        <v>44724</v>
      </c>
      <c r="B4338" s="2">
        <v>327.99</v>
      </c>
      <c r="C4338" s="2">
        <v>-173701.59</v>
      </c>
      <c r="D4338" s="2" t="s">
        <v>55</v>
      </c>
    </row>
    <row r="4339" spans="1:4" ht="15.75" customHeight="1" x14ac:dyDescent="0.3">
      <c r="A4339" s="4">
        <v>44725</v>
      </c>
      <c r="B4339" s="2">
        <v>32915.53</v>
      </c>
      <c r="C4339" s="2">
        <v>-3758725.23</v>
      </c>
      <c r="D4339" s="2" t="s">
        <v>54</v>
      </c>
    </row>
    <row r="4340" spans="1:4" ht="15.75" customHeight="1" x14ac:dyDescent="0.3">
      <c r="A4340" s="4">
        <v>44725</v>
      </c>
      <c r="B4340" s="2">
        <v>20518.330000000002</v>
      </c>
      <c r="C4340" s="2">
        <v>-1254430.95</v>
      </c>
      <c r="D4340" s="2" t="s">
        <v>53</v>
      </c>
    </row>
    <row r="4341" spans="1:4" ht="15.75" customHeight="1" x14ac:dyDescent="0.3">
      <c r="A4341" s="4">
        <v>44725</v>
      </c>
      <c r="B4341" s="2">
        <v>10590.39</v>
      </c>
      <c r="C4341" s="2">
        <v>-835940.84</v>
      </c>
      <c r="D4341" s="2" t="s">
        <v>55</v>
      </c>
    </row>
    <row r="4342" spans="1:4" ht="15.75" customHeight="1" x14ac:dyDescent="0.3">
      <c r="A4342" s="4">
        <v>44725</v>
      </c>
      <c r="B4342" s="2">
        <v>8840.18</v>
      </c>
      <c r="C4342" s="2">
        <v>-142403.25</v>
      </c>
      <c r="D4342" s="2" t="s">
        <v>52</v>
      </c>
    </row>
    <row r="4343" spans="1:4" ht="15.75" customHeight="1" x14ac:dyDescent="0.3">
      <c r="A4343" s="4">
        <v>44726</v>
      </c>
      <c r="B4343" s="2">
        <v>22063.23</v>
      </c>
      <c r="C4343" s="2">
        <v>-1043166.21</v>
      </c>
      <c r="D4343" s="2" t="s">
        <v>54</v>
      </c>
    </row>
    <row r="4344" spans="1:4" ht="15.75" customHeight="1" x14ac:dyDescent="0.3">
      <c r="A4344" s="4">
        <v>44726</v>
      </c>
      <c r="B4344" s="2">
        <v>17326.98</v>
      </c>
      <c r="C4344" s="2">
        <v>-242481.84</v>
      </c>
      <c r="D4344" s="2" t="s">
        <v>53</v>
      </c>
    </row>
    <row r="4345" spans="1:4" ht="15.75" customHeight="1" x14ac:dyDescent="0.3">
      <c r="A4345" s="4">
        <v>44726</v>
      </c>
      <c r="B4345" s="2">
        <v>6267.05</v>
      </c>
      <c r="C4345" s="2">
        <v>-224880.47</v>
      </c>
      <c r="D4345" s="2" t="s">
        <v>52</v>
      </c>
    </row>
    <row r="4346" spans="1:4" ht="15.75" customHeight="1" x14ac:dyDescent="0.3">
      <c r="A4346" s="4">
        <v>44726</v>
      </c>
      <c r="B4346" s="2">
        <v>12314.67</v>
      </c>
      <c r="C4346" s="2">
        <v>-982950.76</v>
      </c>
      <c r="D4346" s="2" t="s">
        <v>55</v>
      </c>
    </row>
    <row r="4347" spans="1:4" ht="15.75" customHeight="1" x14ac:dyDescent="0.3">
      <c r="A4347" s="4">
        <v>44727</v>
      </c>
      <c r="B4347" s="2">
        <v>29594.48</v>
      </c>
      <c r="C4347" s="2">
        <v>-761175.24</v>
      </c>
      <c r="D4347" s="2" t="s">
        <v>54</v>
      </c>
    </row>
    <row r="4348" spans="1:4" ht="15.75" customHeight="1" x14ac:dyDescent="0.3">
      <c r="A4348" s="4">
        <v>44727</v>
      </c>
      <c r="B4348" s="2">
        <v>22197.96</v>
      </c>
      <c r="C4348" s="2">
        <v>55249.86</v>
      </c>
      <c r="D4348" s="2" t="s">
        <v>53</v>
      </c>
    </row>
    <row r="4349" spans="1:4" ht="15.75" customHeight="1" x14ac:dyDescent="0.3">
      <c r="A4349" s="4">
        <v>44727</v>
      </c>
      <c r="B4349" s="2">
        <v>10042.66</v>
      </c>
      <c r="C4349" s="2">
        <v>-157491.96</v>
      </c>
      <c r="D4349" s="2" t="s">
        <v>55</v>
      </c>
    </row>
    <row r="4350" spans="1:4" ht="15.75" customHeight="1" x14ac:dyDescent="0.3">
      <c r="A4350" s="4">
        <v>44727</v>
      </c>
      <c r="B4350" s="2">
        <v>5696.21</v>
      </c>
      <c r="C4350" s="2">
        <v>-30416.81</v>
      </c>
      <c r="D4350" s="2" t="s">
        <v>52</v>
      </c>
    </row>
    <row r="4351" spans="1:4" ht="15.75" customHeight="1" x14ac:dyDescent="0.3">
      <c r="A4351" s="4">
        <v>44728</v>
      </c>
      <c r="B4351" s="2">
        <v>6107.43</v>
      </c>
      <c r="C4351" s="2">
        <v>17105.759999999998</v>
      </c>
      <c r="D4351" s="2" t="s">
        <v>52</v>
      </c>
    </row>
    <row r="4352" spans="1:4" ht="15.75" customHeight="1" x14ac:dyDescent="0.3">
      <c r="A4352" s="4">
        <v>44728</v>
      </c>
      <c r="B4352" s="2">
        <v>12220.91</v>
      </c>
      <c r="C4352" s="2">
        <v>-154939.57999999999</v>
      </c>
      <c r="D4352" s="2" t="s">
        <v>55</v>
      </c>
    </row>
    <row r="4353" spans="1:4" ht="15.75" customHeight="1" x14ac:dyDescent="0.3">
      <c r="A4353" s="4">
        <v>44728</v>
      </c>
      <c r="B4353" s="2">
        <v>25191.23</v>
      </c>
      <c r="C4353" s="2">
        <v>84314.78</v>
      </c>
      <c r="D4353" s="2" t="s">
        <v>54</v>
      </c>
    </row>
    <row r="4354" spans="1:4" ht="15.75" customHeight="1" x14ac:dyDescent="0.3">
      <c r="A4354" s="4">
        <v>44728</v>
      </c>
      <c r="B4354" s="2">
        <v>21038.77</v>
      </c>
      <c r="C4354" s="2">
        <v>-261452.79999999999</v>
      </c>
      <c r="D4354" s="2" t="s">
        <v>53</v>
      </c>
    </row>
    <row r="4355" spans="1:4" ht="15.75" customHeight="1" x14ac:dyDescent="0.3">
      <c r="A4355" s="4">
        <v>44729</v>
      </c>
      <c r="B4355" s="2">
        <v>14188.08</v>
      </c>
      <c r="C4355" s="2">
        <v>-104235.09</v>
      </c>
      <c r="D4355" s="2" t="s">
        <v>53</v>
      </c>
    </row>
    <row r="4356" spans="1:4" ht="15.75" customHeight="1" x14ac:dyDescent="0.3">
      <c r="A4356" s="4">
        <v>44729</v>
      </c>
      <c r="B4356" s="2">
        <v>6256.96</v>
      </c>
      <c r="C4356" s="2">
        <v>-193586</v>
      </c>
      <c r="D4356" s="2" t="s">
        <v>52</v>
      </c>
    </row>
    <row r="4357" spans="1:4" ht="15.75" customHeight="1" x14ac:dyDescent="0.3">
      <c r="A4357" s="4">
        <v>44729</v>
      </c>
      <c r="B4357" s="2">
        <v>18639.37</v>
      </c>
      <c r="C4357" s="2">
        <v>316777.59999999998</v>
      </c>
      <c r="D4357" s="2" t="s">
        <v>54</v>
      </c>
    </row>
    <row r="4358" spans="1:4" ht="15.75" customHeight="1" x14ac:dyDescent="0.3">
      <c r="A4358" s="4">
        <v>44729</v>
      </c>
      <c r="B4358" s="2">
        <v>7834.51</v>
      </c>
      <c r="C4358" s="2">
        <v>-36710.76</v>
      </c>
      <c r="D4358" s="2" t="s">
        <v>55</v>
      </c>
    </row>
    <row r="4359" spans="1:4" ht="15.75" customHeight="1" x14ac:dyDescent="0.3">
      <c r="A4359" s="4">
        <v>44731</v>
      </c>
      <c r="B4359" s="2">
        <v>76.17</v>
      </c>
      <c r="C4359" s="2">
        <v>-14664.79</v>
      </c>
      <c r="D4359" s="2" t="s">
        <v>55</v>
      </c>
    </row>
    <row r="4360" spans="1:4" ht="15.75" customHeight="1" x14ac:dyDescent="0.3">
      <c r="A4360" s="4">
        <v>44731</v>
      </c>
      <c r="B4360" s="2">
        <v>193.31</v>
      </c>
      <c r="C4360" s="2">
        <v>-25763.15</v>
      </c>
      <c r="D4360" s="2" t="s">
        <v>53</v>
      </c>
    </row>
    <row r="4361" spans="1:4" ht="15.75" customHeight="1" x14ac:dyDescent="0.3">
      <c r="A4361" s="4">
        <v>44731</v>
      </c>
      <c r="B4361" s="2">
        <v>294.98</v>
      </c>
      <c r="C4361" s="2">
        <v>-12866.17</v>
      </c>
      <c r="D4361" s="2" t="s">
        <v>54</v>
      </c>
    </row>
    <row r="4362" spans="1:4" ht="15.75" customHeight="1" x14ac:dyDescent="0.3">
      <c r="A4362" s="4">
        <v>44731</v>
      </c>
      <c r="B4362" s="2">
        <v>195.44</v>
      </c>
      <c r="C4362" s="2">
        <v>-12817.36</v>
      </c>
      <c r="D4362" s="2" t="s">
        <v>52</v>
      </c>
    </row>
    <row r="4363" spans="1:4" ht="15.75" customHeight="1" x14ac:dyDescent="0.3">
      <c r="A4363" s="4">
        <v>44732</v>
      </c>
      <c r="B4363" s="2">
        <v>14240.21</v>
      </c>
      <c r="C4363" s="2">
        <v>537139.93000000005</v>
      </c>
      <c r="D4363" s="2" t="s">
        <v>54</v>
      </c>
    </row>
    <row r="4364" spans="1:4" ht="15.75" customHeight="1" x14ac:dyDescent="0.3">
      <c r="A4364" s="4">
        <v>44732</v>
      </c>
      <c r="B4364" s="2">
        <v>5702.5</v>
      </c>
      <c r="C4364" s="2">
        <v>33607.31</v>
      </c>
      <c r="D4364" s="2" t="s">
        <v>55</v>
      </c>
    </row>
    <row r="4365" spans="1:4" ht="15.75" customHeight="1" x14ac:dyDescent="0.3">
      <c r="A4365" s="4">
        <v>44732</v>
      </c>
      <c r="B4365" s="2">
        <v>12295.17</v>
      </c>
      <c r="C4365" s="2">
        <v>22727.47</v>
      </c>
      <c r="D4365" s="2" t="s">
        <v>53</v>
      </c>
    </row>
    <row r="4366" spans="1:4" ht="15.75" customHeight="1" x14ac:dyDescent="0.3">
      <c r="A4366" s="4">
        <v>44732</v>
      </c>
      <c r="B4366" s="2">
        <v>5632.55</v>
      </c>
      <c r="C4366" s="2">
        <v>4431.91</v>
      </c>
      <c r="D4366" s="2" t="s">
        <v>52</v>
      </c>
    </row>
    <row r="4367" spans="1:4" ht="15.75" customHeight="1" x14ac:dyDescent="0.3">
      <c r="A4367" s="4">
        <v>44733</v>
      </c>
      <c r="B4367" s="2">
        <v>16986.599999999999</v>
      </c>
      <c r="C4367" s="2">
        <v>185925.85</v>
      </c>
      <c r="D4367" s="2" t="s">
        <v>53</v>
      </c>
    </row>
    <row r="4368" spans="1:4" ht="15.75" customHeight="1" x14ac:dyDescent="0.3">
      <c r="A4368" s="4">
        <v>44733</v>
      </c>
      <c r="B4368" s="2">
        <v>24692.29</v>
      </c>
      <c r="C4368" s="2">
        <v>879545.5</v>
      </c>
      <c r="D4368" s="2" t="s">
        <v>54</v>
      </c>
    </row>
    <row r="4369" spans="1:4" ht="15.75" customHeight="1" x14ac:dyDescent="0.3">
      <c r="A4369" s="4">
        <v>44733</v>
      </c>
      <c r="B4369" s="2">
        <v>6975.61</v>
      </c>
      <c r="C4369" s="2">
        <v>63889.47</v>
      </c>
      <c r="D4369" s="2" t="s">
        <v>55</v>
      </c>
    </row>
    <row r="4370" spans="1:4" ht="15.75" customHeight="1" x14ac:dyDescent="0.3">
      <c r="A4370" s="4">
        <v>44733</v>
      </c>
      <c r="B4370" s="2">
        <v>9081.02</v>
      </c>
      <c r="C4370" s="2">
        <v>-640264.24</v>
      </c>
      <c r="D4370" s="2" t="s">
        <v>52</v>
      </c>
    </row>
    <row r="4371" spans="1:4" ht="15.75" customHeight="1" x14ac:dyDescent="0.3">
      <c r="A4371" s="4">
        <v>44734</v>
      </c>
      <c r="B4371" s="2">
        <v>30273.41</v>
      </c>
      <c r="C4371" s="2">
        <v>-158404.19</v>
      </c>
      <c r="D4371" s="2" t="s">
        <v>54</v>
      </c>
    </row>
    <row r="4372" spans="1:4" ht="15.75" customHeight="1" x14ac:dyDescent="0.3">
      <c r="A4372" s="4">
        <v>44734</v>
      </c>
      <c r="B4372" s="2">
        <v>9089.81</v>
      </c>
      <c r="C4372" s="2">
        <v>50942.48</v>
      </c>
      <c r="D4372" s="2" t="s">
        <v>55</v>
      </c>
    </row>
    <row r="4373" spans="1:4" ht="15.75" customHeight="1" x14ac:dyDescent="0.3">
      <c r="A4373" s="4">
        <v>44734</v>
      </c>
      <c r="B4373" s="2">
        <v>17946.689999999999</v>
      </c>
      <c r="C4373" s="2">
        <v>-409934.53</v>
      </c>
      <c r="D4373" s="2" t="s">
        <v>53</v>
      </c>
    </row>
    <row r="4374" spans="1:4" ht="15.75" customHeight="1" x14ac:dyDescent="0.3">
      <c r="A4374" s="4">
        <v>44734</v>
      </c>
      <c r="B4374" s="2">
        <v>6971.23</v>
      </c>
      <c r="C4374" s="2">
        <v>-54897.91</v>
      </c>
      <c r="D4374" s="2" t="s">
        <v>52</v>
      </c>
    </row>
    <row r="4375" spans="1:4" ht="15.75" customHeight="1" x14ac:dyDescent="0.3">
      <c r="A4375" s="4">
        <v>44735</v>
      </c>
      <c r="B4375" s="2">
        <v>18958.77</v>
      </c>
      <c r="C4375" s="2">
        <v>128703.45</v>
      </c>
      <c r="D4375" s="2" t="s">
        <v>53</v>
      </c>
    </row>
    <row r="4376" spans="1:4" ht="15.75" customHeight="1" x14ac:dyDescent="0.3">
      <c r="A4376" s="4">
        <v>44735</v>
      </c>
      <c r="B4376" s="2">
        <v>8589.67</v>
      </c>
      <c r="C4376" s="2">
        <v>157476.60999999999</v>
      </c>
      <c r="D4376" s="2" t="s">
        <v>55</v>
      </c>
    </row>
    <row r="4377" spans="1:4" ht="15.75" customHeight="1" x14ac:dyDescent="0.3">
      <c r="A4377" s="4">
        <v>44735</v>
      </c>
      <c r="B4377" s="2">
        <v>7328.21</v>
      </c>
      <c r="C4377" s="2">
        <v>67846.179999999993</v>
      </c>
      <c r="D4377" s="2" t="s">
        <v>52</v>
      </c>
    </row>
    <row r="4378" spans="1:4" ht="15.75" customHeight="1" x14ac:dyDescent="0.3">
      <c r="A4378" s="4">
        <v>44735</v>
      </c>
      <c r="B4378" s="2">
        <v>29577.19</v>
      </c>
      <c r="C4378" s="2">
        <v>653664.9</v>
      </c>
      <c r="D4378" s="2" t="s">
        <v>54</v>
      </c>
    </row>
    <row r="4379" spans="1:4" ht="15.75" customHeight="1" x14ac:dyDescent="0.3">
      <c r="A4379" s="4">
        <v>44736</v>
      </c>
      <c r="B4379" s="2">
        <v>14408.46</v>
      </c>
      <c r="C4379" s="2">
        <v>95711.96</v>
      </c>
      <c r="D4379" s="2" t="s">
        <v>53</v>
      </c>
    </row>
    <row r="4380" spans="1:4" ht="15.75" customHeight="1" x14ac:dyDescent="0.3">
      <c r="A4380" s="4">
        <v>44736</v>
      </c>
      <c r="B4380" s="2">
        <v>24535.09</v>
      </c>
      <c r="C4380" s="2">
        <v>874220.13</v>
      </c>
      <c r="D4380" s="2" t="s">
        <v>54</v>
      </c>
    </row>
    <row r="4381" spans="1:4" ht="15.75" customHeight="1" x14ac:dyDescent="0.3">
      <c r="A4381" s="4">
        <v>44736</v>
      </c>
      <c r="B4381" s="2">
        <v>8909.09</v>
      </c>
      <c r="C4381" s="2">
        <v>-24484.87</v>
      </c>
      <c r="D4381" s="2" t="s">
        <v>55</v>
      </c>
    </row>
    <row r="4382" spans="1:4" ht="15.75" customHeight="1" x14ac:dyDescent="0.3">
      <c r="A4382" s="4">
        <v>44736</v>
      </c>
      <c r="B4382" s="2">
        <v>6353.09</v>
      </c>
      <c r="C4382" s="2">
        <v>-25412.19</v>
      </c>
      <c r="D4382" s="2" t="s">
        <v>52</v>
      </c>
    </row>
    <row r="4383" spans="1:4" ht="15.75" customHeight="1" x14ac:dyDescent="0.3">
      <c r="A4383" s="4">
        <v>44738</v>
      </c>
      <c r="B4383" s="2">
        <v>173.41</v>
      </c>
      <c r="C4383" s="2">
        <v>-16416.72</v>
      </c>
      <c r="D4383" s="2" t="s">
        <v>55</v>
      </c>
    </row>
    <row r="4384" spans="1:4" ht="15.75" customHeight="1" x14ac:dyDescent="0.3">
      <c r="A4384" s="4">
        <v>44738</v>
      </c>
      <c r="B4384" s="2">
        <v>444.28</v>
      </c>
      <c r="C4384" s="2">
        <v>-5634.14</v>
      </c>
      <c r="D4384" s="2" t="s">
        <v>53</v>
      </c>
    </row>
    <row r="4385" spans="1:4" ht="15.75" customHeight="1" x14ac:dyDescent="0.3">
      <c r="A4385" s="4">
        <v>44738</v>
      </c>
      <c r="B4385" s="2">
        <v>111.43</v>
      </c>
      <c r="C4385" s="2">
        <v>-1295.18</v>
      </c>
      <c r="D4385" s="2" t="s">
        <v>52</v>
      </c>
    </row>
    <row r="4386" spans="1:4" ht="15.75" customHeight="1" x14ac:dyDescent="0.3">
      <c r="A4386" s="4">
        <v>44738</v>
      </c>
      <c r="B4386" s="2">
        <v>993.92</v>
      </c>
      <c r="C4386" s="2">
        <v>73491.100000000006</v>
      </c>
      <c r="D4386" s="2" t="s">
        <v>54</v>
      </c>
    </row>
    <row r="4387" spans="1:4" ht="15.75" customHeight="1" x14ac:dyDescent="0.3">
      <c r="A4387" s="4">
        <v>44739</v>
      </c>
      <c r="B4387" s="2">
        <v>27711.24</v>
      </c>
      <c r="C4387" s="2">
        <v>559255.51</v>
      </c>
      <c r="D4387" s="2" t="s">
        <v>54</v>
      </c>
    </row>
    <row r="4388" spans="1:4" ht="15.75" customHeight="1" x14ac:dyDescent="0.3">
      <c r="A4388" s="4">
        <v>44739</v>
      </c>
      <c r="B4388" s="2">
        <v>6332.56</v>
      </c>
      <c r="C4388" s="2">
        <v>-23188.78</v>
      </c>
      <c r="D4388" s="2" t="s">
        <v>52</v>
      </c>
    </row>
    <row r="4389" spans="1:4" ht="15.75" customHeight="1" x14ac:dyDescent="0.3">
      <c r="A4389" s="4">
        <v>44739</v>
      </c>
      <c r="B4389" s="2">
        <v>15558.61</v>
      </c>
      <c r="C4389" s="2">
        <v>110525.06</v>
      </c>
      <c r="D4389" s="2" t="s">
        <v>53</v>
      </c>
    </row>
    <row r="4390" spans="1:4" ht="15.75" customHeight="1" x14ac:dyDescent="0.3">
      <c r="A4390" s="4">
        <v>44739</v>
      </c>
      <c r="B4390" s="2">
        <v>9094.6</v>
      </c>
      <c r="C4390" s="2">
        <v>119135.12</v>
      </c>
      <c r="D4390" s="2" t="s">
        <v>55</v>
      </c>
    </row>
    <row r="4391" spans="1:4" ht="15.75" customHeight="1" x14ac:dyDescent="0.3">
      <c r="A4391" s="4">
        <v>44740</v>
      </c>
      <c r="B4391" s="2">
        <v>8491.34</v>
      </c>
      <c r="C4391" s="2">
        <v>-133117.57</v>
      </c>
      <c r="D4391" s="2" t="s">
        <v>52</v>
      </c>
    </row>
    <row r="4392" spans="1:4" ht="15.75" customHeight="1" x14ac:dyDescent="0.3">
      <c r="A4392" s="4">
        <v>44740</v>
      </c>
      <c r="B4392" s="2">
        <v>10826.77</v>
      </c>
      <c r="C4392" s="2">
        <v>-47706.97</v>
      </c>
      <c r="D4392" s="2" t="s">
        <v>55</v>
      </c>
    </row>
    <row r="4393" spans="1:4" ht="15.75" customHeight="1" x14ac:dyDescent="0.3">
      <c r="A4393" s="4">
        <v>44740</v>
      </c>
      <c r="B4393" s="2">
        <v>25426.29</v>
      </c>
      <c r="C4393" s="2">
        <v>883951.39</v>
      </c>
      <c r="D4393" s="2" t="s">
        <v>54</v>
      </c>
    </row>
    <row r="4394" spans="1:4" ht="15.75" customHeight="1" x14ac:dyDescent="0.3">
      <c r="A4394" s="4">
        <v>44740</v>
      </c>
      <c r="B4394" s="2">
        <v>17416.330000000002</v>
      </c>
      <c r="C4394" s="2">
        <v>19402.22</v>
      </c>
      <c r="D4394" s="2" t="s">
        <v>53</v>
      </c>
    </row>
    <row r="4395" spans="1:4" ht="15.75" customHeight="1" x14ac:dyDescent="0.3">
      <c r="A4395" s="4">
        <v>44741</v>
      </c>
      <c r="B4395" s="2">
        <v>33040.35</v>
      </c>
      <c r="C4395" s="2">
        <v>201615.68</v>
      </c>
      <c r="D4395" s="2" t="s">
        <v>54</v>
      </c>
    </row>
    <row r="4396" spans="1:4" ht="15.75" customHeight="1" x14ac:dyDescent="0.3">
      <c r="A4396" s="4">
        <v>44741</v>
      </c>
      <c r="B4396" s="2">
        <v>8648.32</v>
      </c>
      <c r="C4396" s="2">
        <v>-212625.31</v>
      </c>
      <c r="D4396" s="2" t="s">
        <v>52</v>
      </c>
    </row>
    <row r="4397" spans="1:4" ht="15.75" customHeight="1" x14ac:dyDescent="0.3">
      <c r="A4397" s="4">
        <v>44741</v>
      </c>
      <c r="B4397" s="2">
        <v>17915.63</v>
      </c>
      <c r="C4397" s="2">
        <v>-262529.13</v>
      </c>
      <c r="D4397" s="2" t="s">
        <v>53</v>
      </c>
    </row>
    <row r="4398" spans="1:4" ht="15.75" customHeight="1" x14ac:dyDescent="0.3">
      <c r="A4398" s="4">
        <v>44741</v>
      </c>
      <c r="B4398" s="2">
        <v>11566.8</v>
      </c>
      <c r="C4398" s="2">
        <v>-730144.26</v>
      </c>
      <c r="D4398" s="2" t="s">
        <v>55</v>
      </c>
    </row>
    <row r="4399" spans="1:4" ht="15.75" customHeight="1" x14ac:dyDescent="0.3">
      <c r="A4399" s="4">
        <v>44742</v>
      </c>
      <c r="B4399" s="2">
        <v>6921.83</v>
      </c>
      <c r="C4399" s="2">
        <v>24407.89</v>
      </c>
      <c r="D4399" s="2" t="s">
        <v>52</v>
      </c>
    </row>
    <row r="4400" spans="1:4" ht="15.75" customHeight="1" x14ac:dyDescent="0.3">
      <c r="A4400" s="4">
        <v>44742</v>
      </c>
      <c r="B4400" s="2">
        <v>11128.7</v>
      </c>
      <c r="C4400" s="2">
        <v>-195220.65</v>
      </c>
      <c r="D4400" s="2" t="s">
        <v>55</v>
      </c>
    </row>
    <row r="4401" spans="1:4" ht="15.75" customHeight="1" x14ac:dyDescent="0.3">
      <c r="A4401" s="4">
        <v>44742</v>
      </c>
      <c r="B4401" s="2">
        <v>21736.93</v>
      </c>
      <c r="C4401" s="2">
        <v>-231321.53</v>
      </c>
      <c r="D4401" s="2" t="s">
        <v>53</v>
      </c>
    </row>
    <row r="4402" spans="1:4" ht="15.75" customHeight="1" x14ac:dyDescent="0.3">
      <c r="A4402" s="4">
        <v>44742</v>
      </c>
      <c r="B4402" s="2">
        <v>36591.93</v>
      </c>
      <c r="C4402" s="2">
        <v>958648.74</v>
      </c>
      <c r="D4402" s="2" t="s">
        <v>54</v>
      </c>
    </row>
    <row r="4403" spans="1:4" ht="15.75" customHeight="1" x14ac:dyDescent="0.3">
      <c r="A4403" s="4">
        <v>44743</v>
      </c>
      <c r="B4403" s="2">
        <v>36358.480000000003</v>
      </c>
      <c r="C4403" s="2">
        <v>-2482600.6800000002</v>
      </c>
      <c r="D4403" s="2" t="s">
        <v>54</v>
      </c>
    </row>
    <row r="4404" spans="1:4" ht="15.75" customHeight="1" x14ac:dyDescent="0.3">
      <c r="A4404" s="4">
        <v>44743</v>
      </c>
      <c r="B4404" s="2">
        <v>19024.23</v>
      </c>
      <c r="C4404" s="2">
        <v>124997.43</v>
      </c>
      <c r="D4404" s="2" t="s">
        <v>53</v>
      </c>
    </row>
    <row r="4405" spans="1:4" ht="15.75" customHeight="1" x14ac:dyDescent="0.3">
      <c r="A4405" s="4">
        <v>44743</v>
      </c>
      <c r="B4405" s="2">
        <v>12002.32</v>
      </c>
      <c r="C4405" s="2">
        <v>-784025.71</v>
      </c>
      <c r="D4405" s="2" t="s">
        <v>55</v>
      </c>
    </row>
    <row r="4406" spans="1:4" ht="15.75" customHeight="1" x14ac:dyDescent="0.3">
      <c r="A4406" s="4">
        <v>44743</v>
      </c>
      <c r="B4406" s="2">
        <v>7345.88</v>
      </c>
      <c r="C4406" s="2">
        <v>58691.48</v>
      </c>
      <c r="D4406" s="2" t="s">
        <v>52</v>
      </c>
    </row>
    <row r="4407" spans="1:4" ht="15.75" customHeight="1" x14ac:dyDescent="0.3">
      <c r="A4407" s="4">
        <v>44745</v>
      </c>
      <c r="B4407" s="2">
        <v>238.21</v>
      </c>
      <c r="C4407" s="2">
        <v>-40894.699999999997</v>
      </c>
      <c r="D4407" s="2" t="s">
        <v>55</v>
      </c>
    </row>
    <row r="4408" spans="1:4" ht="15.75" customHeight="1" x14ac:dyDescent="0.3">
      <c r="A4408" s="4">
        <v>44745</v>
      </c>
      <c r="B4408" s="2">
        <v>253.47</v>
      </c>
      <c r="C4408" s="2">
        <v>2487.13</v>
      </c>
      <c r="D4408" s="2" t="s">
        <v>53</v>
      </c>
    </row>
    <row r="4409" spans="1:4" ht="15.75" customHeight="1" x14ac:dyDescent="0.3">
      <c r="A4409" s="4">
        <v>44745</v>
      </c>
      <c r="B4409" s="2">
        <v>332.89</v>
      </c>
      <c r="C4409" s="2">
        <v>-8750.08</v>
      </c>
      <c r="D4409" s="2" t="s">
        <v>54</v>
      </c>
    </row>
    <row r="4410" spans="1:4" ht="15.75" customHeight="1" x14ac:dyDescent="0.3">
      <c r="A4410" s="4">
        <v>44745</v>
      </c>
      <c r="B4410" s="2">
        <v>125.08</v>
      </c>
      <c r="C4410" s="2">
        <v>-8706.9699999999993</v>
      </c>
      <c r="D4410" s="2" t="s">
        <v>52</v>
      </c>
    </row>
    <row r="4411" spans="1:4" ht="15.75" customHeight="1" x14ac:dyDescent="0.3">
      <c r="A4411" s="4">
        <v>44746</v>
      </c>
      <c r="B4411" s="2">
        <v>13490.24</v>
      </c>
      <c r="C4411" s="2">
        <v>120313.63</v>
      </c>
      <c r="D4411" s="2" t="s">
        <v>53</v>
      </c>
    </row>
    <row r="4412" spans="1:4" ht="15.75" customHeight="1" x14ac:dyDescent="0.3">
      <c r="A4412" s="4">
        <v>44746</v>
      </c>
      <c r="B4412" s="2">
        <v>6537.16</v>
      </c>
      <c r="C4412" s="2">
        <v>25082.77</v>
      </c>
      <c r="D4412" s="2" t="s">
        <v>55</v>
      </c>
    </row>
    <row r="4413" spans="1:4" ht="15.75" customHeight="1" x14ac:dyDescent="0.3">
      <c r="A4413" s="4">
        <v>44746</v>
      </c>
      <c r="B4413" s="2">
        <v>18348.259999999998</v>
      </c>
      <c r="C4413" s="2">
        <v>611231.65</v>
      </c>
      <c r="D4413" s="2" t="s">
        <v>54</v>
      </c>
    </row>
    <row r="4414" spans="1:4" ht="15.75" customHeight="1" x14ac:dyDescent="0.3">
      <c r="A4414" s="4">
        <v>44746</v>
      </c>
      <c r="B4414" s="2">
        <v>4543.34</v>
      </c>
      <c r="C4414" s="2">
        <v>-82742.59</v>
      </c>
      <c r="D4414" s="2" t="s">
        <v>52</v>
      </c>
    </row>
    <row r="4415" spans="1:4" ht="15.75" customHeight="1" x14ac:dyDescent="0.3">
      <c r="A4415" s="4">
        <v>44747</v>
      </c>
      <c r="B4415" s="2">
        <v>6691.67</v>
      </c>
      <c r="C4415" s="2">
        <v>-120393.87</v>
      </c>
      <c r="D4415" s="2" t="s">
        <v>52</v>
      </c>
    </row>
    <row r="4416" spans="1:4" ht="15.75" customHeight="1" x14ac:dyDescent="0.3">
      <c r="A4416" s="4">
        <v>44747</v>
      </c>
      <c r="B4416" s="2">
        <v>40071.620000000003</v>
      </c>
      <c r="C4416" s="2">
        <v>-8805491.6199999992</v>
      </c>
      <c r="D4416" s="2" t="s">
        <v>54</v>
      </c>
    </row>
    <row r="4417" spans="1:4" ht="15.75" customHeight="1" x14ac:dyDescent="0.3">
      <c r="A4417" s="4">
        <v>44747</v>
      </c>
      <c r="B4417" s="2">
        <v>11093.73</v>
      </c>
      <c r="C4417" s="2">
        <v>-873481.61</v>
      </c>
      <c r="D4417" s="2" t="s">
        <v>55</v>
      </c>
    </row>
    <row r="4418" spans="1:4" ht="15.75" customHeight="1" x14ac:dyDescent="0.3">
      <c r="A4418" s="4">
        <v>44747</v>
      </c>
      <c r="B4418" s="2">
        <v>25955.63</v>
      </c>
      <c r="C4418" s="2">
        <v>-3244733.52</v>
      </c>
      <c r="D4418" s="2" t="s">
        <v>53</v>
      </c>
    </row>
    <row r="4419" spans="1:4" ht="15.75" customHeight="1" x14ac:dyDescent="0.3">
      <c r="A4419" s="4">
        <v>44748</v>
      </c>
      <c r="B4419" s="2">
        <v>5913.19</v>
      </c>
      <c r="C4419" s="2">
        <v>-199517.1</v>
      </c>
      <c r="D4419" s="2" t="s">
        <v>52</v>
      </c>
    </row>
    <row r="4420" spans="1:4" ht="15.75" customHeight="1" x14ac:dyDescent="0.3">
      <c r="A4420" s="4">
        <v>44748</v>
      </c>
      <c r="B4420" s="2">
        <v>19660.97</v>
      </c>
      <c r="C4420" s="2">
        <v>-1539790.74</v>
      </c>
      <c r="D4420" s="2" t="s">
        <v>53</v>
      </c>
    </row>
    <row r="4421" spans="1:4" ht="15.75" customHeight="1" x14ac:dyDescent="0.3">
      <c r="A4421" s="4">
        <v>44748</v>
      </c>
      <c r="B4421" s="2">
        <v>11411.62</v>
      </c>
      <c r="C4421" s="2">
        <v>-292288.71000000002</v>
      </c>
      <c r="D4421" s="2" t="s">
        <v>55</v>
      </c>
    </row>
    <row r="4422" spans="1:4" ht="15.75" customHeight="1" x14ac:dyDescent="0.3">
      <c r="A4422" s="4">
        <v>44748</v>
      </c>
      <c r="B4422" s="2">
        <v>36260.870000000003</v>
      </c>
      <c r="C4422" s="2">
        <v>-5698562.7699999996</v>
      </c>
      <c r="D4422" s="2" t="s">
        <v>54</v>
      </c>
    </row>
    <row r="4423" spans="1:4" ht="15.75" customHeight="1" x14ac:dyDescent="0.3">
      <c r="A4423" s="4">
        <v>44749</v>
      </c>
      <c r="B4423" s="2">
        <v>4550.1099999999997</v>
      </c>
      <c r="C4423" s="2">
        <v>-18322.59</v>
      </c>
      <c r="D4423" s="2" t="s">
        <v>52</v>
      </c>
    </row>
    <row r="4424" spans="1:4" ht="15.75" customHeight="1" x14ac:dyDescent="0.3">
      <c r="A4424" s="4">
        <v>44749</v>
      </c>
      <c r="B4424" s="2">
        <v>15718.78</v>
      </c>
      <c r="C4424" s="2">
        <v>-249572.98</v>
      </c>
      <c r="D4424" s="2" t="s">
        <v>53</v>
      </c>
    </row>
    <row r="4425" spans="1:4" ht="15.75" customHeight="1" x14ac:dyDescent="0.3">
      <c r="A4425" s="4">
        <v>44749</v>
      </c>
      <c r="B4425" s="2">
        <v>11240.24</v>
      </c>
      <c r="C4425" s="2">
        <v>-159186.85</v>
      </c>
      <c r="D4425" s="2" t="s">
        <v>55</v>
      </c>
    </row>
    <row r="4426" spans="1:4" ht="15.75" customHeight="1" x14ac:dyDescent="0.3">
      <c r="A4426" s="4">
        <v>44749</v>
      </c>
      <c r="B4426" s="2">
        <v>21579.66</v>
      </c>
      <c r="C4426" s="2">
        <v>21213.64</v>
      </c>
      <c r="D4426" s="2" t="s">
        <v>54</v>
      </c>
    </row>
    <row r="4427" spans="1:4" ht="15.75" customHeight="1" x14ac:dyDescent="0.3">
      <c r="A4427" s="4">
        <v>44750</v>
      </c>
      <c r="B4427" s="2">
        <v>19077.07</v>
      </c>
      <c r="C4427" s="2">
        <v>-775698.61</v>
      </c>
      <c r="D4427" s="2" t="s">
        <v>53</v>
      </c>
    </row>
    <row r="4428" spans="1:4" ht="15.75" customHeight="1" x14ac:dyDescent="0.3">
      <c r="A4428" s="4">
        <v>44750</v>
      </c>
      <c r="B4428" s="2">
        <v>7272.83</v>
      </c>
      <c r="C4428" s="2">
        <v>129377.85</v>
      </c>
      <c r="D4428" s="2" t="s">
        <v>52</v>
      </c>
    </row>
    <row r="4429" spans="1:4" ht="15.75" customHeight="1" x14ac:dyDescent="0.3">
      <c r="A4429" s="4">
        <v>44750</v>
      </c>
      <c r="B4429" s="2">
        <v>23706.639999999999</v>
      </c>
      <c r="C4429" s="2">
        <v>289464.84000000003</v>
      </c>
      <c r="D4429" s="2" t="s">
        <v>54</v>
      </c>
    </row>
    <row r="4430" spans="1:4" ht="15.75" customHeight="1" x14ac:dyDescent="0.3">
      <c r="A4430" s="4">
        <v>44750</v>
      </c>
      <c r="B4430" s="2">
        <v>10061.86</v>
      </c>
      <c r="C4430" s="2">
        <v>-162705.07</v>
      </c>
      <c r="D4430" s="2" t="s">
        <v>55</v>
      </c>
    </row>
    <row r="4431" spans="1:4" ht="15.75" customHeight="1" x14ac:dyDescent="0.3">
      <c r="A4431" s="4">
        <v>44752</v>
      </c>
      <c r="B4431" s="2">
        <v>115.9</v>
      </c>
      <c r="C4431" s="2">
        <v>-2552.73</v>
      </c>
      <c r="D4431" s="2" t="s">
        <v>55</v>
      </c>
    </row>
    <row r="4432" spans="1:4" ht="15.75" customHeight="1" x14ac:dyDescent="0.3">
      <c r="A4432" s="4">
        <v>44752</v>
      </c>
      <c r="B4432" s="2">
        <v>68.56</v>
      </c>
      <c r="C4432" s="2">
        <v>-3299.54</v>
      </c>
      <c r="D4432" s="2" t="s">
        <v>52</v>
      </c>
    </row>
    <row r="4433" spans="1:4" ht="15.75" customHeight="1" x14ac:dyDescent="0.3">
      <c r="A4433" s="4">
        <v>44752</v>
      </c>
      <c r="B4433" s="2">
        <v>240.78</v>
      </c>
      <c r="C4433" s="2">
        <v>-24914.3</v>
      </c>
      <c r="D4433" s="2" t="s">
        <v>54</v>
      </c>
    </row>
    <row r="4434" spans="1:4" ht="15.75" customHeight="1" x14ac:dyDescent="0.3">
      <c r="A4434" s="4">
        <v>44752</v>
      </c>
      <c r="B4434" s="2">
        <v>302.89999999999998</v>
      </c>
      <c r="C4434" s="2">
        <v>-2688.64</v>
      </c>
      <c r="D4434" s="2" t="s">
        <v>53</v>
      </c>
    </row>
    <row r="4435" spans="1:4" ht="15.75" customHeight="1" x14ac:dyDescent="0.3">
      <c r="A4435" s="4">
        <v>44753</v>
      </c>
      <c r="B4435" s="2">
        <v>10585.52</v>
      </c>
      <c r="C4435" s="2">
        <v>-243653.2</v>
      </c>
      <c r="D4435" s="2" t="s">
        <v>52</v>
      </c>
    </row>
    <row r="4436" spans="1:4" ht="15.75" customHeight="1" x14ac:dyDescent="0.3">
      <c r="A4436" s="4">
        <v>44753</v>
      </c>
      <c r="B4436" s="2">
        <v>20960.72</v>
      </c>
      <c r="C4436" s="2">
        <v>350434.81</v>
      </c>
      <c r="D4436" s="2" t="s">
        <v>54</v>
      </c>
    </row>
    <row r="4437" spans="1:4" ht="15.75" customHeight="1" x14ac:dyDescent="0.3">
      <c r="A4437" s="4">
        <v>44753</v>
      </c>
      <c r="B4437" s="2">
        <v>8677.5499999999993</v>
      </c>
      <c r="C4437" s="2">
        <v>-133797.16</v>
      </c>
      <c r="D4437" s="2" t="s">
        <v>55</v>
      </c>
    </row>
    <row r="4438" spans="1:4" ht="15.75" customHeight="1" x14ac:dyDescent="0.3">
      <c r="A4438" s="4">
        <v>44753</v>
      </c>
      <c r="B4438" s="2">
        <v>18462.75</v>
      </c>
      <c r="C4438" s="2">
        <v>-150916.17000000001</v>
      </c>
      <c r="D4438" s="2" t="s">
        <v>53</v>
      </c>
    </row>
    <row r="4439" spans="1:4" ht="15.75" customHeight="1" x14ac:dyDescent="0.3">
      <c r="A4439" s="4">
        <v>44754</v>
      </c>
      <c r="B4439" s="2">
        <v>9853.9599999999991</v>
      </c>
      <c r="C4439" s="2">
        <v>-415863.6</v>
      </c>
      <c r="D4439" s="2" t="s">
        <v>55</v>
      </c>
    </row>
    <row r="4440" spans="1:4" ht="15.75" customHeight="1" x14ac:dyDescent="0.3">
      <c r="A4440" s="4">
        <v>44754</v>
      </c>
      <c r="B4440" s="2">
        <v>30158.21</v>
      </c>
      <c r="C4440" s="2">
        <v>14153.12</v>
      </c>
      <c r="D4440" s="2" t="s">
        <v>54</v>
      </c>
    </row>
    <row r="4441" spans="1:4" ht="15.75" customHeight="1" x14ac:dyDescent="0.3">
      <c r="A4441" s="4">
        <v>44754</v>
      </c>
      <c r="B4441" s="2">
        <v>21008.9</v>
      </c>
      <c r="C4441" s="2">
        <v>-338588.78</v>
      </c>
      <c r="D4441" s="2" t="s">
        <v>53</v>
      </c>
    </row>
    <row r="4442" spans="1:4" ht="15.75" customHeight="1" x14ac:dyDescent="0.3">
      <c r="A4442" s="4">
        <v>44754</v>
      </c>
      <c r="B4442" s="2">
        <v>7880.61</v>
      </c>
      <c r="C4442" s="2">
        <v>21851.23</v>
      </c>
      <c r="D4442" s="2" t="s">
        <v>52</v>
      </c>
    </row>
    <row r="4443" spans="1:4" ht="15.75" customHeight="1" x14ac:dyDescent="0.3">
      <c r="A4443" s="4">
        <v>44755</v>
      </c>
      <c r="B4443" s="2">
        <v>6891.14</v>
      </c>
      <c r="C4443" s="2">
        <v>-13360.46</v>
      </c>
      <c r="D4443" s="2" t="s">
        <v>52</v>
      </c>
    </row>
    <row r="4444" spans="1:4" ht="15.75" customHeight="1" x14ac:dyDescent="0.3">
      <c r="A4444" s="4">
        <v>44755</v>
      </c>
      <c r="B4444" s="2">
        <v>11296.13</v>
      </c>
      <c r="C4444" s="2">
        <v>4055.95</v>
      </c>
      <c r="D4444" s="2" t="s">
        <v>55</v>
      </c>
    </row>
    <row r="4445" spans="1:4" ht="15.75" customHeight="1" x14ac:dyDescent="0.3">
      <c r="A4445" s="4">
        <v>44755</v>
      </c>
      <c r="B4445" s="2">
        <v>37813.15</v>
      </c>
      <c r="C4445" s="2">
        <v>-2007891.97</v>
      </c>
      <c r="D4445" s="2" t="s">
        <v>54</v>
      </c>
    </row>
    <row r="4446" spans="1:4" ht="15.75" customHeight="1" x14ac:dyDescent="0.3">
      <c r="A4446" s="4">
        <v>44755</v>
      </c>
      <c r="B4446" s="2">
        <v>21196.13</v>
      </c>
      <c r="C4446" s="2">
        <v>323316.25</v>
      </c>
      <c r="D4446" s="2" t="s">
        <v>53</v>
      </c>
    </row>
    <row r="4447" spans="1:4" ht="15.75" customHeight="1" x14ac:dyDescent="0.3">
      <c r="A4447" s="4">
        <v>44756</v>
      </c>
      <c r="B4447" s="2">
        <v>16356.08</v>
      </c>
      <c r="C4447" s="2">
        <v>160414.26</v>
      </c>
      <c r="D4447" s="2" t="s">
        <v>55</v>
      </c>
    </row>
    <row r="4448" spans="1:4" ht="15.75" customHeight="1" x14ac:dyDescent="0.3">
      <c r="A4448" s="4">
        <v>44756</v>
      </c>
      <c r="B4448" s="2">
        <v>23669.040000000001</v>
      </c>
      <c r="C4448" s="2">
        <v>-449365.89</v>
      </c>
      <c r="D4448" s="2" t="s">
        <v>53</v>
      </c>
    </row>
    <row r="4449" spans="1:4" ht="15.75" customHeight="1" x14ac:dyDescent="0.3">
      <c r="A4449" s="4">
        <v>44756</v>
      </c>
      <c r="B4449" s="2">
        <v>33556.97</v>
      </c>
      <c r="C4449" s="2">
        <v>-2562881.87</v>
      </c>
      <c r="D4449" s="2" t="s">
        <v>54</v>
      </c>
    </row>
    <row r="4450" spans="1:4" ht="15.75" customHeight="1" x14ac:dyDescent="0.3">
      <c r="A4450" s="4">
        <v>44756</v>
      </c>
      <c r="B4450" s="2">
        <v>10255.700000000001</v>
      </c>
      <c r="C4450" s="2">
        <v>-706251.75</v>
      </c>
      <c r="D4450" s="2" t="s">
        <v>52</v>
      </c>
    </row>
    <row r="4451" spans="1:4" ht="15.75" customHeight="1" x14ac:dyDescent="0.3">
      <c r="A4451" s="4">
        <v>44757</v>
      </c>
      <c r="B4451" s="2">
        <v>22741.77</v>
      </c>
      <c r="C4451" s="2">
        <v>714830.08</v>
      </c>
      <c r="D4451" s="2" t="s">
        <v>54</v>
      </c>
    </row>
    <row r="4452" spans="1:4" ht="15.75" customHeight="1" x14ac:dyDescent="0.3">
      <c r="A4452" s="4">
        <v>44757</v>
      </c>
      <c r="B4452" s="2">
        <v>7708.51</v>
      </c>
      <c r="C4452" s="2">
        <v>160176.43</v>
      </c>
      <c r="D4452" s="2" t="s">
        <v>55</v>
      </c>
    </row>
    <row r="4453" spans="1:4" ht="15.75" customHeight="1" x14ac:dyDescent="0.3">
      <c r="A4453" s="4">
        <v>44757</v>
      </c>
      <c r="B4453" s="2">
        <v>17040.57</v>
      </c>
      <c r="C4453" s="2">
        <v>-23354.79</v>
      </c>
      <c r="D4453" s="2" t="s">
        <v>53</v>
      </c>
    </row>
    <row r="4454" spans="1:4" ht="15.75" customHeight="1" x14ac:dyDescent="0.3">
      <c r="A4454" s="4">
        <v>44757</v>
      </c>
      <c r="B4454" s="2">
        <v>4860.95</v>
      </c>
      <c r="C4454" s="2">
        <v>12166.2</v>
      </c>
      <c r="D4454" s="2" t="s">
        <v>52</v>
      </c>
    </row>
    <row r="4455" spans="1:4" ht="15.75" customHeight="1" x14ac:dyDescent="0.3">
      <c r="A4455" s="4">
        <v>44758</v>
      </c>
      <c r="B4455" s="2">
        <v>0.01</v>
      </c>
      <c r="C4455" s="2">
        <v>0.79</v>
      </c>
      <c r="D4455" s="2" t="s">
        <v>54</v>
      </c>
    </row>
    <row r="4456" spans="1:4" ht="15.75" customHeight="1" x14ac:dyDescent="0.3">
      <c r="A4456" s="4">
        <v>44759</v>
      </c>
      <c r="B4456" s="2">
        <v>273.02</v>
      </c>
      <c r="C4456" s="2">
        <v>-31971.15</v>
      </c>
      <c r="D4456" s="2" t="s">
        <v>53</v>
      </c>
    </row>
    <row r="4457" spans="1:4" ht="15.75" customHeight="1" x14ac:dyDescent="0.3">
      <c r="A4457" s="4">
        <v>44759</v>
      </c>
      <c r="B4457" s="2">
        <v>373.67</v>
      </c>
      <c r="C4457" s="2">
        <v>9605.57</v>
      </c>
      <c r="D4457" s="2" t="s">
        <v>54</v>
      </c>
    </row>
    <row r="4458" spans="1:4" ht="15.75" customHeight="1" x14ac:dyDescent="0.3">
      <c r="A4458" s="4">
        <v>44759</v>
      </c>
      <c r="B4458" s="2">
        <v>212.07</v>
      </c>
      <c r="C4458" s="2">
        <v>-43253.11</v>
      </c>
      <c r="D4458" s="2" t="s">
        <v>55</v>
      </c>
    </row>
    <row r="4459" spans="1:4" ht="15.75" customHeight="1" x14ac:dyDescent="0.3">
      <c r="A4459" s="4">
        <v>44759</v>
      </c>
      <c r="B4459" s="2">
        <v>112.11</v>
      </c>
      <c r="C4459" s="2">
        <v>-1566.91</v>
      </c>
      <c r="D4459" s="2" t="s">
        <v>52</v>
      </c>
    </row>
    <row r="4460" spans="1:4" ht="15.75" customHeight="1" x14ac:dyDescent="0.3">
      <c r="A4460" s="4">
        <v>44760</v>
      </c>
      <c r="B4460" s="2">
        <v>24880.13</v>
      </c>
      <c r="C4460" s="2">
        <v>293806.44</v>
      </c>
      <c r="D4460" s="2" t="s">
        <v>54</v>
      </c>
    </row>
    <row r="4461" spans="1:4" ht="15.75" customHeight="1" x14ac:dyDescent="0.3">
      <c r="A4461" s="4">
        <v>44760</v>
      </c>
      <c r="B4461" s="2">
        <v>20608.73</v>
      </c>
      <c r="C4461" s="2">
        <v>-303224.2</v>
      </c>
      <c r="D4461" s="2" t="s">
        <v>53</v>
      </c>
    </row>
    <row r="4462" spans="1:4" ht="15.75" customHeight="1" x14ac:dyDescent="0.3">
      <c r="A4462" s="4">
        <v>44760</v>
      </c>
      <c r="B4462" s="2">
        <v>5314.59</v>
      </c>
      <c r="C4462" s="2">
        <v>14278.76</v>
      </c>
      <c r="D4462" s="2" t="s">
        <v>52</v>
      </c>
    </row>
    <row r="4463" spans="1:4" ht="15.75" customHeight="1" x14ac:dyDescent="0.3">
      <c r="A4463" s="4">
        <v>44760</v>
      </c>
      <c r="B4463" s="2">
        <v>10853.43</v>
      </c>
      <c r="C4463" s="2">
        <v>-305273.82</v>
      </c>
      <c r="D4463" s="2" t="s">
        <v>55</v>
      </c>
    </row>
    <row r="4464" spans="1:4" ht="15.75" customHeight="1" x14ac:dyDescent="0.3">
      <c r="A4464" s="4">
        <v>44761</v>
      </c>
      <c r="B4464" s="2">
        <v>6528.07</v>
      </c>
      <c r="C4464" s="2">
        <v>-93305.37</v>
      </c>
      <c r="D4464" s="2" t="s">
        <v>52</v>
      </c>
    </row>
    <row r="4465" spans="1:4" ht="15.75" customHeight="1" x14ac:dyDescent="0.3">
      <c r="A4465" s="4">
        <v>44761</v>
      </c>
      <c r="B4465" s="2">
        <v>8890.08</v>
      </c>
      <c r="C4465" s="2">
        <v>-22061.66</v>
      </c>
      <c r="D4465" s="2" t="s">
        <v>55</v>
      </c>
    </row>
    <row r="4466" spans="1:4" ht="15.75" customHeight="1" x14ac:dyDescent="0.3">
      <c r="A4466" s="4">
        <v>44761</v>
      </c>
      <c r="B4466" s="2">
        <v>22320.6</v>
      </c>
      <c r="C4466" s="2">
        <v>604166.13</v>
      </c>
      <c r="D4466" s="2" t="s">
        <v>54</v>
      </c>
    </row>
    <row r="4467" spans="1:4" ht="15.75" customHeight="1" x14ac:dyDescent="0.3">
      <c r="A4467" s="4">
        <v>44761</v>
      </c>
      <c r="B4467" s="2">
        <v>19750.37</v>
      </c>
      <c r="C4467" s="2">
        <v>-43439.08</v>
      </c>
      <c r="D4467" s="2" t="s">
        <v>53</v>
      </c>
    </row>
    <row r="4468" spans="1:4" ht="15.75" customHeight="1" x14ac:dyDescent="0.3">
      <c r="A4468" s="4">
        <v>44762</v>
      </c>
      <c r="B4468" s="2">
        <v>23639.39</v>
      </c>
      <c r="C4468" s="2">
        <v>-679661.04</v>
      </c>
      <c r="D4468" s="2" t="s">
        <v>53</v>
      </c>
    </row>
    <row r="4469" spans="1:4" ht="15.75" customHeight="1" x14ac:dyDescent="0.3">
      <c r="A4469" s="4">
        <v>44762</v>
      </c>
      <c r="B4469" s="2">
        <v>6345.5</v>
      </c>
      <c r="C4469" s="2">
        <v>-15218.47</v>
      </c>
      <c r="D4469" s="2" t="s">
        <v>52</v>
      </c>
    </row>
    <row r="4470" spans="1:4" ht="15.75" customHeight="1" x14ac:dyDescent="0.3">
      <c r="A4470" s="4">
        <v>44762</v>
      </c>
      <c r="B4470" s="2">
        <v>10156.969999999999</v>
      </c>
      <c r="C4470" s="2">
        <v>27820.76</v>
      </c>
      <c r="D4470" s="2" t="s">
        <v>55</v>
      </c>
    </row>
    <row r="4471" spans="1:4" ht="15.75" customHeight="1" x14ac:dyDescent="0.3">
      <c r="A4471" s="4">
        <v>44762</v>
      </c>
      <c r="B4471" s="2">
        <v>29194.080000000002</v>
      </c>
      <c r="C4471" s="2">
        <v>-684742.28</v>
      </c>
      <c r="D4471" s="2" t="s">
        <v>54</v>
      </c>
    </row>
    <row r="4472" spans="1:4" ht="15.75" customHeight="1" x14ac:dyDescent="0.3">
      <c r="A4472" s="4">
        <v>44763</v>
      </c>
      <c r="B4472" s="2">
        <v>21556.68</v>
      </c>
      <c r="C4472" s="2">
        <v>135984.79</v>
      </c>
      <c r="D4472" s="2" t="s">
        <v>53</v>
      </c>
    </row>
    <row r="4473" spans="1:4" ht="15.75" customHeight="1" x14ac:dyDescent="0.3">
      <c r="A4473" s="4">
        <v>44763</v>
      </c>
      <c r="B4473" s="2">
        <v>34051.050000000003</v>
      </c>
      <c r="C4473" s="2">
        <v>-3560119.5</v>
      </c>
      <c r="D4473" s="2" t="s">
        <v>54</v>
      </c>
    </row>
    <row r="4474" spans="1:4" ht="15.75" customHeight="1" x14ac:dyDescent="0.3">
      <c r="A4474" s="4">
        <v>44763</v>
      </c>
      <c r="B4474" s="2">
        <v>11384.91</v>
      </c>
      <c r="C4474" s="2">
        <v>-270447.43</v>
      </c>
      <c r="D4474" s="2" t="s">
        <v>55</v>
      </c>
    </row>
    <row r="4475" spans="1:4" ht="15.75" customHeight="1" x14ac:dyDescent="0.3">
      <c r="A4475" s="4">
        <v>44763</v>
      </c>
      <c r="B4475" s="2">
        <v>9216.14</v>
      </c>
      <c r="C4475" s="2">
        <v>98356.79</v>
      </c>
      <c r="D4475" s="2" t="s">
        <v>52</v>
      </c>
    </row>
    <row r="4476" spans="1:4" ht="15.75" customHeight="1" x14ac:dyDescent="0.3">
      <c r="A4476" s="4">
        <v>44764</v>
      </c>
      <c r="B4476" s="2">
        <v>22200.9</v>
      </c>
      <c r="C4476" s="2">
        <v>-2195288.27</v>
      </c>
      <c r="D4476" s="2" t="s">
        <v>54</v>
      </c>
    </row>
    <row r="4477" spans="1:4" ht="15.75" customHeight="1" x14ac:dyDescent="0.3">
      <c r="A4477" s="4">
        <v>44764</v>
      </c>
      <c r="B4477" s="2">
        <v>9616.83</v>
      </c>
      <c r="C4477" s="2">
        <v>83883.240000000005</v>
      </c>
      <c r="D4477" s="2" t="s">
        <v>55</v>
      </c>
    </row>
    <row r="4478" spans="1:4" ht="15.75" customHeight="1" x14ac:dyDescent="0.3">
      <c r="A4478" s="4">
        <v>44764</v>
      </c>
      <c r="B4478" s="2">
        <v>20555.3</v>
      </c>
      <c r="C4478" s="2">
        <v>-25993.67</v>
      </c>
      <c r="D4478" s="2" t="s">
        <v>53</v>
      </c>
    </row>
    <row r="4479" spans="1:4" ht="15.75" customHeight="1" x14ac:dyDescent="0.3">
      <c r="A4479" s="4">
        <v>44764</v>
      </c>
      <c r="B4479" s="2">
        <v>7568.54</v>
      </c>
      <c r="C4479" s="2">
        <v>-72197.259999999995</v>
      </c>
      <c r="D4479" s="2" t="s">
        <v>52</v>
      </c>
    </row>
    <row r="4480" spans="1:4" ht="15.75" customHeight="1" x14ac:dyDescent="0.3">
      <c r="A4480" s="4">
        <v>44766</v>
      </c>
      <c r="B4480" s="2">
        <v>229.76</v>
      </c>
      <c r="C4480" s="2">
        <v>564.70000000000005</v>
      </c>
      <c r="D4480" s="2" t="s">
        <v>53</v>
      </c>
    </row>
    <row r="4481" spans="1:4" ht="15.75" customHeight="1" x14ac:dyDescent="0.3">
      <c r="A4481" s="4">
        <v>44766</v>
      </c>
      <c r="B4481" s="2">
        <v>134.9</v>
      </c>
      <c r="C4481" s="2">
        <v>-9104.76</v>
      </c>
      <c r="D4481" s="2" t="s">
        <v>54</v>
      </c>
    </row>
    <row r="4482" spans="1:4" ht="15.75" customHeight="1" x14ac:dyDescent="0.3">
      <c r="A4482" s="4">
        <v>44766</v>
      </c>
      <c r="B4482" s="2">
        <v>74.87</v>
      </c>
      <c r="C4482" s="2">
        <v>-3326.16</v>
      </c>
      <c r="D4482" s="2" t="s">
        <v>55</v>
      </c>
    </row>
    <row r="4483" spans="1:4" ht="15.75" customHeight="1" x14ac:dyDescent="0.3">
      <c r="A4483" s="4">
        <v>44766</v>
      </c>
      <c r="B4483" s="2">
        <v>131.25</v>
      </c>
      <c r="C4483" s="2">
        <v>-7215</v>
      </c>
      <c r="D4483" s="2" t="s">
        <v>52</v>
      </c>
    </row>
    <row r="4484" spans="1:4" ht="15.75" customHeight="1" x14ac:dyDescent="0.3">
      <c r="A4484" s="4">
        <v>44767</v>
      </c>
      <c r="B4484" s="2">
        <v>18874.759999999998</v>
      </c>
      <c r="C4484" s="2">
        <v>-391039.8</v>
      </c>
      <c r="D4484" s="2" t="s">
        <v>54</v>
      </c>
    </row>
    <row r="4485" spans="1:4" ht="15.75" customHeight="1" x14ac:dyDescent="0.3">
      <c r="A4485" s="4">
        <v>44767</v>
      </c>
      <c r="B4485" s="2">
        <v>17939.560000000001</v>
      </c>
      <c r="C4485" s="2">
        <v>215008.27</v>
      </c>
      <c r="D4485" s="2" t="s">
        <v>53</v>
      </c>
    </row>
    <row r="4486" spans="1:4" ht="15.75" customHeight="1" x14ac:dyDescent="0.3">
      <c r="A4486" s="4">
        <v>44767</v>
      </c>
      <c r="B4486" s="2">
        <v>7471.82</v>
      </c>
      <c r="C4486" s="2">
        <v>64232.81</v>
      </c>
      <c r="D4486" s="2" t="s">
        <v>52</v>
      </c>
    </row>
    <row r="4487" spans="1:4" ht="15.75" customHeight="1" x14ac:dyDescent="0.3">
      <c r="A4487" s="4">
        <v>44767</v>
      </c>
      <c r="B4487" s="2">
        <v>9296.8799999999992</v>
      </c>
      <c r="C4487" s="2">
        <v>50746.71</v>
      </c>
      <c r="D4487" s="2" t="s">
        <v>55</v>
      </c>
    </row>
    <row r="4488" spans="1:4" ht="15.75" customHeight="1" x14ac:dyDescent="0.3">
      <c r="A4488" s="4">
        <v>44768</v>
      </c>
      <c r="B4488" s="2">
        <v>5698.31</v>
      </c>
      <c r="C4488" s="2">
        <v>-20307.62</v>
      </c>
      <c r="D4488" s="2" t="s">
        <v>52</v>
      </c>
    </row>
    <row r="4489" spans="1:4" ht="15.75" customHeight="1" x14ac:dyDescent="0.3">
      <c r="A4489" s="4">
        <v>44768</v>
      </c>
      <c r="B4489" s="2">
        <v>14198.58</v>
      </c>
      <c r="C4489" s="2">
        <v>-105124.81</v>
      </c>
      <c r="D4489" s="2" t="s">
        <v>55</v>
      </c>
    </row>
    <row r="4490" spans="1:4" ht="15.75" customHeight="1" x14ac:dyDescent="0.3">
      <c r="A4490" s="4">
        <v>44768</v>
      </c>
      <c r="B4490" s="2">
        <v>19855.79</v>
      </c>
      <c r="C4490" s="2">
        <v>701361.55</v>
      </c>
      <c r="D4490" s="2" t="s">
        <v>54</v>
      </c>
    </row>
    <row r="4491" spans="1:4" ht="15.75" customHeight="1" x14ac:dyDescent="0.3">
      <c r="A4491" s="4">
        <v>44768</v>
      </c>
      <c r="B4491" s="2">
        <v>24425.119999999999</v>
      </c>
      <c r="C4491" s="2">
        <v>-204397.56</v>
      </c>
      <c r="D4491" s="2" t="s">
        <v>53</v>
      </c>
    </row>
    <row r="4492" spans="1:4" ht="15.75" customHeight="1" x14ac:dyDescent="0.3">
      <c r="A4492" s="4">
        <v>44769</v>
      </c>
      <c r="B4492" s="2">
        <v>13503.17</v>
      </c>
      <c r="C4492" s="2">
        <v>-52598.78</v>
      </c>
      <c r="D4492" s="2" t="s">
        <v>55</v>
      </c>
    </row>
    <row r="4493" spans="1:4" ht="15.75" customHeight="1" x14ac:dyDescent="0.3">
      <c r="A4493" s="4">
        <v>44769</v>
      </c>
      <c r="B4493" s="2">
        <v>27734.47</v>
      </c>
      <c r="C4493" s="2">
        <v>-230725.36</v>
      </c>
      <c r="D4493" s="2" t="s">
        <v>54</v>
      </c>
    </row>
    <row r="4494" spans="1:4" ht="15.75" customHeight="1" x14ac:dyDescent="0.3">
      <c r="A4494" s="4">
        <v>44769</v>
      </c>
      <c r="B4494" s="2">
        <v>25915.09</v>
      </c>
      <c r="C4494" s="2">
        <v>110489.63</v>
      </c>
      <c r="D4494" s="2" t="s">
        <v>53</v>
      </c>
    </row>
    <row r="4495" spans="1:4" ht="15.75" customHeight="1" x14ac:dyDescent="0.3">
      <c r="A4495" s="4">
        <v>44769</v>
      </c>
      <c r="B4495" s="2">
        <v>8739.61</v>
      </c>
      <c r="C4495" s="2">
        <v>-274486.02</v>
      </c>
      <c r="D4495" s="2" t="s">
        <v>52</v>
      </c>
    </row>
    <row r="4496" spans="1:4" ht="15.75" customHeight="1" x14ac:dyDescent="0.3">
      <c r="A4496" s="4">
        <v>44770</v>
      </c>
      <c r="B4496" s="2">
        <v>9933.14</v>
      </c>
      <c r="C4496" s="2">
        <v>-37897.56</v>
      </c>
      <c r="D4496" s="2" t="s">
        <v>52</v>
      </c>
    </row>
    <row r="4497" spans="1:4" ht="15.75" customHeight="1" x14ac:dyDescent="0.3">
      <c r="A4497" s="4">
        <v>44770</v>
      </c>
      <c r="B4497" s="2">
        <v>12711.35</v>
      </c>
      <c r="C4497" s="2">
        <v>-9001.7900000000009</v>
      </c>
      <c r="D4497" s="2" t="s">
        <v>55</v>
      </c>
    </row>
    <row r="4498" spans="1:4" ht="15.75" customHeight="1" x14ac:dyDescent="0.3">
      <c r="A4498" s="4">
        <v>44770</v>
      </c>
      <c r="B4498" s="2">
        <v>31016.42</v>
      </c>
      <c r="C4498" s="2">
        <v>-963289.13</v>
      </c>
      <c r="D4498" s="2" t="s">
        <v>54</v>
      </c>
    </row>
    <row r="4499" spans="1:4" ht="15.75" customHeight="1" x14ac:dyDescent="0.3">
      <c r="A4499" s="4">
        <v>44770</v>
      </c>
      <c r="B4499" s="2">
        <v>23468.36</v>
      </c>
      <c r="C4499" s="2">
        <v>128735.67999999999</v>
      </c>
      <c r="D4499" s="2" t="s">
        <v>53</v>
      </c>
    </row>
    <row r="4500" spans="1:4" ht="15.75" customHeight="1" x14ac:dyDescent="0.3">
      <c r="A4500" s="4">
        <v>44771</v>
      </c>
      <c r="B4500" s="2">
        <v>23801.64</v>
      </c>
      <c r="C4500" s="2">
        <v>-1140517.47</v>
      </c>
      <c r="D4500" s="2" t="s">
        <v>54</v>
      </c>
    </row>
    <row r="4501" spans="1:4" ht="15.75" customHeight="1" x14ac:dyDescent="0.3">
      <c r="A4501" s="4">
        <v>44771</v>
      </c>
      <c r="B4501" s="2">
        <v>14179.86</v>
      </c>
      <c r="C4501" s="2">
        <v>-289349.14</v>
      </c>
      <c r="D4501" s="2" t="s">
        <v>55</v>
      </c>
    </row>
    <row r="4502" spans="1:4" ht="15.75" customHeight="1" x14ac:dyDescent="0.3">
      <c r="A4502" s="4">
        <v>44771</v>
      </c>
      <c r="B4502" s="2">
        <v>11803.57</v>
      </c>
      <c r="C4502" s="2">
        <v>-481668.23</v>
      </c>
      <c r="D4502" s="2" t="s">
        <v>52</v>
      </c>
    </row>
    <row r="4503" spans="1:4" ht="15.75" customHeight="1" x14ac:dyDescent="0.3">
      <c r="A4503" s="4">
        <v>44771</v>
      </c>
      <c r="B4503" s="2">
        <v>24382.240000000002</v>
      </c>
      <c r="C4503" s="2">
        <v>112399.65</v>
      </c>
      <c r="D4503" s="2" t="s">
        <v>53</v>
      </c>
    </row>
    <row r="4504" spans="1:4" ht="15.75" customHeight="1" x14ac:dyDescent="0.3">
      <c r="A4504" s="4">
        <v>44773</v>
      </c>
      <c r="B4504" s="2">
        <v>161.33000000000001</v>
      </c>
      <c r="C4504" s="2">
        <v>-13535.99</v>
      </c>
      <c r="D4504" s="2" t="s">
        <v>55</v>
      </c>
    </row>
    <row r="4505" spans="1:4" ht="15.75" customHeight="1" x14ac:dyDescent="0.3">
      <c r="A4505" s="4">
        <v>44773</v>
      </c>
      <c r="B4505" s="2">
        <v>388.21</v>
      </c>
      <c r="C4505" s="2">
        <v>-20164.75</v>
      </c>
      <c r="D4505" s="2" t="s">
        <v>53</v>
      </c>
    </row>
    <row r="4506" spans="1:4" ht="15.75" customHeight="1" x14ac:dyDescent="0.3">
      <c r="A4506" s="4">
        <v>44773</v>
      </c>
      <c r="B4506" s="2">
        <v>321.76</v>
      </c>
      <c r="C4506" s="2">
        <v>-23690.32</v>
      </c>
      <c r="D4506" s="2" t="s">
        <v>54</v>
      </c>
    </row>
    <row r="4507" spans="1:4" ht="15.75" customHeight="1" x14ac:dyDescent="0.3">
      <c r="A4507" s="4">
        <v>44773</v>
      </c>
      <c r="B4507" s="2">
        <v>263.91000000000003</v>
      </c>
      <c r="C4507" s="2">
        <v>-25152.27</v>
      </c>
      <c r="D4507" s="2" t="s">
        <v>52</v>
      </c>
    </row>
    <row r="4508" spans="1:4" ht="15.75" customHeight="1" x14ac:dyDescent="0.3">
      <c r="A4508" s="4">
        <v>44774</v>
      </c>
      <c r="B4508" s="2">
        <v>25556.720000000001</v>
      </c>
      <c r="C4508" s="2">
        <v>-347280.15</v>
      </c>
      <c r="D4508" s="2" t="s">
        <v>54</v>
      </c>
    </row>
    <row r="4509" spans="1:4" ht="15.75" customHeight="1" x14ac:dyDescent="0.3">
      <c r="A4509" s="4">
        <v>44774</v>
      </c>
      <c r="B4509" s="2">
        <v>21665.33</v>
      </c>
      <c r="C4509" s="2">
        <v>160309.82999999999</v>
      </c>
      <c r="D4509" s="2" t="s">
        <v>53</v>
      </c>
    </row>
    <row r="4510" spans="1:4" ht="15.75" customHeight="1" x14ac:dyDescent="0.3">
      <c r="A4510" s="4">
        <v>44774</v>
      </c>
      <c r="B4510" s="2">
        <v>9708.74</v>
      </c>
      <c r="C4510" s="2">
        <v>-23906.28</v>
      </c>
      <c r="D4510" s="2" t="s">
        <v>52</v>
      </c>
    </row>
    <row r="4511" spans="1:4" ht="15.75" customHeight="1" x14ac:dyDescent="0.3">
      <c r="A4511" s="4">
        <v>44774</v>
      </c>
      <c r="B4511" s="2">
        <v>11122.01</v>
      </c>
      <c r="C4511" s="2">
        <v>-194644.5</v>
      </c>
      <c r="D4511" s="2" t="s">
        <v>55</v>
      </c>
    </row>
    <row r="4512" spans="1:4" ht="15.75" customHeight="1" x14ac:dyDescent="0.3">
      <c r="A4512" s="4">
        <v>44775</v>
      </c>
      <c r="B4512" s="2">
        <v>31879.040000000001</v>
      </c>
      <c r="C4512" s="2">
        <v>-1374683.99</v>
      </c>
      <c r="D4512" s="2" t="s">
        <v>54</v>
      </c>
    </row>
    <row r="4513" spans="1:4" ht="15.75" customHeight="1" x14ac:dyDescent="0.3">
      <c r="A4513" s="4">
        <v>44775</v>
      </c>
      <c r="B4513" s="2">
        <v>12880.48</v>
      </c>
      <c r="C4513" s="2">
        <v>58320.01</v>
      </c>
      <c r="D4513" s="2" t="s">
        <v>55</v>
      </c>
    </row>
    <row r="4514" spans="1:4" ht="15.75" customHeight="1" x14ac:dyDescent="0.3">
      <c r="A4514" s="4">
        <v>44775</v>
      </c>
      <c r="B4514" s="2">
        <v>9647.92</v>
      </c>
      <c r="C4514" s="2">
        <v>-362569.29</v>
      </c>
      <c r="D4514" s="2" t="s">
        <v>52</v>
      </c>
    </row>
    <row r="4515" spans="1:4" ht="15.75" customHeight="1" x14ac:dyDescent="0.3">
      <c r="A4515" s="4">
        <v>44775</v>
      </c>
      <c r="B4515" s="2">
        <v>24906.560000000001</v>
      </c>
      <c r="C4515" s="2">
        <v>-166592.87</v>
      </c>
      <c r="D4515" s="2" t="s">
        <v>53</v>
      </c>
    </row>
    <row r="4516" spans="1:4" ht="15.75" customHeight="1" x14ac:dyDescent="0.3">
      <c r="A4516" s="4">
        <v>44776</v>
      </c>
      <c r="B4516" s="2">
        <v>8763.93</v>
      </c>
      <c r="C4516" s="2">
        <v>37621.879999999997</v>
      </c>
      <c r="D4516" s="2" t="s">
        <v>52</v>
      </c>
    </row>
    <row r="4517" spans="1:4" ht="15.75" customHeight="1" x14ac:dyDescent="0.3">
      <c r="A4517" s="4">
        <v>44776</v>
      </c>
      <c r="B4517" s="2">
        <v>22502.95</v>
      </c>
      <c r="C4517" s="2">
        <v>91986.2</v>
      </c>
      <c r="D4517" s="2" t="s">
        <v>53</v>
      </c>
    </row>
    <row r="4518" spans="1:4" ht="15.75" customHeight="1" x14ac:dyDescent="0.3">
      <c r="A4518" s="4">
        <v>44776</v>
      </c>
      <c r="B4518" s="2">
        <v>10453.09</v>
      </c>
      <c r="C4518" s="2">
        <v>-49837.27</v>
      </c>
      <c r="D4518" s="2" t="s">
        <v>55</v>
      </c>
    </row>
    <row r="4519" spans="1:4" ht="15.75" customHeight="1" x14ac:dyDescent="0.3">
      <c r="A4519" s="4">
        <v>44776</v>
      </c>
      <c r="B4519" s="2">
        <v>22517.45</v>
      </c>
      <c r="C4519" s="2">
        <v>554083.93999999994</v>
      </c>
      <c r="D4519" s="2" t="s">
        <v>54</v>
      </c>
    </row>
    <row r="4520" spans="1:4" ht="15.75" customHeight="1" x14ac:dyDescent="0.3">
      <c r="A4520" s="4">
        <v>44777</v>
      </c>
      <c r="B4520" s="2">
        <v>21238.38</v>
      </c>
      <c r="C4520" s="2">
        <v>-75386.87</v>
      </c>
      <c r="D4520" s="2" t="s">
        <v>53</v>
      </c>
    </row>
    <row r="4521" spans="1:4" ht="15.75" customHeight="1" x14ac:dyDescent="0.3">
      <c r="A4521" s="4">
        <v>44777</v>
      </c>
      <c r="B4521" s="2">
        <v>11939.92</v>
      </c>
      <c r="C4521" s="2">
        <v>111735.6</v>
      </c>
      <c r="D4521" s="2" t="s">
        <v>55</v>
      </c>
    </row>
    <row r="4522" spans="1:4" ht="15.75" customHeight="1" x14ac:dyDescent="0.3">
      <c r="A4522" s="4">
        <v>44777</v>
      </c>
      <c r="B4522" s="2">
        <v>23857.71</v>
      </c>
      <c r="C4522" s="2">
        <v>-2061318.78</v>
      </c>
      <c r="D4522" s="2" t="s">
        <v>54</v>
      </c>
    </row>
    <row r="4523" spans="1:4" ht="15.75" customHeight="1" x14ac:dyDescent="0.3">
      <c r="A4523" s="4">
        <v>44777</v>
      </c>
      <c r="B4523" s="2">
        <v>8763.7099999999991</v>
      </c>
      <c r="C4523" s="2">
        <v>-23631.31</v>
      </c>
      <c r="D4523" s="2" t="s">
        <v>52</v>
      </c>
    </row>
    <row r="4524" spans="1:4" ht="15.75" customHeight="1" x14ac:dyDescent="0.3">
      <c r="A4524" s="4">
        <v>44778</v>
      </c>
      <c r="B4524" s="2">
        <v>10219.879999999999</v>
      </c>
      <c r="C4524" s="2">
        <v>-61079.65</v>
      </c>
      <c r="D4524" s="2" t="s">
        <v>52</v>
      </c>
    </row>
    <row r="4525" spans="1:4" ht="15.75" customHeight="1" x14ac:dyDescent="0.3">
      <c r="A4525" s="4">
        <v>44778</v>
      </c>
      <c r="B4525" s="2">
        <v>19378.099999999999</v>
      </c>
      <c r="C4525" s="2">
        <v>314731.34000000003</v>
      </c>
      <c r="D4525" s="2" t="s">
        <v>53</v>
      </c>
    </row>
    <row r="4526" spans="1:4" ht="15.75" customHeight="1" x14ac:dyDescent="0.3">
      <c r="A4526" s="4">
        <v>44778</v>
      </c>
      <c r="B4526" s="2">
        <v>12575.88</v>
      </c>
      <c r="C4526" s="2">
        <v>140893.35999999999</v>
      </c>
      <c r="D4526" s="2" t="s">
        <v>55</v>
      </c>
    </row>
    <row r="4527" spans="1:4" ht="15.75" customHeight="1" x14ac:dyDescent="0.3">
      <c r="A4527" s="4">
        <v>44778</v>
      </c>
      <c r="B4527" s="2">
        <v>20958.37</v>
      </c>
      <c r="C4527" s="2">
        <v>-193902.77</v>
      </c>
      <c r="D4527" s="2" t="s">
        <v>54</v>
      </c>
    </row>
    <row r="4528" spans="1:4" ht="15.75" customHeight="1" x14ac:dyDescent="0.3">
      <c r="A4528" s="4">
        <v>44779</v>
      </c>
      <c r="B4528" s="2">
        <v>0.02</v>
      </c>
      <c r="C4528" s="2">
        <v>18.899999999999999</v>
      </c>
      <c r="D4528" s="2" t="s">
        <v>55</v>
      </c>
    </row>
    <row r="4529" spans="1:4" ht="15.75" customHeight="1" x14ac:dyDescent="0.3">
      <c r="A4529" s="4">
        <v>44780</v>
      </c>
      <c r="B4529" s="2">
        <v>128.94</v>
      </c>
      <c r="C4529" s="2">
        <v>-8775.0499999999993</v>
      </c>
      <c r="D4529" s="2" t="s">
        <v>52</v>
      </c>
    </row>
    <row r="4530" spans="1:4" ht="15.75" customHeight="1" x14ac:dyDescent="0.3">
      <c r="A4530" s="4">
        <v>44780</v>
      </c>
      <c r="B4530" s="2">
        <v>310.17</v>
      </c>
      <c r="C4530" s="2">
        <v>-15833.84</v>
      </c>
      <c r="D4530" s="2" t="s">
        <v>53</v>
      </c>
    </row>
    <row r="4531" spans="1:4" ht="15.75" customHeight="1" x14ac:dyDescent="0.3">
      <c r="A4531" s="4">
        <v>44780</v>
      </c>
      <c r="B4531" s="2">
        <v>163.53</v>
      </c>
      <c r="C4531" s="2">
        <v>-35731.07</v>
      </c>
      <c r="D4531" s="2" t="s">
        <v>54</v>
      </c>
    </row>
    <row r="4532" spans="1:4" ht="15.75" customHeight="1" x14ac:dyDescent="0.3">
      <c r="A4532" s="4">
        <v>44780</v>
      </c>
      <c r="B4532" s="2">
        <v>104.75</v>
      </c>
      <c r="C4532" s="2">
        <v>-22789.759999999998</v>
      </c>
      <c r="D4532" s="2" t="s">
        <v>55</v>
      </c>
    </row>
    <row r="4533" spans="1:4" ht="15.75" customHeight="1" x14ac:dyDescent="0.3">
      <c r="A4533" s="4">
        <v>44781</v>
      </c>
      <c r="B4533" s="2">
        <v>19034.59</v>
      </c>
      <c r="C4533" s="2">
        <v>213695.48</v>
      </c>
      <c r="D4533" s="2" t="s">
        <v>53</v>
      </c>
    </row>
    <row r="4534" spans="1:4" ht="15.75" customHeight="1" x14ac:dyDescent="0.3">
      <c r="A4534" s="4">
        <v>44781</v>
      </c>
      <c r="B4534" s="2">
        <v>11307.42</v>
      </c>
      <c r="C4534" s="2">
        <v>206214.88</v>
      </c>
      <c r="D4534" s="2" t="s">
        <v>55</v>
      </c>
    </row>
    <row r="4535" spans="1:4" ht="15.75" customHeight="1" x14ac:dyDescent="0.3">
      <c r="A4535" s="4">
        <v>44781</v>
      </c>
      <c r="B4535" s="2">
        <v>5986.37</v>
      </c>
      <c r="C4535" s="2">
        <v>-2651.98</v>
      </c>
      <c r="D4535" s="2" t="s">
        <v>52</v>
      </c>
    </row>
    <row r="4536" spans="1:4" ht="15.75" customHeight="1" x14ac:dyDescent="0.3">
      <c r="A4536" s="4">
        <v>44781</v>
      </c>
      <c r="B4536" s="2">
        <v>17944.16</v>
      </c>
      <c r="C4536" s="2">
        <v>22194.25</v>
      </c>
      <c r="D4536" s="2" t="s">
        <v>54</v>
      </c>
    </row>
    <row r="4537" spans="1:4" ht="15.75" customHeight="1" x14ac:dyDescent="0.3">
      <c r="A4537" s="4">
        <v>44782</v>
      </c>
      <c r="B4537" s="2">
        <v>22191.42</v>
      </c>
      <c r="C4537" s="2">
        <v>8594.7199999999993</v>
      </c>
      <c r="D4537" s="2" t="s">
        <v>54</v>
      </c>
    </row>
    <row r="4538" spans="1:4" ht="15.75" customHeight="1" x14ac:dyDescent="0.3">
      <c r="A4538" s="4">
        <v>44782</v>
      </c>
      <c r="B4538" s="2">
        <v>17866.88</v>
      </c>
      <c r="C4538" s="2">
        <v>32590.61</v>
      </c>
      <c r="D4538" s="2" t="s">
        <v>53</v>
      </c>
    </row>
    <row r="4539" spans="1:4" ht="15.75" customHeight="1" x14ac:dyDescent="0.3">
      <c r="A4539" s="4">
        <v>44782</v>
      </c>
      <c r="B4539" s="2">
        <v>10400.75</v>
      </c>
      <c r="C4539" s="2">
        <v>148055.54999999999</v>
      </c>
      <c r="D4539" s="2" t="s">
        <v>55</v>
      </c>
    </row>
    <row r="4540" spans="1:4" ht="15.75" customHeight="1" x14ac:dyDescent="0.3">
      <c r="A4540" s="4">
        <v>44782</v>
      </c>
      <c r="B4540" s="2">
        <v>3627</v>
      </c>
      <c r="C4540" s="2">
        <v>-5558.24</v>
      </c>
      <c r="D4540" s="2" t="s">
        <v>52</v>
      </c>
    </row>
    <row r="4541" spans="1:4" ht="15.75" customHeight="1" x14ac:dyDescent="0.3">
      <c r="A4541" s="4">
        <v>44783</v>
      </c>
      <c r="B4541" s="2">
        <v>26935.9</v>
      </c>
      <c r="C4541" s="2">
        <v>-1227387.24</v>
      </c>
      <c r="D4541" s="2" t="s">
        <v>53</v>
      </c>
    </row>
    <row r="4542" spans="1:4" ht="15.75" customHeight="1" x14ac:dyDescent="0.3">
      <c r="A4542" s="4">
        <v>44783</v>
      </c>
      <c r="B4542" s="2">
        <v>13648.96</v>
      </c>
      <c r="C4542" s="2">
        <v>-253818.61</v>
      </c>
      <c r="D4542" s="2" t="s">
        <v>55</v>
      </c>
    </row>
    <row r="4543" spans="1:4" ht="15.75" customHeight="1" x14ac:dyDescent="0.3">
      <c r="A4543" s="4">
        <v>44783</v>
      </c>
      <c r="B4543" s="2">
        <v>6282.11</v>
      </c>
      <c r="C4543" s="2">
        <v>87633.88</v>
      </c>
      <c r="D4543" s="2" t="s">
        <v>52</v>
      </c>
    </row>
    <row r="4544" spans="1:4" ht="15.75" customHeight="1" x14ac:dyDescent="0.3">
      <c r="A4544" s="4">
        <v>44783</v>
      </c>
      <c r="B4544" s="2">
        <v>26173.88</v>
      </c>
      <c r="C4544" s="2">
        <v>692104.46</v>
      </c>
      <c r="D4544" s="2" t="s">
        <v>54</v>
      </c>
    </row>
    <row r="4545" spans="1:4" ht="15.75" customHeight="1" x14ac:dyDescent="0.3">
      <c r="A4545" s="4">
        <v>44784</v>
      </c>
      <c r="B4545" s="2">
        <v>26219.88</v>
      </c>
      <c r="C4545" s="2">
        <v>555385.62</v>
      </c>
      <c r="D4545" s="2" t="s">
        <v>54</v>
      </c>
    </row>
    <row r="4546" spans="1:4" ht="15.75" customHeight="1" x14ac:dyDescent="0.3">
      <c r="A4546" s="4">
        <v>44784</v>
      </c>
      <c r="B4546" s="2">
        <v>11197.8</v>
      </c>
      <c r="C4546" s="2">
        <v>193619.55</v>
      </c>
      <c r="D4546" s="2" t="s">
        <v>55</v>
      </c>
    </row>
    <row r="4547" spans="1:4" ht="15.75" customHeight="1" x14ac:dyDescent="0.3">
      <c r="A4547" s="4">
        <v>44784</v>
      </c>
      <c r="B4547" s="2">
        <v>21451.360000000001</v>
      </c>
      <c r="C4547" s="2">
        <v>103338.41</v>
      </c>
      <c r="D4547" s="2" t="s">
        <v>53</v>
      </c>
    </row>
    <row r="4548" spans="1:4" ht="15.75" customHeight="1" x14ac:dyDescent="0.3">
      <c r="A4548" s="4">
        <v>44784</v>
      </c>
      <c r="B4548" s="2">
        <v>5221.54</v>
      </c>
      <c r="C4548" s="2">
        <v>92917.07</v>
      </c>
      <c r="D4548" s="2" t="s">
        <v>52</v>
      </c>
    </row>
    <row r="4549" spans="1:4" ht="15.75" customHeight="1" x14ac:dyDescent="0.3">
      <c r="A4549" s="4">
        <v>44785</v>
      </c>
      <c r="B4549" s="2">
        <v>12905.49</v>
      </c>
      <c r="C4549" s="2">
        <v>15911.63</v>
      </c>
      <c r="D4549" s="2" t="s">
        <v>55</v>
      </c>
    </row>
    <row r="4550" spans="1:4" ht="15.75" customHeight="1" x14ac:dyDescent="0.3">
      <c r="A4550" s="4">
        <v>44785</v>
      </c>
      <c r="B4550" s="2">
        <v>23964.55</v>
      </c>
      <c r="C4550" s="2">
        <v>76676.41</v>
      </c>
      <c r="D4550" s="2" t="s">
        <v>54</v>
      </c>
    </row>
    <row r="4551" spans="1:4" ht="15.75" customHeight="1" x14ac:dyDescent="0.3">
      <c r="A4551" s="4">
        <v>44785</v>
      </c>
      <c r="B4551" s="2">
        <v>4038.63</v>
      </c>
      <c r="C4551" s="2">
        <v>-173250.66</v>
      </c>
      <c r="D4551" s="2" t="s">
        <v>52</v>
      </c>
    </row>
    <row r="4552" spans="1:4" ht="15.75" customHeight="1" x14ac:dyDescent="0.3">
      <c r="A4552" s="4">
        <v>44785</v>
      </c>
      <c r="B4552" s="2">
        <v>17004.59</v>
      </c>
      <c r="C4552" s="2">
        <v>-17670.59</v>
      </c>
      <c r="D4552" s="2" t="s">
        <v>53</v>
      </c>
    </row>
    <row r="4553" spans="1:4" ht="15.75" customHeight="1" x14ac:dyDescent="0.3">
      <c r="A4553" s="4">
        <v>44786</v>
      </c>
      <c r="B4553" s="2">
        <v>0.04</v>
      </c>
      <c r="C4553" s="2">
        <v>13.36</v>
      </c>
      <c r="D4553" s="2" t="s">
        <v>55</v>
      </c>
    </row>
    <row r="4554" spans="1:4" ht="15.75" customHeight="1" x14ac:dyDescent="0.3">
      <c r="A4554" s="4">
        <v>44787</v>
      </c>
      <c r="B4554" s="2">
        <v>252.08</v>
      </c>
      <c r="C4554" s="2">
        <v>-35858.54</v>
      </c>
      <c r="D4554" s="2" t="s">
        <v>54</v>
      </c>
    </row>
    <row r="4555" spans="1:4" ht="15.75" customHeight="1" x14ac:dyDescent="0.3">
      <c r="A4555" s="4">
        <v>44787</v>
      </c>
      <c r="B4555" s="2">
        <v>101.65</v>
      </c>
      <c r="C4555" s="2">
        <v>-3085.71</v>
      </c>
      <c r="D4555" s="2" t="s">
        <v>52</v>
      </c>
    </row>
    <row r="4556" spans="1:4" ht="15.75" customHeight="1" x14ac:dyDescent="0.3">
      <c r="A4556" s="4">
        <v>44787</v>
      </c>
      <c r="B4556" s="2">
        <v>204.68</v>
      </c>
      <c r="C4556" s="2">
        <v>-14333.97</v>
      </c>
      <c r="D4556" s="2" t="s">
        <v>53</v>
      </c>
    </row>
    <row r="4557" spans="1:4" ht="15.75" customHeight="1" x14ac:dyDescent="0.3">
      <c r="A4557" s="4">
        <v>44787</v>
      </c>
      <c r="B4557" s="2">
        <v>106.17</v>
      </c>
      <c r="C4557" s="2">
        <v>-25818.84</v>
      </c>
      <c r="D4557" s="2" t="s">
        <v>55</v>
      </c>
    </row>
    <row r="4558" spans="1:4" ht="15.75" customHeight="1" x14ac:dyDescent="0.3">
      <c r="A4558" s="4">
        <v>44788</v>
      </c>
      <c r="B4558" s="2">
        <v>19747.3</v>
      </c>
      <c r="C4558" s="2">
        <v>-577832.43000000005</v>
      </c>
      <c r="D4558" s="2" t="s">
        <v>53</v>
      </c>
    </row>
    <row r="4559" spans="1:4" ht="15.75" customHeight="1" x14ac:dyDescent="0.3">
      <c r="A4559" s="4">
        <v>44788</v>
      </c>
      <c r="B4559" s="2">
        <v>11187.32</v>
      </c>
      <c r="C4559" s="2">
        <v>-178944.34</v>
      </c>
      <c r="D4559" s="2" t="s">
        <v>55</v>
      </c>
    </row>
    <row r="4560" spans="1:4" ht="15.75" customHeight="1" x14ac:dyDescent="0.3">
      <c r="A4560" s="4">
        <v>44788</v>
      </c>
      <c r="B4560" s="2">
        <v>26069.16</v>
      </c>
      <c r="C4560" s="2">
        <v>-1798092.61</v>
      </c>
      <c r="D4560" s="2" t="s">
        <v>54</v>
      </c>
    </row>
    <row r="4561" spans="1:4" ht="15.75" customHeight="1" x14ac:dyDescent="0.3">
      <c r="A4561" s="4">
        <v>44788</v>
      </c>
      <c r="B4561" s="2">
        <v>3872.04</v>
      </c>
      <c r="C4561" s="2">
        <v>-16354.98</v>
      </c>
      <c r="D4561" s="2" t="s">
        <v>52</v>
      </c>
    </row>
    <row r="4562" spans="1:4" ht="15.75" customHeight="1" x14ac:dyDescent="0.3">
      <c r="A4562" s="4">
        <v>44789</v>
      </c>
      <c r="B4562" s="2">
        <v>4807.3999999999996</v>
      </c>
      <c r="C4562" s="2">
        <v>-123760.06</v>
      </c>
      <c r="D4562" s="2" t="s">
        <v>52</v>
      </c>
    </row>
    <row r="4563" spans="1:4" ht="15.75" customHeight="1" x14ac:dyDescent="0.3">
      <c r="A4563" s="4">
        <v>44789</v>
      </c>
      <c r="B4563" s="2">
        <v>23846.03</v>
      </c>
      <c r="C4563" s="2">
        <v>-349144.77</v>
      </c>
      <c r="D4563" s="2" t="s">
        <v>53</v>
      </c>
    </row>
    <row r="4564" spans="1:4" ht="15.75" customHeight="1" x14ac:dyDescent="0.3">
      <c r="A4564" s="4">
        <v>44789</v>
      </c>
      <c r="B4564" s="2">
        <v>18273.13</v>
      </c>
      <c r="C4564" s="2">
        <v>-28083.85</v>
      </c>
      <c r="D4564" s="2" t="s">
        <v>54</v>
      </c>
    </row>
    <row r="4565" spans="1:4" ht="15.75" customHeight="1" x14ac:dyDescent="0.3">
      <c r="A4565" s="4">
        <v>44789</v>
      </c>
      <c r="B4565" s="2">
        <v>14698.16</v>
      </c>
      <c r="C4565" s="2">
        <v>-5289.87</v>
      </c>
      <c r="D4565" s="2" t="s">
        <v>55</v>
      </c>
    </row>
    <row r="4566" spans="1:4" ht="15.75" customHeight="1" x14ac:dyDescent="0.3">
      <c r="A4566" s="4">
        <v>44790</v>
      </c>
      <c r="B4566" s="2">
        <v>19415.099999999999</v>
      </c>
      <c r="C4566" s="2">
        <v>-50986.37</v>
      </c>
      <c r="D4566" s="2" t="s">
        <v>53</v>
      </c>
    </row>
    <row r="4567" spans="1:4" ht="15.75" customHeight="1" x14ac:dyDescent="0.3">
      <c r="A4567" s="4">
        <v>44790</v>
      </c>
      <c r="B4567" s="2">
        <v>16041.46</v>
      </c>
      <c r="C4567" s="2">
        <v>219978.79</v>
      </c>
      <c r="D4567" s="2" t="s">
        <v>55</v>
      </c>
    </row>
    <row r="4568" spans="1:4" ht="15.75" customHeight="1" x14ac:dyDescent="0.3">
      <c r="A4568" s="4">
        <v>44790</v>
      </c>
      <c r="B4568" s="2">
        <v>25462.68</v>
      </c>
      <c r="C4568" s="2">
        <v>-1375733.77</v>
      </c>
      <c r="D4568" s="2" t="s">
        <v>54</v>
      </c>
    </row>
    <row r="4569" spans="1:4" ht="15.75" customHeight="1" x14ac:dyDescent="0.3">
      <c r="A4569" s="4">
        <v>44790</v>
      </c>
      <c r="B4569" s="2">
        <v>7193.62</v>
      </c>
      <c r="C4569" s="2">
        <v>2856.87</v>
      </c>
      <c r="D4569" s="2" t="s">
        <v>52</v>
      </c>
    </row>
    <row r="4570" spans="1:4" ht="15.75" customHeight="1" x14ac:dyDescent="0.3">
      <c r="A4570" s="4">
        <v>44791</v>
      </c>
      <c r="B4570" s="2">
        <v>19586.939999999999</v>
      </c>
      <c r="C4570" s="2">
        <v>-182483.1</v>
      </c>
      <c r="D4570" s="2" t="s">
        <v>54</v>
      </c>
    </row>
    <row r="4571" spans="1:4" ht="15.75" customHeight="1" x14ac:dyDescent="0.3">
      <c r="A4571" s="4">
        <v>44791</v>
      </c>
      <c r="B4571" s="2">
        <v>7744.52</v>
      </c>
      <c r="C4571" s="2">
        <v>10536.27</v>
      </c>
      <c r="D4571" s="2" t="s">
        <v>52</v>
      </c>
    </row>
    <row r="4572" spans="1:4" ht="15.75" customHeight="1" x14ac:dyDescent="0.3">
      <c r="A4572" s="4">
        <v>44791</v>
      </c>
      <c r="B4572" s="2">
        <v>22776.66</v>
      </c>
      <c r="C4572" s="2">
        <v>-848902.52</v>
      </c>
      <c r="D4572" s="2" t="s">
        <v>53</v>
      </c>
    </row>
    <row r="4573" spans="1:4" ht="15.75" customHeight="1" x14ac:dyDescent="0.3">
      <c r="A4573" s="4">
        <v>44791</v>
      </c>
      <c r="B4573" s="2">
        <v>14543.62</v>
      </c>
      <c r="C4573" s="2">
        <v>-575957.27</v>
      </c>
      <c r="D4573" s="2" t="s">
        <v>55</v>
      </c>
    </row>
    <row r="4574" spans="1:4" ht="15.75" customHeight="1" x14ac:dyDescent="0.3">
      <c r="A4574" s="4">
        <v>44792</v>
      </c>
      <c r="B4574" s="2">
        <v>19549.72</v>
      </c>
      <c r="C4574" s="2">
        <v>-1568771.14</v>
      </c>
      <c r="D4574" s="2" t="s">
        <v>54</v>
      </c>
    </row>
    <row r="4575" spans="1:4" ht="15.75" customHeight="1" x14ac:dyDescent="0.3">
      <c r="A4575" s="4">
        <v>44792</v>
      </c>
      <c r="B4575" s="2">
        <v>18905.98</v>
      </c>
      <c r="C4575" s="2">
        <v>-821218.29</v>
      </c>
      <c r="D4575" s="2" t="s">
        <v>53</v>
      </c>
    </row>
    <row r="4576" spans="1:4" ht="15.75" customHeight="1" x14ac:dyDescent="0.3">
      <c r="A4576" s="4">
        <v>44792</v>
      </c>
      <c r="B4576" s="2">
        <v>9291.2900000000009</v>
      </c>
      <c r="C4576" s="2">
        <v>-392786.01</v>
      </c>
      <c r="D4576" s="2" t="s">
        <v>52</v>
      </c>
    </row>
    <row r="4577" spans="1:4" ht="15.75" customHeight="1" x14ac:dyDescent="0.3">
      <c r="A4577" s="4">
        <v>44792</v>
      </c>
      <c r="B4577" s="2">
        <v>14077.66</v>
      </c>
      <c r="C4577" s="2">
        <v>-2165245.54</v>
      </c>
      <c r="D4577" s="2" t="s">
        <v>55</v>
      </c>
    </row>
    <row r="4578" spans="1:4" ht="15.75" customHeight="1" x14ac:dyDescent="0.3">
      <c r="A4578" s="4">
        <v>44794</v>
      </c>
      <c r="B4578" s="2">
        <v>447.46</v>
      </c>
      <c r="C4578" s="2">
        <v>-59268.86</v>
      </c>
      <c r="D4578" s="2" t="s">
        <v>53</v>
      </c>
    </row>
    <row r="4579" spans="1:4" ht="15.75" customHeight="1" x14ac:dyDescent="0.3">
      <c r="A4579" s="4">
        <v>44794</v>
      </c>
      <c r="B4579" s="2">
        <v>106.55</v>
      </c>
      <c r="C4579" s="2">
        <v>-12363.2</v>
      </c>
      <c r="D4579" s="2" t="s">
        <v>52</v>
      </c>
    </row>
    <row r="4580" spans="1:4" ht="15.75" customHeight="1" x14ac:dyDescent="0.3">
      <c r="A4580" s="4">
        <v>44794</v>
      </c>
      <c r="B4580" s="2">
        <v>387.35</v>
      </c>
      <c r="C4580" s="2">
        <v>-98205.04</v>
      </c>
      <c r="D4580" s="2" t="s">
        <v>54</v>
      </c>
    </row>
    <row r="4581" spans="1:4" ht="15.75" customHeight="1" x14ac:dyDescent="0.3">
      <c r="A4581" s="4">
        <v>44794</v>
      </c>
      <c r="B4581" s="2">
        <v>157.11000000000001</v>
      </c>
      <c r="C4581" s="2">
        <v>-39690.53</v>
      </c>
      <c r="D4581" s="2" t="s">
        <v>55</v>
      </c>
    </row>
    <row r="4582" spans="1:4" ht="15.75" customHeight="1" x14ac:dyDescent="0.3">
      <c r="A4582" s="4">
        <v>44795</v>
      </c>
      <c r="B4582" s="2">
        <v>11317.61</v>
      </c>
      <c r="C4582" s="2">
        <v>-165238.51</v>
      </c>
      <c r="D4582" s="2" t="s">
        <v>52</v>
      </c>
    </row>
    <row r="4583" spans="1:4" ht="15.75" customHeight="1" x14ac:dyDescent="0.3">
      <c r="A4583" s="4">
        <v>44795</v>
      </c>
      <c r="B4583" s="2">
        <v>22983.21</v>
      </c>
      <c r="C4583" s="2">
        <v>-1913450.47</v>
      </c>
      <c r="D4583" s="2" t="s">
        <v>53</v>
      </c>
    </row>
    <row r="4584" spans="1:4" ht="15.75" customHeight="1" x14ac:dyDescent="0.3">
      <c r="A4584" s="4">
        <v>44795</v>
      </c>
      <c r="B4584" s="2">
        <v>10591.98</v>
      </c>
      <c r="C4584" s="2">
        <v>-611864.56000000006</v>
      </c>
      <c r="D4584" s="2" t="s">
        <v>55</v>
      </c>
    </row>
    <row r="4585" spans="1:4" ht="15.75" customHeight="1" x14ac:dyDescent="0.3">
      <c r="A4585" s="4">
        <v>44795</v>
      </c>
      <c r="B4585" s="2">
        <v>23569.11</v>
      </c>
      <c r="C4585" s="2">
        <v>-2817694.92</v>
      </c>
      <c r="D4585" s="2" t="s">
        <v>54</v>
      </c>
    </row>
    <row r="4586" spans="1:4" ht="15.75" customHeight="1" x14ac:dyDescent="0.3">
      <c r="A4586" s="4">
        <v>44796</v>
      </c>
      <c r="B4586" s="2">
        <v>11455.08</v>
      </c>
      <c r="C4586" s="2">
        <v>-149373.75</v>
      </c>
      <c r="D4586" s="2" t="s">
        <v>55</v>
      </c>
    </row>
    <row r="4587" spans="1:4" ht="15.75" customHeight="1" x14ac:dyDescent="0.3">
      <c r="A4587" s="4">
        <v>44796</v>
      </c>
      <c r="B4587" s="2">
        <v>24614.04</v>
      </c>
      <c r="C4587" s="2">
        <v>-427279.8</v>
      </c>
      <c r="D4587" s="2" t="s">
        <v>53</v>
      </c>
    </row>
    <row r="4588" spans="1:4" ht="15.75" customHeight="1" x14ac:dyDescent="0.3">
      <c r="A4588" s="4">
        <v>44796</v>
      </c>
      <c r="B4588" s="2">
        <v>12200.99</v>
      </c>
      <c r="C4588" s="2">
        <v>68167.05</v>
      </c>
      <c r="D4588" s="2" t="s">
        <v>52</v>
      </c>
    </row>
    <row r="4589" spans="1:4" ht="15.75" customHeight="1" x14ac:dyDescent="0.3">
      <c r="A4589" s="4">
        <v>44796</v>
      </c>
      <c r="B4589" s="2">
        <v>22372.97</v>
      </c>
      <c r="C4589" s="2">
        <v>-232072.74</v>
      </c>
      <c r="D4589" s="2" t="s">
        <v>54</v>
      </c>
    </row>
    <row r="4590" spans="1:4" ht="15.75" customHeight="1" x14ac:dyDescent="0.3">
      <c r="A4590" s="4">
        <v>44797</v>
      </c>
      <c r="B4590" s="2">
        <v>10016.799999999999</v>
      </c>
      <c r="C4590" s="2">
        <v>-202857.26</v>
      </c>
      <c r="D4590" s="2" t="s">
        <v>55</v>
      </c>
    </row>
    <row r="4591" spans="1:4" ht="15.75" customHeight="1" x14ac:dyDescent="0.3">
      <c r="A4591" s="4">
        <v>44797</v>
      </c>
      <c r="B4591" s="2">
        <v>20702.05</v>
      </c>
      <c r="C4591" s="2">
        <v>604060.94999999995</v>
      </c>
      <c r="D4591" s="2" t="s">
        <v>54</v>
      </c>
    </row>
    <row r="4592" spans="1:4" ht="15.75" customHeight="1" x14ac:dyDescent="0.3">
      <c r="A4592" s="4">
        <v>44797</v>
      </c>
      <c r="B4592" s="2">
        <v>21201.94</v>
      </c>
      <c r="C4592" s="2">
        <v>8692.33</v>
      </c>
      <c r="D4592" s="2" t="s">
        <v>53</v>
      </c>
    </row>
    <row r="4593" spans="1:4" ht="15.75" customHeight="1" x14ac:dyDescent="0.3">
      <c r="A4593" s="4">
        <v>44797</v>
      </c>
      <c r="B4593" s="2">
        <v>12036.28</v>
      </c>
      <c r="C4593" s="2">
        <v>-10644.84</v>
      </c>
      <c r="D4593" s="2" t="s">
        <v>52</v>
      </c>
    </row>
    <row r="4594" spans="1:4" ht="15.75" customHeight="1" x14ac:dyDescent="0.3">
      <c r="A4594" s="4">
        <v>44798</v>
      </c>
      <c r="B4594" s="2">
        <v>24178.33</v>
      </c>
      <c r="C4594" s="2">
        <v>-37925.57</v>
      </c>
      <c r="D4594" s="2" t="s">
        <v>53</v>
      </c>
    </row>
    <row r="4595" spans="1:4" ht="15.75" customHeight="1" x14ac:dyDescent="0.3">
      <c r="A4595" s="4">
        <v>44798</v>
      </c>
      <c r="B4595" s="2">
        <v>12724.76</v>
      </c>
      <c r="C4595" s="2">
        <v>46967.85</v>
      </c>
      <c r="D4595" s="2" t="s">
        <v>52</v>
      </c>
    </row>
    <row r="4596" spans="1:4" ht="15.75" customHeight="1" x14ac:dyDescent="0.3">
      <c r="A4596" s="4">
        <v>44798</v>
      </c>
      <c r="B4596" s="2">
        <v>11371.54</v>
      </c>
      <c r="C4596" s="2">
        <v>62290.400000000001</v>
      </c>
      <c r="D4596" s="2" t="s">
        <v>55</v>
      </c>
    </row>
    <row r="4597" spans="1:4" ht="15.75" customHeight="1" x14ac:dyDescent="0.3">
      <c r="A4597" s="4">
        <v>44798</v>
      </c>
      <c r="B4597" s="2">
        <v>22047.71</v>
      </c>
      <c r="C4597" s="2">
        <v>-417983.08</v>
      </c>
      <c r="D4597" s="2" t="s">
        <v>54</v>
      </c>
    </row>
    <row r="4598" spans="1:4" ht="15.75" customHeight="1" x14ac:dyDescent="0.3">
      <c r="A4598" s="4">
        <v>44799</v>
      </c>
      <c r="B4598" s="2">
        <v>10643.5</v>
      </c>
      <c r="C4598" s="2">
        <v>-51338.720000000001</v>
      </c>
      <c r="D4598" s="2" t="s">
        <v>52</v>
      </c>
    </row>
    <row r="4599" spans="1:4" ht="15.75" customHeight="1" x14ac:dyDescent="0.3">
      <c r="A4599" s="4">
        <v>44799</v>
      </c>
      <c r="B4599" s="2">
        <v>22627.85</v>
      </c>
      <c r="C4599" s="2">
        <v>-126809.36</v>
      </c>
      <c r="D4599" s="2" t="s">
        <v>53</v>
      </c>
    </row>
    <row r="4600" spans="1:4" ht="15.75" customHeight="1" x14ac:dyDescent="0.3">
      <c r="A4600" s="4">
        <v>44799</v>
      </c>
      <c r="B4600" s="2">
        <v>27854.13</v>
      </c>
      <c r="C4600" s="2">
        <v>54014.91</v>
      </c>
      <c r="D4600" s="2" t="s">
        <v>54</v>
      </c>
    </row>
    <row r="4601" spans="1:4" ht="15.75" customHeight="1" x14ac:dyDescent="0.3">
      <c r="A4601" s="4">
        <v>44799</v>
      </c>
      <c r="B4601" s="2">
        <v>15484.68</v>
      </c>
      <c r="C4601" s="2">
        <v>91396.39</v>
      </c>
      <c r="D4601" s="2" t="s">
        <v>55</v>
      </c>
    </row>
    <row r="4602" spans="1:4" ht="15.75" customHeight="1" x14ac:dyDescent="0.3">
      <c r="A4602" s="4">
        <v>44801</v>
      </c>
      <c r="B4602" s="2">
        <v>467</v>
      </c>
      <c r="C4602" s="2">
        <v>-196921.04</v>
      </c>
      <c r="D4602" s="2" t="s">
        <v>54</v>
      </c>
    </row>
    <row r="4603" spans="1:4" ht="15.75" customHeight="1" x14ac:dyDescent="0.3">
      <c r="A4603" s="4">
        <v>44801</v>
      </c>
      <c r="B4603" s="2">
        <v>369.12</v>
      </c>
      <c r="C4603" s="2">
        <v>-121549.91</v>
      </c>
      <c r="D4603" s="2" t="s">
        <v>52</v>
      </c>
    </row>
    <row r="4604" spans="1:4" ht="15.75" customHeight="1" x14ac:dyDescent="0.3">
      <c r="A4604" s="4">
        <v>44801</v>
      </c>
      <c r="B4604" s="2">
        <v>791.57</v>
      </c>
      <c r="C4604" s="2">
        <v>-471707.05</v>
      </c>
      <c r="D4604" s="2" t="s">
        <v>55</v>
      </c>
    </row>
    <row r="4605" spans="1:4" ht="15.75" customHeight="1" x14ac:dyDescent="0.3">
      <c r="A4605" s="4">
        <v>44801</v>
      </c>
      <c r="B4605" s="2">
        <v>587.6</v>
      </c>
      <c r="C4605" s="2">
        <v>-126614.16</v>
      </c>
      <c r="D4605" s="2" t="s">
        <v>53</v>
      </c>
    </row>
    <row r="4606" spans="1:4" ht="15.75" customHeight="1" x14ac:dyDescent="0.3">
      <c r="A4606" s="4">
        <v>44802</v>
      </c>
      <c r="B4606" s="2">
        <v>10515.87</v>
      </c>
      <c r="C4606" s="2">
        <v>-712439</v>
      </c>
      <c r="D4606" s="2" t="s">
        <v>55</v>
      </c>
    </row>
    <row r="4607" spans="1:4" ht="15.75" customHeight="1" x14ac:dyDescent="0.3">
      <c r="A4607" s="4">
        <v>44802</v>
      </c>
      <c r="B4607" s="2">
        <v>10829.61</v>
      </c>
      <c r="C4607" s="2">
        <v>-118516.78</v>
      </c>
      <c r="D4607" s="2" t="s">
        <v>52</v>
      </c>
    </row>
    <row r="4608" spans="1:4" ht="15.75" customHeight="1" x14ac:dyDescent="0.3">
      <c r="A4608" s="4">
        <v>44802</v>
      </c>
      <c r="B4608" s="2">
        <v>23248.87</v>
      </c>
      <c r="C4608" s="2">
        <v>-2382417.16</v>
      </c>
      <c r="D4608" s="2" t="s">
        <v>54</v>
      </c>
    </row>
    <row r="4609" spans="1:4" ht="15.75" customHeight="1" x14ac:dyDescent="0.3">
      <c r="A4609" s="4">
        <v>44802</v>
      </c>
      <c r="B4609" s="2">
        <v>21504.35</v>
      </c>
      <c r="C4609" s="2">
        <v>-95184.05</v>
      </c>
      <c r="D4609" s="2" t="s">
        <v>53</v>
      </c>
    </row>
    <row r="4610" spans="1:4" ht="15.75" customHeight="1" x14ac:dyDescent="0.3">
      <c r="A4610" s="4">
        <v>44803</v>
      </c>
      <c r="B4610" s="2">
        <v>23776.03</v>
      </c>
      <c r="C4610" s="2">
        <v>129589.51</v>
      </c>
      <c r="D4610" s="2" t="s">
        <v>53</v>
      </c>
    </row>
    <row r="4611" spans="1:4" ht="15.75" customHeight="1" x14ac:dyDescent="0.3">
      <c r="A4611" s="4">
        <v>44803</v>
      </c>
      <c r="B4611" s="2">
        <v>9750.92</v>
      </c>
      <c r="C4611" s="2">
        <v>7162.94</v>
      </c>
      <c r="D4611" s="2" t="s">
        <v>52</v>
      </c>
    </row>
    <row r="4612" spans="1:4" ht="15.75" customHeight="1" x14ac:dyDescent="0.3">
      <c r="A4612" s="4">
        <v>44803</v>
      </c>
      <c r="B4612" s="2">
        <v>21028.23</v>
      </c>
      <c r="C4612" s="2">
        <v>347442.07</v>
      </c>
      <c r="D4612" s="2" t="s">
        <v>54</v>
      </c>
    </row>
    <row r="4613" spans="1:4" ht="15.75" customHeight="1" x14ac:dyDescent="0.3">
      <c r="A4613" s="4">
        <v>44803</v>
      </c>
      <c r="B4613" s="2">
        <v>13279.84</v>
      </c>
      <c r="C4613" s="2">
        <v>-87441.8</v>
      </c>
      <c r="D4613" s="2" t="s">
        <v>55</v>
      </c>
    </row>
    <row r="4614" spans="1:4" ht="15.75" customHeight="1" x14ac:dyDescent="0.3">
      <c r="A4614" s="4">
        <v>44804</v>
      </c>
      <c r="B4614" s="2">
        <v>13845.88</v>
      </c>
      <c r="C4614" s="2">
        <v>-324090.65000000002</v>
      </c>
      <c r="D4614" s="2" t="s">
        <v>55</v>
      </c>
    </row>
    <row r="4615" spans="1:4" ht="15.75" customHeight="1" x14ac:dyDescent="0.3">
      <c r="A4615" s="4">
        <v>44804</v>
      </c>
      <c r="B4615" s="2">
        <v>26491.17</v>
      </c>
      <c r="C4615" s="2">
        <v>-1398225.24</v>
      </c>
      <c r="D4615" s="2" t="s">
        <v>54</v>
      </c>
    </row>
    <row r="4616" spans="1:4" ht="15.75" customHeight="1" x14ac:dyDescent="0.3">
      <c r="A4616" s="4">
        <v>44804</v>
      </c>
      <c r="B4616" s="2">
        <v>24627.439999999999</v>
      </c>
      <c r="C4616" s="2">
        <v>7138.44</v>
      </c>
      <c r="D4616" s="2" t="s">
        <v>53</v>
      </c>
    </row>
    <row r="4617" spans="1:4" ht="15.75" customHeight="1" x14ac:dyDescent="0.3">
      <c r="A4617" s="4">
        <v>44804</v>
      </c>
      <c r="B4617" s="2">
        <v>11523.31</v>
      </c>
      <c r="C4617" s="2">
        <v>-114878.89</v>
      </c>
      <c r="D4617" s="2" t="s">
        <v>52</v>
      </c>
    </row>
    <row r="4618" spans="1:4" ht="15.75" customHeight="1" x14ac:dyDescent="0.3">
      <c r="A4618" s="4">
        <v>44805</v>
      </c>
      <c r="B4618" s="2">
        <v>15083.9</v>
      </c>
      <c r="C4618" s="2">
        <v>-678866.63</v>
      </c>
      <c r="D4618" s="2" t="s">
        <v>55</v>
      </c>
    </row>
    <row r="4619" spans="1:4" ht="15.75" customHeight="1" x14ac:dyDescent="0.3">
      <c r="A4619" s="4">
        <v>44805</v>
      </c>
      <c r="B4619" s="2">
        <v>29000.78</v>
      </c>
      <c r="C4619" s="2">
        <v>-717257.2</v>
      </c>
      <c r="D4619" s="2" t="s">
        <v>54</v>
      </c>
    </row>
    <row r="4620" spans="1:4" ht="15.75" customHeight="1" x14ac:dyDescent="0.3">
      <c r="A4620" s="4">
        <v>44805</v>
      </c>
      <c r="B4620" s="2">
        <v>21895.18</v>
      </c>
      <c r="C4620" s="2">
        <v>-350624.04</v>
      </c>
      <c r="D4620" s="2" t="s">
        <v>53</v>
      </c>
    </row>
    <row r="4621" spans="1:4" ht="15.75" customHeight="1" x14ac:dyDescent="0.3">
      <c r="A4621" s="4">
        <v>44805</v>
      </c>
      <c r="B4621" s="2">
        <v>10508.39</v>
      </c>
      <c r="C4621" s="2">
        <v>-502194.37</v>
      </c>
      <c r="D4621" s="2" t="s">
        <v>52</v>
      </c>
    </row>
    <row r="4622" spans="1:4" ht="15.75" customHeight="1" x14ac:dyDescent="0.3">
      <c r="A4622" s="4">
        <v>44806</v>
      </c>
      <c r="B4622" s="2">
        <v>22338.77</v>
      </c>
      <c r="C4622" s="2">
        <v>-917101.23</v>
      </c>
      <c r="D4622" s="2" t="s">
        <v>54</v>
      </c>
    </row>
    <row r="4623" spans="1:4" ht="15.75" customHeight="1" x14ac:dyDescent="0.3">
      <c r="A4623" s="4">
        <v>44806</v>
      </c>
      <c r="B4623" s="2">
        <v>13644.01</v>
      </c>
      <c r="C4623" s="2">
        <v>50371.77</v>
      </c>
      <c r="D4623" s="2" t="s">
        <v>55</v>
      </c>
    </row>
    <row r="4624" spans="1:4" ht="15.75" customHeight="1" x14ac:dyDescent="0.3">
      <c r="A4624" s="4">
        <v>44806</v>
      </c>
      <c r="B4624" s="2">
        <v>9859.14</v>
      </c>
      <c r="C4624" s="2">
        <v>-244802.97</v>
      </c>
      <c r="D4624" s="2" t="s">
        <v>52</v>
      </c>
    </row>
    <row r="4625" spans="1:4" ht="15.75" customHeight="1" x14ac:dyDescent="0.3">
      <c r="A4625" s="4">
        <v>44806</v>
      </c>
      <c r="B4625" s="2">
        <v>24476.86</v>
      </c>
      <c r="C4625" s="2">
        <v>156439.01999999999</v>
      </c>
      <c r="D4625" s="2" t="s">
        <v>53</v>
      </c>
    </row>
    <row r="4626" spans="1:4" ht="15.75" customHeight="1" x14ac:dyDescent="0.3">
      <c r="A4626" s="4">
        <v>44808</v>
      </c>
      <c r="B4626" s="2">
        <v>315.18</v>
      </c>
      <c r="C4626" s="2">
        <v>-74607.31</v>
      </c>
      <c r="D4626" s="2" t="s">
        <v>54</v>
      </c>
    </row>
    <row r="4627" spans="1:4" ht="15.75" customHeight="1" x14ac:dyDescent="0.3">
      <c r="A4627" s="4">
        <v>44808</v>
      </c>
      <c r="B4627" s="2">
        <v>1114.99</v>
      </c>
      <c r="C4627" s="2">
        <v>-120402.45</v>
      </c>
      <c r="D4627" s="2" t="s">
        <v>53</v>
      </c>
    </row>
    <row r="4628" spans="1:4" ht="15.75" customHeight="1" x14ac:dyDescent="0.3">
      <c r="A4628" s="4">
        <v>44808</v>
      </c>
      <c r="B4628" s="2">
        <v>549.83000000000004</v>
      </c>
      <c r="C4628" s="2">
        <v>-277810.18</v>
      </c>
      <c r="D4628" s="2" t="s">
        <v>55</v>
      </c>
    </row>
    <row r="4629" spans="1:4" ht="15.75" customHeight="1" x14ac:dyDescent="0.3">
      <c r="A4629" s="4">
        <v>44808</v>
      </c>
      <c r="B4629" s="2">
        <v>168.33</v>
      </c>
      <c r="C4629" s="2">
        <v>-42583.39</v>
      </c>
      <c r="D4629" s="2" t="s">
        <v>52</v>
      </c>
    </row>
    <row r="4630" spans="1:4" ht="15.75" customHeight="1" x14ac:dyDescent="0.3">
      <c r="A4630" s="4">
        <v>44809</v>
      </c>
      <c r="B4630" s="2">
        <v>3415.47</v>
      </c>
      <c r="C4630" s="2">
        <v>-37089.81</v>
      </c>
      <c r="D4630" s="2" t="s">
        <v>52</v>
      </c>
    </row>
    <row r="4631" spans="1:4" ht="15.75" customHeight="1" x14ac:dyDescent="0.3">
      <c r="A4631" s="4">
        <v>44809</v>
      </c>
      <c r="B4631" s="2">
        <v>20478.59</v>
      </c>
      <c r="C4631" s="2">
        <v>-58398.22</v>
      </c>
      <c r="D4631" s="2" t="s">
        <v>53</v>
      </c>
    </row>
    <row r="4632" spans="1:4" ht="15.75" customHeight="1" x14ac:dyDescent="0.3">
      <c r="A4632" s="4">
        <v>44809</v>
      </c>
      <c r="B4632" s="2">
        <v>12919.4</v>
      </c>
      <c r="C4632" s="2">
        <v>364399.66</v>
      </c>
      <c r="D4632" s="2" t="s">
        <v>54</v>
      </c>
    </row>
    <row r="4633" spans="1:4" ht="15.75" customHeight="1" x14ac:dyDescent="0.3">
      <c r="A4633" s="4">
        <v>44809</v>
      </c>
      <c r="B4633" s="2">
        <v>11843</v>
      </c>
      <c r="C4633" s="2">
        <v>-147428.45000000001</v>
      </c>
      <c r="D4633" s="2" t="s">
        <v>55</v>
      </c>
    </row>
    <row r="4634" spans="1:4" ht="15.75" customHeight="1" x14ac:dyDescent="0.3">
      <c r="A4634" s="4">
        <v>44810</v>
      </c>
      <c r="B4634" s="2">
        <v>27681.599999999999</v>
      </c>
      <c r="C4634" s="2">
        <v>-225387.76</v>
      </c>
      <c r="D4634" s="2" t="s">
        <v>53</v>
      </c>
    </row>
    <row r="4635" spans="1:4" ht="15.75" customHeight="1" x14ac:dyDescent="0.3">
      <c r="A4635" s="4">
        <v>44810</v>
      </c>
      <c r="B4635" s="2">
        <v>9410.5300000000007</v>
      </c>
      <c r="C4635" s="2">
        <v>-2230731.2400000002</v>
      </c>
      <c r="D4635" s="2" t="s">
        <v>52</v>
      </c>
    </row>
    <row r="4636" spans="1:4" ht="15.75" customHeight="1" x14ac:dyDescent="0.3">
      <c r="A4636" s="4">
        <v>44810</v>
      </c>
      <c r="B4636" s="2">
        <v>26954.53</v>
      </c>
      <c r="C4636" s="2">
        <v>78019.899999999994</v>
      </c>
      <c r="D4636" s="2" t="s">
        <v>55</v>
      </c>
    </row>
    <row r="4637" spans="1:4" ht="15.75" customHeight="1" x14ac:dyDescent="0.3">
      <c r="A4637" s="4">
        <v>44810</v>
      </c>
      <c r="B4637" s="2">
        <v>25550.57</v>
      </c>
      <c r="C4637" s="2">
        <v>-601347.29</v>
      </c>
      <c r="D4637" s="2" t="s">
        <v>54</v>
      </c>
    </row>
    <row r="4638" spans="1:4" ht="15.75" customHeight="1" x14ac:dyDescent="0.3">
      <c r="A4638" s="4">
        <v>44811</v>
      </c>
      <c r="B4638" s="2">
        <v>24210.240000000002</v>
      </c>
      <c r="C4638" s="2">
        <v>-1654046.96</v>
      </c>
      <c r="D4638" s="2" t="s">
        <v>54</v>
      </c>
    </row>
    <row r="4639" spans="1:4" ht="15.75" customHeight="1" x14ac:dyDescent="0.3">
      <c r="A4639" s="4">
        <v>44811</v>
      </c>
      <c r="B4639" s="2">
        <v>7853.7</v>
      </c>
      <c r="C4639" s="2">
        <v>-903022.63</v>
      </c>
      <c r="D4639" s="2" t="s">
        <v>52</v>
      </c>
    </row>
    <row r="4640" spans="1:4" ht="15.75" customHeight="1" x14ac:dyDescent="0.3">
      <c r="A4640" s="4">
        <v>44811</v>
      </c>
      <c r="B4640" s="2">
        <v>24648.58</v>
      </c>
      <c r="C4640" s="2">
        <v>-107090.85</v>
      </c>
      <c r="D4640" s="2" t="s">
        <v>53</v>
      </c>
    </row>
    <row r="4641" spans="1:4" ht="15.75" customHeight="1" x14ac:dyDescent="0.3">
      <c r="A4641" s="4">
        <v>44811</v>
      </c>
      <c r="B4641" s="2">
        <v>15700.55</v>
      </c>
      <c r="C4641" s="2">
        <v>-187718.5</v>
      </c>
      <c r="D4641" s="2" t="s">
        <v>55</v>
      </c>
    </row>
    <row r="4642" spans="1:4" ht="15.75" customHeight="1" x14ac:dyDescent="0.3">
      <c r="A4642" s="4">
        <v>44812</v>
      </c>
      <c r="B4642" s="2">
        <v>23808.54</v>
      </c>
      <c r="C4642" s="2">
        <v>89985.58</v>
      </c>
      <c r="D4642" s="2" t="s">
        <v>53</v>
      </c>
    </row>
    <row r="4643" spans="1:4" ht="15.75" customHeight="1" x14ac:dyDescent="0.3">
      <c r="A4643" s="4">
        <v>44812</v>
      </c>
      <c r="B4643" s="2">
        <v>25192.39</v>
      </c>
      <c r="C4643" s="2">
        <v>-762254.68</v>
      </c>
      <c r="D4643" s="2" t="s">
        <v>54</v>
      </c>
    </row>
    <row r="4644" spans="1:4" ht="15.75" customHeight="1" x14ac:dyDescent="0.3">
      <c r="A4644" s="4">
        <v>44812</v>
      </c>
      <c r="B4644" s="2">
        <v>15401.69</v>
      </c>
      <c r="C4644" s="2">
        <v>107742.83</v>
      </c>
      <c r="D4644" s="2" t="s">
        <v>55</v>
      </c>
    </row>
    <row r="4645" spans="1:4" ht="15.75" customHeight="1" x14ac:dyDescent="0.3">
      <c r="A4645" s="4">
        <v>44812</v>
      </c>
      <c r="B4645" s="2">
        <v>5606.58</v>
      </c>
      <c r="C4645" s="2">
        <v>3622.22</v>
      </c>
      <c r="D4645" s="2" t="s">
        <v>52</v>
      </c>
    </row>
    <row r="4646" spans="1:4" ht="15.75" customHeight="1" x14ac:dyDescent="0.3">
      <c r="A4646" s="4">
        <v>44813</v>
      </c>
      <c r="B4646" s="2">
        <v>21543.75</v>
      </c>
      <c r="C4646" s="2">
        <v>-115605.45</v>
      </c>
      <c r="D4646" s="2" t="s">
        <v>53</v>
      </c>
    </row>
    <row r="4647" spans="1:4" ht="15.75" customHeight="1" x14ac:dyDescent="0.3">
      <c r="A4647" s="4">
        <v>44813</v>
      </c>
      <c r="B4647" s="2">
        <v>13642.77</v>
      </c>
      <c r="C4647" s="2">
        <v>60626.63</v>
      </c>
      <c r="D4647" s="2" t="s">
        <v>55</v>
      </c>
    </row>
    <row r="4648" spans="1:4" ht="15.75" customHeight="1" x14ac:dyDescent="0.3">
      <c r="A4648" s="4">
        <v>44813</v>
      </c>
      <c r="B4648" s="2">
        <v>8138.53</v>
      </c>
      <c r="C4648" s="2">
        <v>161701.29999999999</v>
      </c>
      <c r="D4648" s="2" t="s">
        <v>52</v>
      </c>
    </row>
    <row r="4649" spans="1:4" ht="15.75" customHeight="1" x14ac:dyDescent="0.3">
      <c r="A4649" s="4">
        <v>44813</v>
      </c>
      <c r="B4649" s="2">
        <v>20411.439999999999</v>
      </c>
      <c r="C4649" s="2">
        <v>548296.44999999995</v>
      </c>
      <c r="D4649" s="2" t="s">
        <v>54</v>
      </c>
    </row>
    <row r="4650" spans="1:4" ht="15.75" customHeight="1" x14ac:dyDescent="0.3">
      <c r="A4650" s="4">
        <v>44815</v>
      </c>
      <c r="B4650" s="2">
        <v>426.14</v>
      </c>
      <c r="C4650" s="2">
        <v>-87674.81</v>
      </c>
      <c r="D4650" s="2" t="s">
        <v>55</v>
      </c>
    </row>
    <row r="4651" spans="1:4" ht="15.75" customHeight="1" x14ac:dyDescent="0.3">
      <c r="A4651" s="4">
        <v>44815</v>
      </c>
      <c r="B4651" s="2">
        <v>781.24</v>
      </c>
      <c r="C4651" s="2">
        <v>-90040.33</v>
      </c>
      <c r="D4651" s="2" t="s">
        <v>53</v>
      </c>
    </row>
    <row r="4652" spans="1:4" ht="15.75" customHeight="1" x14ac:dyDescent="0.3">
      <c r="A4652" s="4">
        <v>44815</v>
      </c>
      <c r="B4652" s="2">
        <v>319.99</v>
      </c>
      <c r="C4652" s="2">
        <v>-2052.84</v>
      </c>
      <c r="D4652" s="2" t="s">
        <v>54</v>
      </c>
    </row>
    <row r="4653" spans="1:4" ht="15.75" customHeight="1" x14ac:dyDescent="0.3">
      <c r="A4653" s="4">
        <v>44815</v>
      </c>
      <c r="B4653" s="2">
        <v>138.6</v>
      </c>
      <c r="C4653" s="2">
        <v>-367.19</v>
      </c>
      <c r="D4653" s="2" t="s">
        <v>52</v>
      </c>
    </row>
    <row r="4654" spans="1:4" ht="15.75" customHeight="1" x14ac:dyDescent="0.3">
      <c r="A4654" s="4">
        <v>44816</v>
      </c>
      <c r="B4654" s="2">
        <v>24733.05</v>
      </c>
      <c r="C4654" s="2">
        <v>-104567.21</v>
      </c>
      <c r="D4654" s="2" t="s">
        <v>53</v>
      </c>
    </row>
    <row r="4655" spans="1:4" ht="15.75" customHeight="1" x14ac:dyDescent="0.3">
      <c r="A4655" s="4">
        <v>44816</v>
      </c>
      <c r="B4655" s="2">
        <v>16364.51</v>
      </c>
      <c r="C4655" s="2">
        <v>142363.38</v>
      </c>
      <c r="D4655" s="2" t="s">
        <v>55</v>
      </c>
    </row>
    <row r="4656" spans="1:4" ht="15.75" customHeight="1" x14ac:dyDescent="0.3">
      <c r="A4656" s="4">
        <v>44816</v>
      </c>
      <c r="B4656" s="2">
        <v>23391.53</v>
      </c>
      <c r="C4656" s="2">
        <v>-286316.28999999998</v>
      </c>
      <c r="D4656" s="2" t="s">
        <v>54</v>
      </c>
    </row>
    <row r="4657" spans="1:4" ht="15.75" customHeight="1" x14ac:dyDescent="0.3">
      <c r="A4657" s="4">
        <v>44816</v>
      </c>
      <c r="B4657" s="2">
        <v>5459.4</v>
      </c>
      <c r="C4657" s="2">
        <v>-7136.99</v>
      </c>
      <c r="D4657" s="2" t="s">
        <v>52</v>
      </c>
    </row>
    <row r="4658" spans="1:4" ht="15.75" customHeight="1" x14ac:dyDescent="0.3">
      <c r="A4658" s="4">
        <v>44817</v>
      </c>
      <c r="B4658" s="2">
        <v>20675.599999999999</v>
      </c>
      <c r="C4658" s="2">
        <v>374214.77</v>
      </c>
      <c r="D4658" s="2" t="s">
        <v>55</v>
      </c>
    </row>
    <row r="4659" spans="1:4" ht="15.75" customHeight="1" x14ac:dyDescent="0.3">
      <c r="A4659" s="4">
        <v>44817</v>
      </c>
      <c r="B4659" s="2">
        <v>25443.41</v>
      </c>
      <c r="C4659" s="2">
        <v>363493.42</v>
      </c>
      <c r="D4659" s="2" t="s">
        <v>54</v>
      </c>
    </row>
    <row r="4660" spans="1:4" ht="15.75" customHeight="1" x14ac:dyDescent="0.3">
      <c r="A4660" s="4">
        <v>44817</v>
      </c>
      <c r="B4660" s="2">
        <v>6609.5</v>
      </c>
      <c r="C4660" s="2">
        <v>-67879.820000000007</v>
      </c>
      <c r="D4660" s="2" t="s">
        <v>52</v>
      </c>
    </row>
    <row r="4661" spans="1:4" ht="15.75" customHeight="1" x14ac:dyDescent="0.3">
      <c r="A4661" s="4">
        <v>44817</v>
      </c>
      <c r="B4661" s="2">
        <v>26839.34</v>
      </c>
      <c r="C4661" s="2">
        <v>-30887.86</v>
      </c>
      <c r="D4661" s="2" t="s">
        <v>53</v>
      </c>
    </row>
    <row r="4662" spans="1:4" ht="15.75" customHeight="1" x14ac:dyDescent="0.3">
      <c r="A4662" s="4">
        <v>44818</v>
      </c>
      <c r="B4662" s="2">
        <v>24356.06</v>
      </c>
      <c r="C4662" s="2">
        <v>86410.07</v>
      </c>
      <c r="D4662" s="2" t="s">
        <v>53</v>
      </c>
    </row>
    <row r="4663" spans="1:4" ht="15.75" customHeight="1" x14ac:dyDescent="0.3">
      <c r="A4663" s="4">
        <v>44818</v>
      </c>
      <c r="B4663" s="2">
        <v>15009.44</v>
      </c>
      <c r="C4663" s="2">
        <v>1326.44</v>
      </c>
      <c r="D4663" s="2" t="s">
        <v>55</v>
      </c>
    </row>
    <row r="4664" spans="1:4" ht="15.75" customHeight="1" x14ac:dyDescent="0.3">
      <c r="A4664" s="4">
        <v>44818</v>
      </c>
      <c r="B4664" s="2">
        <v>20863.419999999998</v>
      </c>
      <c r="C4664" s="2">
        <v>198982.21</v>
      </c>
      <c r="D4664" s="2" t="s">
        <v>54</v>
      </c>
    </row>
    <row r="4665" spans="1:4" ht="15.75" customHeight="1" x14ac:dyDescent="0.3">
      <c r="A4665" s="4">
        <v>44818</v>
      </c>
      <c r="B4665" s="2">
        <v>5534.23</v>
      </c>
      <c r="C4665" s="2">
        <v>62605.17</v>
      </c>
      <c r="D4665" s="2" t="s">
        <v>52</v>
      </c>
    </row>
    <row r="4666" spans="1:4" ht="15.75" customHeight="1" x14ac:dyDescent="0.3">
      <c r="A4666" s="4">
        <v>44819</v>
      </c>
      <c r="B4666" s="2">
        <v>3786.99</v>
      </c>
      <c r="C4666" s="2">
        <v>-363936.02</v>
      </c>
      <c r="D4666" s="2" t="s">
        <v>52</v>
      </c>
    </row>
    <row r="4667" spans="1:4" ht="15.75" customHeight="1" x14ac:dyDescent="0.3">
      <c r="A4667" s="4">
        <v>44819</v>
      </c>
      <c r="B4667" s="2">
        <v>21313.24</v>
      </c>
      <c r="C4667" s="2">
        <v>-229431.73</v>
      </c>
      <c r="D4667" s="2" t="s">
        <v>53</v>
      </c>
    </row>
    <row r="4668" spans="1:4" ht="15.75" customHeight="1" x14ac:dyDescent="0.3">
      <c r="A4668" s="4">
        <v>44819</v>
      </c>
      <c r="B4668" s="2">
        <v>11332.86</v>
      </c>
      <c r="C4668" s="2">
        <v>-176771.05</v>
      </c>
      <c r="D4668" s="2" t="s">
        <v>55</v>
      </c>
    </row>
    <row r="4669" spans="1:4" ht="15.75" customHeight="1" x14ac:dyDescent="0.3">
      <c r="A4669" s="4">
        <v>44819</v>
      </c>
      <c r="B4669" s="2">
        <v>31541.14</v>
      </c>
      <c r="C4669" s="2">
        <v>-7840719.8499999996</v>
      </c>
      <c r="D4669" s="2" t="s">
        <v>54</v>
      </c>
    </row>
    <row r="4670" spans="1:4" ht="15.75" customHeight="1" x14ac:dyDescent="0.3">
      <c r="A4670" s="4">
        <v>44820</v>
      </c>
      <c r="B4670" s="2">
        <v>21810.63</v>
      </c>
      <c r="C4670" s="2">
        <v>-6033725.6100000003</v>
      </c>
      <c r="D4670" s="2" t="s">
        <v>54</v>
      </c>
    </row>
    <row r="4671" spans="1:4" ht="15.75" customHeight="1" x14ac:dyDescent="0.3">
      <c r="A4671" s="4">
        <v>44820</v>
      </c>
      <c r="B4671" s="2">
        <v>13259.23</v>
      </c>
      <c r="C4671" s="2">
        <v>-1193563.8999999999</v>
      </c>
      <c r="D4671" s="2" t="s">
        <v>55</v>
      </c>
    </row>
    <row r="4672" spans="1:4" ht="15.75" customHeight="1" x14ac:dyDescent="0.3">
      <c r="A4672" s="4">
        <v>44820</v>
      </c>
      <c r="B4672" s="2">
        <v>18894.57</v>
      </c>
      <c r="C4672" s="2">
        <v>-16705.02</v>
      </c>
      <c r="D4672" s="2" t="s">
        <v>53</v>
      </c>
    </row>
    <row r="4673" spans="1:4" ht="15.75" customHeight="1" x14ac:dyDescent="0.3">
      <c r="A4673" s="4">
        <v>44820</v>
      </c>
      <c r="B4673" s="2">
        <v>3492.92</v>
      </c>
      <c r="C4673" s="2">
        <v>-77156.2</v>
      </c>
      <c r="D4673" s="2" t="s">
        <v>52</v>
      </c>
    </row>
    <row r="4674" spans="1:4" ht="15.75" customHeight="1" x14ac:dyDescent="0.3">
      <c r="A4674" s="4">
        <v>44822</v>
      </c>
      <c r="B4674" s="2">
        <v>360.22</v>
      </c>
      <c r="C4674" s="2">
        <v>-74766.87</v>
      </c>
      <c r="D4674" s="2" t="s">
        <v>55</v>
      </c>
    </row>
    <row r="4675" spans="1:4" ht="15.75" customHeight="1" x14ac:dyDescent="0.3">
      <c r="A4675" s="4">
        <v>44822</v>
      </c>
      <c r="B4675" s="2">
        <v>307.95</v>
      </c>
      <c r="C4675" s="2">
        <v>-9985.52</v>
      </c>
      <c r="D4675" s="2" t="s">
        <v>53</v>
      </c>
    </row>
    <row r="4676" spans="1:4" ht="15.75" customHeight="1" x14ac:dyDescent="0.3">
      <c r="A4676" s="4">
        <v>44822</v>
      </c>
      <c r="B4676" s="2">
        <v>153.61000000000001</v>
      </c>
      <c r="C4676" s="2">
        <v>-24507.41</v>
      </c>
      <c r="D4676" s="2" t="s">
        <v>52</v>
      </c>
    </row>
    <row r="4677" spans="1:4" ht="15.75" customHeight="1" x14ac:dyDescent="0.3">
      <c r="A4677" s="4">
        <v>44822</v>
      </c>
      <c r="B4677" s="2">
        <v>349.32</v>
      </c>
      <c r="C4677" s="2">
        <v>-166848.93</v>
      </c>
      <c r="D4677" s="2" t="s">
        <v>54</v>
      </c>
    </row>
    <row r="4678" spans="1:4" ht="15.75" customHeight="1" x14ac:dyDescent="0.3">
      <c r="A4678" s="4">
        <v>44823</v>
      </c>
      <c r="B4678" s="2">
        <v>17439.599999999999</v>
      </c>
      <c r="C4678" s="2">
        <v>52276.12</v>
      </c>
      <c r="D4678" s="2" t="s">
        <v>53</v>
      </c>
    </row>
    <row r="4679" spans="1:4" ht="15.75" customHeight="1" x14ac:dyDescent="0.3">
      <c r="A4679" s="4">
        <v>44823</v>
      </c>
      <c r="B4679" s="2">
        <v>18485.28</v>
      </c>
      <c r="C4679" s="2">
        <v>392943.78</v>
      </c>
      <c r="D4679" s="2" t="s">
        <v>54</v>
      </c>
    </row>
    <row r="4680" spans="1:4" ht="15.75" customHeight="1" x14ac:dyDescent="0.3">
      <c r="A4680" s="4">
        <v>44823</v>
      </c>
      <c r="B4680" s="2">
        <v>3323.43</v>
      </c>
      <c r="C4680" s="2">
        <v>-5515.91</v>
      </c>
      <c r="D4680" s="2" t="s">
        <v>52</v>
      </c>
    </row>
    <row r="4681" spans="1:4" ht="15.75" customHeight="1" x14ac:dyDescent="0.3">
      <c r="A4681" s="4">
        <v>44823</v>
      </c>
      <c r="B4681" s="2">
        <v>10574.22</v>
      </c>
      <c r="C4681" s="2">
        <v>208386.83</v>
      </c>
      <c r="D4681" s="2" t="s">
        <v>55</v>
      </c>
    </row>
    <row r="4682" spans="1:4" ht="15.75" customHeight="1" x14ac:dyDescent="0.3">
      <c r="A4682" s="4">
        <v>44824</v>
      </c>
      <c r="B4682" s="2">
        <v>3718.79</v>
      </c>
      <c r="C4682" s="2">
        <v>-10841.38</v>
      </c>
      <c r="D4682" s="2" t="s">
        <v>52</v>
      </c>
    </row>
    <row r="4683" spans="1:4" ht="15.75" customHeight="1" x14ac:dyDescent="0.3">
      <c r="A4683" s="4">
        <v>44824</v>
      </c>
      <c r="B4683" s="2">
        <v>24330.1</v>
      </c>
      <c r="C4683" s="2">
        <v>35247.449999999997</v>
      </c>
      <c r="D4683" s="2" t="s">
        <v>53</v>
      </c>
    </row>
    <row r="4684" spans="1:4" ht="15.75" customHeight="1" x14ac:dyDescent="0.3">
      <c r="A4684" s="4">
        <v>44824</v>
      </c>
      <c r="B4684" s="2">
        <v>19943.86</v>
      </c>
      <c r="C4684" s="2">
        <v>318575.07</v>
      </c>
      <c r="D4684" s="2" t="s">
        <v>55</v>
      </c>
    </row>
    <row r="4685" spans="1:4" ht="15.75" customHeight="1" x14ac:dyDescent="0.3">
      <c r="A4685" s="4">
        <v>44824</v>
      </c>
      <c r="B4685" s="2">
        <v>20074.59</v>
      </c>
      <c r="C4685" s="2">
        <v>312711.63</v>
      </c>
      <c r="D4685" s="2" t="s">
        <v>54</v>
      </c>
    </row>
    <row r="4686" spans="1:4" ht="15.75" customHeight="1" x14ac:dyDescent="0.3">
      <c r="A4686" s="4">
        <v>44825</v>
      </c>
      <c r="B4686" s="2">
        <v>31881.360000000001</v>
      </c>
      <c r="C4686" s="2">
        <v>-1449244.03</v>
      </c>
      <c r="D4686" s="2" t="s">
        <v>53</v>
      </c>
    </row>
    <row r="4687" spans="1:4" ht="15.75" customHeight="1" x14ac:dyDescent="0.3">
      <c r="A4687" s="4">
        <v>44825</v>
      </c>
      <c r="B4687" s="2">
        <v>6364.89</v>
      </c>
      <c r="C4687" s="2">
        <v>-68621.58</v>
      </c>
      <c r="D4687" s="2" t="s">
        <v>52</v>
      </c>
    </row>
    <row r="4688" spans="1:4" ht="15.75" customHeight="1" x14ac:dyDescent="0.3">
      <c r="A4688" s="4">
        <v>44825</v>
      </c>
      <c r="B4688" s="2">
        <v>24990.19</v>
      </c>
      <c r="C4688" s="2">
        <v>-2725762.76</v>
      </c>
      <c r="D4688" s="2" t="s">
        <v>55</v>
      </c>
    </row>
    <row r="4689" spans="1:4" ht="15.75" customHeight="1" x14ac:dyDescent="0.3">
      <c r="A4689" s="4">
        <v>44825</v>
      </c>
      <c r="B4689" s="2">
        <v>30519.52</v>
      </c>
      <c r="C4689" s="2">
        <v>157608.4</v>
      </c>
      <c r="D4689" s="2" t="s">
        <v>54</v>
      </c>
    </row>
    <row r="4690" spans="1:4" ht="15.75" customHeight="1" x14ac:dyDescent="0.3">
      <c r="A4690" s="4">
        <v>44826</v>
      </c>
      <c r="B4690" s="2">
        <v>26722.6</v>
      </c>
      <c r="C4690" s="2">
        <v>-303311.53000000003</v>
      </c>
      <c r="D4690" s="2" t="s">
        <v>54</v>
      </c>
    </row>
    <row r="4691" spans="1:4" ht="15.75" customHeight="1" x14ac:dyDescent="0.3">
      <c r="A4691" s="4">
        <v>44826</v>
      </c>
      <c r="B4691" s="2">
        <v>14273.14</v>
      </c>
      <c r="C4691" s="2">
        <v>-567453.44999999995</v>
      </c>
      <c r="D4691" s="2" t="s">
        <v>55</v>
      </c>
    </row>
    <row r="4692" spans="1:4" ht="15.75" customHeight="1" x14ac:dyDescent="0.3">
      <c r="A4692" s="4">
        <v>44826</v>
      </c>
      <c r="B4692" s="2">
        <v>10251.23</v>
      </c>
      <c r="C4692" s="2">
        <v>-1022104.02</v>
      </c>
      <c r="D4692" s="2" t="s">
        <v>52</v>
      </c>
    </row>
    <row r="4693" spans="1:4" ht="15.75" customHeight="1" x14ac:dyDescent="0.3">
      <c r="A4693" s="4">
        <v>44826</v>
      </c>
      <c r="B4693" s="2">
        <v>24292.57</v>
      </c>
      <c r="C4693" s="2">
        <v>-1364619.32</v>
      </c>
      <c r="D4693" s="2" t="s">
        <v>53</v>
      </c>
    </row>
    <row r="4694" spans="1:4" ht="15.75" customHeight="1" x14ac:dyDescent="0.3">
      <c r="A4694" s="4">
        <v>44827</v>
      </c>
      <c r="B4694" s="2">
        <v>25483.23</v>
      </c>
      <c r="C4694" s="2">
        <v>-1960754.37</v>
      </c>
      <c r="D4694" s="2" t="s">
        <v>53</v>
      </c>
    </row>
    <row r="4695" spans="1:4" ht="15.75" customHeight="1" x14ac:dyDescent="0.3">
      <c r="A4695" s="4">
        <v>44827</v>
      </c>
      <c r="B4695" s="2">
        <v>3820.97</v>
      </c>
      <c r="C4695" s="2">
        <v>-165425.74</v>
      </c>
      <c r="D4695" s="2" t="s">
        <v>52</v>
      </c>
    </row>
    <row r="4696" spans="1:4" ht="15.75" customHeight="1" x14ac:dyDescent="0.3">
      <c r="A4696" s="4">
        <v>44827</v>
      </c>
      <c r="B4696" s="2">
        <v>26497.9</v>
      </c>
      <c r="C4696" s="2">
        <v>-3196501.39</v>
      </c>
      <c r="D4696" s="2" t="s">
        <v>54</v>
      </c>
    </row>
    <row r="4697" spans="1:4" ht="15.75" customHeight="1" x14ac:dyDescent="0.3">
      <c r="A4697" s="4">
        <v>44827</v>
      </c>
      <c r="B4697" s="2">
        <v>20543.16</v>
      </c>
      <c r="C4697" s="2">
        <v>-4061596.56</v>
      </c>
      <c r="D4697" s="2" t="s">
        <v>55</v>
      </c>
    </row>
    <row r="4698" spans="1:4" ht="15.75" customHeight="1" x14ac:dyDescent="0.3">
      <c r="A4698" s="4">
        <v>44829</v>
      </c>
      <c r="B4698" s="2">
        <v>449.43</v>
      </c>
      <c r="C4698" s="2">
        <v>-130033.44</v>
      </c>
      <c r="D4698" s="2" t="s">
        <v>54</v>
      </c>
    </row>
    <row r="4699" spans="1:4" ht="15.75" customHeight="1" x14ac:dyDescent="0.3">
      <c r="A4699" s="4">
        <v>44829</v>
      </c>
      <c r="B4699" s="2">
        <v>791.28</v>
      </c>
      <c r="C4699" s="2">
        <v>-370113.25</v>
      </c>
      <c r="D4699" s="2" t="s">
        <v>55</v>
      </c>
    </row>
    <row r="4700" spans="1:4" ht="15.75" customHeight="1" x14ac:dyDescent="0.3">
      <c r="A4700" s="4">
        <v>44829</v>
      </c>
      <c r="B4700" s="2">
        <v>129.78</v>
      </c>
      <c r="C4700" s="2">
        <v>-36108.26</v>
      </c>
      <c r="D4700" s="2" t="s">
        <v>52</v>
      </c>
    </row>
    <row r="4701" spans="1:4" ht="15.75" customHeight="1" x14ac:dyDescent="0.3">
      <c r="A4701" s="4">
        <v>44829</v>
      </c>
      <c r="B4701" s="2">
        <v>663.31</v>
      </c>
      <c r="C4701" s="2">
        <v>-134052.10999999999</v>
      </c>
      <c r="D4701" s="2" t="s">
        <v>53</v>
      </c>
    </row>
    <row r="4702" spans="1:4" ht="15.75" customHeight="1" x14ac:dyDescent="0.3">
      <c r="A4702" s="4">
        <v>44830</v>
      </c>
      <c r="B4702" s="2">
        <v>28074.1</v>
      </c>
      <c r="C4702" s="2">
        <v>-1547898.13</v>
      </c>
      <c r="D4702" s="2" t="s">
        <v>53</v>
      </c>
    </row>
    <row r="4703" spans="1:4" ht="15.75" customHeight="1" x14ac:dyDescent="0.3">
      <c r="A4703" s="4">
        <v>44830</v>
      </c>
      <c r="B4703" s="2">
        <v>3142.52</v>
      </c>
      <c r="C4703" s="2">
        <v>-475812.8</v>
      </c>
      <c r="D4703" s="2" t="s">
        <v>52</v>
      </c>
    </row>
    <row r="4704" spans="1:4" ht="15.75" customHeight="1" x14ac:dyDescent="0.3">
      <c r="A4704" s="4">
        <v>44830</v>
      </c>
      <c r="B4704" s="2">
        <v>18025.650000000001</v>
      </c>
      <c r="C4704" s="2">
        <v>-4038736.44</v>
      </c>
      <c r="D4704" s="2" t="s">
        <v>55</v>
      </c>
    </row>
    <row r="4705" spans="1:4" ht="15.75" customHeight="1" x14ac:dyDescent="0.3">
      <c r="A4705" s="4">
        <v>44830</v>
      </c>
      <c r="B4705" s="2">
        <v>26127.15</v>
      </c>
      <c r="C4705" s="2">
        <v>-3494354.5</v>
      </c>
      <c r="D4705" s="2" t="s">
        <v>54</v>
      </c>
    </row>
    <row r="4706" spans="1:4" ht="15.75" customHeight="1" x14ac:dyDescent="0.3">
      <c r="A4706" s="4">
        <v>44831</v>
      </c>
      <c r="B4706" s="2">
        <v>27598.720000000001</v>
      </c>
      <c r="C4706" s="2">
        <v>8896.75</v>
      </c>
      <c r="D4706" s="2" t="s">
        <v>53</v>
      </c>
    </row>
    <row r="4707" spans="1:4" ht="15.75" customHeight="1" x14ac:dyDescent="0.3">
      <c r="A4707" s="4">
        <v>44831</v>
      </c>
      <c r="B4707" s="2">
        <v>3565.71</v>
      </c>
      <c r="C4707" s="2">
        <v>-18314.78</v>
      </c>
      <c r="D4707" s="2" t="s">
        <v>52</v>
      </c>
    </row>
    <row r="4708" spans="1:4" ht="15.75" customHeight="1" x14ac:dyDescent="0.3">
      <c r="A4708" s="4">
        <v>44831</v>
      </c>
      <c r="B4708" s="2">
        <v>21206.880000000001</v>
      </c>
      <c r="C4708" s="2">
        <v>589480.97</v>
      </c>
      <c r="D4708" s="2" t="s">
        <v>54</v>
      </c>
    </row>
    <row r="4709" spans="1:4" ht="15.75" customHeight="1" x14ac:dyDescent="0.3">
      <c r="A4709" s="4">
        <v>44831</v>
      </c>
      <c r="B4709" s="2">
        <v>13330.72</v>
      </c>
      <c r="C4709" s="2">
        <v>92018.76</v>
      </c>
      <c r="D4709" s="2" t="s">
        <v>55</v>
      </c>
    </row>
    <row r="4710" spans="1:4" ht="15.75" customHeight="1" x14ac:dyDescent="0.3">
      <c r="A4710" s="4">
        <v>44832</v>
      </c>
      <c r="B4710" s="2">
        <v>32136.12</v>
      </c>
      <c r="C4710" s="2">
        <v>-2961329.45</v>
      </c>
      <c r="D4710" s="2" t="s">
        <v>54</v>
      </c>
    </row>
    <row r="4711" spans="1:4" ht="15.75" customHeight="1" x14ac:dyDescent="0.3">
      <c r="A4711" s="4">
        <v>44832</v>
      </c>
      <c r="B4711" s="2">
        <v>4272.41</v>
      </c>
      <c r="C4711" s="2">
        <v>50421.19</v>
      </c>
      <c r="D4711" s="2" t="s">
        <v>52</v>
      </c>
    </row>
    <row r="4712" spans="1:4" ht="15.75" customHeight="1" x14ac:dyDescent="0.3">
      <c r="A4712" s="4">
        <v>44832</v>
      </c>
      <c r="B4712" s="2">
        <v>30695.39</v>
      </c>
      <c r="C4712" s="2">
        <v>-411397.22</v>
      </c>
      <c r="D4712" s="2" t="s">
        <v>53</v>
      </c>
    </row>
    <row r="4713" spans="1:4" ht="15.75" customHeight="1" x14ac:dyDescent="0.3">
      <c r="A4713" s="4">
        <v>44832</v>
      </c>
      <c r="B4713" s="2">
        <v>18565.150000000001</v>
      </c>
      <c r="C4713" s="2">
        <v>-203369.98</v>
      </c>
      <c r="D4713" s="2" t="s">
        <v>55</v>
      </c>
    </row>
    <row r="4714" spans="1:4" ht="15.75" customHeight="1" x14ac:dyDescent="0.3">
      <c r="A4714" s="4">
        <v>44833</v>
      </c>
      <c r="B4714" s="2">
        <v>17546.71</v>
      </c>
      <c r="C4714" s="2">
        <v>-755615.92</v>
      </c>
      <c r="D4714" s="2" t="s">
        <v>55</v>
      </c>
    </row>
    <row r="4715" spans="1:4" ht="15.75" customHeight="1" x14ac:dyDescent="0.3">
      <c r="A4715" s="4">
        <v>44833</v>
      </c>
      <c r="B4715" s="2">
        <v>23462.959999999999</v>
      </c>
      <c r="C4715" s="2">
        <v>-39868.559999999998</v>
      </c>
      <c r="D4715" s="2" t="s">
        <v>54</v>
      </c>
    </row>
    <row r="4716" spans="1:4" ht="15.75" customHeight="1" x14ac:dyDescent="0.3">
      <c r="A4716" s="4">
        <v>44833</v>
      </c>
      <c r="B4716" s="2">
        <v>5555.2</v>
      </c>
      <c r="C4716" s="2">
        <v>-20477.599999999999</v>
      </c>
      <c r="D4716" s="2" t="s">
        <v>52</v>
      </c>
    </row>
    <row r="4717" spans="1:4" ht="15.75" customHeight="1" x14ac:dyDescent="0.3">
      <c r="A4717" s="4">
        <v>44833</v>
      </c>
      <c r="B4717" s="2">
        <v>24709.34</v>
      </c>
      <c r="C4717" s="2">
        <v>-328031.78000000003</v>
      </c>
      <c r="D4717" s="2" t="s">
        <v>53</v>
      </c>
    </row>
    <row r="4718" spans="1:4" ht="15.75" customHeight="1" x14ac:dyDescent="0.3">
      <c r="A4718" s="4">
        <v>44834</v>
      </c>
      <c r="B4718" s="2">
        <v>23713.03</v>
      </c>
      <c r="C4718" s="2">
        <v>-245285.44</v>
      </c>
      <c r="D4718" s="2" t="s">
        <v>53</v>
      </c>
    </row>
    <row r="4719" spans="1:4" ht="15.75" customHeight="1" x14ac:dyDescent="0.3">
      <c r="A4719" s="4">
        <v>44834</v>
      </c>
      <c r="B4719" s="2">
        <v>3687.33</v>
      </c>
      <c r="C4719" s="2">
        <v>-8436.8799999999992</v>
      </c>
      <c r="D4719" s="2" t="s">
        <v>52</v>
      </c>
    </row>
    <row r="4720" spans="1:4" ht="15.75" customHeight="1" x14ac:dyDescent="0.3">
      <c r="A4720" s="4">
        <v>44834</v>
      </c>
      <c r="B4720" s="2">
        <v>20109.439999999999</v>
      </c>
      <c r="C4720" s="2">
        <v>-216546.85</v>
      </c>
      <c r="D4720" s="2" t="s">
        <v>54</v>
      </c>
    </row>
    <row r="4721" spans="1:4" ht="15.75" customHeight="1" x14ac:dyDescent="0.3">
      <c r="A4721" s="4">
        <v>44834</v>
      </c>
      <c r="B4721" s="2">
        <v>16097.47</v>
      </c>
      <c r="C4721" s="2">
        <v>-240424.86</v>
      </c>
      <c r="D4721" s="2" t="s">
        <v>55</v>
      </c>
    </row>
    <row r="4722" spans="1:4" ht="15.75" customHeight="1" x14ac:dyDescent="0.3">
      <c r="A4722" s="4">
        <v>44836</v>
      </c>
      <c r="B4722" s="2">
        <v>308.97000000000003</v>
      </c>
      <c r="C4722" s="2">
        <v>-8438.69</v>
      </c>
      <c r="D4722" s="2" t="s">
        <v>53</v>
      </c>
    </row>
    <row r="4723" spans="1:4" ht="15.75" customHeight="1" x14ac:dyDescent="0.3">
      <c r="A4723" s="4">
        <v>44836</v>
      </c>
      <c r="B4723" s="2">
        <v>122.38</v>
      </c>
      <c r="C4723" s="2">
        <v>-6774.03</v>
      </c>
      <c r="D4723" s="2" t="s">
        <v>52</v>
      </c>
    </row>
    <row r="4724" spans="1:4" ht="15.75" customHeight="1" x14ac:dyDescent="0.3">
      <c r="A4724" s="4">
        <v>44836</v>
      </c>
      <c r="B4724" s="2">
        <v>314.48</v>
      </c>
      <c r="C4724" s="2">
        <v>-7815.83</v>
      </c>
      <c r="D4724" s="2" t="s">
        <v>55</v>
      </c>
    </row>
    <row r="4725" spans="1:4" ht="15.75" customHeight="1" x14ac:dyDescent="0.3">
      <c r="A4725" s="4">
        <v>44836</v>
      </c>
      <c r="B4725" s="2">
        <v>295.27999999999997</v>
      </c>
      <c r="C4725" s="2">
        <v>2155.9499999999998</v>
      </c>
      <c r="D4725" s="2" t="s">
        <v>54</v>
      </c>
    </row>
    <row r="4726" spans="1:4" ht="15.75" customHeight="1" x14ac:dyDescent="0.3">
      <c r="A4726" s="4">
        <v>44837</v>
      </c>
      <c r="B4726" s="2">
        <v>23635.5</v>
      </c>
      <c r="C4726" s="2">
        <v>148610.44</v>
      </c>
      <c r="D4726" s="2" t="s">
        <v>53</v>
      </c>
    </row>
    <row r="4727" spans="1:4" ht="15.75" customHeight="1" x14ac:dyDescent="0.3">
      <c r="A4727" s="4">
        <v>44837</v>
      </c>
      <c r="B4727" s="2">
        <v>29246.560000000001</v>
      </c>
      <c r="C4727" s="2">
        <v>-2772923.66</v>
      </c>
      <c r="D4727" s="2" t="s">
        <v>54</v>
      </c>
    </row>
    <row r="4728" spans="1:4" ht="15.75" customHeight="1" x14ac:dyDescent="0.3">
      <c r="A4728" s="4">
        <v>44837</v>
      </c>
      <c r="B4728" s="2">
        <v>13401.2</v>
      </c>
      <c r="C4728" s="2">
        <v>-387998.71999999997</v>
      </c>
      <c r="D4728" s="2" t="s">
        <v>55</v>
      </c>
    </row>
    <row r="4729" spans="1:4" ht="15.75" customHeight="1" x14ac:dyDescent="0.3">
      <c r="A4729" s="4">
        <v>44837</v>
      </c>
      <c r="B4729" s="2">
        <v>5320.2</v>
      </c>
      <c r="C4729" s="2">
        <v>-87419.39</v>
      </c>
      <c r="D4729" s="2" t="s">
        <v>52</v>
      </c>
    </row>
    <row r="4730" spans="1:4" ht="15.75" customHeight="1" x14ac:dyDescent="0.3">
      <c r="A4730" s="4">
        <v>44838</v>
      </c>
      <c r="B4730" s="2">
        <v>4228.7700000000004</v>
      </c>
      <c r="C4730" s="2">
        <v>-60837.31</v>
      </c>
      <c r="D4730" s="2" t="s">
        <v>52</v>
      </c>
    </row>
    <row r="4731" spans="1:4" ht="15.75" customHeight="1" x14ac:dyDescent="0.3">
      <c r="A4731" s="4">
        <v>44838</v>
      </c>
      <c r="B4731" s="2">
        <v>26986.48</v>
      </c>
      <c r="C4731" s="2">
        <v>-2727427.11</v>
      </c>
      <c r="D4731" s="2" t="s">
        <v>54</v>
      </c>
    </row>
    <row r="4732" spans="1:4" ht="15.75" customHeight="1" x14ac:dyDescent="0.3">
      <c r="A4732" s="4">
        <v>44838</v>
      </c>
      <c r="B4732" s="2">
        <v>22709.09</v>
      </c>
      <c r="C4732" s="2">
        <v>-735714.09</v>
      </c>
      <c r="D4732" s="2" t="s">
        <v>53</v>
      </c>
    </row>
    <row r="4733" spans="1:4" ht="15.75" customHeight="1" x14ac:dyDescent="0.3">
      <c r="A4733" s="4">
        <v>44838</v>
      </c>
      <c r="B4733" s="2">
        <v>14485.88</v>
      </c>
      <c r="C4733" s="2">
        <v>-456700.63</v>
      </c>
      <c r="D4733" s="2" t="s">
        <v>55</v>
      </c>
    </row>
    <row r="4734" spans="1:4" ht="15.75" customHeight="1" x14ac:dyDescent="0.3">
      <c r="A4734" s="4">
        <v>44839</v>
      </c>
      <c r="B4734" s="2">
        <v>24579.66</v>
      </c>
      <c r="C4734" s="2">
        <v>-83487.38</v>
      </c>
      <c r="D4734" s="2" t="s">
        <v>54</v>
      </c>
    </row>
    <row r="4735" spans="1:4" ht="15.75" customHeight="1" x14ac:dyDescent="0.3">
      <c r="A4735" s="4">
        <v>44839</v>
      </c>
      <c r="B4735" s="2">
        <v>5822.09</v>
      </c>
      <c r="C4735" s="2">
        <v>-40790.49</v>
      </c>
      <c r="D4735" s="2" t="s">
        <v>52</v>
      </c>
    </row>
    <row r="4736" spans="1:4" ht="15.75" customHeight="1" x14ac:dyDescent="0.3">
      <c r="A4736" s="4">
        <v>44839</v>
      </c>
      <c r="B4736" s="2">
        <v>19267.919999999998</v>
      </c>
      <c r="C4736" s="2">
        <v>-131414.26999999999</v>
      </c>
      <c r="D4736" s="2" t="s">
        <v>53</v>
      </c>
    </row>
    <row r="4737" spans="1:4" ht="15.75" customHeight="1" x14ac:dyDescent="0.3">
      <c r="A4737" s="4">
        <v>44839</v>
      </c>
      <c r="B4737" s="2">
        <v>16478.259999999998</v>
      </c>
      <c r="C4737" s="2">
        <v>-164511.60999999999</v>
      </c>
      <c r="D4737" s="2" t="s">
        <v>55</v>
      </c>
    </row>
    <row r="4738" spans="1:4" ht="15.75" customHeight="1" x14ac:dyDescent="0.3">
      <c r="A4738" s="4">
        <v>44840</v>
      </c>
      <c r="B4738" s="2">
        <v>4623.7</v>
      </c>
      <c r="C4738" s="2">
        <v>-64704.959999999999</v>
      </c>
      <c r="D4738" s="2" t="s">
        <v>52</v>
      </c>
    </row>
    <row r="4739" spans="1:4" ht="15.75" customHeight="1" x14ac:dyDescent="0.3">
      <c r="A4739" s="4">
        <v>44840</v>
      </c>
      <c r="B4739" s="2">
        <v>18163.91</v>
      </c>
      <c r="C4739" s="2">
        <v>-107703.19</v>
      </c>
      <c r="D4739" s="2" t="s">
        <v>53</v>
      </c>
    </row>
    <row r="4740" spans="1:4" ht="15.75" customHeight="1" x14ac:dyDescent="0.3">
      <c r="A4740" s="4">
        <v>44840</v>
      </c>
      <c r="B4740" s="2">
        <v>20806.66</v>
      </c>
      <c r="C4740" s="2">
        <v>259494.62</v>
      </c>
      <c r="D4740" s="2" t="s">
        <v>54</v>
      </c>
    </row>
    <row r="4741" spans="1:4" ht="15.75" customHeight="1" x14ac:dyDescent="0.3">
      <c r="A4741" s="4">
        <v>44840</v>
      </c>
      <c r="B4741" s="2">
        <v>15761.61</v>
      </c>
      <c r="C4741" s="2">
        <v>-321090.67</v>
      </c>
      <c r="D4741" s="2" t="s">
        <v>55</v>
      </c>
    </row>
    <row r="4742" spans="1:4" ht="15.75" customHeight="1" x14ac:dyDescent="0.3">
      <c r="A4742" s="4">
        <v>44841</v>
      </c>
      <c r="B4742" s="2">
        <v>5378.9</v>
      </c>
      <c r="C4742" s="2">
        <v>-34175.519999999997</v>
      </c>
      <c r="D4742" s="2" t="s">
        <v>52</v>
      </c>
    </row>
    <row r="4743" spans="1:4" ht="15.75" customHeight="1" x14ac:dyDescent="0.3">
      <c r="A4743" s="4">
        <v>44841</v>
      </c>
      <c r="B4743" s="2">
        <v>14108.16</v>
      </c>
      <c r="C4743" s="2">
        <v>-143212.45000000001</v>
      </c>
      <c r="D4743" s="2" t="s">
        <v>55</v>
      </c>
    </row>
    <row r="4744" spans="1:4" ht="15.75" customHeight="1" x14ac:dyDescent="0.3">
      <c r="A4744" s="4">
        <v>44841</v>
      </c>
      <c r="B4744" s="2">
        <v>24874.34</v>
      </c>
      <c r="C4744" s="2">
        <v>70963.81</v>
      </c>
      <c r="D4744" s="2" t="s">
        <v>54</v>
      </c>
    </row>
    <row r="4745" spans="1:4" ht="15.75" customHeight="1" x14ac:dyDescent="0.3">
      <c r="A4745" s="4">
        <v>44841</v>
      </c>
      <c r="B4745" s="2">
        <v>17438.330000000002</v>
      </c>
      <c r="C4745" s="2">
        <v>-142423.65</v>
      </c>
      <c r="D4745" s="2" t="s">
        <v>53</v>
      </c>
    </row>
    <row r="4746" spans="1:4" ht="15.75" customHeight="1" x14ac:dyDescent="0.3">
      <c r="A4746" s="4">
        <v>44843</v>
      </c>
      <c r="B4746" s="2">
        <v>294.51</v>
      </c>
      <c r="C4746" s="2">
        <v>-5584.14</v>
      </c>
      <c r="D4746" s="2" t="s">
        <v>53</v>
      </c>
    </row>
    <row r="4747" spans="1:4" ht="15.75" customHeight="1" x14ac:dyDescent="0.3">
      <c r="A4747" s="4">
        <v>44843</v>
      </c>
      <c r="B4747" s="2">
        <v>116.65</v>
      </c>
      <c r="C4747" s="2">
        <v>-9582.08</v>
      </c>
      <c r="D4747" s="2" t="s">
        <v>52</v>
      </c>
    </row>
    <row r="4748" spans="1:4" ht="15.75" customHeight="1" x14ac:dyDescent="0.3">
      <c r="A4748" s="4">
        <v>44843</v>
      </c>
      <c r="B4748" s="2">
        <v>424.72</v>
      </c>
      <c r="C4748" s="2">
        <v>78.16</v>
      </c>
      <c r="D4748" s="2" t="s">
        <v>54</v>
      </c>
    </row>
    <row r="4749" spans="1:4" ht="15.75" customHeight="1" x14ac:dyDescent="0.3">
      <c r="A4749" s="4">
        <v>44843</v>
      </c>
      <c r="B4749" s="2">
        <v>220.67</v>
      </c>
      <c r="C4749" s="2">
        <v>-15600</v>
      </c>
      <c r="D4749" s="2" t="s">
        <v>55</v>
      </c>
    </row>
    <row r="4750" spans="1:4" ht="15.75" customHeight="1" x14ac:dyDescent="0.3">
      <c r="A4750" s="4">
        <v>44844</v>
      </c>
      <c r="B4750" s="2">
        <v>16837.490000000002</v>
      </c>
      <c r="C4750" s="2">
        <v>-44939.99</v>
      </c>
      <c r="D4750" s="2" t="s">
        <v>53</v>
      </c>
    </row>
    <row r="4751" spans="1:4" ht="15.75" customHeight="1" x14ac:dyDescent="0.3">
      <c r="A4751" s="4">
        <v>44844</v>
      </c>
      <c r="B4751" s="2">
        <v>13627.41</v>
      </c>
      <c r="C4751" s="2">
        <v>-4906.24</v>
      </c>
      <c r="D4751" s="2" t="s">
        <v>55</v>
      </c>
    </row>
    <row r="4752" spans="1:4" ht="15.75" customHeight="1" x14ac:dyDescent="0.3">
      <c r="A4752" s="4">
        <v>44844</v>
      </c>
      <c r="B4752" s="2">
        <v>25005.73</v>
      </c>
      <c r="C4752" s="2">
        <v>-954326.05</v>
      </c>
      <c r="D4752" s="2" t="s">
        <v>54</v>
      </c>
    </row>
    <row r="4753" spans="1:4" ht="15.75" customHeight="1" x14ac:dyDescent="0.3">
      <c r="A4753" s="4">
        <v>44844</v>
      </c>
      <c r="B4753" s="2">
        <v>6681.48</v>
      </c>
      <c r="C4753" s="2">
        <v>-100113.60000000001</v>
      </c>
      <c r="D4753" s="2" t="s">
        <v>52</v>
      </c>
    </row>
    <row r="4754" spans="1:4" ht="15.75" customHeight="1" x14ac:dyDescent="0.3">
      <c r="A4754" s="4">
        <v>44845</v>
      </c>
      <c r="B4754" s="2">
        <v>20665.59</v>
      </c>
      <c r="C4754" s="2">
        <v>-126759.39</v>
      </c>
      <c r="D4754" s="2" t="s">
        <v>53</v>
      </c>
    </row>
    <row r="4755" spans="1:4" ht="15.75" customHeight="1" x14ac:dyDescent="0.3">
      <c r="A4755" s="4">
        <v>44845</v>
      </c>
      <c r="B4755" s="2">
        <v>7678.15</v>
      </c>
      <c r="C4755" s="2">
        <v>-46879.85</v>
      </c>
      <c r="D4755" s="2" t="s">
        <v>52</v>
      </c>
    </row>
    <row r="4756" spans="1:4" ht="15.75" customHeight="1" x14ac:dyDescent="0.3">
      <c r="A4756" s="4">
        <v>44845</v>
      </c>
      <c r="B4756" s="2">
        <v>15987.32</v>
      </c>
      <c r="C4756" s="2">
        <v>-238923.6</v>
      </c>
      <c r="D4756" s="2" t="s">
        <v>55</v>
      </c>
    </row>
    <row r="4757" spans="1:4" ht="15.75" customHeight="1" x14ac:dyDescent="0.3">
      <c r="A4757" s="4">
        <v>44845</v>
      </c>
      <c r="B4757" s="2">
        <v>29893.360000000001</v>
      </c>
      <c r="C4757" s="2">
        <v>-145654.93</v>
      </c>
      <c r="D4757" s="2" t="s">
        <v>54</v>
      </c>
    </row>
    <row r="4758" spans="1:4" ht="15.75" customHeight="1" x14ac:dyDescent="0.3">
      <c r="A4758" s="4">
        <v>44846</v>
      </c>
      <c r="B4758" s="2">
        <v>23703.91</v>
      </c>
      <c r="C4758" s="2">
        <v>674710.47</v>
      </c>
      <c r="D4758" s="2" t="s">
        <v>54</v>
      </c>
    </row>
    <row r="4759" spans="1:4" ht="15.75" customHeight="1" x14ac:dyDescent="0.3">
      <c r="A4759" s="4">
        <v>44846</v>
      </c>
      <c r="B4759" s="2">
        <v>17447.580000000002</v>
      </c>
      <c r="C4759" s="2">
        <v>46906.97</v>
      </c>
      <c r="D4759" s="2" t="s">
        <v>53</v>
      </c>
    </row>
    <row r="4760" spans="1:4" ht="15.75" customHeight="1" x14ac:dyDescent="0.3">
      <c r="A4760" s="4">
        <v>44846</v>
      </c>
      <c r="B4760" s="2">
        <v>10654.79</v>
      </c>
      <c r="C4760" s="2">
        <v>-324935.14</v>
      </c>
      <c r="D4760" s="2" t="s">
        <v>52</v>
      </c>
    </row>
    <row r="4761" spans="1:4" ht="15.75" customHeight="1" x14ac:dyDescent="0.3">
      <c r="A4761" s="4">
        <v>44846</v>
      </c>
      <c r="B4761" s="2">
        <v>15916.13</v>
      </c>
      <c r="C4761" s="2">
        <v>-13184.8</v>
      </c>
      <c r="D4761" s="2" t="s">
        <v>55</v>
      </c>
    </row>
    <row r="4762" spans="1:4" ht="15.75" customHeight="1" x14ac:dyDescent="0.3">
      <c r="A4762" s="4">
        <v>44847</v>
      </c>
      <c r="B4762" s="2">
        <v>16449.68</v>
      </c>
      <c r="C4762" s="2">
        <v>-713613.44</v>
      </c>
      <c r="D4762" s="2" t="s">
        <v>55</v>
      </c>
    </row>
    <row r="4763" spans="1:4" ht="15.75" customHeight="1" x14ac:dyDescent="0.3">
      <c r="A4763" s="4">
        <v>44847</v>
      </c>
      <c r="B4763" s="2">
        <v>21658.799999999999</v>
      </c>
      <c r="C4763" s="2">
        <v>111356.76</v>
      </c>
      <c r="D4763" s="2" t="s">
        <v>53</v>
      </c>
    </row>
    <row r="4764" spans="1:4" ht="15.75" customHeight="1" x14ac:dyDescent="0.3">
      <c r="A4764" s="4">
        <v>44847</v>
      </c>
      <c r="B4764" s="2">
        <v>34627.14</v>
      </c>
      <c r="C4764" s="2">
        <v>-402252.61</v>
      </c>
      <c r="D4764" s="2" t="s">
        <v>54</v>
      </c>
    </row>
    <row r="4765" spans="1:4" ht="15.75" customHeight="1" x14ac:dyDescent="0.3">
      <c r="A4765" s="4">
        <v>44847</v>
      </c>
      <c r="B4765" s="2">
        <v>6547.3</v>
      </c>
      <c r="C4765" s="2">
        <v>-231631.7</v>
      </c>
      <c r="D4765" s="2" t="s">
        <v>52</v>
      </c>
    </row>
    <row r="4766" spans="1:4" ht="15.75" customHeight="1" x14ac:dyDescent="0.3">
      <c r="A4766" s="4">
        <v>44848</v>
      </c>
      <c r="B4766" s="2">
        <v>25507.3</v>
      </c>
      <c r="C4766" s="2">
        <v>-277226.65999999997</v>
      </c>
      <c r="D4766" s="2" t="s">
        <v>54</v>
      </c>
    </row>
    <row r="4767" spans="1:4" ht="15.75" customHeight="1" x14ac:dyDescent="0.3">
      <c r="A4767" s="4">
        <v>44848</v>
      </c>
      <c r="B4767" s="2">
        <v>17516.22</v>
      </c>
      <c r="C4767" s="2">
        <v>-89043.07</v>
      </c>
      <c r="D4767" s="2" t="s">
        <v>55</v>
      </c>
    </row>
    <row r="4768" spans="1:4" ht="15.75" customHeight="1" x14ac:dyDescent="0.3">
      <c r="A4768" s="4">
        <v>44848</v>
      </c>
      <c r="B4768" s="2">
        <v>5741.95</v>
      </c>
      <c r="C4768" s="2">
        <v>-523711.25</v>
      </c>
      <c r="D4768" s="2" t="s">
        <v>52</v>
      </c>
    </row>
    <row r="4769" spans="1:4" ht="15.75" customHeight="1" x14ac:dyDescent="0.3">
      <c r="A4769" s="4">
        <v>44848</v>
      </c>
      <c r="B4769" s="2">
        <v>19521.419999999998</v>
      </c>
      <c r="C4769" s="2">
        <v>61526.77</v>
      </c>
      <c r="D4769" s="2" t="s">
        <v>53</v>
      </c>
    </row>
    <row r="4770" spans="1:4" ht="15.75" customHeight="1" x14ac:dyDescent="0.3">
      <c r="A4770" s="4">
        <v>44849</v>
      </c>
      <c r="B4770" s="2">
        <v>0.04</v>
      </c>
      <c r="C4770" s="2">
        <v>-1.29</v>
      </c>
      <c r="D4770" s="2" t="s">
        <v>53</v>
      </c>
    </row>
    <row r="4771" spans="1:4" ht="15.75" customHeight="1" x14ac:dyDescent="0.3">
      <c r="A4771" s="4">
        <v>44850</v>
      </c>
      <c r="B4771" s="2">
        <v>277.10000000000002</v>
      </c>
      <c r="C4771" s="2">
        <v>-18515.97</v>
      </c>
      <c r="D4771" s="2" t="s">
        <v>55</v>
      </c>
    </row>
    <row r="4772" spans="1:4" ht="15.75" customHeight="1" x14ac:dyDescent="0.3">
      <c r="A4772" s="4">
        <v>44850</v>
      </c>
      <c r="B4772" s="2">
        <v>327.92</v>
      </c>
      <c r="C4772" s="2">
        <v>-19923.66</v>
      </c>
      <c r="D4772" s="2" t="s">
        <v>53</v>
      </c>
    </row>
    <row r="4773" spans="1:4" ht="15.75" customHeight="1" x14ac:dyDescent="0.3">
      <c r="A4773" s="4">
        <v>44850</v>
      </c>
      <c r="B4773" s="2">
        <v>378.29</v>
      </c>
      <c r="C4773" s="2">
        <v>-25716.14</v>
      </c>
      <c r="D4773" s="2" t="s">
        <v>54</v>
      </c>
    </row>
    <row r="4774" spans="1:4" ht="15.75" customHeight="1" x14ac:dyDescent="0.3">
      <c r="A4774" s="4">
        <v>44850</v>
      </c>
      <c r="B4774" s="2">
        <v>108.61</v>
      </c>
      <c r="C4774" s="2">
        <v>-7336.74</v>
      </c>
      <c r="D4774" s="2" t="s">
        <v>52</v>
      </c>
    </row>
    <row r="4775" spans="1:4" ht="15.75" customHeight="1" x14ac:dyDescent="0.3">
      <c r="A4775" s="4">
        <v>44851</v>
      </c>
      <c r="B4775" s="2">
        <v>5053.9399999999996</v>
      </c>
      <c r="C4775" s="2">
        <v>-137256.10999999999</v>
      </c>
      <c r="D4775" s="2" t="s">
        <v>52</v>
      </c>
    </row>
    <row r="4776" spans="1:4" ht="15.75" customHeight="1" x14ac:dyDescent="0.3">
      <c r="A4776" s="4">
        <v>44851</v>
      </c>
      <c r="B4776" s="2">
        <v>19527.88</v>
      </c>
      <c r="C4776" s="2">
        <v>-295951.21999999997</v>
      </c>
      <c r="D4776" s="2" t="s">
        <v>53</v>
      </c>
    </row>
    <row r="4777" spans="1:4" ht="15.75" customHeight="1" x14ac:dyDescent="0.3">
      <c r="A4777" s="4">
        <v>44851</v>
      </c>
      <c r="B4777" s="2">
        <v>17033.59</v>
      </c>
      <c r="C4777" s="2">
        <v>-263397.15999999997</v>
      </c>
      <c r="D4777" s="2" t="s">
        <v>55</v>
      </c>
    </row>
    <row r="4778" spans="1:4" ht="15.75" customHeight="1" x14ac:dyDescent="0.3">
      <c r="A4778" s="4">
        <v>44851</v>
      </c>
      <c r="B4778" s="2">
        <v>21908.62</v>
      </c>
      <c r="C4778" s="2">
        <v>101421.46</v>
      </c>
      <c r="D4778" s="2" t="s">
        <v>54</v>
      </c>
    </row>
    <row r="4779" spans="1:4" ht="15.75" customHeight="1" x14ac:dyDescent="0.3">
      <c r="A4779" s="4">
        <v>44852</v>
      </c>
      <c r="B4779" s="2">
        <v>23276.83</v>
      </c>
      <c r="C4779" s="2">
        <v>1278965.52</v>
      </c>
      <c r="D4779" s="2" t="s">
        <v>54</v>
      </c>
    </row>
    <row r="4780" spans="1:4" ht="15.75" customHeight="1" x14ac:dyDescent="0.3">
      <c r="A4780" s="4">
        <v>44852</v>
      </c>
      <c r="B4780" s="2">
        <v>6884.52</v>
      </c>
      <c r="C4780" s="2">
        <v>-57295.519999999997</v>
      </c>
      <c r="D4780" s="2" t="s">
        <v>52</v>
      </c>
    </row>
    <row r="4781" spans="1:4" ht="15.75" customHeight="1" x14ac:dyDescent="0.3">
      <c r="A4781" s="4">
        <v>44852</v>
      </c>
      <c r="B4781" s="2">
        <v>17678.98</v>
      </c>
      <c r="C4781" s="2">
        <v>-116341.61</v>
      </c>
      <c r="D4781" s="2" t="s">
        <v>55</v>
      </c>
    </row>
    <row r="4782" spans="1:4" ht="15.75" customHeight="1" x14ac:dyDescent="0.3">
      <c r="A4782" s="4">
        <v>44852</v>
      </c>
      <c r="B4782" s="2">
        <v>19374.490000000002</v>
      </c>
      <c r="C4782" s="2">
        <v>4902.84</v>
      </c>
      <c r="D4782" s="2" t="s">
        <v>53</v>
      </c>
    </row>
    <row r="4783" spans="1:4" ht="15.75" customHeight="1" x14ac:dyDescent="0.3">
      <c r="A4783" s="4">
        <v>44853</v>
      </c>
      <c r="B4783" s="2">
        <v>17871.650000000001</v>
      </c>
      <c r="C4783" s="2">
        <v>-144336</v>
      </c>
      <c r="D4783" s="2" t="s">
        <v>53</v>
      </c>
    </row>
    <row r="4784" spans="1:4" ht="15.75" customHeight="1" x14ac:dyDescent="0.3">
      <c r="A4784" s="4">
        <v>44853</v>
      </c>
      <c r="B4784" s="2">
        <v>27714.95</v>
      </c>
      <c r="C4784" s="2">
        <v>-853665.28000000003</v>
      </c>
      <c r="D4784" s="2" t="s">
        <v>54</v>
      </c>
    </row>
    <row r="4785" spans="1:4" ht="15.75" customHeight="1" x14ac:dyDescent="0.3">
      <c r="A4785" s="4">
        <v>44853</v>
      </c>
      <c r="B4785" s="2">
        <v>15554.95</v>
      </c>
      <c r="C4785" s="2">
        <v>-68170.850000000006</v>
      </c>
      <c r="D4785" s="2" t="s">
        <v>55</v>
      </c>
    </row>
    <row r="4786" spans="1:4" ht="15.75" customHeight="1" x14ac:dyDescent="0.3">
      <c r="A4786" s="4">
        <v>44853</v>
      </c>
      <c r="B4786" s="2">
        <v>4447.1000000000004</v>
      </c>
      <c r="C4786" s="2">
        <v>-300981.44</v>
      </c>
      <c r="D4786" s="2" t="s">
        <v>52</v>
      </c>
    </row>
    <row r="4787" spans="1:4" ht="15.75" customHeight="1" x14ac:dyDescent="0.3">
      <c r="A4787" s="4">
        <v>44854</v>
      </c>
      <c r="B4787" s="2">
        <v>28693.42</v>
      </c>
      <c r="C4787" s="2">
        <v>-420297.45</v>
      </c>
      <c r="D4787" s="2" t="s">
        <v>54</v>
      </c>
    </row>
    <row r="4788" spans="1:4" ht="15.75" customHeight="1" x14ac:dyDescent="0.3">
      <c r="A4788" s="4">
        <v>44854</v>
      </c>
      <c r="B4788" s="2">
        <v>19757.419999999998</v>
      </c>
      <c r="C4788" s="2">
        <v>27866.06</v>
      </c>
      <c r="D4788" s="2" t="s">
        <v>53</v>
      </c>
    </row>
    <row r="4789" spans="1:4" ht="15.75" customHeight="1" x14ac:dyDescent="0.3">
      <c r="A4789" s="4">
        <v>44854</v>
      </c>
      <c r="B4789" s="2">
        <v>19379.78</v>
      </c>
      <c r="C4789" s="2">
        <v>-52714.39</v>
      </c>
      <c r="D4789" s="2" t="s">
        <v>55</v>
      </c>
    </row>
    <row r="4790" spans="1:4" ht="15.75" customHeight="1" x14ac:dyDescent="0.3">
      <c r="A4790" s="4">
        <v>44854</v>
      </c>
      <c r="B4790" s="2">
        <v>2900.62</v>
      </c>
      <c r="C4790" s="2">
        <v>-104211.24</v>
      </c>
      <c r="D4790" s="2" t="s">
        <v>52</v>
      </c>
    </row>
    <row r="4791" spans="1:4" ht="15.75" customHeight="1" x14ac:dyDescent="0.3">
      <c r="A4791" s="4">
        <v>44855</v>
      </c>
      <c r="B4791" s="2">
        <v>9394.2999999999993</v>
      </c>
      <c r="C4791" s="2">
        <v>-598638.66</v>
      </c>
      <c r="D4791" s="2" t="s">
        <v>52</v>
      </c>
    </row>
    <row r="4792" spans="1:4" ht="15.75" customHeight="1" x14ac:dyDescent="0.3">
      <c r="A4792" s="4">
        <v>44855</v>
      </c>
      <c r="B4792" s="2">
        <v>17401.32</v>
      </c>
      <c r="C4792" s="2">
        <v>-194726.8</v>
      </c>
      <c r="D4792" s="2" t="s">
        <v>55</v>
      </c>
    </row>
    <row r="4793" spans="1:4" ht="15.75" customHeight="1" x14ac:dyDescent="0.3">
      <c r="A4793" s="4">
        <v>44855</v>
      </c>
      <c r="B4793" s="2">
        <v>26765.24</v>
      </c>
      <c r="C4793" s="2">
        <v>84143.11</v>
      </c>
      <c r="D4793" s="2" t="s">
        <v>53</v>
      </c>
    </row>
    <row r="4794" spans="1:4" ht="15.75" customHeight="1" x14ac:dyDescent="0.3">
      <c r="A4794" s="4">
        <v>44855</v>
      </c>
      <c r="B4794" s="2">
        <v>29456.400000000001</v>
      </c>
      <c r="C4794" s="2">
        <v>-348529.66</v>
      </c>
      <c r="D4794" s="2" t="s">
        <v>54</v>
      </c>
    </row>
    <row r="4795" spans="1:4" ht="15.75" customHeight="1" x14ac:dyDescent="0.3">
      <c r="A4795" s="4">
        <v>44856</v>
      </c>
      <c r="B4795" s="2">
        <v>0.02</v>
      </c>
      <c r="C4795" s="2">
        <v>-16.59</v>
      </c>
      <c r="D4795" s="2" t="s">
        <v>52</v>
      </c>
    </row>
    <row r="4796" spans="1:4" ht="15.75" customHeight="1" x14ac:dyDescent="0.3">
      <c r="A4796" s="4">
        <v>44857</v>
      </c>
      <c r="B4796" s="2">
        <v>759.02</v>
      </c>
      <c r="C4796" s="2">
        <v>-123272.5</v>
      </c>
      <c r="D4796" s="2" t="s">
        <v>55</v>
      </c>
    </row>
    <row r="4797" spans="1:4" ht="15.75" customHeight="1" x14ac:dyDescent="0.3">
      <c r="A4797" s="4">
        <v>44857</v>
      </c>
      <c r="B4797" s="2">
        <v>1261.69</v>
      </c>
      <c r="C4797" s="2">
        <v>-30449.34</v>
      </c>
      <c r="D4797" s="2" t="s">
        <v>53</v>
      </c>
    </row>
    <row r="4798" spans="1:4" ht="15.75" customHeight="1" x14ac:dyDescent="0.3">
      <c r="A4798" s="4">
        <v>44857</v>
      </c>
      <c r="B4798" s="2">
        <v>1602.79</v>
      </c>
      <c r="C4798" s="2">
        <v>-914869.2</v>
      </c>
      <c r="D4798" s="2" t="s">
        <v>54</v>
      </c>
    </row>
    <row r="4799" spans="1:4" ht="15.75" customHeight="1" x14ac:dyDescent="0.3">
      <c r="A4799" s="4">
        <v>44857</v>
      </c>
      <c r="B4799" s="2">
        <v>656.64</v>
      </c>
      <c r="C4799" s="2">
        <v>-30810.31</v>
      </c>
      <c r="D4799" s="2" t="s">
        <v>52</v>
      </c>
    </row>
    <row r="4800" spans="1:4" ht="15.75" customHeight="1" x14ac:dyDescent="0.3">
      <c r="A4800" s="4">
        <v>44858</v>
      </c>
      <c r="B4800" s="2">
        <v>2488.35</v>
      </c>
      <c r="C4800" s="2">
        <v>24447.83</v>
      </c>
      <c r="D4800" s="2" t="s">
        <v>52</v>
      </c>
    </row>
    <row r="4801" spans="1:4" ht="15.75" customHeight="1" x14ac:dyDescent="0.3">
      <c r="A4801" s="4">
        <v>44858</v>
      </c>
      <c r="B4801" s="2">
        <v>19894.82</v>
      </c>
      <c r="C4801" s="2">
        <v>823682.55</v>
      </c>
      <c r="D4801" s="2" t="s">
        <v>54</v>
      </c>
    </row>
    <row r="4802" spans="1:4" ht="15.75" customHeight="1" x14ac:dyDescent="0.3">
      <c r="A4802" s="4">
        <v>44858</v>
      </c>
      <c r="B4802" s="2">
        <v>20905.75</v>
      </c>
      <c r="C4802" s="2">
        <v>202905.09</v>
      </c>
      <c r="D4802" s="2" t="s">
        <v>53</v>
      </c>
    </row>
    <row r="4803" spans="1:4" ht="15.75" customHeight="1" x14ac:dyDescent="0.3">
      <c r="A4803" s="4">
        <v>44858</v>
      </c>
      <c r="B4803" s="2">
        <v>14361.78</v>
      </c>
      <c r="C4803" s="2">
        <v>289293.42</v>
      </c>
      <c r="D4803" s="2" t="s">
        <v>55</v>
      </c>
    </row>
    <row r="4804" spans="1:4" ht="15.75" customHeight="1" x14ac:dyDescent="0.3">
      <c r="A4804" s="4">
        <v>44859</v>
      </c>
      <c r="B4804" s="2">
        <v>19575.93</v>
      </c>
      <c r="C4804" s="2">
        <v>-480707.43</v>
      </c>
      <c r="D4804" s="2" t="s">
        <v>55</v>
      </c>
    </row>
    <row r="4805" spans="1:4" ht="15.75" customHeight="1" x14ac:dyDescent="0.3">
      <c r="A4805" s="4">
        <v>44859</v>
      </c>
      <c r="B4805" s="2">
        <v>21585.87</v>
      </c>
      <c r="C4805" s="2">
        <v>-303320.92</v>
      </c>
      <c r="D4805" s="2" t="s">
        <v>53</v>
      </c>
    </row>
    <row r="4806" spans="1:4" ht="15.75" customHeight="1" x14ac:dyDescent="0.3">
      <c r="A4806" s="4">
        <v>44859</v>
      </c>
      <c r="B4806" s="2">
        <v>2387.9</v>
      </c>
      <c r="C4806" s="2">
        <v>19546.86</v>
      </c>
      <c r="D4806" s="2" t="s">
        <v>52</v>
      </c>
    </row>
    <row r="4807" spans="1:4" ht="15.75" customHeight="1" x14ac:dyDescent="0.3">
      <c r="A4807" s="4">
        <v>44859</v>
      </c>
      <c r="B4807" s="2">
        <v>27778.15</v>
      </c>
      <c r="C4807" s="2">
        <v>850548.48</v>
      </c>
      <c r="D4807" s="2" t="s">
        <v>54</v>
      </c>
    </row>
    <row r="4808" spans="1:4" ht="15.75" customHeight="1" x14ac:dyDescent="0.3">
      <c r="A4808" s="4">
        <v>44860</v>
      </c>
      <c r="B4808" s="2">
        <v>21477.31</v>
      </c>
      <c r="C4808" s="2">
        <v>-850258.34</v>
      </c>
      <c r="D4808" s="2" t="s">
        <v>55</v>
      </c>
    </row>
    <row r="4809" spans="1:4" ht="15.75" customHeight="1" x14ac:dyDescent="0.3">
      <c r="A4809" s="4">
        <v>44860</v>
      </c>
      <c r="B4809" s="2">
        <v>19992.599999999999</v>
      </c>
      <c r="C4809" s="2">
        <v>-886954.32</v>
      </c>
      <c r="D4809" s="2" t="s">
        <v>53</v>
      </c>
    </row>
    <row r="4810" spans="1:4" ht="15.75" customHeight="1" x14ac:dyDescent="0.3">
      <c r="A4810" s="4">
        <v>44860</v>
      </c>
      <c r="B4810" s="2">
        <v>26142.37</v>
      </c>
      <c r="C4810" s="2">
        <v>-1511589.25</v>
      </c>
      <c r="D4810" s="2" t="s">
        <v>54</v>
      </c>
    </row>
    <row r="4811" spans="1:4" ht="15.75" customHeight="1" x14ac:dyDescent="0.3">
      <c r="A4811" s="4">
        <v>44860</v>
      </c>
      <c r="B4811" s="2">
        <v>3088.34</v>
      </c>
      <c r="C4811" s="2">
        <v>-8573.94</v>
      </c>
      <c r="D4811" s="2" t="s">
        <v>52</v>
      </c>
    </row>
    <row r="4812" spans="1:4" ht="15.75" customHeight="1" x14ac:dyDescent="0.3">
      <c r="A4812" s="4">
        <v>44861</v>
      </c>
      <c r="B4812" s="2">
        <v>18777.599999999999</v>
      </c>
      <c r="C4812" s="2">
        <v>-21570.19</v>
      </c>
      <c r="D4812" s="2" t="s">
        <v>55</v>
      </c>
    </row>
    <row r="4813" spans="1:4" ht="15.75" customHeight="1" x14ac:dyDescent="0.3">
      <c r="A4813" s="4">
        <v>44861</v>
      </c>
      <c r="B4813" s="2">
        <v>20295.52</v>
      </c>
      <c r="C4813" s="2">
        <v>-27095.63</v>
      </c>
      <c r="D4813" s="2" t="s">
        <v>53</v>
      </c>
    </row>
    <row r="4814" spans="1:4" ht="15.75" customHeight="1" x14ac:dyDescent="0.3">
      <c r="A4814" s="4">
        <v>44861</v>
      </c>
      <c r="B4814" s="2">
        <v>24941.119999999999</v>
      </c>
      <c r="C4814" s="2">
        <v>973677.3</v>
      </c>
      <c r="D4814" s="2" t="s">
        <v>54</v>
      </c>
    </row>
    <row r="4815" spans="1:4" ht="15.75" customHeight="1" x14ac:dyDescent="0.3">
      <c r="A4815" s="4">
        <v>44861</v>
      </c>
      <c r="B4815" s="2">
        <v>3935.89</v>
      </c>
      <c r="C4815" s="2">
        <v>-40766.410000000003</v>
      </c>
      <c r="D4815" s="2" t="s">
        <v>52</v>
      </c>
    </row>
    <row r="4816" spans="1:4" ht="15.75" customHeight="1" x14ac:dyDescent="0.3">
      <c r="A4816" s="4">
        <v>44862</v>
      </c>
      <c r="B4816" s="2">
        <v>18098.580000000002</v>
      </c>
      <c r="C4816" s="2">
        <v>-104145.73</v>
      </c>
      <c r="D4816" s="2" t="s">
        <v>53</v>
      </c>
    </row>
    <row r="4817" spans="1:4" ht="15.75" customHeight="1" x14ac:dyDescent="0.3">
      <c r="A4817" s="4">
        <v>44862</v>
      </c>
      <c r="B4817" s="2">
        <v>25645.62</v>
      </c>
      <c r="C4817" s="2">
        <v>-1705605.02</v>
      </c>
      <c r="D4817" s="2" t="s">
        <v>54</v>
      </c>
    </row>
    <row r="4818" spans="1:4" ht="15.75" customHeight="1" x14ac:dyDescent="0.3">
      <c r="A4818" s="4">
        <v>44862</v>
      </c>
      <c r="B4818" s="2">
        <v>16044.47</v>
      </c>
      <c r="C4818" s="2">
        <v>-116348.2</v>
      </c>
      <c r="D4818" s="2" t="s">
        <v>55</v>
      </c>
    </row>
    <row r="4819" spans="1:4" ht="15.75" customHeight="1" x14ac:dyDescent="0.3">
      <c r="A4819" s="4">
        <v>44862</v>
      </c>
      <c r="B4819" s="2">
        <v>3112.72</v>
      </c>
      <c r="C4819" s="2">
        <v>-63318.38</v>
      </c>
      <c r="D4819" s="2" t="s">
        <v>52</v>
      </c>
    </row>
    <row r="4820" spans="1:4" ht="15.75" customHeight="1" x14ac:dyDescent="0.3">
      <c r="A4820" s="4">
        <v>44864</v>
      </c>
      <c r="B4820" s="2">
        <v>37.11</v>
      </c>
      <c r="C4820" s="2">
        <v>-5607.12</v>
      </c>
      <c r="D4820" s="2" t="s">
        <v>52</v>
      </c>
    </row>
    <row r="4821" spans="1:4" ht="15.75" customHeight="1" x14ac:dyDescent="0.3">
      <c r="A4821" s="4">
        <v>44864</v>
      </c>
      <c r="B4821" s="2">
        <v>235.68</v>
      </c>
      <c r="C4821" s="2">
        <v>-47777.5</v>
      </c>
      <c r="D4821" s="2" t="s">
        <v>53</v>
      </c>
    </row>
    <row r="4822" spans="1:4" ht="15.75" customHeight="1" x14ac:dyDescent="0.3">
      <c r="A4822" s="4">
        <v>44864</v>
      </c>
      <c r="B4822" s="2">
        <v>266.32</v>
      </c>
      <c r="C4822" s="2">
        <v>-30609.31</v>
      </c>
      <c r="D4822" s="2" t="s">
        <v>54</v>
      </c>
    </row>
    <row r="4823" spans="1:4" ht="15.75" customHeight="1" x14ac:dyDescent="0.3">
      <c r="A4823" s="4">
        <v>44864</v>
      </c>
      <c r="B4823" s="2">
        <v>136.28</v>
      </c>
      <c r="C4823" s="2">
        <v>-31.11</v>
      </c>
      <c r="D4823" s="2" t="s">
        <v>55</v>
      </c>
    </row>
    <row r="4824" spans="1:4" ht="15.75" customHeight="1" x14ac:dyDescent="0.3">
      <c r="A4824" s="4">
        <v>44865</v>
      </c>
      <c r="B4824" s="2">
        <v>16303.15</v>
      </c>
      <c r="C4824" s="2">
        <v>-86953.31</v>
      </c>
      <c r="D4824" s="2" t="s">
        <v>55</v>
      </c>
    </row>
    <row r="4825" spans="1:4" ht="15.75" customHeight="1" x14ac:dyDescent="0.3">
      <c r="A4825" s="4">
        <v>44865</v>
      </c>
      <c r="B4825" s="2">
        <v>4376.12</v>
      </c>
      <c r="C4825" s="2">
        <v>-50546.31</v>
      </c>
      <c r="D4825" s="2" t="s">
        <v>52</v>
      </c>
    </row>
    <row r="4826" spans="1:4" ht="15.75" customHeight="1" x14ac:dyDescent="0.3">
      <c r="A4826" s="4">
        <v>44865</v>
      </c>
      <c r="B4826" s="2">
        <v>16616.349999999999</v>
      </c>
      <c r="C4826" s="2">
        <v>-44285.919999999998</v>
      </c>
      <c r="D4826" s="2" t="s">
        <v>53</v>
      </c>
    </row>
    <row r="4827" spans="1:4" ht="15.75" customHeight="1" x14ac:dyDescent="0.3">
      <c r="A4827" s="4">
        <v>44865</v>
      </c>
      <c r="B4827" s="2">
        <v>21055.24</v>
      </c>
      <c r="C4827" s="2">
        <v>-209548.79999999999</v>
      </c>
      <c r="D4827" s="2" t="s">
        <v>54</v>
      </c>
    </row>
    <row r="4828" spans="1:4" ht="15.75" customHeight="1" x14ac:dyDescent="0.3">
      <c r="A4828" s="4">
        <v>44866</v>
      </c>
      <c r="B4828" s="2">
        <v>17543.599999999999</v>
      </c>
      <c r="C4828" s="2">
        <v>220943.19</v>
      </c>
      <c r="D4828" s="2" t="s">
        <v>55</v>
      </c>
    </row>
    <row r="4829" spans="1:4" ht="15.75" customHeight="1" x14ac:dyDescent="0.3">
      <c r="A4829" s="4">
        <v>44866</v>
      </c>
      <c r="B4829" s="2">
        <v>21405.77</v>
      </c>
      <c r="C4829" s="2">
        <v>40983.75</v>
      </c>
      <c r="D4829" s="2" t="s">
        <v>53</v>
      </c>
    </row>
    <row r="4830" spans="1:4" ht="15.75" customHeight="1" x14ac:dyDescent="0.3">
      <c r="A4830" s="4">
        <v>44866</v>
      </c>
      <c r="B4830" s="2">
        <v>5675.11</v>
      </c>
      <c r="C4830" s="2">
        <v>53436.89</v>
      </c>
      <c r="D4830" s="2" t="s">
        <v>52</v>
      </c>
    </row>
    <row r="4831" spans="1:4" ht="15.75" customHeight="1" x14ac:dyDescent="0.3">
      <c r="A4831" s="4">
        <v>44866</v>
      </c>
      <c r="B4831" s="2">
        <v>28010.26</v>
      </c>
      <c r="C4831" s="2">
        <v>-865884.72</v>
      </c>
      <c r="D4831" s="2" t="s">
        <v>54</v>
      </c>
    </row>
    <row r="4832" spans="1:4" ht="15.75" customHeight="1" x14ac:dyDescent="0.3">
      <c r="A4832" s="4">
        <v>44867</v>
      </c>
      <c r="B4832" s="2">
        <v>30536.36</v>
      </c>
      <c r="C4832" s="2">
        <v>707286.6</v>
      </c>
      <c r="D4832" s="2" t="s">
        <v>54</v>
      </c>
    </row>
    <row r="4833" spans="1:4" ht="15.75" customHeight="1" x14ac:dyDescent="0.3">
      <c r="A4833" s="4">
        <v>44867</v>
      </c>
      <c r="B4833" s="2">
        <v>5703.6</v>
      </c>
      <c r="C4833" s="2">
        <v>-31886.67</v>
      </c>
      <c r="D4833" s="2" t="s">
        <v>52</v>
      </c>
    </row>
    <row r="4834" spans="1:4" ht="15.75" customHeight="1" x14ac:dyDescent="0.3">
      <c r="A4834" s="4">
        <v>44867</v>
      </c>
      <c r="B4834" s="2">
        <v>17972.189999999999</v>
      </c>
      <c r="C4834" s="2">
        <v>222554.14</v>
      </c>
      <c r="D4834" s="2" t="s">
        <v>55</v>
      </c>
    </row>
    <row r="4835" spans="1:4" ht="15.75" customHeight="1" x14ac:dyDescent="0.3">
      <c r="A4835" s="4">
        <v>44867</v>
      </c>
      <c r="B4835" s="2">
        <v>21411.22</v>
      </c>
      <c r="C4835" s="2">
        <v>54450.09</v>
      </c>
      <c r="D4835" s="2" t="s">
        <v>53</v>
      </c>
    </row>
    <row r="4836" spans="1:4" ht="15.75" customHeight="1" x14ac:dyDescent="0.3">
      <c r="A4836" s="4">
        <v>44868</v>
      </c>
      <c r="B4836" s="2">
        <v>8820.74</v>
      </c>
      <c r="C4836" s="2">
        <v>-133701.66</v>
      </c>
      <c r="D4836" s="2" t="s">
        <v>52</v>
      </c>
    </row>
    <row r="4837" spans="1:4" ht="15.75" customHeight="1" x14ac:dyDescent="0.3">
      <c r="A4837" s="4">
        <v>44868</v>
      </c>
      <c r="B4837" s="2">
        <v>20544.689999999999</v>
      </c>
      <c r="C4837" s="2">
        <v>-997567.03</v>
      </c>
      <c r="D4837" s="2" t="s">
        <v>55</v>
      </c>
    </row>
    <row r="4838" spans="1:4" ht="15.75" customHeight="1" x14ac:dyDescent="0.3">
      <c r="A4838" s="4">
        <v>44868</v>
      </c>
      <c r="B4838" s="2">
        <v>18577.11</v>
      </c>
      <c r="C4838" s="2">
        <v>-312688.38</v>
      </c>
      <c r="D4838" s="2" t="s">
        <v>53</v>
      </c>
    </row>
    <row r="4839" spans="1:4" ht="15.75" customHeight="1" x14ac:dyDescent="0.3">
      <c r="A4839" s="4">
        <v>44868</v>
      </c>
      <c r="B4839" s="2">
        <v>26195.96</v>
      </c>
      <c r="C4839" s="2">
        <v>-779241.88</v>
      </c>
      <c r="D4839" s="2" t="s">
        <v>54</v>
      </c>
    </row>
    <row r="4840" spans="1:4" ht="15.75" customHeight="1" x14ac:dyDescent="0.3">
      <c r="A4840" s="4">
        <v>44869</v>
      </c>
      <c r="B4840" s="2">
        <v>9068.41</v>
      </c>
      <c r="C4840" s="2">
        <v>-10358.030000000001</v>
      </c>
      <c r="D4840" s="2" t="s">
        <v>52</v>
      </c>
    </row>
    <row r="4841" spans="1:4" ht="15.75" customHeight="1" x14ac:dyDescent="0.3">
      <c r="A4841" s="4">
        <v>44869</v>
      </c>
      <c r="B4841" s="2">
        <v>16612.89</v>
      </c>
      <c r="C4841" s="2">
        <v>-217340.14</v>
      </c>
      <c r="D4841" s="2" t="s">
        <v>55</v>
      </c>
    </row>
    <row r="4842" spans="1:4" ht="15.75" customHeight="1" x14ac:dyDescent="0.3">
      <c r="A4842" s="4">
        <v>44869</v>
      </c>
      <c r="B4842" s="2">
        <v>17709.46</v>
      </c>
      <c r="C4842" s="2">
        <v>-260150.91</v>
      </c>
      <c r="D4842" s="2" t="s">
        <v>53</v>
      </c>
    </row>
    <row r="4843" spans="1:4" ht="15.75" customHeight="1" x14ac:dyDescent="0.3">
      <c r="A4843" s="4">
        <v>44869</v>
      </c>
      <c r="B4843" s="2">
        <v>29643.279999999999</v>
      </c>
      <c r="C4843" s="2">
        <v>-4595182.57</v>
      </c>
      <c r="D4843" s="2" t="s">
        <v>54</v>
      </c>
    </row>
    <row r="4844" spans="1:4" ht="15.75" customHeight="1" x14ac:dyDescent="0.3">
      <c r="A4844" s="4">
        <v>44871</v>
      </c>
      <c r="B4844" s="2">
        <v>834.25</v>
      </c>
      <c r="C4844" s="2">
        <v>-138067.89000000001</v>
      </c>
      <c r="D4844" s="2" t="s">
        <v>54</v>
      </c>
    </row>
    <row r="4845" spans="1:4" ht="15.75" customHeight="1" x14ac:dyDescent="0.3">
      <c r="A4845" s="4">
        <v>44871</v>
      </c>
      <c r="B4845" s="2">
        <v>76.540000000000006</v>
      </c>
      <c r="C4845" s="2">
        <v>-7863.52</v>
      </c>
      <c r="D4845" s="2" t="s">
        <v>52</v>
      </c>
    </row>
    <row r="4846" spans="1:4" ht="15.75" customHeight="1" x14ac:dyDescent="0.3">
      <c r="A4846" s="4">
        <v>44871</v>
      </c>
      <c r="B4846" s="2">
        <v>600.62</v>
      </c>
      <c r="C4846" s="2">
        <v>10826.45</v>
      </c>
      <c r="D4846" s="2" t="s">
        <v>53</v>
      </c>
    </row>
    <row r="4847" spans="1:4" ht="15.75" customHeight="1" x14ac:dyDescent="0.3">
      <c r="A4847" s="4">
        <v>44871</v>
      </c>
      <c r="B4847" s="2">
        <v>205.17</v>
      </c>
      <c r="C4847" s="2">
        <v>-16734.37</v>
      </c>
      <c r="D4847" s="2" t="s">
        <v>55</v>
      </c>
    </row>
    <row r="4848" spans="1:4" ht="15.75" customHeight="1" x14ac:dyDescent="0.3">
      <c r="A4848" s="4">
        <v>44872</v>
      </c>
      <c r="B4848" s="2">
        <v>16081.73</v>
      </c>
      <c r="C4848" s="2">
        <v>-383960.36</v>
      </c>
      <c r="D4848" s="2" t="s">
        <v>53</v>
      </c>
    </row>
    <row r="4849" spans="1:4" ht="15.75" customHeight="1" x14ac:dyDescent="0.3">
      <c r="A4849" s="4">
        <v>44872</v>
      </c>
      <c r="B4849" s="2">
        <v>15708.1</v>
      </c>
      <c r="C4849" s="2">
        <v>-329632.65000000002</v>
      </c>
      <c r="D4849" s="2" t="s">
        <v>55</v>
      </c>
    </row>
    <row r="4850" spans="1:4" ht="15.75" customHeight="1" x14ac:dyDescent="0.3">
      <c r="A4850" s="4">
        <v>44872</v>
      </c>
      <c r="B4850" s="2">
        <v>16633.53</v>
      </c>
      <c r="C4850" s="2">
        <v>-73480.83</v>
      </c>
      <c r="D4850" s="2" t="s">
        <v>52</v>
      </c>
    </row>
    <row r="4851" spans="1:4" ht="15.75" customHeight="1" x14ac:dyDescent="0.3">
      <c r="A4851" s="4">
        <v>44872</v>
      </c>
      <c r="B4851" s="2">
        <v>17876.48</v>
      </c>
      <c r="C4851" s="2">
        <v>-151921.4</v>
      </c>
      <c r="D4851" s="2" t="s">
        <v>54</v>
      </c>
    </row>
    <row r="4852" spans="1:4" ht="15.75" customHeight="1" x14ac:dyDescent="0.3">
      <c r="A4852" s="4">
        <v>44873</v>
      </c>
      <c r="B4852" s="2">
        <v>15818.79</v>
      </c>
      <c r="C4852" s="2">
        <v>-142765.99</v>
      </c>
      <c r="D4852" s="2" t="s">
        <v>55</v>
      </c>
    </row>
    <row r="4853" spans="1:4" ht="15.75" customHeight="1" x14ac:dyDescent="0.3">
      <c r="A4853" s="4">
        <v>44873</v>
      </c>
      <c r="B4853" s="2">
        <v>26212.47</v>
      </c>
      <c r="C4853" s="2">
        <v>-4471100.8600000003</v>
      </c>
      <c r="D4853" s="2" t="s">
        <v>54</v>
      </c>
    </row>
    <row r="4854" spans="1:4" ht="15.75" customHeight="1" x14ac:dyDescent="0.3">
      <c r="A4854" s="4">
        <v>44873</v>
      </c>
      <c r="B4854" s="2">
        <v>16824.009999999998</v>
      </c>
      <c r="C4854" s="2">
        <v>-210090.48</v>
      </c>
      <c r="D4854" s="2" t="s">
        <v>53</v>
      </c>
    </row>
    <row r="4855" spans="1:4" ht="15.75" customHeight="1" x14ac:dyDescent="0.3">
      <c r="A4855" s="4">
        <v>44873</v>
      </c>
      <c r="B4855" s="2">
        <v>7809.78</v>
      </c>
      <c r="C4855" s="2">
        <v>-65122.96</v>
      </c>
      <c r="D4855" s="2" t="s">
        <v>52</v>
      </c>
    </row>
    <row r="4856" spans="1:4" ht="15.75" customHeight="1" x14ac:dyDescent="0.3">
      <c r="A4856" s="4">
        <v>44874</v>
      </c>
      <c r="B4856" s="2">
        <v>20125.759999999998</v>
      </c>
      <c r="C4856" s="2">
        <v>-754361.61</v>
      </c>
      <c r="D4856" s="2" t="s">
        <v>54</v>
      </c>
    </row>
    <row r="4857" spans="1:4" ht="15.75" customHeight="1" x14ac:dyDescent="0.3">
      <c r="A4857" s="4">
        <v>44874</v>
      </c>
      <c r="B4857" s="2">
        <v>4690</v>
      </c>
      <c r="C4857" s="2">
        <v>-27793.52</v>
      </c>
      <c r="D4857" s="2" t="s">
        <v>52</v>
      </c>
    </row>
    <row r="4858" spans="1:4" ht="15.75" customHeight="1" x14ac:dyDescent="0.3">
      <c r="A4858" s="4">
        <v>44874</v>
      </c>
      <c r="B4858" s="2">
        <v>17201.7</v>
      </c>
      <c r="C4858" s="2">
        <v>-329547.59999999998</v>
      </c>
      <c r="D4858" s="2" t="s">
        <v>55</v>
      </c>
    </row>
    <row r="4859" spans="1:4" ht="15.75" customHeight="1" x14ac:dyDescent="0.3">
      <c r="A4859" s="4">
        <v>44874</v>
      </c>
      <c r="B4859" s="2">
        <v>15485.87</v>
      </c>
      <c r="C4859" s="2">
        <v>58045.85</v>
      </c>
      <c r="D4859" s="2" t="s">
        <v>53</v>
      </c>
    </row>
    <row r="4860" spans="1:4" ht="15.75" customHeight="1" x14ac:dyDescent="0.3">
      <c r="A4860" s="4">
        <v>44875</v>
      </c>
      <c r="B4860" s="2">
        <v>16348.3</v>
      </c>
      <c r="C4860" s="2">
        <v>-358012.47</v>
      </c>
      <c r="D4860" s="2" t="s">
        <v>55</v>
      </c>
    </row>
    <row r="4861" spans="1:4" ht="15.75" customHeight="1" x14ac:dyDescent="0.3">
      <c r="A4861" s="4">
        <v>44875</v>
      </c>
      <c r="B4861" s="2">
        <v>7044.18</v>
      </c>
      <c r="C4861" s="2">
        <v>-251406.07999999999</v>
      </c>
      <c r="D4861" s="2" t="s">
        <v>52</v>
      </c>
    </row>
    <row r="4862" spans="1:4" ht="15.75" customHeight="1" x14ac:dyDescent="0.3">
      <c r="A4862" s="4">
        <v>44875</v>
      </c>
      <c r="B4862" s="2">
        <v>21892.29</v>
      </c>
      <c r="C4862" s="2">
        <v>-3394879.59</v>
      </c>
      <c r="D4862" s="2" t="s">
        <v>54</v>
      </c>
    </row>
    <row r="4863" spans="1:4" ht="15.75" customHeight="1" x14ac:dyDescent="0.3">
      <c r="A4863" s="4">
        <v>44875</v>
      </c>
      <c r="B4863" s="2">
        <v>21018.639999999999</v>
      </c>
      <c r="C4863" s="2">
        <v>-643377.23</v>
      </c>
      <c r="D4863" s="2" t="s">
        <v>53</v>
      </c>
    </row>
    <row r="4864" spans="1:4" ht="15.75" customHeight="1" x14ac:dyDescent="0.3">
      <c r="A4864" s="4">
        <v>44876</v>
      </c>
      <c r="B4864" s="2">
        <v>18734.77</v>
      </c>
      <c r="C4864" s="2">
        <v>-966585.77</v>
      </c>
      <c r="D4864" s="2" t="s">
        <v>53</v>
      </c>
    </row>
    <row r="4865" spans="1:4" ht="15.75" customHeight="1" x14ac:dyDescent="0.3">
      <c r="A4865" s="4">
        <v>44876</v>
      </c>
      <c r="B4865" s="2">
        <v>18244.54</v>
      </c>
      <c r="C4865" s="2">
        <v>-1633036.95</v>
      </c>
      <c r="D4865" s="2" t="s">
        <v>54</v>
      </c>
    </row>
    <row r="4866" spans="1:4" ht="15.75" customHeight="1" x14ac:dyDescent="0.3">
      <c r="A4866" s="4">
        <v>44876</v>
      </c>
      <c r="B4866" s="2">
        <v>5716.93</v>
      </c>
      <c r="C4866" s="2">
        <v>-251556.42</v>
      </c>
      <c r="D4866" s="2" t="s">
        <v>52</v>
      </c>
    </row>
    <row r="4867" spans="1:4" ht="15.75" customHeight="1" x14ac:dyDescent="0.3">
      <c r="A4867" s="4">
        <v>44876</v>
      </c>
      <c r="B4867" s="2">
        <v>16105.81</v>
      </c>
      <c r="C4867" s="2">
        <v>-487202.85</v>
      </c>
      <c r="D4867" s="2" t="s">
        <v>55</v>
      </c>
    </row>
    <row r="4868" spans="1:4" ht="15.75" customHeight="1" x14ac:dyDescent="0.3">
      <c r="A4868" s="4">
        <v>44878</v>
      </c>
      <c r="B4868" s="2">
        <v>594.04999999999995</v>
      </c>
      <c r="C4868" s="2">
        <v>-31135.27</v>
      </c>
      <c r="D4868" s="2" t="s">
        <v>53</v>
      </c>
    </row>
    <row r="4869" spans="1:4" ht="15.75" customHeight="1" x14ac:dyDescent="0.3">
      <c r="A4869" s="4">
        <v>44878</v>
      </c>
      <c r="B4869" s="2">
        <v>128.44999999999999</v>
      </c>
      <c r="C4869" s="2">
        <v>-8692.2900000000009</v>
      </c>
      <c r="D4869" s="2" t="s">
        <v>52</v>
      </c>
    </row>
    <row r="4870" spans="1:4" ht="15.75" customHeight="1" x14ac:dyDescent="0.3">
      <c r="A4870" s="4">
        <v>44878</v>
      </c>
      <c r="B4870" s="2">
        <v>299.97000000000003</v>
      </c>
      <c r="C4870" s="2">
        <v>-29557.8</v>
      </c>
      <c r="D4870" s="2" t="s">
        <v>54</v>
      </c>
    </row>
    <row r="4871" spans="1:4" ht="15.75" customHeight="1" x14ac:dyDescent="0.3">
      <c r="A4871" s="4">
        <v>44878</v>
      </c>
      <c r="B4871" s="2">
        <v>224.52</v>
      </c>
      <c r="C4871" s="2">
        <v>-22328.400000000001</v>
      </c>
      <c r="D4871" s="2" t="s">
        <v>55</v>
      </c>
    </row>
    <row r="4872" spans="1:4" ht="15.75" customHeight="1" x14ac:dyDescent="0.3">
      <c r="A4872" s="4">
        <v>44879</v>
      </c>
      <c r="B4872" s="2">
        <v>14273.33</v>
      </c>
      <c r="C4872" s="2">
        <v>-151084.14000000001</v>
      </c>
      <c r="D4872" s="2" t="s">
        <v>55</v>
      </c>
    </row>
    <row r="4873" spans="1:4" ht="15.75" customHeight="1" x14ac:dyDescent="0.3">
      <c r="A4873" s="4">
        <v>44879</v>
      </c>
      <c r="B4873" s="2">
        <v>21702.92</v>
      </c>
      <c r="C4873" s="2">
        <v>-45837.17</v>
      </c>
      <c r="D4873" s="2" t="s">
        <v>53</v>
      </c>
    </row>
    <row r="4874" spans="1:4" ht="15.75" customHeight="1" x14ac:dyDescent="0.3">
      <c r="A4874" s="4">
        <v>44879</v>
      </c>
      <c r="B4874" s="2">
        <v>11087.31</v>
      </c>
      <c r="C4874" s="2">
        <v>-20574.71</v>
      </c>
      <c r="D4874" s="2" t="s">
        <v>52</v>
      </c>
    </row>
    <row r="4875" spans="1:4" ht="15.75" customHeight="1" x14ac:dyDescent="0.3">
      <c r="A4875" s="4">
        <v>44879</v>
      </c>
      <c r="B4875" s="2">
        <v>18103.2</v>
      </c>
      <c r="C4875" s="2">
        <v>-140832.53</v>
      </c>
      <c r="D4875" s="2" t="s">
        <v>54</v>
      </c>
    </row>
    <row r="4876" spans="1:4" ht="15.75" customHeight="1" x14ac:dyDescent="0.3">
      <c r="A4876" s="4">
        <v>44880</v>
      </c>
      <c r="B4876" s="2">
        <v>25134.81</v>
      </c>
      <c r="C4876" s="2">
        <v>-743610.15</v>
      </c>
      <c r="D4876" s="2" t="s">
        <v>53</v>
      </c>
    </row>
    <row r="4877" spans="1:4" ht="15.75" customHeight="1" x14ac:dyDescent="0.3">
      <c r="A4877" s="4">
        <v>44880</v>
      </c>
      <c r="B4877" s="2">
        <v>9308.2800000000007</v>
      </c>
      <c r="C4877" s="2">
        <v>-136119.32</v>
      </c>
      <c r="D4877" s="2" t="s">
        <v>52</v>
      </c>
    </row>
    <row r="4878" spans="1:4" ht="15.75" customHeight="1" x14ac:dyDescent="0.3">
      <c r="A4878" s="4">
        <v>44880</v>
      </c>
      <c r="B4878" s="2">
        <v>16929.2</v>
      </c>
      <c r="C4878" s="2">
        <v>-788646.06</v>
      </c>
      <c r="D4878" s="2" t="s">
        <v>55</v>
      </c>
    </row>
    <row r="4879" spans="1:4" ht="15.75" customHeight="1" x14ac:dyDescent="0.3">
      <c r="A4879" s="4">
        <v>44880</v>
      </c>
      <c r="B4879" s="2">
        <v>23067.57</v>
      </c>
      <c r="C4879" s="2">
        <v>-526811.85</v>
      </c>
      <c r="D4879" s="2" t="s">
        <v>54</v>
      </c>
    </row>
    <row r="4880" spans="1:4" ht="15.75" customHeight="1" x14ac:dyDescent="0.3">
      <c r="A4880" s="4">
        <v>44881</v>
      </c>
      <c r="B4880" s="2">
        <v>11592.53</v>
      </c>
      <c r="C4880" s="2">
        <v>-32853.96</v>
      </c>
      <c r="D4880" s="2" t="s">
        <v>52</v>
      </c>
    </row>
    <row r="4881" spans="1:4" ht="15.75" customHeight="1" x14ac:dyDescent="0.3">
      <c r="A4881" s="4">
        <v>44881</v>
      </c>
      <c r="B4881" s="2">
        <v>18733.38</v>
      </c>
      <c r="C4881" s="2">
        <v>238455.9</v>
      </c>
      <c r="D4881" s="2" t="s">
        <v>54</v>
      </c>
    </row>
    <row r="4882" spans="1:4" ht="15.75" customHeight="1" x14ac:dyDescent="0.3">
      <c r="A4882" s="4">
        <v>44881</v>
      </c>
      <c r="B4882" s="2">
        <v>19474.740000000002</v>
      </c>
      <c r="C4882" s="2">
        <v>-178454.88</v>
      </c>
      <c r="D4882" s="2" t="s">
        <v>53</v>
      </c>
    </row>
    <row r="4883" spans="1:4" ht="15.75" customHeight="1" x14ac:dyDescent="0.3">
      <c r="A4883" s="4">
        <v>44881</v>
      </c>
      <c r="B4883" s="2">
        <v>12976.29</v>
      </c>
      <c r="C4883" s="2">
        <v>21690.43</v>
      </c>
      <c r="D4883" s="2" t="s">
        <v>55</v>
      </c>
    </row>
    <row r="4884" spans="1:4" ht="15.75" customHeight="1" x14ac:dyDescent="0.3">
      <c r="A4884" s="4">
        <v>44882</v>
      </c>
      <c r="B4884" s="2">
        <v>18849.38</v>
      </c>
      <c r="C4884" s="2">
        <v>-375375.19</v>
      </c>
      <c r="D4884" s="2" t="s">
        <v>54</v>
      </c>
    </row>
    <row r="4885" spans="1:4" ht="15.75" customHeight="1" x14ac:dyDescent="0.3">
      <c r="A4885" s="4">
        <v>44882</v>
      </c>
      <c r="B4885" s="2">
        <v>8433.1200000000008</v>
      </c>
      <c r="C4885" s="2">
        <v>-47417.71</v>
      </c>
      <c r="D4885" s="2" t="s">
        <v>52</v>
      </c>
    </row>
    <row r="4886" spans="1:4" ht="15.75" customHeight="1" x14ac:dyDescent="0.3">
      <c r="A4886" s="4">
        <v>44882</v>
      </c>
      <c r="B4886" s="2">
        <v>15137.38</v>
      </c>
      <c r="C4886" s="2">
        <v>-161813.79</v>
      </c>
      <c r="D4886" s="2" t="s">
        <v>55</v>
      </c>
    </row>
    <row r="4887" spans="1:4" ht="15.75" customHeight="1" x14ac:dyDescent="0.3">
      <c r="A4887" s="4">
        <v>44882</v>
      </c>
      <c r="B4887" s="2">
        <v>17078.990000000002</v>
      </c>
      <c r="C4887" s="2">
        <v>-19117.05</v>
      </c>
      <c r="D4887" s="2" t="s">
        <v>53</v>
      </c>
    </row>
    <row r="4888" spans="1:4" ht="15.75" customHeight="1" x14ac:dyDescent="0.3">
      <c r="A4888" s="4">
        <v>44883</v>
      </c>
      <c r="B4888" s="2">
        <v>5508.24</v>
      </c>
      <c r="C4888" s="2">
        <v>7462.98</v>
      </c>
      <c r="D4888" s="2" t="s">
        <v>52</v>
      </c>
    </row>
    <row r="4889" spans="1:4" ht="15.75" customHeight="1" x14ac:dyDescent="0.3">
      <c r="A4889" s="4">
        <v>44883</v>
      </c>
      <c r="B4889" s="2">
        <v>15453.1</v>
      </c>
      <c r="C4889" s="2">
        <v>78590.81</v>
      </c>
      <c r="D4889" s="2" t="s">
        <v>55</v>
      </c>
    </row>
    <row r="4890" spans="1:4" ht="15.75" customHeight="1" x14ac:dyDescent="0.3">
      <c r="A4890" s="4">
        <v>44883</v>
      </c>
      <c r="B4890" s="2">
        <v>16577.79</v>
      </c>
      <c r="C4890" s="2">
        <v>213436.97</v>
      </c>
      <c r="D4890" s="2" t="s">
        <v>54</v>
      </c>
    </row>
    <row r="4891" spans="1:4" ht="15.75" customHeight="1" x14ac:dyDescent="0.3">
      <c r="A4891" s="4">
        <v>44883</v>
      </c>
      <c r="B4891" s="2">
        <v>18775.560000000001</v>
      </c>
      <c r="C4891" s="2">
        <v>44681.36</v>
      </c>
      <c r="D4891" s="2" t="s">
        <v>53</v>
      </c>
    </row>
    <row r="4892" spans="1:4" ht="15.75" customHeight="1" x14ac:dyDescent="0.3">
      <c r="A4892" s="4">
        <v>44885</v>
      </c>
      <c r="B4892" s="2">
        <v>40.909999999999997</v>
      </c>
      <c r="C4892" s="2">
        <v>-9937.7900000000009</v>
      </c>
      <c r="D4892" s="2" t="s">
        <v>52</v>
      </c>
    </row>
    <row r="4893" spans="1:4" ht="15.75" customHeight="1" x14ac:dyDescent="0.3">
      <c r="A4893" s="4">
        <v>44885</v>
      </c>
      <c r="B4893" s="2">
        <v>138.41999999999999</v>
      </c>
      <c r="C4893" s="2">
        <v>-5988.61</v>
      </c>
      <c r="D4893" s="2" t="s">
        <v>55</v>
      </c>
    </row>
    <row r="4894" spans="1:4" ht="15.75" customHeight="1" x14ac:dyDescent="0.3">
      <c r="A4894" s="4">
        <v>44885</v>
      </c>
      <c r="B4894" s="2">
        <v>139.08000000000001</v>
      </c>
      <c r="C4894" s="2">
        <v>-1217.8399999999999</v>
      </c>
      <c r="D4894" s="2" t="s">
        <v>54</v>
      </c>
    </row>
    <row r="4895" spans="1:4" ht="15.75" customHeight="1" x14ac:dyDescent="0.3">
      <c r="A4895" s="4">
        <v>44885</v>
      </c>
      <c r="B4895" s="2">
        <v>112.84</v>
      </c>
      <c r="C4895" s="2">
        <v>-957.49</v>
      </c>
      <c r="D4895" s="2" t="s">
        <v>53</v>
      </c>
    </row>
    <row r="4896" spans="1:4" ht="15.75" customHeight="1" x14ac:dyDescent="0.3">
      <c r="A4896" s="4">
        <v>44886</v>
      </c>
      <c r="B4896" s="2">
        <v>11871.27</v>
      </c>
      <c r="C4896" s="2">
        <v>-3214.61</v>
      </c>
      <c r="D4896" s="2" t="s">
        <v>55</v>
      </c>
    </row>
    <row r="4897" spans="1:4" ht="15.75" customHeight="1" x14ac:dyDescent="0.3">
      <c r="A4897" s="4">
        <v>44886</v>
      </c>
      <c r="B4897" s="2">
        <v>17971.900000000001</v>
      </c>
      <c r="C4897" s="2">
        <v>-433722.6</v>
      </c>
      <c r="D4897" s="2" t="s">
        <v>54</v>
      </c>
    </row>
    <row r="4898" spans="1:4" ht="15.75" customHeight="1" x14ac:dyDescent="0.3">
      <c r="A4898" s="4">
        <v>44886</v>
      </c>
      <c r="B4898" s="2">
        <v>7706.46</v>
      </c>
      <c r="C4898" s="2">
        <v>-32557.47</v>
      </c>
      <c r="D4898" s="2" t="s">
        <v>52</v>
      </c>
    </row>
    <row r="4899" spans="1:4" ht="15.75" customHeight="1" x14ac:dyDescent="0.3">
      <c r="A4899" s="4">
        <v>44886</v>
      </c>
      <c r="B4899" s="2">
        <v>20534.39</v>
      </c>
      <c r="C4899" s="2">
        <v>-8492.24</v>
      </c>
      <c r="D4899" s="2" t="s">
        <v>53</v>
      </c>
    </row>
    <row r="4900" spans="1:4" ht="15.75" customHeight="1" x14ac:dyDescent="0.3">
      <c r="A4900" s="4">
        <v>44887</v>
      </c>
      <c r="B4900" s="2">
        <v>5546.12</v>
      </c>
      <c r="C4900" s="2">
        <v>-1029.75</v>
      </c>
      <c r="D4900" s="2" t="s">
        <v>52</v>
      </c>
    </row>
    <row r="4901" spans="1:4" ht="15.75" customHeight="1" x14ac:dyDescent="0.3">
      <c r="A4901" s="4">
        <v>44887</v>
      </c>
      <c r="B4901" s="2">
        <v>16536.29</v>
      </c>
      <c r="C4901" s="2">
        <v>-192274.77</v>
      </c>
      <c r="D4901" s="2" t="s">
        <v>53</v>
      </c>
    </row>
    <row r="4902" spans="1:4" ht="15.75" customHeight="1" x14ac:dyDescent="0.3">
      <c r="A4902" s="4">
        <v>44887</v>
      </c>
      <c r="B4902" s="2">
        <v>16327.61</v>
      </c>
      <c r="C4902" s="2">
        <v>-14727.78</v>
      </c>
      <c r="D4902" s="2" t="s">
        <v>54</v>
      </c>
    </row>
    <row r="4903" spans="1:4" ht="15.75" customHeight="1" x14ac:dyDescent="0.3">
      <c r="A4903" s="4">
        <v>44887</v>
      </c>
      <c r="B4903" s="2">
        <v>11011.04</v>
      </c>
      <c r="C4903" s="2">
        <v>97387.09</v>
      </c>
      <c r="D4903" s="2" t="s">
        <v>55</v>
      </c>
    </row>
    <row r="4904" spans="1:4" ht="15.75" customHeight="1" x14ac:dyDescent="0.3">
      <c r="A4904" s="4">
        <v>44888</v>
      </c>
      <c r="B4904" s="2">
        <v>22855.3</v>
      </c>
      <c r="C4904" s="2">
        <v>-543058.38</v>
      </c>
      <c r="D4904" s="2" t="s">
        <v>54</v>
      </c>
    </row>
    <row r="4905" spans="1:4" ht="15.75" customHeight="1" x14ac:dyDescent="0.3">
      <c r="A4905" s="4">
        <v>44888</v>
      </c>
      <c r="B4905" s="2">
        <v>9052.1299999999992</v>
      </c>
      <c r="C4905" s="2">
        <v>-159580.65</v>
      </c>
      <c r="D4905" s="2" t="s">
        <v>52</v>
      </c>
    </row>
    <row r="4906" spans="1:4" ht="15.75" customHeight="1" x14ac:dyDescent="0.3">
      <c r="A4906" s="4">
        <v>44888</v>
      </c>
      <c r="B4906" s="2">
        <v>13819.14</v>
      </c>
      <c r="C4906" s="2">
        <v>-902574.15</v>
      </c>
      <c r="D4906" s="2" t="s">
        <v>55</v>
      </c>
    </row>
    <row r="4907" spans="1:4" ht="15.75" customHeight="1" x14ac:dyDescent="0.3">
      <c r="A4907" s="4">
        <v>44888</v>
      </c>
      <c r="B4907" s="2">
        <v>19803.12</v>
      </c>
      <c r="C4907" s="2">
        <v>-311985.12</v>
      </c>
      <c r="D4907" s="2" t="s">
        <v>53</v>
      </c>
    </row>
    <row r="4908" spans="1:4" ht="15.75" customHeight="1" x14ac:dyDescent="0.3">
      <c r="A4908" s="4">
        <v>44889</v>
      </c>
      <c r="B4908" s="2">
        <v>6595.42</v>
      </c>
      <c r="C4908" s="2">
        <v>-72185.56</v>
      </c>
      <c r="D4908" s="2" t="s">
        <v>52</v>
      </c>
    </row>
    <row r="4909" spans="1:4" ht="15.75" customHeight="1" x14ac:dyDescent="0.3">
      <c r="A4909" s="4">
        <v>44889</v>
      </c>
      <c r="B4909" s="2">
        <v>15219.2</v>
      </c>
      <c r="C4909" s="2">
        <v>-373776.76</v>
      </c>
      <c r="D4909" s="2" t="s">
        <v>53</v>
      </c>
    </row>
    <row r="4910" spans="1:4" ht="15.75" customHeight="1" x14ac:dyDescent="0.3">
      <c r="A4910" s="4">
        <v>44889</v>
      </c>
      <c r="B4910" s="2">
        <v>10410.959999999999</v>
      </c>
      <c r="C4910" s="2">
        <v>-266585.77</v>
      </c>
      <c r="D4910" s="2" t="s">
        <v>55</v>
      </c>
    </row>
    <row r="4911" spans="1:4" ht="15.75" customHeight="1" x14ac:dyDescent="0.3">
      <c r="A4911" s="4">
        <v>44889</v>
      </c>
      <c r="B4911" s="2">
        <v>10315.280000000001</v>
      </c>
      <c r="C4911" s="2">
        <v>55377.88</v>
      </c>
      <c r="D4911" s="2" t="s">
        <v>54</v>
      </c>
    </row>
    <row r="4912" spans="1:4" ht="15.75" customHeight="1" x14ac:dyDescent="0.3">
      <c r="A4912" s="4">
        <v>44890</v>
      </c>
      <c r="B4912" s="2">
        <v>16615.84</v>
      </c>
      <c r="C4912" s="2">
        <v>-24568.560000000001</v>
      </c>
      <c r="D4912" s="2" t="s">
        <v>53</v>
      </c>
    </row>
    <row r="4913" spans="1:4" ht="15.75" customHeight="1" x14ac:dyDescent="0.3">
      <c r="A4913" s="4">
        <v>44890</v>
      </c>
      <c r="B4913" s="2">
        <v>16981.82</v>
      </c>
      <c r="C4913" s="2">
        <v>-49993.5</v>
      </c>
      <c r="D4913" s="2" t="s">
        <v>54</v>
      </c>
    </row>
    <row r="4914" spans="1:4" ht="15.75" customHeight="1" x14ac:dyDescent="0.3">
      <c r="A4914" s="4">
        <v>44890</v>
      </c>
      <c r="B4914" s="2">
        <v>9611.52</v>
      </c>
      <c r="C4914" s="2">
        <v>-40615.78</v>
      </c>
      <c r="D4914" s="2" t="s">
        <v>52</v>
      </c>
    </row>
    <row r="4915" spans="1:4" ht="15.75" customHeight="1" x14ac:dyDescent="0.3">
      <c r="A4915" s="4">
        <v>44890</v>
      </c>
      <c r="B4915" s="2">
        <v>11965.39</v>
      </c>
      <c r="C4915" s="2">
        <v>151124.12</v>
      </c>
      <c r="D4915" s="2" t="s">
        <v>55</v>
      </c>
    </row>
    <row r="4916" spans="1:4" ht="15.75" customHeight="1" x14ac:dyDescent="0.3">
      <c r="A4916" s="4">
        <v>44891</v>
      </c>
      <c r="B4916" s="2">
        <v>0.02</v>
      </c>
      <c r="C4916" s="2">
        <v>0.25</v>
      </c>
      <c r="D4916" s="2" t="s">
        <v>55</v>
      </c>
    </row>
    <row r="4917" spans="1:4" ht="15.75" customHeight="1" x14ac:dyDescent="0.3">
      <c r="A4917" s="4">
        <v>44892</v>
      </c>
      <c r="B4917" s="2">
        <v>182.75</v>
      </c>
      <c r="C4917" s="2">
        <v>-10108.629999999999</v>
      </c>
      <c r="D4917" s="2" t="s">
        <v>55</v>
      </c>
    </row>
    <row r="4918" spans="1:4" ht="15.75" customHeight="1" x14ac:dyDescent="0.3">
      <c r="A4918" s="4">
        <v>44892</v>
      </c>
      <c r="B4918" s="2">
        <v>55.16</v>
      </c>
      <c r="C4918" s="2">
        <v>254.99</v>
      </c>
      <c r="D4918" s="2" t="s">
        <v>52</v>
      </c>
    </row>
    <row r="4919" spans="1:4" ht="15.75" customHeight="1" x14ac:dyDescent="0.3">
      <c r="A4919" s="4">
        <v>44892</v>
      </c>
      <c r="B4919" s="2">
        <v>339.63</v>
      </c>
      <c r="C4919" s="2">
        <v>-2451.85</v>
      </c>
      <c r="D4919" s="2" t="s">
        <v>53</v>
      </c>
    </row>
    <row r="4920" spans="1:4" ht="15.75" customHeight="1" x14ac:dyDescent="0.3">
      <c r="A4920" s="4">
        <v>44892</v>
      </c>
      <c r="B4920" s="2">
        <v>292.77</v>
      </c>
      <c r="C4920" s="2">
        <v>-35247.89</v>
      </c>
      <c r="D4920" s="2" t="s">
        <v>54</v>
      </c>
    </row>
    <row r="4921" spans="1:4" ht="15.75" customHeight="1" x14ac:dyDescent="0.3">
      <c r="A4921" s="4">
        <v>44893</v>
      </c>
      <c r="B4921" s="2">
        <v>10653.11</v>
      </c>
      <c r="C4921" s="2">
        <v>-107378.41</v>
      </c>
      <c r="D4921" s="2" t="s">
        <v>52</v>
      </c>
    </row>
    <row r="4922" spans="1:4" ht="15.75" customHeight="1" x14ac:dyDescent="0.3">
      <c r="A4922" s="4">
        <v>44893</v>
      </c>
      <c r="B4922" s="2">
        <v>26167.57</v>
      </c>
      <c r="C4922" s="2">
        <v>-679032.42</v>
      </c>
      <c r="D4922" s="2" t="s">
        <v>53</v>
      </c>
    </row>
    <row r="4923" spans="1:4" ht="15.75" customHeight="1" x14ac:dyDescent="0.3">
      <c r="A4923" s="4">
        <v>44893</v>
      </c>
      <c r="B4923" s="2">
        <v>14082.18</v>
      </c>
      <c r="C4923" s="2">
        <v>-146869.49</v>
      </c>
      <c r="D4923" s="2" t="s">
        <v>55</v>
      </c>
    </row>
    <row r="4924" spans="1:4" ht="15.75" customHeight="1" x14ac:dyDescent="0.3">
      <c r="A4924" s="4">
        <v>44893</v>
      </c>
      <c r="B4924" s="2">
        <v>22090.68</v>
      </c>
      <c r="C4924" s="2">
        <v>-498632.26</v>
      </c>
      <c r="D4924" s="2" t="s">
        <v>54</v>
      </c>
    </row>
    <row r="4925" spans="1:4" ht="15.75" customHeight="1" x14ac:dyDescent="0.3">
      <c r="A4925" s="4">
        <v>44894</v>
      </c>
      <c r="B4925" s="2">
        <v>6973.39</v>
      </c>
      <c r="C4925" s="2">
        <v>-33417.78</v>
      </c>
      <c r="D4925" s="2" t="s">
        <v>52</v>
      </c>
    </row>
    <row r="4926" spans="1:4" ht="15.75" customHeight="1" x14ac:dyDescent="0.3">
      <c r="A4926" s="4">
        <v>44894</v>
      </c>
      <c r="B4926" s="2">
        <v>16430.14</v>
      </c>
      <c r="C4926" s="2">
        <v>137142.13</v>
      </c>
      <c r="D4926" s="2" t="s">
        <v>55</v>
      </c>
    </row>
    <row r="4927" spans="1:4" ht="15.75" customHeight="1" x14ac:dyDescent="0.3">
      <c r="A4927" s="4">
        <v>44894</v>
      </c>
      <c r="B4927" s="2">
        <v>20201.79</v>
      </c>
      <c r="C4927" s="2">
        <v>230980.65</v>
      </c>
      <c r="D4927" s="2" t="s">
        <v>53</v>
      </c>
    </row>
    <row r="4928" spans="1:4" ht="15.75" customHeight="1" x14ac:dyDescent="0.3">
      <c r="A4928" s="4">
        <v>44894</v>
      </c>
      <c r="B4928" s="2">
        <v>20097.97</v>
      </c>
      <c r="C4928" s="2">
        <v>683739</v>
      </c>
      <c r="D4928" s="2" t="s">
        <v>54</v>
      </c>
    </row>
    <row r="4929" spans="1:4" ht="15.75" customHeight="1" x14ac:dyDescent="0.3">
      <c r="A4929" s="4">
        <v>44895</v>
      </c>
      <c r="B4929" s="2">
        <v>6634.55</v>
      </c>
      <c r="C4929" s="2">
        <v>-536.14</v>
      </c>
      <c r="D4929" s="2" t="s">
        <v>52</v>
      </c>
    </row>
    <row r="4930" spans="1:4" ht="15.75" customHeight="1" x14ac:dyDescent="0.3">
      <c r="A4930" s="4">
        <v>44895</v>
      </c>
      <c r="B4930" s="2">
        <v>25541.759999999998</v>
      </c>
      <c r="C4930" s="2">
        <v>345392.13</v>
      </c>
      <c r="D4930" s="2" t="s">
        <v>54</v>
      </c>
    </row>
    <row r="4931" spans="1:4" ht="15.75" customHeight="1" x14ac:dyDescent="0.3">
      <c r="A4931" s="4">
        <v>44895</v>
      </c>
      <c r="B4931" s="2">
        <v>18853.939999999999</v>
      </c>
      <c r="C4931" s="2">
        <v>99521.33</v>
      </c>
      <c r="D4931" s="2" t="s">
        <v>55</v>
      </c>
    </row>
    <row r="4932" spans="1:4" ht="15.75" customHeight="1" x14ac:dyDescent="0.3">
      <c r="A4932" s="4">
        <v>44895</v>
      </c>
      <c r="B4932" s="2">
        <v>21646.21</v>
      </c>
      <c r="C4932" s="2">
        <v>156194.70000000001</v>
      </c>
      <c r="D4932" s="2" t="s">
        <v>53</v>
      </c>
    </row>
    <row r="4933" spans="1:4" ht="15.75" customHeight="1" x14ac:dyDescent="0.3">
      <c r="A4933" s="4">
        <v>44896</v>
      </c>
      <c r="B4933" s="2">
        <v>19704.32</v>
      </c>
      <c r="C4933" s="2">
        <v>-368087.71</v>
      </c>
      <c r="D4933" s="2" t="s">
        <v>53</v>
      </c>
    </row>
    <row r="4934" spans="1:4" ht="15.75" customHeight="1" x14ac:dyDescent="0.3">
      <c r="A4934" s="4">
        <v>44896</v>
      </c>
      <c r="B4934" s="2">
        <v>6707.78</v>
      </c>
      <c r="C4934" s="2">
        <v>-325219.18</v>
      </c>
      <c r="D4934" s="2" t="s">
        <v>52</v>
      </c>
    </row>
    <row r="4935" spans="1:4" ht="15.75" customHeight="1" x14ac:dyDescent="0.3">
      <c r="A4935" s="4">
        <v>44896</v>
      </c>
      <c r="B4935" s="2">
        <v>22598.49</v>
      </c>
      <c r="C4935" s="2">
        <v>-3232953.91</v>
      </c>
      <c r="D4935" s="2" t="s">
        <v>54</v>
      </c>
    </row>
    <row r="4936" spans="1:4" ht="15.75" customHeight="1" x14ac:dyDescent="0.3">
      <c r="A4936" s="4">
        <v>44896</v>
      </c>
      <c r="B4936" s="2">
        <v>18960.97</v>
      </c>
      <c r="C4936" s="2">
        <v>-1268652.29</v>
      </c>
      <c r="D4936" s="2" t="s">
        <v>55</v>
      </c>
    </row>
    <row r="4937" spans="1:4" ht="15.75" customHeight="1" x14ac:dyDescent="0.3">
      <c r="A4937" s="4">
        <v>44897</v>
      </c>
      <c r="B4937" s="2">
        <v>7475.12</v>
      </c>
      <c r="C4937" s="2">
        <v>-167376.63</v>
      </c>
      <c r="D4937" s="2" t="s">
        <v>52</v>
      </c>
    </row>
    <row r="4938" spans="1:4" ht="15.75" customHeight="1" x14ac:dyDescent="0.3">
      <c r="A4938" s="4">
        <v>44897</v>
      </c>
      <c r="B4938" s="2">
        <v>15906.85</v>
      </c>
      <c r="C4938" s="2">
        <v>-7150.16</v>
      </c>
      <c r="D4938" s="2" t="s">
        <v>55</v>
      </c>
    </row>
    <row r="4939" spans="1:4" ht="15.75" customHeight="1" x14ac:dyDescent="0.3">
      <c r="A4939" s="4">
        <v>44897</v>
      </c>
      <c r="B4939" s="2">
        <v>17774.68</v>
      </c>
      <c r="C4939" s="2">
        <v>-492167.84</v>
      </c>
      <c r="D4939" s="2" t="s">
        <v>53</v>
      </c>
    </row>
    <row r="4940" spans="1:4" ht="15.75" customHeight="1" x14ac:dyDescent="0.3">
      <c r="A4940" s="4">
        <v>44897</v>
      </c>
      <c r="B4940" s="2">
        <v>18551.72</v>
      </c>
      <c r="C4940" s="2">
        <v>-337593.98</v>
      </c>
      <c r="D4940" s="2" t="s">
        <v>54</v>
      </c>
    </row>
    <row r="4941" spans="1:4" ht="15.75" customHeight="1" x14ac:dyDescent="0.3">
      <c r="A4941" s="4">
        <v>44898</v>
      </c>
      <c r="B4941" s="2">
        <v>0.01</v>
      </c>
      <c r="C4941" s="2">
        <v>0.14000000000000001</v>
      </c>
      <c r="D4941" s="2" t="s">
        <v>52</v>
      </c>
    </row>
    <row r="4942" spans="1:4" ht="15.75" customHeight="1" x14ac:dyDescent="0.3">
      <c r="A4942" s="4">
        <v>44899</v>
      </c>
      <c r="B4942" s="2">
        <v>261.61</v>
      </c>
      <c r="C4942" s="2">
        <v>-1647.38</v>
      </c>
      <c r="D4942" s="2" t="s">
        <v>54</v>
      </c>
    </row>
    <row r="4943" spans="1:4" ht="15.75" customHeight="1" x14ac:dyDescent="0.3">
      <c r="A4943" s="4">
        <v>44899</v>
      </c>
      <c r="B4943" s="2">
        <v>124.05</v>
      </c>
      <c r="C4943" s="2">
        <v>-19044.97</v>
      </c>
      <c r="D4943" s="2" t="s">
        <v>55</v>
      </c>
    </row>
    <row r="4944" spans="1:4" ht="15.75" customHeight="1" x14ac:dyDescent="0.3">
      <c r="A4944" s="4">
        <v>44899</v>
      </c>
      <c r="B4944" s="2">
        <v>42.53</v>
      </c>
      <c r="C4944" s="2">
        <v>-8326.5400000000009</v>
      </c>
      <c r="D4944" s="2" t="s">
        <v>52</v>
      </c>
    </row>
    <row r="4945" spans="1:4" ht="15.75" customHeight="1" x14ac:dyDescent="0.3">
      <c r="A4945" s="4">
        <v>44899</v>
      </c>
      <c r="B4945" s="2">
        <v>111.06</v>
      </c>
      <c r="C4945" s="2">
        <v>-20824.23</v>
      </c>
      <c r="D4945" s="2" t="s">
        <v>53</v>
      </c>
    </row>
    <row r="4946" spans="1:4" ht="15.75" customHeight="1" x14ac:dyDescent="0.3">
      <c r="A4946" s="4">
        <v>44900</v>
      </c>
      <c r="B4946" s="2">
        <v>22593.54</v>
      </c>
      <c r="C4946" s="2">
        <v>-2637017.35</v>
      </c>
      <c r="D4946" s="2" t="s">
        <v>54</v>
      </c>
    </row>
    <row r="4947" spans="1:4" ht="15.75" customHeight="1" x14ac:dyDescent="0.3">
      <c r="A4947" s="4">
        <v>44900</v>
      </c>
      <c r="B4947" s="2">
        <v>15636.48</v>
      </c>
      <c r="C4947" s="2">
        <v>22862.83</v>
      </c>
      <c r="D4947" s="2" t="s">
        <v>55</v>
      </c>
    </row>
    <row r="4948" spans="1:4" ht="15.75" customHeight="1" x14ac:dyDescent="0.3">
      <c r="A4948" s="4">
        <v>44900</v>
      </c>
      <c r="B4948" s="2">
        <v>20119.21</v>
      </c>
      <c r="C4948" s="2">
        <v>68234.42</v>
      </c>
      <c r="D4948" s="2" t="s">
        <v>53</v>
      </c>
    </row>
    <row r="4949" spans="1:4" ht="15.75" customHeight="1" x14ac:dyDescent="0.3">
      <c r="A4949" s="4">
        <v>44900</v>
      </c>
      <c r="B4949" s="2">
        <v>6164.08</v>
      </c>
      <c r="C4949" s="2">
        <v>-81585.850000000006</v>
      </c>
      <c r="D4949" s="2" t="s">
        <v>52</v>
      </c>
    </row>
    <row r="4950" spans="1:4" ht="15.75" customHeight="1" x14ac:dyDescent="0.3">
      <c r="A4950" s="4">
        <v>44901</v>
      </c>
      <c r="B4950" s="2">
        <v>18716.86</v>
      </c>
      <c r="C4950" s="2">
        <v>2674.58</v>
      </c>
      <c r="D4950" s="2" t="s">
        <v>53</v>
      </c>
    </row>
    <row r="4951" spans="1:4" ht="15.75" customHeight="1" x14ac:dyDescent="0.3">
      <c r="A4951" s="4">
        <v>44901</v>
      </c>
      <c r="B4951" s="2">
        <v>5482.42</v>
      </c>
      <c r="C4951" s="2">
        <v>-61246.84</v>
      </c>
      <c r="D4951" s="2" t="s">
        <v>52</v>
      </c>
    </row>
    <row r="4952" spans="1:4" ht="15.75" customHeight="1" x14ac:dyDescent="0.3">
      <c r="A4952" s="4">
        <v>44901</v>
      </c>
      <c r="B4952" s="2">
        <v>16201.09</v>
      </c>
      <c r="C4952" s="2">
        <v>64024.32</v>
      </c>
      <c r="D4952" s="2" t="s">
        <v>55</v>
      </c>
    </row>
    <row r="4953" spans="1:4" ht="15.75" customHeight="1" x14ac:dyDescent="0.3">
      <c r="A4953" s="4">
        <v>44901</v>
      </c>
      <c r="B4953" s="2">
        <v>16686.18</v>
      </c>
      <c r="C4953" s="2">
        <v>190556.65</v>
      </c>
      <c r="D4953" s="2" t="s">
        <v>54</v>
      </c>
    </row>
    <row r="4954" spans="1:4" ht="15.75" customHeight="1" x14ac:dyDescent="0.3">
      <c r="A4954" s="4">
        <v>44902</v>
      </c>
      <c r="B4954" s="2">
        <v>15785.42</v>
      </c>
      <c r="C4954" s="2">
        <v>1632.93</v>
      </c>
      <c r="D4954" s="2" t="s">
        <v>55</v>
      </c>
    </row>
    <row r="4955" spans="1:4" ht="15.75" customHeight="1" x14ac:dyDescent="0.3">
      <c r="A4955" s="4">
        <v>44902</v>
      </c>
      <c r="B4955" s="2">
        <v>18430.419999999998</v>
      </c>
      <c r="C4955" s="2">
        <v>-234138.63</v>
      </c>
      <c r="D4955" s="2" t="s">
        <v>53</v>
      </c>
    </row>
    <row r="4956" spans="1:4" ht="15.75" customHeight="1" x14ac:dyDescent="0.3">
      <c r="A4956" s="4">
        <v>44902</v>
      </c>
      <c r="B4956" s="2">
        <v>6069.39</v>
      </c>
      <c r="C4956" s="2">
        <v>31483.63</v>
      </c>
      <c r="D4956" s="2" t="s">
        <v>52</v>
      </c>
    </row>
    <row r="4957" spans="1:4" ht="15.75" customHeight="1" x14ac:dyDescent="0.3">
      <c r="A4957" s="4">
        <v>44902</v>
      </c>
      <c r="B4957" s="2">
        <v>19869.939999999999</v>
      </c>
      <c r="C4957" s="2">
        <v>-318470.42</v>
      </c>
      <c r="D4957" s="2" t="s">
        <v>54</v>
      </c>
    </row>
    <row r="4958" spans="1:4" ht="15.75" customHeight="1" x14ac:dyDescent="0.3">
      <c r="A4958" s="4">
        <v>44903</v>
      </c>
      <c r="B4958" s="2">
        <v>16795.91</v>
      </c>
      <c r="C4958" s="2">
        <v>395945.79</v>
      </c>
      <c r="D4958" s="2" t="s">
        <v>54</v>
      </c>
    </row>
    <row r="4959" spans="1:4" ht="15.75" customHeight="1" x14ac:dyDescent="0.3">
      <c r="A4959" s="4">
        <v>44903</v>
      </c>
      <c r="B4959" s="2">
        <v>6653.37</v>
      </c>
      <c r="C4959" s="2">
        <v>4346.17</v>
      </c>
      <c r="D4959" s="2" t="s">
        <v>52</v>
      </c>
    </row>
    <row r="4960" spans="1:4" ht="15.75" customHeight="1" x14ac:dyDescent="0.3">
      <c r="A4960" s="4">
        <v>44903</v>
      </c>
      <c r="B4960" s="2">
        <v>14576.34</v>
      </c>
      <c r="C4960" s="2">
        <v>117447.23</v>
      </c>
      <c r="D4960" s="2" t="s">
        <v>55</v>
      </c>
    </row>
    <row r="4961" spans="1:4" ht="15.75" customHeight="1" x14ac:dyDescent="0.3">
      <c r="A4961" s="4">
        <v>44903</v>
      </c>
      <c r="B4961" s="2">
        <v>16960.810000000001</v>
      </c>
      <c r="C4961" s="2">
        <v>4424.57</v>
      </c>
      <c r="D4961" s="2" t="s">
        <v>53</v>
      </c>
    </row>
    <row r="4962" spans="1:4" ht="15.75" customHeight="1" x14ac:dyDescent="0.3">
      <c r="A4962" s="4">
        <v>44904</v>
      </c>
      <c r="B4962" s="2">
        <v>22641.919999999998</v>
      </c>
      <c r="C4962" s="2">
        <v>409078.86</v>
      </c>
      <c r="D4962" s="2" t="s">
        <v>54</v>
      </c>
    </row>
    <row r="4963" spans="1:4" ht="15.75" customHeight="1" x14ac:dyDescent="0.3">
      <c r="A4963" s="4">
        <v>44904</v>
      </c>
      <c r="B4963" s="2">
        <v>13839.31</v>
      </c>
      <c r="C4963" s="2">
        <v>-28773.18</v>
      </c>
      <c r="D4963" s="2" t="s">
        <v>55</v>
      </c>
    </row>
    <row r="4964" spans="1:4" ht="15.75" customHeight="1" x14ac:dyDescent="0.3">
      <c r="A4964" s="4">
        <v>44904</v>
      </c>
      <c r="B4964" s="2">
        <v>19780.580000000002</v>
      </c>
      <c r="C4964" s="2">
        <v>-92191.45</v>
      </c>
      <c r="D4964" s="2" t="s">
        <v>53</v>
      </c>
    </row>
    <row r="4965" spans="1:4" ht="15.75" customHeight="1" x14ac:dyDescent="0.3">
      <c r="A4965" s="4">
        <v>44904</v>
      </c>
      <c r="B4965" s="2">
        <v>4861.42</v>
      </c>
      <c r="C4965" s="2">
        <v>1459.25</v>
      </c>
      <c r="D4965" s="2" t="s">
        <v>52</v>
      </c>
    </row>
    <row r="4966" spans="1:4" ht="15.75" customHeight="1" x14ac:dyDescent="0.3">
      <c r="A4966" s="4">
        <v>44905</v>
      </c>
      <c r="B4966" s="2">
        <v>0.01</v>
      </c>
      <c r="C4966" s="2">
        <v>-21.01</v>
      </c>
      <c r="D4966" s="2" t="s">
        <v>55</v>
      </c>
    </row>
    <row r="4967" spans="1:4" ht="15.75" customHeight="1" x14ac:dyDescent="0.3">
      <c r="A4967" s="4">
        <v>44906</v>
      </c>
      <c r="B4967" s="2">
        <v>107.25</v>
      </c>
      <c r="C4967" s="2">
        <v>3269.05</v>
      </c>
      <c r="D4967" s="2" t="s">
        <v>54</v>
      </c>
    </row>
    <row r="4968" spans="1:4" ht="15.75" customHeight="1" x14ac:dyDescent="0.3">
      <c r="A4968" s="4">
        <v>44906</v>
      </c>
      <c r="B4968" s="2">
        <v>169.66</v>
      </c>
      <c r="C4968" s="2">
        <v>-4145.03</v>
      </c>
      <c r="D4968" s="2" t="s">
        <v>53</v>
      </c>
    </row>
    <row r="4969" spans="1:4" ht="15.75" customHeight="1" x14ac:dyDescent="0.3">
      <c r="A4969" s="4">
        <v>44906</v>
      </c>
      <c r="B4969" s="2">
        <v>138.56</v>
      </c>
      <c r="C4969" s="2">
        <v>-9737.2900000000009</v>
      </c>
      <c r="D4969" s="2" t="s">
        <v>55</v>
      </c>
    </row>
    <row r="4970" spans="1:4" ht="15.75" customHeight="1" x14ac:dyDescent="0.3">
      <c r="A4970" s="4">
        <v>44906</v>
      </c>
      <c r="B4970" s="2">
        <v>42.02</v>
      </c>
      <c r="C4970" s="2">
        <v>-1393.45</v>
      </c>
      <c r="D4970" s="2" t="s">
        <v>52</v>
      </c>
    </row>
    <row r="4971" spans="1:4" ht="15.75" customHeight="1" x14ac:dyDescent="0.3">
      <c r="A4971" s="4">
        <v>44907</v>
      </c>
      <c r="B4971" s="2">
        <v>5887.55</v>
      </c>
      <c r="C4971" s="2">
        <v>-93683.27</v>
      </c>
      <c r="D4971" s="2" t="s">
        <v>52</v>
      </c>
    </row>
    <row r="4972" spans="1:4" ht="15.75" customHeight="1" x14ac:dyDescent="0.3">
      <c r="A4972" s="4">
        <v>44907</v>
      </c>
      <c r="B4972" s="2">
        <v>16218.35</v>
      </c>
      <c r="C4972" s="2">
        <v>217570.43</v>
      </c>
      <c r="D4972" s="2" t="s">
        <v>55</v>
      </c>
    </row>
    <row r="4973" spans="1:4" ht="15.75" customHeight="1" x14ac:dyDescent="0.3">
      <c r="A4973" s="4">
        <v>44907</v>
      </c>
      <c r="B4973" s="2">
        <v>22537.25</v>
      </c>
      <c r="C4973" s="2">
        <v>65335.97</v>
      </c>
      <c r="D4973" s="2" t="s">
        <v>53</v>
      </c>
    </row>
    <row r="4974" spans="1:4" ht="15.75" customHeight="1" x14ac:dyDescent="0.3">
      <c r="A4974" s="4">
        <v>44907</v>
      </c>
      <c r="B4974" s="2">
        <v>18287.310000000001</v>
      </c>
      <c r="C4974" s="2">
        <v>84039.8</v>
      </c>
      <c r="D4974" s="2" t="s">
        <v>54</v>
      </c>
    </row>
    <row r="4975" spans="1:4" ht="15.75" customHeight="1" x14ac:dyDescent="0.3">
      <c r="A4975" s="4">
        <v>44908</v>
      </c>
      <c r="B4975" s="2">
        <v>27306.46</v>
      </c>
      <c r="C4975" s="2">
        <v>-1143450</v>
      </c>
      <c r="D4975" s="2" t="s">
        <v>54</v>
      </c>
    </row>
    <row r="4976" spans="1:4" ht="15.75" customHeight="1" x14ac:dyDescent="0.3">
      <c r="A4976" s="4">
        <v>44908</v>
      </c>
      <c r="B4976" s="2">
        <v>20915.169999999998</v>
      </c>
      <c r="C4976" s="2">
        <v>-360850.77</v>
      </c>
      <c r="D4976" s="2" t="s">
        <v>55</v>
      </c>
    </row>
    <row r="4977" spans="1:4" ht="15.75" customHeight="1" x14ac:dyDescent="0.3">
      <c r="A4977" s="4">
        <v>44908</v>
      </c>
      <c r="B4977" s="2">
        <v>26704</v>
      </c>
      <c r="C4977" s="2">
        <v>25736.26</v>
      </c>
      <c r="D4977" s="2" t="s">
        <v>53</v>
      </c>
    </row>
    <row r="4978" spans="1:4" ht="15.75" customHeight="1" x14ac:dyDescent="0.3">
      <c r="A4978" s="4">
        <v>44908</v>
      </c>
      <c r="B4978" s="2">
        <v>7896.09</v>
      </c>
      <c r="C4978" s="2">
        <v>166290.73000000001</v>
      </c>
      <c r="D4978" s="2" t="s">
        <v>52</v>
      </c>
    </row>
    <row r="4979" spans="1:4" ht="15.75" customHeight="1" x14ac:dyDescent="0.3">
      <c r="A4979" s="4">
        <v>44909</v>
      </c>
      <c r="B4979" s="2">
        <v>21786.37</v>
      </c>
      <c r="C4979" s="2">
        <v>315380.49</v>
      </c>
      <c r="D4979" s="2" t="s">
        <v>54</v>
      </c>
    </row>
    <row r="4980" spans="1:4" ht="15.75" customHeight="1" x14ac:dyDescent="0.3">
      <c r="A4980" s="4">
        <v>44909</v>
      </c>
      <c r="B4980" s="2">
        <v>20059.849999999999</v>
      </c>
      <c r="C4980" s="2">
        <v>40824.639999999999</v>
      </c>
      <c r="D4980" s="2" t="s">
        <v>55</v>
      </c>
    </row>
    <row r="4981" spans="1:4" ht="15.75" customHeight="1" x14ac:dyDescent="0.3">
      <c r="A4981" s="4">
        <v>44909</v>
      </c>
      <c r="B4981" s="2">
        <v>5948.33</v>
      </c>
      <c r="C4981" s="2">
        <v>-25559.67</v>
      </c>
      <c r="D4981" s="2" t="s">
        <v>52</v>
      </c>
    </row>
    <row r="4982" spans="1:4" ht="15.75" customHeight="1" x14ac:dyDescent="0.3">
      <c r="A4982" s="4">
        <v>44909</v>
      </c>
      <c r="B4982" s="2">
        <v>25247.84</v>
      </c>
      <c r="C4982" s="2">
        <v>85493.51</v>
      </c>
      <c r="D4982" s="2" t="s">
        <v>53</v>
      </c>
    </row>
    <row r="4983" spans="1:4" ht="15.75" customHeight="1" x14ac:dyDescent="0.3">
      <c r="A4983" s="4">
        <v>44910</v>
      </c>
      <c r="B4983" s="2">
        <v>23021.22</v>
      </c>
      <c r="C4983" s="2">
        <v>-643731.88</v>
      </c>
      <c r="D4983" s="2" t="s">
        <v>55</v>
      </c>
    </row>
    <row r="4984" spans="1:4" ht="15.75" customHeight="1" x14ac:dyDescent="0.3">
      <c r="A4984" s="4">
        <v>44910</v>
      </c>
      <c r="B4984" s="2">
        <v>26394.04</v>
      </c>
      <c r="C4984" s="2">
        <v>-1194696.8899999999</v>
      </c>
      <c r="D4984" s="2" t="s">
        <v>54</v>
      </c>
    </row>
    <row r="4985" spans="1:4" ht="15.75" customHeight="1" x14ac:dyDescent="0.3">
      <c r="A4985" s="4">
        <v>44910</v>
      </c>
      <c r="B4985" s="2">
        <v>7139.48</v>
      </c>
      <c r="C4985" s="2">
        <v>-146183.59</v>
      </c>
      <c r="D4985" s="2" t="s">
        <v>52</v>
      </c>
    </row>
    <row r="4986" spans="1:4" ht="15.75" customHeight="1" x14ac:dyDescent="0.3">
      <c r="A4986" s="4">
        <v>44910</v>
      </c>
      <c r="B4986" s="2">
        <v>26203.919999999998</v>
      </c>
      <c r="C4986" s="2">
        <v>512184.58</v>
      </c>
      <c r="D4986" s="2" t="s">
        <v>53</v>
      </c>
    </row>
    <row r="4987" spans="1:4" ht="15.75" customHeight="1" x14ac:dyDescent="0.3">
      <c r="A4987" s="4">
        <v>44911</v>
      </c>
      <c r="B4987" s="2">
        <v>8121.44</v>
      </c>
      <c r="C4987" s="2">
        <v>35027.760000000002</v>
      </c>
      <c r="D4987" s="2" t="s">
        <v>52</v>
      </c>
    </row>
    <row r="4988" spans="1:4" ht="15.75" customHeight="1" x14ac:dyDescent="0.3">
      <c r="A4988" s="4">
        <v>44911</v>
      </c>
      <c r="B4988" s="2">
        <v>17897.21</v>
      </c>
      <c r="C4988" s="2">
        <v>-126256.44</v>
      </c>
      <c r="D4988" s="2" t="s">
        <v>55</v>
      </c>
    </row>
    <row r="4989" spans="1:4" ht="15.75" customHeight="1" x14ac:dyDescent="0.3">
      <c r="A4989" s="4">
        <v>44911</v>
      </c>
      <c r="B4989" s="2">
        <v>19674.71</v>
      </c>
      <c r="C4989" s="2">
        <v>177564.6</v>
      </c>
      <c r="D4989" s="2" t="s">
        <v>53</v>
      </c>
    </row>
    <row r="4990" spans="1:4" ht="15.75" customHeight="1" x14ac:dyDescent="0.3">
      <c r="A4990" s="4">
        <v>44911</v>
      </c>
      <c r="B4990" s="2">
        <v>20111.68</v>
      </c>
      <c r="C4990" s="2">
        <v>80442.37</v>
      </c>
      <c r="D4990" s="2" t="s">
        <v>54</v>
      </c>
    </row>
    <row r="4991" spans="1:4" ht="15.75" customHeight="1" x14ac:dyDescent="0.3">
      <c r="A4991" s="4">
        <v>44913</v>
      </c>
      <c r="B4991" s="2">
        <v>130.51</v>
      </c>
      <c r="C4991" s="2">
        <v>2286.08</v>
      </c>
      <c r="D4991" s="2" t="s">
        <v>54</v>
      </c>
    </row>
    <row r="4992" spans="1:4" ht="15.75" customHeight="1" x14ac:dyDescent="0.3">
      <c r="A4992" s="4">
        <v>44913</v>
      </c>
      <c r="B4992" s="2">
        <v>100.13</v>
      </c>
      <c r="C4992" s="2">
        <v>-5935.81</v>
      </c>
      <c r="D4992" s="2" t="s">
        <v>55</v>
      </c>
    </row>
    <row r="4993" spans="1:4" ht="15.75" customHeight="1" x14ac:dyDescent="0.3">
      <c r="A4993" s="4">
        <v>44913</v>
      </c>
      <c r="B4993" s="2">
        <v>78.55</v>
      </c>
      <c r="C4993" s="2">
        <v>-7252.51</v>
      </c>
      <c r="D4993" s="2" t="s">
        <v>52</v>
      </c>
    </row>
    <row r="4994" spans="1:4" ht="15.75" customHeight="1" x14ac:dyDescent="0.3">
      <c r="A4994" s="4">
        <v>44913</v>
      </c>
      <c r="B4994" s="2">
        <v>140.97999999999999</v>
      </c>
      <c r="C4994" s="2">
        <v>-13643.68</v>
      </c>
      <c r="D4994" s="2" t="s">
        <v>53</v>
      </c>
    </row>
    <row r="4995" spans="1:4" ht="15.75" customHeight="1" x14ac:dyDescent="0.3">
      <c r="A4995" s="4">
        <v>44914</v>
      </c>
      <c r="B4995" s="2">
        <v>17838.93</v>
      </c>
      <c r="C4995" s="2">
        <v>-149903.42000000001</v>
      </c>
      <c r="D4995" s="2" t="s">
        <v>54</v>
      </c>
    </row>
    <row r="4996" spans="1:4" ht="15.75" customHeight="1" x14ac:dyDescent="0.3">
      <c r="A4996" s="4">
        <v>44914</v>
      </c>
      <c r="B4996" s="2">
        <v>6173.37</v>
      </c>
      <c r="C4996" s="2">
        <v>32347.13</v>
      </c>
      <c r="D4996" s="2" t="s">
        <v>52</v>
      </c>
    </row>
    <row r="4997" spans="1:4" ht="15.75" customHeight="1" x14ac:dyDescent="0.3">
      <c r="A4997" s="4">
        <v>44914</v>
      </c>
      <c r="B4997" s="2">
        <v>22137.97</v>
      </c>
      <c r="C4997" s="2">
        <v>170986.52</v>
      </c>
      <c r="D4997" s="2" t="s">
        <v>53</v>
      </c>
    </row>
    <row r="4998" spans="1:4" ht="15.75" customHeight="1" x14ac:dyDescent="0.3">
      <c r="A4998" s="4">
        <v>44914</v>
      </c>
      <c r="B4998" s="2">
        <v>19242.22</v>
      </c>
      <c r="C4998" s="2">
        <v>63669.75</v>
      </c>
      <c r="D4998" s="2" t="s">
        <v>55</v>
      </c>
    </row>
    <row r="4999" spans="1:4" ht="15.75" customHeight="1" x14ac:dyDescent="0.3">
      <c r="A4999" s="4">
        <v>44915</v>
      </c>
      <c r="B4999" s="2">
        <v>10578.12</v>
      </c>
      <c r="C4999" s="2">
        <v>-659232.18999999994</v>
      </c>
      <c r="D4999" s="2" t="s">
        <v>52</v>
      </c>
    </row>
    <row r="5000" spans="1:4" ht="15.75" customHeight="1" x14ac:dyDescent="0.3">
      <c r="A5000" s="4">
        <v>44915</v>
      </c>
      <c r="B5000" s="2">
        <v>22998.94</v>
      </c>
      <c r="C5000" s="2">
        <v>-1658241.43</v>
      </c>
      <c r="D5000" s="2" t="s">
        <v>54</v>
      </c>
    </row>
    <row r="5001" spans="1:4" ht="15.75" customHeight="1" x14ac:dyDescent="0.3">
      <c r="A5001" s="4">
        <v>44915</v>
      </c>
      <c r="B5001" s="2">
        <v>25211.9</v>
      </c>
      <c r="C5001" s="2">
        <v>383348.31</v>
      </c>
      <c r="D5001" s="2" t="s">
        <v>53</v>
      </c>
    </row>
    <row r="5002" spans="1:4" ht="15.75" customHeight="1" x14ac:dyDescent="0.3">
      <c r="A5002" s="4">
        <v>44915</v>
      </c>
      <c r="B5002" s="2">
        <v>17928.560000000001</v>
      </c>
      <c r="C5002" s="2">
        <v>147221.47</v>
      </c>
      <c r="D5002" s="2" t="s">
        <v>55</v>
      </c>
    </row>
    <row r="5003" spans="1:4" ht="15.75" customHeight="1" x14ac:dyDescent="0.3">
      <c r="A5003" s="4">
        <v>44916</v>
      </c>
      <c r="B5003" s="2">
        <v>19566.439999999999</v>
      </c>
      <c r="C5003" s="2">
        <v>141802.94</v>
      </c>
      <c r="D5003" s="2" t="s">
        <v>55</v>
      </c>
    </row>
    <row r="5004" spans="1:4" ht="15.75" customHeight="1" x14ac:dyDescent="0.3">
      <c r="A5004" s="4">
        <v>44916</v>
      </c>
      <c r="B5004" s="2">
        <v>14028.15</v>
      </c>
      <c r="C5004" s="2">
        <v>18425.11</v>
      </c>
      <c r="D5004" s="2" t="s">
        <v>54</v>
      </c>
    </row>
    <row r="5005" spans="1:4" ht="15.75" customHeight="1" x14ac:dyDescent="0.3">
      <c r="A5005" s="4">
        <v>44916</v>
      </c>
      <c r="B5005" s="2">
        <v>6263.78</v>
      </c>
      <c r="C5005" s="2">
        <v>5720.25</v>
      </c>
      <c r="D5005" s="2" t="s">
        <v>52</v>
      </c>
    </row>
    <row r="5006" spans="1:4" ht="15.75" customHeight="1" x14ac:dyDescent="0.3">
      <c r="A5006" s="4">
        <v>44916</v>
      </c>
      <c r="B5006" s="2">
        <v>21497.57</v>
      </c>
      <c r="C5006" s="2">
        <v>369285.69</v>
      </c>
      <c r="D5006" s="2" t="s">
        <v>53</v>
      </c>
    </row>
    <row r="5007" spans="1:4" ht="15.75" customHeight="1" x14ac:dyDescent="0.3">
      <c r="A5007" s="4">
        <v>44917</v>
      </c>
      <c r="B5007" s="2">
        <v>22617.65</v>
      </c>
      <c r="C5007" s="2">
        <v>-546832.14</v>
      </c>
      <c r="D5007" s="2" t="s">
        <v>54</v>
      </c>
    </row>
    <row r="5008" spans="1:4" ht="15.75" customHeight="1" x14ac:dyDescent="0.3">
      <c r="A5008" s="4">
        <v>44917</v>
      </c>
      <c r="B5008" s="2">
        <v>8151.4</v>
      </c>
      <c r="C5008" s="2">
        <v>-28722.69</v>
      </c>
      <c r="D5008" s="2" t="s">
        <v>52</v>
      </c>
    </row>
    <row r="5009" spans="1:4" ht="15.75" customHeight="1" x14ac:dyDescent="0.3">
      <c r="A5009" s="4">
        <v>44917</v>
      </c>
      <c r="B5009" s="2">
        <v>21363.09</v>
      </c>
      <c r="C5009" s="2">
        <v>302968.63</v>
      </c>
      <c r="D5009" s="2" t="s">
        <v>53</v>
      </c>
    </row>
    <row r="5010" spans="1:4" ht="15.75" customHeight="1" x14ac:dyDescent="0.3">
      <c r="A5010" s="4">
        <v>44917</v>
      </c>
      <c r="B5010" s="2">
        <v>20794.75</v>
      </c>
      <c r="C5010" s="2">
        <v>-37270.620000000003</v>
      </c>
      <c r="D5010" s="2" t="s">
        <v>55</v>
      </c>
    </row>
    <row r="5011" spans="1:4" ht="15.75" customHeight="1" x14ac:dyDescent="0.3">
      <c r="A5011" s="4">
        <v>44918</v>
      </c>
      <c r="B5011" s="2">
        <v>19412.919999999998</v>
      </c>
      <c r="C5011" s="2">
        <v>174278.42</v>
      </c>
      <c r="D5011" s="2" t="s">
        <v>55</v>
      </c>
    </row>
    <row r="5012" spans="1:4" ht="15.75" customHeight="1" x14ac:dyDescent="0.3">
      <c r="A5012" s="4">
        <v>44918</v>
      </c>
      <c r="B5012" s="2">
        <v>15153.68</v>
      </c>
      <c r="C5012" s="2">
        <v>188295.11</v>
      </c>
      <c r="D5012" s="2" t="s">
        <v>54</v>
      </c>
    </row>
    <row r="5013" spans="1:4" ht="15.75" customHeight="1" x14ac:dyDescent="0.3">
      <c r="A5013" s="4">
        <v>44918</v>
      </c>
      <c r="B5013" s="2">
        <v>7058.86</v>
      </c>
      <c r="C5013" s="2">
        <v>-3015.9</v>
      </c>
      <c r="D5013" s="2" t="s">
        <v>52</v>
      </c>
    </row>
    <row r="5014" spans="1:4" ht="15.75" customHeight="1" x14ac:dyDescent="0.3">
      <c r="A5014" s="4">
        <v>44918</v>
      </c>
      <c r="B5014" s="2">
        <v>21961.99</v>
      </c>
      <c r="C5014" s="2">
        <v>263314.74</v>
      </c>
      <c r="D5014" s="2" t="s">
        <v>53</v>
      </c>
    </row>
    <row r="5015" spans="1:4" ht="15.75" customHeight="1" x14ac:dyDescent="0.3">
      <c r="A5015" s="4">
        <v>44919</v>
      </c>
      <c r="B5015" s="2">
        <v>0.02</v>
      </c>
      <c r="C5015" s="2">
        <v>0.03</v>
      </c>
      <c r="D5015" s="2" t="s">
        <v>55</v>
      </c>
    </row>
    <row r="5016" spans="1:4" ht="15.75" customHeight="1" x14ac:dyDescent="0.3">
      <c r="A5016" s="4">
        <v>44920</v>
      </c>
      <c r="B5016" s="2">
        <v>161.18</v>
      </c>
      <c r="C5016" s="2">
        <v>1153.8599999999999</v>
      </c>
      <c r="D5016" s="2" t="s">
        <v>55</v>
      </c>
    </row>
    <row r="5017" spans="1:4" ht="15.75" customHeight="1" x14ac:dyDescent="0.3">
      <c r="A5017" s="4">
        <v>44920</v>
      </c>
      <c r="B5017" s="2">
        <v>57.13</v>
      </c>
      <c r="C5017" s="2">
        <v>-834.11</v>
      </c>
      <c r="D5017" s="2" t="s">
        <v>53</v>
      </c>
    </row>
    <row r="5018" spans="1:4" ht="15.75" customHeight="1" x14ac:dyDescent="0.3">
      <c r="A5018" s="4">
        <v>44920</v>
      </c>
      <c r="B5018" s="2">
        <v>21.45</v>
      </c>
      <c r="C5018" s="2">
        <v>-1060.82</v>
      </c>
      <c r="D5018" s="2" t="s">
        <v>52</v>
      </c>
    </row>
    <row r="5019" spans="1:4" ht="15.75" customHeight="1" x14ac:dyDescent="0.3">
      <c r="A5019" s="4">
        <v>44921</v>
      </c>
      <c r="B5019" s="2">
        <v>1163.3800000000001</v>
      </c>
      <c r="C5019" s="2">
        <v>12972.55</v>
      </c>
      <c r="D5019" s="2" t="s">
        <v>55</v>
      </c>
    </row>
    <row r="5020" spans="1:4" ht="15.75" customHeight="1" x14ac:dyDescent="0.3">
      <c r="A5020" s="4">
        <v>44921</v>
      </c>
      <c r="B5020" s="2">
        <v>2069.7600000000002</v>
      </c>
      <c r="C5020" s="2">
        <v>8892.06</v>
      </c>
      <c r="D5020" s="2" t="s">
        <v>53</v>
      </c>
    </row>
    <row r="5021" spans="1:4" ht="15.75" customHeight="1" x14ac:dyDescent="0.3">
      <c r="A5021" s="4">
        <v>44921</v>
      </c>
      <c r="B5021" s="2">
        <v>366.36</v>
      </c>
      <c r="C5021" s="2">
        <v>-16916.669999999998</v>
      </c>
      <c r="D5021" s="2" t="s">
        <v>54</v>
      </c>
    </row>
    <row r="5022" spans="1:4" ht="15.75" customHeight="1" x14ac:dyDescent="0.3">
      <c r="A5022" s="4">
        <v>44921</v>
      </c>
      <c r="B5022" s="2">
        <v>1230.31</v>
      </c>
      <c r="C5022" s="2">
        <v>-18774.02</v>
      </c>
      <c r="D5022" s="2" t="s">
        <v>52</v>
      </c>
    </row>
    <row r="5023" spans="1:4" ht="15.75" customHeight="1" x14ac:dyDescent="0.3">
      <c r="A5023" s="4">
        <v>44922</v>
      </c>
      <c r="B5023" s="2">
        <v>17256.07</v>
      </c>
      <c r="C5023" s="2">
        <v>-81226.39</v>
      </c>
      <c r="D5023" s="2" t="s">
        <v>55</v>
      </c>
    </row>
    <row r="5024" spans="1:4" ht="15.75" customHeight="1" x14ac:dyDescent="0.3">
      <c r="A5024" s="4">
        <v>44922</v>
      </c>
      <c r="B5024" s="2">
        <v>21085.1</v>
      </c>
      <c r="C5024" s="2">
        <v>-807212.72</v>
      </c>
      <c r="D5024" s="2" t="s">
        <v>54</v>
      </c>
    </row>
    <row r="5025" spans="1:4" ht="15.75" customHeight="1" x14ac:dyDescent="0.3">
      <c r="A5025" s="4">
        <v>44922</v>
      </c>
      <c r="B5025" s="2">
        <v>5031.3</v>
      </c>
      <c r="C5025" s="2">
        <v>1421.45</v>
      </c>
      <c r="D5025" s="2" t="s">
        <v>52</v>
      </c>
    </row>
    <row r="5026" spans="1:4" ht="15.75" customHeight="1" x14ac:dyDescent="0.3">
      <c r="A5026" s="4">
        <v>44922</v>
      </c>
      <c r="B5026" s="2">
        <v>23969.59</v>
      </c>
      <c r="C5026" s="2">
        <v>392289.17</v>
      </c>
      <c r="D5026" s="2" t="s">
        <v>53</v>
      </c>
    </row>
    <row r="5027" spans="1:4" ht="15.75" customHeight="1" x14ac:dyDescent="0.3">
      <c r="A5027" s="4">
        <v>44923</v>
      </c>
      <c r="B5027" s="2">
        <v>19877.7</v>
      </c>
      <c r="C5027" s="2">
        <v>167045.65</v>
      </c>
      <c r="D5027" s="2" t="s">
        <v>54</v>
      </c>
    </row>
    <row r="5028" spans="1:4" ht="15.75" customHeight="1" x14ac:dyDescent="0.3">
      <c r="A5028" s="4">
        <v>44923</v>
      </c>
      <c r="B5028" s="2">
        <v>7474.25</v>
      </c>
      <c r="C5028" s="2">
        <v>-149140.64000000001</v>
      </c>
      <c r="D5028" s="2" t="s">
        <v>52</v>
      </c>
    </row>
    <row r="5029" spans="1:4" ht="15.75" customHeight="1" x14ac:dyDescent="0.3">
      <c r="A5029" s="4">
        <v>44923</v>
      </c>
      <c r="B5029" s="2">
        <v>24812.91</v>
      </c>
      <c r="C5029" s="2">
        <v>390641.7</v>
      </c>
      <c r="D5029" s="2" t="s">
        <v>53</v>
      </c>
    </row>
    <row r="5030" spans="1:4" ht="15.75" customHeight="1" x14ac:dyDescent="0.3">
      <c r="A5030" s="4">
        <v>44923</v>
      </c>
      <c r="B5030" s="2">
        <v>21947.35</v>
      </c>
      <c r="C5030" s="2">
        <v>137846.24</v>
      </c>
      <c r="D5030" s="2" t="s">
        <v>55</v>
      </c>
    </row>
    <row r="5031" spans="1:4" ht="15.75" customHeight="1" x14ac:dyDescent="0.3">
      <c r="A5031" s="4">
        <v>44924</v>
      </c>
      <c r="B5031" s="2">
        <v>30689.13</v>
      </c>
      <c r="C5031" s="2">
        <v>405146.37</v>
      </c>
      <c r="D5031" s="2" t="s">
        <v>53</v>
      </c>
    </row>
    <row r="5032" spans="1:4" ht="15.75" customHeight="1" x14ac:dyDescent="0.3">
      <c r="A5032" s="4">
        <v>44924</v>
      </c>
      <c r="B5032" s="2">
        <v>6793.67</v>
      </c>
      <c r="C5032" s="2">
        <v>24824.29</v>
      </c>
      <c r="D5032" s="2" t="s">
        <v>52</v>
      </c>
    </row>
    <row r="5033" spans="1:4" ht="15.75" customHeight="1" x14ac:dyDescent="0.3">
      <c r="A5033" s="4">
        <v>44924</v>
      </c>
      <c r="B5033" s="2">
        <v>18958.349999999999</v>
      </c>
      <c r="C5033" s="2">
        <v>459625.52</v>
      </c>
      <c r="D5033" s="2" t="s">
        <v>54</v>
      </c>
    </row>
    <row r="5034" spans="1:4" ht="15.75" customHeight="1" x14ac:dyDescent="0.3">
      <c r="A5034" s="4">
        <v>44924</v>
      </c>
      <c r="B5034" s="2">
        <v>16904.02</v>
      </c>
      <c r="C5034" s="2">
        <v>408558.24</v>
      </c>
      <c r="D5034" s="2" t="s">
        <v>55</v>
      </c>
    </row>
    <row r="5035" spans="1:4" ht="15.75" customHeight="1" x14ac:dyDescent="0.3">
      <c r="A5035" s="4">
        <v>44925</v>
      </c>
      <c r="B5035" s="2">
        <v>32324.21</v>
      </c>
      <c r="C5035" s="2">
        <v>341505.06</v>
      </c>
      <c r="D5035" s="2" t="s">
        <v>53</v>
      </c>
    </row>
    <row r="5036" spans="1:4" ht="15.75" customHeight="1" x14ac:dyDescent="0.3">
      <c r="A5036" s="4">
        <v>44925</v>
      </c>
      <c r="B5036" s="2">
        <v>8108.28</v>
      </c>
      <c r="C5036" s="2">
        <v>-127762.28</v>
      </c>
      <c r="D5036" s="2" t="s">
        <v>52</v>
      </c>
    </row>
    <row r="5037" spans="1:4" ht="15.75" customHeight="1" x14ac:dyDescent="0.3">
      <c r="A5037" s="4">
        <v>44925</v>
      </c>
      <c r="B5037" s="2">
        <v>22695.5</v>
      </c>
      <c r="C5037" s="2">
        <v>577979.68999999994</v>
      </c>
      <c r="D5037" s="2" t="s">
        <v>55</v>
      </c>
    </row>
    <row r="5038" spans="1:4" ht="15.75" customHeight="1" x14ac:dyDescent="0.3">
      <c r="A5038" s="4">
        <v>44925</v>
      </c>
      <c r="B5038" s="2">
        <v>20450.66</v>
      </c>
      <c r="C5038" s="2">
        <v>549994.80000000005</v>
      </c>
      <c r="D5038" s="2" t="s">
        <v>54</v>
      </c>
    </row>
    <row r="5039" spans="1:4" ht="15.75" customHeight="1" x14ac:dyDescent="0.3">
      <c r="A5039" s="4">
        <v>44927</v>
      </c>
      <c r="B5039" s="2">
        <v>40.619999999999997</v>
      </c>
      <c r="C5039" s="2">
        <v>-14179.15</v>
      </c>
      <c r="D5039" s="2" t="s">
        <v>52</v>
      </c>
    </row>
    <row r="5040" spans="1:4" ht="15.75" customHeight="1" x14ac:dyDescent="0.3">
      <c r="A5040" s="4">
        <v>44927</v>
      </c>
      <c r="B5040" s="2">
        <v>5.61</v>
      </c>
      <c r="C5040" s="2">
        <v>-1509.18</v>
      </c>
      <c r="D5040" s="2" t="s">
        <v>55</v>
      </c>
    </row>
    <row r="5041" spans="1:4" ht="15.75" customHeight="1" x14ac:dyDescent="0.3">
      <c r="A5041" s="4">
        <v>44927</v>
      </c>
      <c r="B5041" s="2">
        <v>173.03</v>
      </c>
      <c r="C5041" s="2">
        <v>2317.44</v>
      </c>
      <c r="D5041" s="2" t="s">
        <v>53</v>
      </c>
    </row>
    <row r="5042" spans="1:4" ht="15.75" customHeight="1" x14ac:dyDescent="0.3">
      <c r="A5042" s="4">
        <v>44928</v>
      </c>
      <c r="B5042" s="2">
        <v>1206.97</v>
      </c>
      <c r="C5042" s="2">
        <v>-24508.28</v>
      </c>
      <c r="D5042" s="2" t="s">
        <v>52</v>
      </c>
    </row>
    <row r="5043" spans="1:4" ht="15.75" customHeight="1" x14ac:dyDescent="0.3">
      <c r="A5043" s="4">
        <v>44928</v>
      </c>
      <c r="B5043" s="2">
        <v>660.89</v>
      </c>
      <c r="C5043" s="2">
        <v>-194110.68</v>
      </c>
      <c r="D5043" s="2" t="s">
        <v>54</v>
      </c>
    </row>
    <row r="5044" spans="1:4" ht="15.75" customHeight="1" x14ac:dyDescent="0.3">
      <c r="A5044" s="4">
        <v>44928</v>
      </c>
      <c r="B5044" s="2">
        <v>7155.14</v>
      </c>
      <c r="C5044" s="2">
        <v>221266.81</v>
      </c>
      <c r="D5044" s="2" t="s">
        <v>53</v>
      </c>
    </row>
    <row r="5045" spans="1:4" ht="15.75" customHeight="1" x14ac:dyDescent="0.3">
      <c r="A5045" s="4">
        <v>44928</v>
      </c>
      <c r="B5045" s="2">
        <v>1481.72</v>
      </c>
      <c r="C5045" s="2">
        <v>23808.04</v>
      </c>
      <c r="D5045" s="2" t="s">
        <v>55</v>
      </c>
    </row>
    <row r="5046" spans="1:4" ht="15.75" customHeight="1" x14ac:dyDescent="0.3">
      <c r="A5046" s="4">
        <v>44929</v>
      </c>
      <c r="B5046" s="2">
        <v>8770.9500000000007</v>
      </c>
      <c r="C5046" s="2">
        <v>-331215.75</v>
      </c>
      <c r="D5046" s="2" t="s">
        <v>52</v>
      </c>
    </row>
    <row r="5047" spans="1:4" ht="15.75" customHeight="1" x14ac:dyDescent="0.3">
      <c r="A5047" s="4">
        <v>44929</v>
      </c>
      <c r="B5047" s="2">
        <v>18295.05</v>
      </c>
      <c r="C5047" s="2">
        <v>-348637.05</v>
      </c>
      <c r="D5047" s="2" t="s">
        <v>55</v>
      </c>
    </row>
    <row r="5048" spans="1:4" ht="15.75" customHeight="1" x14ac:dyDescent="0.3">
      <c r="A5048" s="4">
        <v>44929</v>
      </c>
      <c r="B5048" s="2">
        <v>30869.88</v>
      </c>
      <c r="C5048" s="2">
        <v>-1186571.04</v>
      </c>
      <c r="D5048" s="2" t="s">
        <v>54</v>
      </c>
    </row>
    <row r="5049" spans="1:4" ht="15.75" customHeight="1" x14ac:dyDescent="0.3">
      <c r="A5049" s="4">
        <v>44929</v>
      </c>
      <c r="B5049" s="2">
        <v>37386.879999999997</v>
      </c>
      <c r="C5049" s="2">
        <v>-1449549.25</v>
      </c>
      <c r="D5049" s="2" t="s">
        <v>53</v>
      </c>
    </row>
    <row r="5050" spans="1:4" ht="15.75" customHeight="1" x14ac:dyDescent="0.3">
      <c r="A5050" s="4">
        <v>44930</v>
      </c>
      <c r="B5050" s="2">
        <v>26805.599999999999</v>
      </c>
      <c r="C5050" s="2">
        <v>178248.91</v>
      </c>
      <c r="D5050" s="2" t="s">
        <v>53</v>
      </c>
    </row>
    <row r="5051" spans="1:4" ht="15.75" customHeight="1" x14ac:dyDescent="0.3">
      <c r="A5051" s="4">
        <v>44930</v>
      </c>
      <c r="B5051" s="2">
        <v>13412.15</v>
      </c>
      <c r="C5051" s="2">
        <v>98661.35</v>
      </c>
      <c r="D5051" s="2" t="s">
        <v>55</v>
      </c>
    </row>
    <row r="5052" spans="1:4" ht="15.75" customHeight="1" x14ac:dyDescent="0.3">
      <c r="A5052" s="4">
        <v>44930</v>
      </c>
      <c r="B5052" s="2">
        <v>27322.17</v>
      </c>
      <c r="C5052" s="2">
        <v>-1429745.85</v>
      </c>
      <c r="D5052" s="2" t="s">
        <v>54</v>
      </c>
    </row>
    <row r="5053" spans="1:4" ht="15.75" customHeight="1" x14ac:dyDescent="0.3">
      <c r="A5053" s="4">
        <v>44930</v>
      </c>
      <c r="B5053" s="2">
        <v>7367.07</v>
      </c>
      <c r="C5053" s="2">
        <v>-60326.62</v>
      </c>
      <c r="D5053" s="2" t="s">
        <v>52</v>
      </c>
    </row>
    <row r="5054" spans="1:4" ht="15.75" customHeight="1" x14ac:dyDescent="0.3">
      <c r="A5054" s="4">
        <v>44931</v>
      </c>
      <c r="B5054" s="2">
        <v>25139.52</v>
      </c>
      <c r="C5054" s="2">
        <v>-672834.69</v>
      </c>
      <c r="D5054" s="2" t="s">
        <v>54</v>
      </c>
    </row>
    <row r="5055" spans="1:4" ht="15.75" customHeight="1" x14ac:dyDescent="0.3">
      <c r="A5055" s="4">
        <v>44931</v>
      </c>
      <c r="B5055" s="2">
        <v>7561.96</v>
      </c>
      <c r="C5055" s="2">
        <v>-188961.41</v>
      </c>
      <c r="D5055" s="2" t="s">
        <v>52</v>
      </c>
    </row>
    <row r="5056" spans="1:4" ht="15.75" customHeight="1" x14ac:dyDescent="0.3">
      <c r="A5056" s="4">
        <v>44931</v>
      </c>
      <c r="B5056" s="2">
        <v>28832.82</v>
      </c>
      <c r="C5056" s="2">
        <v>154211.10999999999</v>
      </c>
      <c r="D5056" s="2" t="s">
        <v>53</v>
      </c>
    </row>
    <row r="5057" spans="1:4" ht="15.75" customHeight="1" x14ac:dyDescent="0.3">
      <c r="A5057" s="4">
        <v>44931</v>
      </c>
      <c r="B5057" s="2">
        <v>15756.48</v>
      </c>
      <c r="C5057" s="2">
        <v>-139396.07999999999</v>
      </c>
      <c r="D5057" s="2" t="s">
        <v>55</v>
      </c>
    </row>
    <row r="5058" spans="1:4" ht="15.75" customHeight="1" x14ac:dyDescent="0.3">
      <c r="A5058" s="4">
        <v>44932</v>
      </c>
      <c r="B5058" s="2">
        <v>7639.98</v>
      </c>
      <c r="C5058" s="2">
        <v>-97384.78</v>
      </c>
      <c r="D5058" s="2" t="s">
        <v>52</v>
      </c>
    </row>
    <row r="5059" spans="1:4" ht="15.75" customHeight="1" x14ac:dyDescent="0.3">
      <c r="A5059" s="4">
        <v>44932</v>
      </c>
      <c r="B5059" s="2">
        <v>34181.94</v>
      </c>
      <c r="C5059" s="2">
        <v>-680924.52</v>
      </c>
      <c r="D5059" s="2" t="s">
        <v>53</v>
      </c>
    </row>
    <row r="5060" spans="1:4" ht="15.75" customHeight="1" x14ac:dyDescent="0.3">
      <c r="A5060" s="4">
        <v>44932</v>
      </c>
      <c r="B5060" s="2">
        <v>24205.89</v>
      </c>
      <c r="C5060" s="2">
        <v>-508093.18</v>
      </c>
      <c r="D5060" s="2" t="s">
        <v>54</v>
      </c>
    </row>
    <row r="5061" spans="1:4" ht="15.75" customHeight="1" x14ac:dyDescent="0.3">
      <c r="A5061" s="4">
        <v>44932</v>
      </c>
      <c r="B5061" s="2">
        <v>16331.74</v>
      </c>
      <c r="C5061" s="2">
        <v>-303599.67</v>
      </c>
      <c r="D5061" s="2" t="s">
        <v>55</v>
      </c>
    </row>
    <row r="5062" spans="1:4" ht="15.75" customHeight="1" x14ac:dyDescent="0.3">
      <c r="A5062" s="4">
        <v>44934</v>
      </c>
      <c r="B5062" s="2">
        <v>165.62</v>
      </c>
      <c r="C5062" s="2">
        <v>-7707.33</v>
      </c>
      <c r="D5062" s="2" t="s">
        <v>52</v>
      </c>
    </row>
    <row r="5063" spans="1:4" ht="15.75" customHeight="1" x14ac:dyDescent="0.3">
      <c r="A5063" s="4">
        <v>44934</v>
      </c>
      <c r="B5063" s="2">
        <v>441.35</v>
      </c>
      <c r="C5063" s="2">
        <v>-82831.69</v>
      </c>
      <c r="D5063" s="2" t="s">
        <v>53</v>
      </c>
    </row>
    <row r="5064" spans="1:4" ht="15.75" customHeight="1" x14ac:dyDescent="0.3">
      <c r="A5064" s="4">
        <v>44934</v>
      </c>
      <c r="B5064" s="2">
        <v>297.27</v>
      </c>
      <c r="C5064" s="2">
        <v>-97170.69</v>
      </c>
      <c r="D5064" s="2" t="s">
        <v>55</v>
      </c>
    </row>
    <row r="5065" spans="1:4" ht="15.75" customHeight="1" x14ac:dyDescent="0.3">
      <c r="A5065" s="4">
        <v>44934</v>
      </c>
      <c r="B5065" s="2">
        <v>361.62</v>
      </c>
      <c r="C5065" s="2">
        <v>-121864.88</v>
      </c>
      <c r="D5065" s="2" t="s">
        <v>54</v>
      </c>
    </row>
    <row r="5066" spans="1:4" ht="15.75" customHeight="1" x14ac:dyDescent="0.3">
      <c r="A5066" s="4">
        <v>44935</v>
      </c>
      <c r="B5066" s="2">
        <v>6163.21</v>
      </c>
      <c r="C5066" s="2">
        <v>-8599.34</v>
      </c>
      <c r="D5066" s="2" t="s">
        <v>52</v>
      </c>
    </row>
    <row r="5067" spans="1:4" ht="15.75" customHeight="1" x14ac:dyDescent="0.3">
      <c r="A5067" s="4">
        <v>44935</v>
      </c>
      <c r="B5067" s="2">
        <v>12743.52</v>
      </c>
      <c r="C5067" s="2">
        <v>-493455.1</v>
      </c>
      <c r="D5067" s="2" t="s">
        <v>55</v>
      </c>
    </row>
    <row r="5068" spans="1:4" ht="15.75" customHeight="1" x14ac:dyDescent="0.3">
      <c r="A5068" s="4">
        <v>44935</v>
      </c>
      <c r="B5068" s="2">
        <v>25375.62</v>
      </c>
      <c r="C5068" s="2">
        <v>-1124032.72</v>
      </c>
      <c r="D5068" s="2" t="s">
        <v>53</v>
      </c>
    </row>
    <row r="5069" spans="1:4" ht="15.75" customHeight="1" x14ac:dyDescent="0.3">
      <c r="A5069" s="4">
        <v>44935</v>
      </c>
      <c r="B5069" s="2">
        <v>20990.61</v>
      </c>
      <c r="C5069" s="2">
        <v>-660887.78</v>
      </c>
      <c r="D5069" s="2" t="s">
        <v>54</v>
      </c>
    </row>
    <row r="5070" spans="1:4" ht="15.75" customHeight="1" x14ac:dyDescent="0.3">
      <c r="A5070" s="4">
        <v>44936</v>
      </c>
      <c r="B5070" s="2">
        <v>22010.19</v>
      </c>
      <c r="C5070" s="2">
        <v>13683.43</v>
      </c>
      <c r="D5070" s="2" t="s">
        <v>53</v>
      </c>
    </row>
    <row r="5071" spans="1:4" ht="15.75" customHeight="1" x14ac:dyDescent="0.3">
      <c r="A5071" s="4">
        <v>44936</v>
      </c>
      <c r="B5071" s="2">
        <v>21016.73</v>
      </c>
      <c r="C5071" s="2">
        <v>948412.55</v>
      </c>
      <c r="D5071" s="2" t="s">
        <v>54</v>
      </c>
    </row>
    <row r="5072" spans="1:4" ht="15.75" customHeight="1" x14ac:dyDescent="0.3">
      <c r="A5072" s="4">
        <v>44936</v>
      </c>
      <c r="B5072" s="2">
        <v>11943.33</v>
      </c>
      <c r="C5072" s="2">
        <v>185822.07999999999</v>
      </c>
      <c r="D5072" s="2" t="s">
        <v>55</v>
      </c>
    </row>
    <row r="5073" spans="1:4" ht="15.75" customHeight="1" x14ac:dyDescent="0.3">
      <c r="A5073" s="4">
        <v>44936</v>
      </c>
      <c r="B5073" s="2">
        <v>5371.36</v>
      </c>
      <c r="C5073" s="2">
        <v>1835.05</v>
      </c>
      <c r="D5073" s="2" t="s">
        <v>52</v>
      </c>
    </row>
    <row r="5074" spans="1:4" ht="15.75" customHeight="1" x14ac:dyDescent="0.3">
      <c r="A5074" s="4">
        <v>44937</v>
      </c>
      <c r="B5074" s="2">
        <v>26273.97</v>
      </c>
      <c r="C5074" s="2">
        <v>-615928.91</v>
      </c>
      <c r="D5074" s="2" t="s">
        <v>54</v>
      </c>
    </row>
    <row r="5075" spans="1:4" ht="15.75" customHeight="1" x14ac:dyDescent="0.3">
      <c r="A5075" s="4">
        <v>44937</v>
      </c>
      <c r="B5075" s="2">
        <v>5493.52</v>
      </c>
      <c r="C5075" s="2">
        <v>-21542.74</v>
      </c>
      <c r="D5075" s="2" t="s">
        <v>52</v>
      </c>
    </row>
    <row r="5076" spans="1:4" ht="15.75" customHeight="1" x14ac:dyDescent="0.3">
      <c r="A5076" s="4">
        <v>44937</v>
      </c>
      <c r="B5076" s="2">
        <v>10463.620000000001</v>
      </c>
      <c r="C5076" s="2">
        <v>144844.38</v>
      </c>
      <c r="D5076" s="2" t="s">
        <v>55</v>
      </c>
    </row>
    <row r="5077" spans="1:4" ht="15.75" customHeight="1" x14ac:dyDescent="0.3">
      <c r="A5077" s="4">
        <v>44937</v>
      </c>
      <c r="B5077" s="2">
        <v>25010.57</v>
      </c>
      <c r="C5077" s="2">
        <v>203974.62</v>
      </c>
      <c r="D5077" s="2" t="s">
        <v>53</v>
      </c>
    </row>
    <row r="5078" spans="1:4" ht="15.75" customHeight="1" x14ac:dyDescent="0.3">
      <c r="A5078" s="4">
        <v>44938</v>
      </c>
      <c r="B5078" s="2">
        <v>10687.98</v>
      </c>
      <c r="C5078" s="2">
        <v>-428034.92</v>
      </c>
      <c r="D5078" s="2" t="s">
        <v>52</v>
      </c>
    </row>
    <row r="5079" spans="1:4" ht="15.75" customHeight="1" x14ac:dyDescent="0.3">
      <c r="A5079" s="4">
        <v>44938</v>
      </c>
      <c r="B5079" s="2">
        <v>32683.759999999998</v>
      </c>
      <c r="C5079" s="2">
        <v>-1982330.68</v>
      </c>
      <c r="D5079" s="2" t="s">
        <v>53</v>
      </c>
    </row>
    <row r="5080" spans="1:4" ht="15.75" customHeight="1" x14ac:dyDescent="0.3">
      <c r="A5080" s="4">
        <v>44938</v>
      </c>
      <c r="B5080" s="2">
        <v>14268.69</v>
      </c>
      <c r="C5080" s="2">
        <v>-19316.580000000002</v>
      </c>
      <c r="D5080" s="2" t="s">
        <v>55</v>
      </c>
    </row>
    <row r="5081" spans="1:4" ht="15.75" customHeight="1" x14ac:dyDescent="0.3">
      <c r="A5081" s="4">
        <v>44938</v>
      </c>
      <c r="B5081" s="2">
        <v>27239.7</v>
      </c>
      <c r="C5081" s="2">
        <v>-2569921.13</v>
      </c>
      <c r="D5081" s="2" t="s">
        <v>54</v>
      </c>
    </row>
    <row r="5082" spans="1:4" ht="15.75" customHeight="1" x14ac:dyDescent="0.3">
      <c r="A5082" s="4">
        <v>44939</v>
      </c>
      <c r="B5082" s="2">
        <v>25269.200000000001</v>
      </c>
      <c r="C5082" s="2">
        <v>-147189.62</v>
      </c>
      <c r="D5082" s="2" t="s">
        <v>53</v>
      </c>
    </row>
    <row r="5083" spans="1:4" ht="15.75" customHeight="1" x14ac:dyDescent="0.3">
      <c r="A5083" s="4">
        <v>44939</v>
      </c>
      <c r="B5083" s="2">
        <v>24284.22</v>
      </c>
      <c r="C5083" s="2">
        <v>-2154285.85</v>
      </c>
      <c r="D5083" s="2" t="s">
        <v>54</v>
      </c>
    </row>
    <row r="5084" spans="1:4" ht="15.75" customHeight="1" x14ac:dyDescent="0.3">
      <c r="A5084" s="4">
        <v>44939</v>
      </c>
      <c r="B5084" s="2">
        <v>7418.37</v>
      </c>
      <c r="C5084" s="2">
        <v>-244581.29</v>
      </c>
      <c r="D5084" s="2" t="s">
        <v>52</v>
      </c>
    </row>
    <row r="5085" spans="1:4" ht="15.75" customHeight="1" x14ac:dyDescent="0.3">
      <c r="A5085" s="4">
        <v>44939</v>
      </c>
      <c r="B5085" s="2">
        <v>9889.51</v>
      </c>
      <c r="C5085" s="2">
        <v>50172.43</v>
      </c>
      <c r="D5085" s="2" t="s">
        <v>55</v>
      </c>
    </row>
    <row r="5086" spans="1:4" ht="15.75" customHeight="1" x14ac:dyDescent="0.3">
      <c r="A5086" s="4">
        <v>44941</v>
      </c>
      <c r="B5086" s="2">
        <v>109.57</v>
      </c>
      <c r="C5086" s="2">
        <v>-26565.57</v>
      </c>
      <c r="D5086" s="2" t="s">
        <v>52</v>
      </c>
    </row>
    <row r="5087" spans="1:4" ht="15.75" customHeight="1" x14ac:dyDescent="0.3">
      <c r="A5087" s="4">
        <v>44941</v>
      </c>
      <c r="B5087" s="2">
        <v>116.95</v>
      </c>
      <c r="C5087" s="2">
        <v>-12128.4</v>
      </c>
      <c r="D5087" s="2" t="s">
        <v>55</v>
      </c>
    </row>
    <row r="5088" spans="1:4" ht="15.75" customHeight="1" x14ac:dyDescent="0.3">
      <c r="A5088" s="4">
        <v>44941</v>
      </c>
      <c r="B5088" s="2">
        <v>168.03</v>
      </c>
      <c r="C5088" s="2">
        <v>-30737.45</v>
      </c>
      <c r="D5088" s="2" t="s">
        <v>53</v>
      </c>
    </row>
    <row r="5089" spans="1:4" ht="15.75" customHeight="1" x14ac:dyDescent="0.3">
      <c r="A5089" s="4">
        <v>44941</v>
      </c>
      <c r="B5089" s="2">
        <v>373.17</v>
      </c>
      <c r="C5089" s="2">
        <v>-287136.03999999998</v>
      </c>
      <c r="D5089" s="2" t="s">
        <v>54</v>
      </c>
    </row>
    <row r="5090" spans="1:4" ht="15.75" customHeight="1" x14ac:dyDescent="0.3">
      <c r="A5090" s="4">
        <v>44942</v>
      </c>
      <c r="B5090" s="2">
        <v>15951.59</v>
      </c>
      <c r="C5090" s="2">
        <v>-106577.34</v>
      </c>
      <c r="D5090" s="2" t="s">
        <v>53</v>
      </c>
    </row>
    <row r="5091" spans="1:4" ht="15.75" customHeight="1" x14ac:dyDescent="0.3">
      <c r="A5091" s="4">
        <v>44942</v>
      </c>
      <c r="B5091" s="2">
        <v>6196.25</v>
      </c>
      <c r="C5091" s="2">
        <v>-46546.36</v>
      </c>
      <c r="D5091" s="2" t="s">
        <v>52</v>
      </c>
    </row>
    <row r="5092" spans="1:4" ht="15.75" customHeight="1" x14ac:dyDescent="0.3">
      <c r="A5092" s="4">
        <v>44942</v>
      </c>
      <c r="B5092" s="2">
        <v>10587.04</v>
      </c>
      <c r="C5092" s="2">
        <v>34753.53</v>
      </c>
      <c r="D5092" s="2" t="s">
        <v>55</v>
      </c>
    </row>
    <row r="5093" spans="1:4" ht="15.75" customHeight="1" x14ac:dyDescent="0.3">
      <c r="A5093" s="4">
        <v>44942</v>
      </c>
      <c r="B5093" s="2">
        <v>17072.5</v>
      </c>
      <c r="C5093" s="2">
        <v>-807505.35</v>
      </c>
      <c r="D5093" s="2" t="s">
        <v>54</v>
      </c>
    </row>
    <row r="5094" spans="1:4" ht="15.75" customHeight="1" x14ac:dyDescent="0.3">
      <c r="A5094" s="4">
        <v>44943</v>
      </c>
      <c r="B5094" s="2">
        <v>28888.53</v>
      </c>
      <c r="C5094" s="2">
        <v>266777</v>
      </c>
      <c r="D5094" s="2" t="s">
        <v>53</v>
      </c>
    </row>
    <row r="5095" spans="1:4" ht="15.75" customHeight="1" x14ac:dyDescent="0.3">
      <c r="A5095" s="4">
        <v>44943</v>
      </c>
      <c r="B5095" s="2">
        <v>24141.79</v>
      </c>
      <c r="C5095" s="2">
        <v>566156.55000000005</v>
      </c>
      <c r="D5095" s="2" t="s">
        <v>54</v>
      </c>
    </row>
    <row r="5096" spans="1:4" ht="15.75" customHeight="1" x14ac:dyDescent="0.3">
      <c r="A5096" s="4">
        <v>44943</v>
      </c>
      <c r="B5096" s="2">
        <v>6176.71</v>
      </c>
      <c r="C5096" s="2">
        <v>-29428.240000000002</v>
      </c>
      <c r="D5096" s="2" t="s">
        <v>52</v>
      </c>
    </row>
    <row r="5097" spans="1:4" ht="15.75" customHeight="1" x14ac:dyDescent="0.3">
      <c r="A5097" s="4">
        <v>44943</v>
      </c>
      <c r="B5097" s="2">
        <v>16919.689999999999</v>
      </c>
      <c r="C5097" s="2">
        <v>162620.88</v>
      </c>
      <c r="D5097" s="2" t="s">
        <v>55</v>
      </c>
    </row>
    <row r="5098" spans="1:4" ht="15.75" customHeight="1" x14ac:dyDescent="0.3">
      <c r="A5098" s="4">
        <v>44944</v>
      </c>
      <c r="B5098" s="2">
        <v>11787.68</v>
      </c>
      <c r="C5098" s="2">
        <v>84934.65</v>
      </c>
      <c r="D5098" s="2" t="s">
        <v>52</v>
      </c>
    </row>
    <row r="5099" spans="1:4" ht="15.75" customHeight="1" x14ac:dyDescent="0.3">
      <c r="A5099" s="4">
        <v>44944</v>
      </c>
      <c r="B5099" s="2">
        <v>28038.53</v>
      </c>
      <c r="C5099" s="2">
        <v>-1312637.55</v>
      </c>
      <c r="D5099" s="2" t="s">
        <v>54</v>
      </c>
    </row>
    <row r="5100" spans="1:4" ht="15.75" customHeight="1" x14ac:dyDescent="0.3">
      <c r="A5100" s="4">
        <v>44944</v>
      </c>
      <c r="B5100" s="2">
        <v>29202.66</v>
      </c>
      <c r="C5100" s="2">
        <v>-137094.96</v>
      </c>
      <c r="D5100" s="2" t="s">
        <v>53</v>
      </c>
    </row>
    <row r="5101" spans="1:4" ht="15.75" customHeight="1" x14ac:dyDescent="0.3">
      <c r="A5101" s="4">
        <v>44944</v>
      </c>
      <c r="B5101" s="2">
        <v>14904.05</v>
      </c>
      <c r="C5101" s="2">
        <v>-1323598.01</v>
      </c>
      <c r="D5101" s="2" t="s">
        <v>55</v>
      </c>
    </row>
    <row r="5102" spans="1:4" ht="15.75" customHeight="1" x14ac:dyDescent="0.3">
      <c r="A5102" s="4">
        <v>44945</v>
      </c>
      <c r="B5102" s="2">
        <v>9611.39</v>
      </c>
      <c r="C5102" s="2">
        <v>61635.87</v>
      </c>
      <c r="D5102" s="2" t="s">
        <v>55</v>
      </c>
    </row>
    <row r="5103" spans="1:4" ht="15.75" customHeight="1" x14ac:dyDescent="0.3">
      <c r="A5103" s="4">
        <v>44945</v>
      </c>
      <c r="B5103" s="2">
        <v>5758.15</v>
      </c>
      <c r="C5103" s="2">
        <v>-2215.37</v>
      </c>
      <c r="D5103" s="2" t="s">
        <v>52</v>
      </c>
    </row>
    <row r="5104" spans="1:4" ht="15.75" customHeight="1" x14ac:dyDescent="0.3">
      <c r="A5104" s="4">
        <v>44945</v>
      </c>
      <c r="B5104" s="2">
        <v>25731.05</v>
      </c>
      <c r="C5104" s="2">
        <v>-621250.37</v>
      </c>
      <c r="D5104" s="2" t="s">
        <v>54</v>
      </c>
    </row>
    <row r="5105" spans="1:4" ht="15.75" customHeight="1" x14ac:dyDescent="0.3">
      <c r="A5105" s="4">
        <v>44945</v>
      </c>
      <c r="B5105" s="2">
        <v>20417.29</v>
      </c>
      <c r="C5105" s="2">
        <v>214388.51</v>
      </c>
      <c r="D5105" s="2" t="s">
        <v>53</v>
      </c>
    </row>
    <row r="5106" spans="1:4" ht="15.75" customHeight="1" x14ac:dyDescent="0.3">
      <c r="A5106" s="4">
        <v>44946</v>
      </c>
      <c r="B5106" s="2">
        <v>8569.91</v>
      </c>
      <c r="C5106" s="2">
        <v>129347.65</v>
      </c>
      <c r="D5106" s="2" t="s">
        <v>55</v>
      </c>
    </row>
    <row r="5107" spans="1:4" ht="15.75" customHeight="1" x14ac:dyDescent="0.3">
      <c r="A5107" s="4">
        <v>44946</v>
      </c>
      <c r="B5107" s="2">
        <v>22649.08</v>
      </c>
      <c r="C5107" s="2">
        <v>185944.02</v>
      </c>
      <c r="D5107" s="2" t="s">
        <v>53</v>
      </c>
    </row>
    <row r="5108" spans="1:4" ht="15.75" customHeight="1" x14ac:dyDescent="0.3">
      <c r="A5108" s="4">
        <v>44946</v>
      </c>
      <c r="B5108" s="2">
        <v>6999.13</v>
      </c>
      <c r="C5108" s="2">
        <v>26587.13</v>
      </c>
      <c r="D5108" s="2" t="s">
        <v>52</v>
      </c>
    </row>
    <row r="5109" spans="1:4" ht="15.75" customHeight="1" x14ac:dyDescent="0.3">
      <c r="A5109" s="4">
        <v>44946</v>
      </c>
      <c r="B5109" s="2">
        <v>22236.23</v>
      </c>
      <c r="C5109" s="2">
        <v>-12016.2</v>
      </c>
      <c r="D5109" s="2" t="s">
        <v>54</v>
      </c>
    </row>
    <row r="5110" spans="1:4" ht="15.75" customHeight="1" x14ac:dyDescent="0.3">
      <c r="A5110" s="4">
        <v>44948</v>
      </c>
      <c r="B5110" s="2">
        <v>123.99</v>
      </c>
      <c r="C5110" s="2">
        <v>-21868.45</v>
      </c>
      <c r="D5110" s="2" t="s">
        <v>55</v>
      </c>
    </row>
    <row r="5111" spans="1:4" ht="15.75" customHeight="1" x14ac:dyDescent="0.3">
      <c r="A5111" s="4">
        <v>44948</v>
      </c>
      <c r="B5111" s="2">
        <v>325.13</v>
      </c>
      <c r="C5111" s="2">
        <v>-55388.94</v>
      </c>
      <c r="D5111" s="2" t="s">
        <v>53</v>
      </c>
    </row>
    <row r="5112" spans="1:4" ht="15.75" customHeight="1" x14ac:dyDescent="0.3">
      <c r="A5112" s="4">
        <v>44948</v>
      </c>
      <c r="B5112" s="2">
        <v>226.97</v>
      </c>
      <c r="C5112" s="2">
        <v>4053.08</v>
      </c>
      <c r="D5112" s="2" t="s">
        <v>54</v>
      </c>
    </row>
    <row r="5113" spans="1:4" ht="15.75" customHeight="1" x14ac:dyDescent="0.3">
      <c r="A5113" s="4">
        <v>44948</v>
      </c>
      <c r="B5113" s="2">
        <v>161.07</v>
      </c>
      <c r="C5113" s="2">
        <v>-3828.45</v>
      </c>
      <c r="D5113" s="2" t="s">
        <v>52</v>
      </c>
    </row>
    <row r="5114" spans="1:4" ht="15.75" customHeight="1" x14ac:dyDescent="0.3">
      <c r="A5114" s="4">
        <v>44949</v>
      </c>
      <c r="B5114" s="2">
        <v>14240.09</v>
      </c>
      <c r="C5114" s="2">
        <v>-3574.63</v>
      </c>
      <c r="D5114" s="2" t="s">
        <v>55</v>
      </c>
    </row>
    <row r="5115" spans="1:4" ht="15.75" customHeight="1" x14ac:dyDescent="0.3">
      <c r="A5115" s="4">
        <v>44949</v>
      </c>
      <c r="B5115" s="2">
        <v>23934.35</v>
      </c>
      <c r="C5115" s="2">
        <v>-201433.03</v>
      </c>
      <c r="D5115" s="2" t="s">
        <v>53</v>
      </c>
    </row>
    <row r="5116" spans="1:4" ht="15.75" customHeight="1" x14ac:dyDescent="0.3">
      <c r="A5116" s="4">
        <v>44949</v>
      </c>
      <c r="B5116" s="2">
        <v>27679.439999999999</v>
      </c>
      <c r="C5116" s="2">
        <v>870925.79</v>
      </c>
      <c r="D5116" s="2" t="s">
        <v>54</v>
      </c>
    </row>
    <row r="5117" spans="1:4" ht="15.75" customHeight="1" x14ac:dyDescent="0.3">
      <c r="A5117" s="4">
        <v>44949</v>
      </c>
      <c r="B5117" s="2">
        <v>6011.63</v>
      </c>
      <c r="C5117" s="2">
        <v>-33498.839999999997</v>
      </c>
      <c r="D5117" s="2" t="s">
        <v>52</v>
      </c>
    </row>
    <row r="5118" spans="1:4" ht="15.75" customHeight="1" x14ac:dyDescent="0.3">
      <c r="A5118" s="4">
        <v>44950</v>
      </c>
      <c r="B5118" s="2">
        <v>16515.53</v>
      </c>
      <c r="C5118" s="2">
        <v>369444.92</v>
      </c>
      <c r="D5118" s="2" t="s">
        <v>55</v>
      </c>
    </row>
    <row r="5119" spans="1:4" ht="15.75" customHeight="1" x14ac:dyDescent="0.3">
      <c r="A5119" s="4">
        <v>44950</v>
      </c>
      <c r="B5119" s="2">
        <v>27181.24</v>
      </c>
      <c r="C5119" s="2">
        <v>469992.3</v>
      </c>
      <c r="D5119" s="2" t="s">
        <v>54</v>
      </c>
    </row>
    <row r="5120" spans="1:4" ht="15.75" customHeight="1" x14ac:dyDescent="0.3">
      <c r="A5120" s="4">
        <v>44950</v>
      </c>
      <c r="B5120" s="2">
        <v>5675.49</v>
      </c>
      <c r="C5120" s="2">
        <v>-1324.54</v>
      </c>
      <c r="D5120" s="2" t="s">
        <v>52</v>
      </c>
    </row>
    <row r="5121" spans="1:4" ht="15.75" customHeight="1" x14ac:dyDescent="0.3">
      <c r="A5121" s="4">
        <v>44950</v>
      </c>
      <c r="B5121" s="2">
        <v>20451.73</v>
      </c>
      <c r="C5121" s="2">
        <v>230254.42</v>
      </c>
      <c r="D5121" s="2" t="s">
        <v>53</v>
      </c>
    </row>
    <row r="5122" spans="1:4" ht="15.75" customHeight="1" x14ac:dyDescent="0.3">
      <c r="A5122" s="4">
        <v>44951</v>
      </c>
      <c r="B5122" s="2">
        <v>29681.3</v>
      </c>
      <c r="C5122" s="2">
        <v>255395.6</v>
      </c>
      <c r="D5122" s="2" t="s">
        <v>54</v>
      </c>
    </row>
    <row r="5123" spans="1:4" ht="15.75" customHeight="1" x14ac:dyDescent="0.3">
      <c r="A5123" s="4">
        <v>44951</v>
      </c>
      <c r="B5123" s="2">
        <v>22903.97</v>
      </c>
      <c r="C5123" s="2">
        <v>368383.92</v>
      </c>
      <c r="D5123" s="2" t="s">
        <v>53</v>
      </c>
    </row>
    <row r="5124" spans="1:4" ht="15.75" customHeight="1" x14ac:dyDescent="0.3">
      <c r="A5124" s="4">
        <v>44951</v>
      </c>
      <c r="B5124" s="2">
        <v>13839.48</v>
      </c>
      <c r="C5124" s="2">
        <v>212270.14</v>
      </c>
      <c r="D5124" s="2" t="s">
        <v>55</v>
      </c>
    </row>
    <row r="5125" spans="1:4" ht="15.75" customHeight="1" x14ac:dyDescent="0.3">
      <c r="A5125" s="4">
        <v>44951</v>
      </c>
      <c r="B5125" s="2">
        <v>5486.78</v>
      </c>
      <c r="C5125" s="2">
        <v>16338.5</v>
      </c>
      <c r="D5125" s="2" t="s">
        <v>52</v>
      </c>
    </row>
    <row r="5126" spans="1:4" ht="15.75" customHeight="1" x14ac:dyDescent="0.3">
      <c r="A5126" s="4">
        <v>44952</v>
      </c>
      <c r="B5126" s="2">
        <v>31407.08</v>
      </c>
      <c r="C5126" s="2">
        <v>1081180.3999999999</v>
      </c>
      <c r="D5126" s="2" t="s">
        <v>54</v>
      </c>
    </row>
    <row r="5127" spans="1:4" ht="15.75" customHeight="1" x14ac:dyDescent="0.3">
      <c r="A5127" s="4">
        <v>44952</v>
      </c>
      <c r="B5127" s="2">
        <v>16888.560000000001</v>
      </c>
      <c r="C5127" s="2">
        <v>355415.16</v>
      </c>
      <c r="D5127" s="2" t="s">
        <v>55</v>
      </c>
    </row>
    <row r="5128" spans="1:4" ht="15.75" customHeight="1" x14ac:dyDescent="0.3">
      <c r="A5128" s="4">
        <v>44952</v>
      </c>
      <c r="B5128" s="2">
        <v>20173.59</v>
      </c>
      <c r="C5128" s="2">
        <v>306587.48</v>
      </c>
      <c r="D5128" s="2" t="s">
        <v>53</v>
      </c>
    </row>
    <row r="5129" spans="1:4" ht="15.75" customHeight="1" x14ac:dyDescent="0.3">
      <c r="A5129" s="4">
        <v>44952</v>
      </c>
      <c r="B5129" s="2">
        <v>7832.77</v>
      </c>
      <c r="C5129" s="2">
        <v>64440.480000000003</v>
      </c>
      <c r="D5129" s="2" t="s">
        <v>52</v>
      </c>
    </row>
    <row r="5130" spans="1:4" ht="15.75" customHeight="1" x14ac:dyDescent="0.3">
      <c r="A5130" s="4">
        <v>44953</v>
      </c>
      <c r="B5130" s="2">
        <v>12946.92</v>
      </c>
      <c r="C5130" s="2">
        <v>366174.3</v>
      </c>
      <c r="D5130" s="2" t="s">
        <v>55</v>
      </c>
    </row>
    <row r="5131" spans="1:4" ht="15.75" customHeight="1" x14ac:dyDescent="0.3">
      <c r="A5131" s="4">
        <v>44953</v>
      </c>
      <c r="B5131" s="2">
        <v>10472.89</v>
      </c>
      <c r="C5131" s="2">
        <v>6834.4</v>
      </c>
      <c r="D5131" s="2" t="s">
        <v>52</v>
      </c>
    </row>
    <row r="5132" spans="1:4" ht="15.75" customHeight="1" x14ac:dyDescent="0.3">
      <c r="A5132" s="4">
        <v>44953</v>
      </c>
      <c r="B5132" s="2">
        <v>26947.56</v>
      </c>
      <c r="C5132" s="2">
        <v>867873.69</v>
      </c>
      <c r="D5132" s="2" t="s">
        <v>54</v>
      </c>
    </row>
    <row r="5133" spans="1:4" ht="15.75" customHeight="1" x14ac:dyDescent="0.3">
      <c r="A5133" s="4">
        <v>44953</v>
      </c>
      <c r="B5133" s="2">
        <v>17109.11</v>
      </c>
      <c r="C5133" s="2">
        <v>189835.18</v>
      </c>
      <c r="D5133" s="2" t="s">
        <v>53</v>
      </c>
    </row>
    <row r="5134" spans="1:4" ht="15.75" customHeight="1" x14ac:dyDescent="0.3">
      <c r="A5134" s="4">
        <v>44955</v>
      </c>
      <c r="B5134" s="2">
        <v>191.53</v>
      </c>
      <c r="C5134" s="2">
        <v>2141.81</v>
      </c>
      <c r="D5134" s="2" t="s">
        <v>54</v>
      </c>
    </row>
    <row r="5135" spans="1:4" ht="15.75" customHeight="1" x14ac:dyDescent="0.3">
      <c r="A5135" s="4">
        <v>44955</v>
      </c>
      <c r="B5135" s="2">
        <v>69.47</v>
      </c>
      <c r="C5135" s="2">
        <v>-772.73</v>
      </c>
      <c r="D5135" s="2" t="s">
        <v>53</v>
      </c>
    </row>
    <row r="5136" spans="1:4" ht="15.75" customHeight="1" x14ac:dyDescent="0.3">
      <c r="A5136" s="4">
        <v>44955</v>
      </c>
      <c r="B5136" s="2">
        <v>81.739999999999995</v>
      </c>
      <c r="C5136" s="2">
        <v>-4785.18</v>
      </c>
      <c r="D5136" s="2" t="s">
        <v>52</v>
      </c>
    </row>
    <row r="5137" spans="1:4" ht="15.75" customHeight="1" x14ac:dyDescent="0.3">
      <c r="A5137" s="4">
        <v>44955</v>
      </c>
      <c r="B5137" s="2">
        <v>53.7</v>
      </c>
      <c r="C5137" s="2">
        <v>-3627.16</v>
      </c>
      <c r="D5137" s="2" t="s">
        <v>55</v>
      </c>
    </row>
    <row r="5138" spans="1:4" ht="15.75" customHeight="1" x14ac:dyDescent="0.3">
      <c r="A5138" s="4">
        <v>44956</v>
      </c>
      <c r="B5138" s="2">
        <v>23684.13</v>
      </c>
      <c r="C5138" s="2">
        <v>482462.79</v>
      </c>
      <c r="D5138" s="2" t="s">
        <v>53</v>
      </c>
    </row>
    <row r="5139" spans="1:4" ht="15.75" customHeight="1" x14ac:dyDescent="0.3">
      <c r="A5139" s="4">
        <v>44956</v>
      </c>
      <c r="B5139" s="2">
        <v>28564.04</v>
      </c>
      <c r="C5139" s="2">
        <v>1968261.49</v>
      </c>
      <c r="D5139" s="2" t="s">
        <v>54</v>
      </c>
    </row>
    <row r="5140" spans="1:4" ht="15.75" customHeight="1" x14ac:dyDescent="0.3">
      <c r="A5140" s="4">
        <v>44956</v>
      </c>
      <c r="B5140" s="2">
        <v>15746.23</v>
      </c>
      <c r="C5140" s="2">
        <v>455373.93</v>
      </c>
      <c r="D5140" s="2" t="s">
        <v>55</v>
      </c>
    </row>
    <row r="5141" spans="1:4" ht="15.75" customHeight="1" x14ac:dyDescent="0.3">
      <c r="A5141" s="4">
        <v>44956</v>
      </c>
      <c r="B5141" s="2">
        <v>7730.61</v>
      </c>
      <c r="C5141" s="2">
        <v>27283.38</v>
      </c>
      <c r="D5141" s="2" t="s">
        <v>52</v>
      </c>
    </row>
    <row r="5142" spans="1:4" ht="15.75" customHeight="1" x14ac:dyDescent="0.3">
      <c r="A5142" s="4">
        <v>44957</v>
      </c>
      <c r="B5142" s="2">
        <v>7564.3</v>
      </c>
      <c r="C5142" s="2">
        <v>93289.13</v>
      </c>
      <c r="D5142" s="2" t="s">
        <v>52</v>
      </c>
    </row>
    <row r="5143" spans="1:4" ht="15.75" customHeight="1" x14ac:dyDescent="0.3">
      <c r="A5143" s="4">
        <v>44957</v>
      </c>
      <c r="B5143" s="2">
        <v>38062.01</v>
      </c>
      <c r="C5143" s="2">
        <v>-2740943.88</v>
      </c>
      <c r="D5143" s="2" t="s">
        <v>54</v>
      </c>
    </row>
    <row r="5144" spans="1:4" ht="15.75" customHeight="1" x14ac:dyDescent="0.3">
      <c r="A5144" s="4">
        <v>44957</v>
      </c>
      <c r="B5144" s="2">
        <v>23527.17</v>
      </c>
      <c r="C5144" s="2">
        <v>-334164.01</v>
      </c>
      <c r="D5144" s="2" t="s">
        <v>53</v>
      </c>
    </row>
    <row r="5145" spans="1:4" ht="15.75" customHeight="1" x14ac:dyDescent="0.3">
      <c r="A5145" s="4">
        <v>44957</v>
      </c>
      <c r="B5145" s="2">
        <v>19643.599999999999</v>
      </c>
      <c r="C5145" s="2">
        <v>390210.54</v>
      </c>
      <c r="D5145" s="2" t="s">
        <v>55</v>
      </c>
    </row>
    <row r="5146" spans="1:4" ht="15.75" customHeight="1" x14ac:dyDescent="0.3">
      <c r="A5146" s="4">
        <v>44958</v>
      </c>
      <c r="B5146" s="2">
        <v>32391.46</v>
      </c>
      <c r="C5146" s="2">
        <v>-772662.2</v>
      </c>
      <c r="D5146" s="2" t="s">
        <v>54</v>
      </c>
    </row>
    <row r="5147" spans="1:4" ht="15.75" customHeight="1" x14ac:dyDescent="0.3">
      <c r="A5147" s="4">
        <v>44958</v>
      </c>
      <c r="B5147" s="2">
        <v>25780.81</v>
      </c>
      <c r="C5147" s="2">
        <v>-2528782.2599999998</v>
      </c>
      <c r="D5147" s="2" t="s">
        <v>53</v>
      </c>
    </row>
    <row r="5148" spans="1:4" ht="15.75" customHeight="1" x14ac:dyDescent="0.3">
      <c r="A5148" s="4">
        <v>44958</v>
      </c>
      <c r="B5148" s="2">
        <v>8863.68</v>
      </c>
      <c r="C5148" s="2">
        <v>-45931.88</v>
      </c>
      <c r="D5148" s="2" t="s">
        <v>52</v>
      </c>
    </row>
    <row r="5149" spans="1:4" ht="15.75" customHeight="1" x14ac:dyDescent="0.3">
      <c r="A5149" s="4">
        <v>44958</v>
      </c>
      <c r="B5149" s="2">
        <v>16907.14</v>
      </c>
      <c r="C5149" s="2">
        <v>435773.96</v>
      </c>
      <c r="D5149" s="2" t="s">
        <v>55</v>
      </c>
    </row>
    <row r="5150" spans="1:4" ht="15.75" customHeight="1" x14ac:dyDescent="0.3">
      <c r="A5150" s="4">
        <v>44959</v>
      </c>
      <c r="B5150" s="2">
        <v>5729.63</v>
      </c>
      <c r="C5150" s="2">
        <v>45793.69</v>
      </c>
      <c r="D5150" s="2" t="s">
        <v>52</v>
      </c>
    </row>
    <row r="5151" spans="1:4" ht="15.75" customHeight="1" x14ac:dyDescent="0.3">
      <c r="A5151" s="4">
        <v>44959</v>
      </c>
      <c r="B5151" s="2">
        <v>31168.91</v>
      </c>
      <c r="C5151" s="2">
        <v>-1109822.73</v>
      </c>
      <c r="D5151" s="2" t="s">
        <v>54</v>
      </c>
    </row>
    <row r="5152" spans="1:4" ht="15.75" customHeight="1" x14ac:dyDescent="0.3">
      <c r="A5152" s="4">
        <v>44959</v>
      </c>
      <c r="B5152" s="2">
        <v>18221.09</v>
      </c>
      <c r="C5152" s="2">
        <v>52018.720000000001</v>
      </c>
      <c r="D5152" s="2" t="s">
        <v>55</v>
      </c>
    </row>
    <row r="5153" spans="1:4" ht="15.75" customHeight="1" x14ac:dyDescent="0.3">
      <c r="A5153" s="4">
        <v>44959</v>
      </c>
      <c r="B5153" s="2">
        <v>19370.63</v>
      </c>
      <c r="C5153" s="2">
        <v>14628.56</v>
      </c>
      <c r="D5153" s="2" t="s">
        <v>53</v>
      </c>
    </row>
    <row r="5154" spans="1:4" ht="15.75" customHeight="1" x14ac:dyDescent="0.3">
      <c r="A5154" s="4">
        <v>44960</v>
      </c>
      <c r="B5154" s="2">
        <v>6321.5</v>
      </c>
      <c r="C5154" s="2">
        <v>61980.1</v>
      </c>
      <c r="D5154" s="2" t="s">
        <v>52</v>
      </c>
    </row>
    <row r="5155" spans="1:4" ht="15.75" customHeight="1" x14ac:dyDescent="0.3">
      <c r="A5155" s="4">
        <v>44960</v>
      </c>
      <c r="B5155" s="2">
        <v>15238.58</v>
      </c>
      <c r="C5155" s="2">
        <v>-144331.21</v>
      </c>
      <c r="D5155" s="2" t="s">
        <v>53</v>
      </c>
    </row>
    <row r="5156" spans="1:4" ht="15.75" customHeight="1" x14ac:dyDescent="0.3">
      <c r="A5156" s="4">
        <v>44960</v>
      </c>
      <c r="B5156" s="2">
        <v>28142.51</v>
      </c>
      <c r="C5156" s="2">
        <v>-9477037.8100000005</v>
      </c>
      <c r="D5156" s="2" t="s">
        <v>54</v>
      </c>
    </row>
    <row r="5157" spans="1:4" ht="15.75" customHeight="1" x14ac:dyDescent="0.3">
      <c r="A5157" s="4">
        <v>44960</v>
      </c>
      <c r="B5157" s="2">
        <v>17163.95</v>
      </c>
      <c r="C5157" s="2">
        <v>-126659</v>
      </c>
      <c r="D5157" s="2" t="s">
        <v>55</v>
      </c>
    </row>
    <row r="5158" spans="1:4" ht="15.75" customHeight="1" x14ac:dyDescent="0.3">
      <c r="A5158" s="4">
        <v>44962</v>
      </c>
      <c r="B5158" s="2">
        <v>597.09</v>
      </c>
      <c r="C5158" s="2">
        <v>-99655.53</v>
      </c>
      <c r="D5158" s="2" t="s">
        <v>53</v>
      </c>
    </row>
    <row r="5159" spans="1:4" ht="15.75" customHeight="1" x14ac:dyDescent="0.3">
      <c r="A5159" s="4">
        <v>44962</v>
      </c>
      <c r="B5159" s="2">
        <v>794.39</v>
      </c>
      <c r="C5159" s="2">
        <v>-353595.67</v>
      </c>
      <c r="D5159" s="2" t="s">
        <v>54</v>
      </c>
    </row>
    <row r="5160" spans="1:4" ht="15.75" customHeight="1" x14ac:dyDescent="0.3">
      <c r="A5160" s="4">
        <v>44962</v>
      </c>
      <c r="B5160" s="2">
        <v>485.09</v>
      </c>
      <c r="C5160" s="2">
        <v>-140813.92000000001</v>
      </c>
      <c r="D5160" s="2" t="s">
        <v>55</v>
      </c>
    </row>
    <row r="5161" spans="1:4" ht="15.75" customHeight="1" x14ac:dyDescent="0.3">
      <c r="A5161" s="4">
        <v>44962</v>
      </c>
      <c r="B5161" s="2">
        <v>504.19</v>
      </c>
      <c r="C5161" s="2">
        <v>-336080.85</v>
      </c>
      <c r="D5161" s="2" t="s">
        <v>52</v>
      </c>
    </row>
    <row r="5162" spans="1:4" ht="15.75" customHeight="1" x14ac:dyDescent="0.3">
      <c r="A5162" s="4">
        <v>44963</v>
      </c>
      <c r="B5162" s="2">
        <v>15174.56</v>
      </c>
      <c r="C5162" s="2">
        <v>300148.62</v>
      </c>
      <c r="D5162" s="2" t="s">
        <v>55</v>
      </c>
    </row>
    <row r="5163" spans="1:4" ht="15.75" customHeight="1" x14ac:dyDescent="0.3">
      <c r="A5163" s="4">
        <v>44963</v>
      </c>
      <c r="B5163" s="2">
        <v>16184.79</v>
      </c>
      <c r="C5163" s="2">
        <v>-587135.51</v>
      </c>
      <c r="D5163" s="2" t="s">
        <v>53</v>
      </c>
    </row>
    <row r="5164" spans="1:4" ht="15.75" customHeight="1" x14ac:dyDescent="0.3">
      <c r="A5164" s="4">
        <v>44963</v>
      </c>
      <c r="B5164" s="2">
        <v>21234.22</v>
      </c>
      <c r="C5164" s="2">
        <v>444852.82</v>
      </c>
      <c r="D5164" s="2" t="s">
        <v>54</v>
      </c>
    </row>
    <row r="5165" spans="1:4" ht="15.75" customHeight="1" x14ac:dyDescent="0.3">
      <c r="A5165" s="4">
        <v>44963</v>
      </c>
      <c r="B5165" s="2">
        <v>6974.64</v>
      </c>
      <c r="C5165" s="2">
        <v>-161248.72</v>
      </c>
      <c r="D5165" s="2" t="s">
        <v>52</v>
      </c>
    </row>
    <row r="5166" spans="1:4" ht="15.75" customHeight="1" x14ac:dyDescent="0.3">
      <c r="A5166" s="4">
        <v>44964</v>
      </c>
      <c r="B5166" s="2">
        <v>19752.48</v>
      </c>
      <c r="C5166" s="2">
        <v>-300725.77</v>
      </c>
      <c r="D5166" s="2" t="s">
        <v>53</v>
      </c>
    </row>
    <row r="5167" spans="1:4" ht="15.75" customHeight="1" x14ac:dyDescent="0.3">
      <c r="A5167" s="4">
        <v>44964</v>
      </c>
      <c r="B5167" s="2">
        <v>19796.93</v>
      </c>
      <c r="C5167" s="2">
        <v>277346.09999999998</v>
      </c>
      <c r="D5167" s="2" t="s">
        <v>55</v>
      </c>
    </row>
    <row r="5168" spans="1:4" ht="15.75" customHeight="1" x14ac:dyDescent="0.3">
      <c r="A5168" s="4">
        <v>44964</v>
      </c>
      <c r="B5168" s="2">
        <v>26739.53</v>
      </c>
      <c r="C5168" s="2">
        <v>989143.15</v>
      </c>
      <c r="D5168" s="2" t="s">
        <v>54</v>
      </c>
    </row>
    <row r="5169" spans="1:4" ht="15.75" customHeight="1" x14ac:dyDescent="0.3">
      <c r="A5169" s="4">
        <v>44964</v>
      </c>
      <c r="B5169" s="2">
        <v>7248.43</v>
      </c>
      <c r="C5169" s="2">
        <v>35919.129999999997</v>
      </c>
      <c r="D5169" s="2" t="s">
        <v>52</v>
      </c>
    </row>
    <row r="5170" spans="1:4" ht="15.75" customHeight="1" x14ac:dyDescent="0.3">
      <c r="A5170" s="4">
        <v>44965</v>
      </c>
      <c r="B5170" s="2">
        <v>24334.63</v>
      </c>
      <c r="C5170" s="2">
        <v>883018.18</v>
      </c>
      <c r="D5170" s="2" t="s">
        <v>54</v>
      </c>
    </row>
    <row r="5171" spans="1:4" ht="15.75" customHeight="1" x14ac:dyDescent="0.3">
      <c r="A5171" s="4">
        <v>44965</v>
      </c>
      <c r="B5171" s="2">
        <v>14714.28</v>
      </c>
      <c r="C5171" s="2">
        <v>304249.86</v>
      </c>
      <c r="D5171" s="2" t="s">
        <v>55</v>
      </c>
    </row>
    <row r="5172" spans="1:4" ht="15.75" customHeight="1" x14ac:dyDescent="0.3">
      <c r="A5172" s="4">
        <v>44965</v>
      </c>
      <c r="B5172" s="2">
        <v>10841.05</v>
      </c>
      <c r="C5172" s="2">
        <v>105046.23</v>
      </c>
      <c r="D5172" s="2" t="s">
        <v>53</v>
      </c>
    </row>
    <row r="5173" spans="1:4" ht="15.75" customHeight="1" x14ac:dyDescent="0.3">
      <c r="A5173" s="4">
        <v>44965</v>
      </c>
      <c r="B5173" s="2">
        <v>4817.7</v>
      </c>
      <c r="C5173" s="2">
        <v>2786.75</v>
      </c>
      <c r="D5173" s="2" t="s">
        <v>52</v>
      </c>
    </row>
    <row r="5174" spans="1:4" ht="15.75" customHeight="1" x14ac:dyDescent="0.3">
      <c r="A5174" s="4">
        <v>44966</v>
      </c>
      <c r="B5174" s="2">
        <v>18748.16</v>
      </c>
      <c r="C5174" s="2">
        <v>-946960.43</v>
      </c>
      <c r="D5174" s="2" t="s">
        <v>55</v>
      </c>
    </row>
    <row r="5175" spans="1:4" ht="15.75" customHeight="1" x14ac:dyDescent="0.3">
      <c r="A5175" s="4">
        <v>44966</v>
      </c>
      <c r="B5175" s="2">
        <v>29346.240000000002</v>
      </c>
      <c r="C5175" s="2">
        <v>160813.88</v>
      </c>
      <c r="D5175" s="2" t="s">
        <v>54</v>
      </c>
    </row>
    <row r="5176" spans="1:4" ht="15.75" customHeight="1" x14ac:dyDescent="0.3">
      <c r="A5176" s="4">
        <v>44966</v>
      </c>
      <c r="B5176" s="2">
        <v>7263.56</v>
      </c>
      <c r="C5176" s="2">
        <v>-82804.95</v>
      </c>
      <c r="D5176" s="2" t="s">
        <v>52</v>
      </c>
    </row>
    <row r="5177" spans="1:4" ht="15.75" customHeight="1" x14ac:dyDescent="0.3">
      <c r="A5177" s="4">
        <v>44966</v>
      </c>
      <c r="B5177" s="2">
        <v>12103.7</v>
      </c>
      <c r="C5177" s="2">
        <v>-15324.59</v>
      </c>
      <c r="D5177" s="2" t="s">
        <v>53</v>
      </c>
    </row>
    <row r="5178" spans="1:4" ht="15.75" customHeight="1" x14ac:dyDescent="0.3">
      <c r="A5178" s="4">
        <v>44967</v>
      </c>
      <c r="B5178" s="2">
        <v>25671.37</v>
      </c>
      <c r="C5178" s="2">
        <v>-115090.62</v>
      </c>
      <c r="D5178" s="2" t="s">
        <v>54</v>
      </c>
    </row>
    <row r="5179" spans="1:4" ht="15.75" customHeight="1" x14ac:dyDescent="0.3">
      <c r="A5179" s="4">
        <v>44967</v>
      </c>
      <c r="B5179" s="2">
        <v>5807.15</v>
      </c>
      <c r="C5179" s="2">
        <v>91703.679999999993</v>
      </c>
      <c r="D5179" s="2" t="s">
        <v>52</v>
      </c>
    </row>
    <row r="5180" spans="1:4" ht="15.75" customHeight="1" x14ac:dyDescent="0.3">
      <c r="A5180" s="4">
        <v>44967</v>
      </c>
      <c r="B5180" s="2">
        <v>12778.91</v>
      </c>
      <c r="C5180" s="2">
        <v>163618.19</v>
      </c>
      <c r="D5180" s="2" t="s">
        <v>55</v>
      </c>
    </row>
    <row r="5181" spans="1:4" ht="15.75" customHeight="1" x14ac:dyDescent="0.3">
      <c r="A5181" s="4">
        <v>44967</v>
      </c>
      <c r="B5181" s="2">
        <v>11231.59</v>
      </c>
      <c r="C5181" s="2">
        <v>-158</v>
      </c>
      <c r="D5181" s="2" t="s">
        <v>53</v>
      </c>
    </row>
    <row r="5182" spans="1:4" ht="15.75" customHeight="1" x14ac:dyDescent="0.3">
      <c r="A5182" s="4">
        <v>44969</v>
      </c>
      <c r="B5182" s="2">
        <v>114.22</v>
      </c>
      <c r="C5182" s="2">
        <v>-1779.85</v>
      </c>
      <c r="D5182" s="2" t="s">
        <v>53</v>
      </c>
    </row>
    <row r="5183" spans="1:4" ht="15.75" customHeight="1" x14ac:dyDescent="0.3">
      <c r="A5183" s="4">
        <v>44969</v>
      </c>
      <c r="B5183" s="2">
        <v>290.02</v>
      </c>
      <c r="C5183" s="2">
        <v>-44760.81</v>
      </c>
      <c r="D5183" s="2" t="s">
        <v>54</v>
      </c>
    </row>
    <row r="5184" spans="1:4" ht="15.75" customHeight="1" x14ac:dyDescent="0.3">
      <c r="A5184" s="4">
        <v>44969</v>
      </c>
      <c r="B5184" s="2">
        <v>61.16</v>
      </c>
      <c r="C5184" s="2">
        <v>-3358.49</v>
      </c>
      <c r="D5184" s="2" t="s">
        <v>55</v>
      </c>
    </row>
    <row r="5185" spans="1:4" ht="15.75" customHeight="1" x14ac:dyDescent="0.3">
      <c r="A5185" s="4">
        <v>44969</v>
      </c>
      <c r="B5185" s="2">
        <v>53.91</v>
      </c>
      <c r="C5185" s="2">
        <v>-1749.32</v>
      </c>
      <c r="D5185" s="2" t="s">
        <v>52</v>
      </c>
    </row>
    <row r="5186" spans="1:4" ht="15.75" customHeight="1" x14ac:dyDescent="0.3">
      <c r="A5186" s="4">
        <v>44970</v>
      </c>
      <c r="B5186" s="2">
        <v>11907.99</v>
      </c>
      <c r="C5186" s="2">
        <v>-120401.27</v>
      </c>
      <c r="D5186" s="2" t="s">
        <v>53</v>
      </c>
    </row>
    <row r="5187" spans="1:4" ht="15.75" customHeight="1" x14ac:dyDescent="0.3">
      <c r="A5187" s="4">
        <v>44970</v>
      </c>
      <c r="B5187" s="2">
        <v>24022.76</v>
      </c>
      <c r="C5187" s="2">
        <v>1023615.88</v>
      </c>
      <c r="D5187" s="2" t="s">
        <v>54</v>
      </c>
    </row>
    <row r="5188" spans="1:4" ht="15.75" customHeight="1" x14ac:dyDescent="0.3">
      <c r="A5188" s="4">
        <v>44970</v>
      </c>
      <c r="B5188" s="2">
        <v>12682.99</v>
      </c>
      <c r="C5188" s="2">
        <v>135420.31</v>
      </c>
      <c r="D5188" s="2" t="s">
        <v>55</v>
      </c>
    </row>
    <row r="5189" spans="1:4" ht="15.75" customHeight="1" x14ac:dyDescent="0.3">
      <c r="A5189" s="4">
        <v>44970</v>
      </c>
      <c r="B5189" s="2">
        <v>6447.97</v>
      </c>
      <c r="C5189" s="2">
        <v>-110884.85</v>
      </c>
      <c r="D5189" s="2" t="s">
        <v>52</v>
      </c>
    </row>
    <row r="5190" spans="1:4" ht="15.75" customHeight="1" x14ac:dyDescent="0.3">
      <c r="A5190" s="4">
        <v>44971</v>
      </c>
      <c r="B5190" s="2">
        <v>19403.05</v>
      </c>
      <c r="C5190" s="2">
        <v>-328616.74</v>
      </c>
      <c r="D5190" s="2" t="s">
        <v>55</v>
      </c>
    </row>
    <row r="5191" spans="1:4" ht="15.75" customHeight="1" x14ac:dyDescent="0.3">
      <c r="A5191" s="4">
        <v>44971</v>
      </c>
      <c r="B5191" s="2">
        <v>35779.760000000002</v>
      </c>
      <c r="C5191" s="2">
        <v>1489436.99</v>
      </c>
      <c r="D5191" s="2" t="s">
        <v>54</v>
      </c>
    </row>
    <row r="5192" spans="1:4" ht="15.75" customHeight="1" x14ac:dyDescent="0.3">
      <c r="A5192" s="4">
        <v>44971</v>
      </c>
      <c r="B5192" s="2">
        <v>15454.25</v>
      </c>
      <c r="C5192" s="2">
        <v>-78057.289999999994</v>
      </c>
      <c r="D5192" s="2" t="s">
        <v>53</v>
      </c>
    </row>
    <row r="5193" spans="1:4" ht="15.75" customHeight="1" x14ac:dyDescent="0.3">
      <c r="A5193" s="4">
        <v>44971</v>
      </c>
      <c r="B5193" s="2">
        <v>6441.71</v>
      </c>
      <c r="C5193" s="2">
        <v>17829.009999999998</v>
      </c>
      <c r="D5193" s="2" t="s">
        <v>52</v>
      </c>
    </row>
    <row r="5194" spans="1:4" ht="15.75" customHeight="1" x14ac:dyDescent="0.3">
      <c r="A5194" s="4">
        <v>44972</v>
      </c>
      <c r="B5194" s="2">
        <v>10068.049999999999</v>
      </c>
      <c r="C5194" s="2">
        <v>-27747.21</v>
      </c>
      <c r="D5194" s="2" t="s">
        <v>53</v>
      </c>
    </row>
    <row r="5195" spans="1:4" ht="15.75" customHeight="1" x14ac:dyDescent="0.3">
      <c r="A5195" s="4">
        <v>44972</v>
      </c>
      <c r="B5195" s="2">
        <v>27329.99</v>
      </c>
      <c r="C5195" s="2">
        <v>-1495992.43</v>
      </c>
      <c r="D5195" s="2" t="s">
        <v>54</v>
      </c>
    </row>
    <row r="5196" spans="1:4" ht="15.75" customHeight="1" x14ac:dyDescent="0.3">
      <c r="A5196" s="4">
        <v>44972</v>
      </c>
      <c r="B5196" s="2">
        <v>14125.72</v>
      </c>
      <c r="C5196" s="2">
        <v>-455898.95</v>
      </c>
      <c r="D5196" s="2" t="s">
        <v>55</v>
      </c>
    </row>
    <row r="5197" spans="1:4" ht="15.75" customHeight="1" x14ac:dyDescent="0.3">
      <c r="A5197" s="4">
        <v>44972</v>
      </c>
      <c r="B5197" s="2">
        <v>6299.39</v>
      </c>
      <c r="C5197" s="2">
        <v>-209836.09</v>
      </c>
      <c r="D5197" s="2" t="s">
        <v>52</v>
      </c>
    </row>
    <row r="5198" spans="1:4" ht="15.75" customHeight="1" x14ac:dyDescent="0.3">
      <c r="A5198" s="4">
        <v>44973</v>
      </c>
      <c r="B5198" s="2">
        <v>5502.75</v>
      </c>
      <c r="C5198" s="2">
        <v>2401.4</v>
      </c>
      <c r="D5198" s="2" t="s">
        <v>52</v>
      </c>
    </row>
    <row r="5199" spans="1:4" ht="15.75" customHeight="1" x14ac:dyDescent="0.3">
      <c r="A5199" s="4">
        <v>44973</v>
      </c>
      <c r="B5199" s="2">
        <v>11297.05</v>
      </c>
      <c r="C5199" s="2">
        <v>46078.82</v>
      </c>
      <c r="D5199" s="2" t="s">
        <v>53</v>
      </c>
    </row>
    <row r="5200" spans="1:4" ht="15.75" customHeight="1" x14ac:dyDescent="0.3">
      <c r="A5200" s="4">
        <v>44973</v>
      </c>
      <c r="B5200" s="2">
        <v>14593.36</v>
      </c>
      <c r="C5200" s="2">
        <v>210777.39</v>
      </c>
      <c r="D5200" s="2" t="s">
        <v>55</v>
      </c>
    </row>
    <row r="5201" spans="1:4" ht="15.75" customHeight="1" x14ac:dyDescent="0.3">
      <c r="A5201" s="4">
        <v>44973</v>
      </c>
      <c r="B5201" s="2">
        <v>32999.199999999997</v>
      </c>
      <c r="C5201" s="2">
        <v>1211954.77</v>
      </c>
      <c r="D5201" s="2" t="s">
        <v>54</v>
      </c>
    </row>
    <row r="5202" spans="1:4" ht="15.75" customHeight="1" x14ac:dyDescent="0.3">
      <c r="A5202" s="4">
        <v>44974</v>
      </c>
      <c r="B5202" s="2">
        <v>5182.75</v>
      </c>
      <c r="C5202" s="2">
        <v>-278595.57</v>
      </c>
      <c r="D5202" s="2" t="s">
        <v>52</v>
      </c>
    </row>
    <row r="5203" spans="1:4" ht="15.75" customHeight="1" x14ac:dyDescent="0.3">
      <c r="A5203" s="4">
        <v>44974</v>
      </c>
      <c r="B5203" s="2">
        <v>10053.42</v>
      </c>
      <c r="C5203" s="2">
        <v>-423511.62</v>
      </c>
      <c r="D5203" s="2" t="s">
        <v>53</v>
      </c>
    </row>
    <row r="5204" spans="1:4" ht="15.75" customHeight="1" x14ac:dyDescent="0.3">
      <c r="A5204" s="4">
        <v>44974</v>
      </c>
      <c r="B5204" s="2">
        <v>11644.86</v>
      </c>
      <c r="C5204" s="2">
        <v>-858714.99</v>
      </c>
      <c r="D5204" s="2" t="s">
        <v>55</v>
      </c>
    </row>
    <row r="5205" spans="1:4" ht="15.75" customHeight="1" x14ac:dyDescent="0.3">
      <c r="A5205" s="4">
        <v>44974</v>
      </c>
      <c r="B5205" s="2">
        <v>29699.33</v>
      </c>
      <c r="C5205" s="2">
        <v>-970945.74</v>
      </c>
      <c r="D5205" s="2" t="s">
        <v>54</v>
      </c>
    </row>
    <row r="5206" spans="1:4" ht="15.75" customHeight="1" x14ac:dyDescent="0.3">
      <c r="A5206" s="4">
        <v>44976</v>
      </c>
      <c r="B5206" s="2">
        <v>403.32</v>
      </c>
      <c r="C5206" s="2">
        <v>-40260.47</v>
      </c>
      <c r="D5206" s="2" t="s">
        <v>54</v>
      </c>
    </row>
    <row r="5207" spans="1:4" ht="15.75" customHeight="1" x14ac:dyDescent="0.3">
      <c r="A5207" s="4">
        <v>44976</v>
      </c>
      <c r="B5207" s="2">
        <v>63.89</v>
      </c>
      <c r="C5207" s="2">
        <v>-1384.11</v>
      </c>
      <c r="D5207" s="2" t="s">
        <v>55</v>
      </c>
    </row>
    <row r="5208" spans="1:4" ht="15.75" customHeight="1" x14ac:dyDescent="0.3">
      <c r="A5208" s="4">
        <v>44976</v>
      </c>
      <c r="B5208" s="2">
        <v>96.74</v>
      </c>
      <c r="C5208" s="2">
        <v>-2253.77</v>
      </c>
      <c r="D5208" s="2" t="s">
        <v>53</v>
      </c>
    </row>
    <row r="5209" spans="1:4" ht="15.75" customHeight="1" x14ac:dyDescent="0.3">
      <c r="A5209" s="4">
        <v>44976</v>
      </c>
      <c r="B5209" s="2">
        <v>29.73</v>
      </c>
      <c r="C5209" s="2">
        <v>-2424.9</v>
      </c>
      <c r="D5209" s="2" t="s">
        <v>52</v>
      </c>
    </row>
    <row r="5210" spans="1:4" ht="15.75" customHeight="1" x14ac:dyDescent="0.3">
      <c r="A5210" s="4">
        <v>44977</v>
      </c>
      <c r="B5210" s="2">
        <v>5684.37</v>
      </c>
      <c r="C5210" s="2">
        <v>90831.47</v>
      </c>
      <c r="D5210" s="2" t="s">
        <v>55</v>
      </c>
    </row>
    <row r="5211" spans="1:4" ht="15.75" customHeight="1" x14ac:dyDescent="0.3">
      <c r="A5211" s="4">
        <v>44977</v>
      </c>
      <c r="B5211" s="2">
        <v>2857.28</v>
      </c>
      <c r="C5211" s="2">
        <v>-2691.48</v>
      </c>
      <c r="D5211" s="2" t="s">
        <v>52</v>
      </c>
    </row>
    <row r="5212" spans="1:4" ht="15.75" customHeight="1" x14ac:dyDescent="0.3">
      <c r="A5212" s="4">
        <v>44977</v>
      </c>
      <c r="B5212" s="2">
        <v>15642.31</v>
      </c>
      <c r="C5212" s="2">
        <v>11475.98</v>
      </c>
      <c r="D5212" s="2" t="s">
        <v>54</v>
      </c>
    </row>
    <row r="5213" spans="1:4" ht="15.75" customHeight="1" x14ac:dyDescent="0.3">
      <c r="A5213" s="4">
        <v>44977</v>
      </c>
      <c r="B5213" s="2">
        <v>5701.08</v>
      </c>
      <c r="C5213" s="2">
        <v>41082.15</v>
      </c>
      <c r="D5213" s="2" t="s">
        <v>53</v>
      </c>
    </row>
    <row r="5214" spans="1:4" ht="15.75" customHeight="1" x14ac:dyDescent="0.3">
      <c r="A5214" s="4">
        <v>44978</v>
      </c>
      <c r="B5214" s="2">
        <v>15617.57</v>
      </c>
      <c r="C5214" s="2">
        <v>221694.68</v>
      </c>
      <c r="D5214" s="2" t="s">
        <v>53</v>
      </c>
    </row>
    <row r="5215" spans="1:4" ht="15.75" customHeight="1" x14ac:dyDescent="0.3">
      <c r="A5215" s="4">
        <v>44978</v>
      </c>
      <c r="B5215" s="2">
        <v>27383.56</v>
      </c>
      <c r="C5215" s="2">
        <v>719963.2</v>
      </c>
      <c r="D5215" s="2" t="s">
        <v>54</v>
      </c>
    </row>
    <row r="5216" spans="1:4" ht="15.75" customHeight="1" x14ac:dyDescent="0.3">
      <c r="A5216" s="4">
        <v>44978</v>
      </c>
      <c r="B5216" s="2">
        <v>4835.63</v>
      </c>
      <c r="C5216" s="2">
        <v>-61123.99</v>
      </c>
      <c r="D5216" s="2" t="s">
        <v>52</v>
      </c>
    </row>
    <row r="5217" spans="1:4" ht="15.75" customHeight="1" x14ac:dyDescent="0.3">
      <c r="A5217" s="4">
        <v>44978</v>
      </c>
      <c r="B5217" s="2">
        <v>17777.060000000001</v>
      </c>
      <c r="C5217" s="2">
        <v>110121.62</v>
      </c>
      <c r="D5217" s="2" t="s">
        <v>55</v>
      </c>
    </row>
    <row r="5218" spans="1:4" ht="15.75" customHeight="1" x14ac:dyDescent="0.3">
      <c r="A5218" s="4">
        <v>44979</v>
      </c>
      <c r="B5218" s="2">
        <v>13392.19</v>
      </c>
      <c r="C5218" s="2">
        <v>310539.3</v>
      </c>
      <c r="D5218" s="2" t="s">
        <v>55</v>
      </c>
    </row>
    <row r="5219" spans="1:4" ht="15.75" customHeight="1" x14ac:dyDescent="0.3">
      <c r="A5219" s="4">
        <v>44979</v>
      </c>
      <c r="B5219" s="2">
        <v>3796.14</v>
      </c>
      <c r="C5219" s="2">
        <v>16712.96</v>
      </c>
      <c r="D5219" s="2" t="s">
        <v>52</v>
      </c>
    </row>
    <row r="5220" spans="1:4" ht="15.75" customHeight="1" x14ac:dyDescent="0.3">
      <c r="A5220" s="4">
        <v>44979</v>
      </c>
      <c r="B5220" s="2">
        <v>28350.15</v>
      </c>
      <c r="C5220" s="2">
        <v>1377975.98</v>
      </c>
      <c r="D5220" s="2" t="s">
        <v>54</v>
      </c>
    </row>
    <row r="5221" spans="1:4" ht="15.75" customHeight="1" x14ac:dyDescent="0.3">
      <c r="A5221" s="4">
        <v>44979</v>
      </c>
      <c r="B5221" s="2">
        <v>16817.79</v>
      </c>
      <c r="C5221" s="2">
        <v>245235.75</v>
      </c>
      <c r="D5221" s="2" t="s">
        <v>53</v>
      </c>
    </row>
    <row r="5222" spans="1:4" ht="15.75" customHeight="1" x14ac:dyDescent="0.3">
      <c r="A5222" s="4">
        <v>44980</v>
      </c>
      <c r="B5222" s="2">
        <v>30665.14</v>
      </c>
      <c r="C5222" s="2">
        <v>927813.72</v>
      </c>
      <c r="D5222" s="2" t="s">
        <v>54</v>
      </c>
    </row>
    <row r="5223" spans="1:4" ht="15.75" customHeight="1" x14ac:dyDescent="0.3">
      <c r="A5223" s="4">
        <v>44980</v>
      </c>
      <c r="B5223" s="2">
        <v>13873.12</v>
      </c>
      <c r="C5223" s="2">
        <v>292965.89</v>
      </c>
      <c r="D5223" s="2" t="s">
        <v>55</v>
      </c>
    </row>
    <row r="5224" spans="1:4" ht="15.75" customHeight="1" x14ac:dyDescent="0.3">
      <c r="A5224" s="4">
        <v>44980</v>
      </c>
      <c r="B5224" s="2">
        <v>18702.41</v>
      </c>
      <c r="C5224" s="2">
        <v>205404.04</v>
      </c>
      <c r="D5224" s="2" t="s">
        <v>53</v>
      </c>
    </row>
    <row r="5225" spans="1:4" ht="15.75" customHeight="1" x14ac:dyDescent="0.3">
      <c r="A5225" s="4">
        <v>44980</v>
      </c>
      <c r="B5225" s="2">
        <v>4347.7299999999996</v>
      </c>
      <c r="C5225" s="2">
        <v>40722.01</v>
      </c>
      <c r="D5225" s="2" t="s">
        <v>52</v>
      </c>
    </row>
    <row r="5226" spans="1:4" ht="15.75" customHeight="1" x14ac:dyDescent="0.3">
      <c r="A5226" s="4">
        <v>44981</v>
      </c>
      <c r="B5226" s="2">
        <v>29213.8</v>
      </c>
      <c r="C5226" s="2">
        <v>-931135.14</v>
      </c>
      <c r="D5226" s="2" t="s">
        <v>54</v>
      </c>
    </row>
    <row r="5227" spans="1:4" ht="15.75" customHeight="1" x14ac:dyDescent="0.3">
      <c r="A5227" s="4">
        <v>44981</v>
      </c>
      <c r="B5227" s="2">
        <v>6010.21</v>
      </c>
      <c r="C5227" s="2">
        <v>-539882.23</v>
      </c>
      <c r="D5227" s="2" t="s">
        <v>52</v>
      </c>
    </row>
    <row r="5228" spans="1:4" ht="15.75" customHeight="1" x14ac:dyDescent="0.3">
      <c r="A5228" s="4">
        <v>44981</v>
      </c>
      <c r="B5228" s="2">
        <v>17253.75</v>
      </c>
      <c r="C5228" s="2">
        <v>-284442.44</v>
      </c>
      <c r="D5228" s="2" t="s">
        <v>53</v>
      </c>
    </row>
    <row r="5229" spans="1:4" ht="15.75" customHeight="1" x14ac:dyDescent="0.3">
      <c r="A5229" s="4">
        <v>44981</v>
      </c>
      <c r="B5229" s="2">
        <v>12380.31</v>
      </c>
      <c r="C5229" s="2">
        <v>-95752.95</v>
      </c>
      <c r="D5229" s="2" t="s">
        <v>55</v>
      </c>
    </row>
    <row r="5230" spans="1:4" ht="15.75" customHeight="1" x14ac:dyDescent="0.3">
      <c r="A5230" s="4">
        <v>44982</v>
      </c>
      <c r="B5230" s="2">
        <v>7.0000000000000007E-2</v>
      </c>
      <c r="C5230" s="2">
        <v>-41.02</v>
      </c>
      <c r="D5230" s="2" t="s">
        <v>55</v>
      </c>
    </row>
    <row r="5231" spans="1:4" ht="15.75" customHeight="1" x14ac:dyDescent="0.3">
      <c r="A5231" s="4">
        <v>44983</v>
      </c>
      <c r="B5231" s="2">
        <v>69.13</v>
      </c>
      <c r="C5231" s="2">
        <v>-15778.51</v>
      </c>
      <c r="D5231" s="2" t="s">
        <v>55</v>
      </c>
    </row>
    <row r="5232" spans="1:4" ht="15.75" customHeight="1" x14ac:dyDescent="0.3">
      <c r="A5232" s="4">
        <v>44983</v>
      </c>
      <c r="B5232" s="2">
        <v>110.5</v>
      </c>
      <c r="C5232" s="2">
        <v>-18749.82</v>
      </c>
      <c r="D5232" s="2" t="s">
        <v>53</v>
      </c>
    </row>
    <row r="5233" spans="1:4" ht="15.75" customHeight="1" x14ac:dyDescent="0.3">
      <c r="A5233" s="4">
        <v>44983</v>
      </c>
      <c r="B5233" s="2">
        <v>335.03</v>
      </c>
      <c r="C5233" s="2">
        <v>97812.54</v>
      </c>
      <c r="D5233" s="2" t="s">
        <v>54</v>
      </c>
    </row>
    <row r="5234" spans="1:4" ht="15.75" customHeight="1" x14ac:dyDescent="0.3">
      <c r="A5234" s="4">
        <v>44983</v>
      </c>
      <c r="B5234" s="2">
        <v>119.64</v>
      </c>
      <c r="C5234" s="2">
        <v>-17761.23</v>
      </c>
      <c r="D5234" s="2" t="s">
        <v>52</v>
      </c>
    </row>
    <row r="5235" spans="1:4" ht="15.75" customHeight="1" x14ac:dyDescent="0.3">
      <c r="A5235" s="4">
        <v>44984</v>
      </c>
      <c r="B5235" s="2">
        <v>84.86</v>
      </c>
      <c r="C5235" s="2">
        <v>-2745.13</v>
      </c>
      <c r="D5235" s="2" t="s">
        <v>52</v>
      </c>
    </row>
    <row r="5236" spans="1:4" ht="15.75" customHeight="1" x14ac:dyDescent="0.3">
      <c r="A5236" s="4">
        <v>44984</v>
      </c>
      <c r="B5236" s="2">
        <v>164.2</v>
      </c>
      <c r="C5236" s="2">
        <v>5200.54</v>
      </c>
      <c r="D5236" s="2" t="s">
        <v>54</v>
      </c>
    </row>
    <row r="5237" spans="1:4" ht="15.75" customHeight="1" x14ac:dyDescent="0.3">
      <c r="A5237" s="4">
        <v>44984</v>
      </c>
      <c r="B5237" s="2">
        <v>65.48</v>
      </c>
      <c r="C5237" s="2">
        <v>-2233.23</v>
      </c>
      <c r="D5237" s="2" t="s">
        <v>53</v>
      </c>
    </row>
    <row r="5238" spans="1:4" ht="15.75" customHeight="1" x14ac:dyDescent="0.3">
      <c r="A5238" s="4">
        <v>44984</v>
      </c>
      <c r="B5238" s="2">
        <v>25.45</v>
      </c>
      <c r="C5238" s="2">
        <v>239.63</v>
      </c>
      <c r="D5238" s="2" t="s">
        <v>55</v>
      </c>
    </row>
  </sheetData>
  <autoFilter ref="A1:D5238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workbookViewId="0">
      <selection activeCell="A2" sqref="A2"/>
    </sheetView>
  </sheetViews>
  <sheetFormatPr defaultColWidth="13.44140625" defaultRowHeight="14.4" x14ac:dyDescent="0.3"/>
  <cols>
    <col min="1" max="1" width="13.109375" bestFit="1" customWidth="1"/>
    <col min="2" max="2" width="14.5546875" bestFit="1" customWidth="1"/>
    <col min="5" max="5" width="13.44140625" style="5"/>
  </cols>
  <sheetData>
    <row r="1" spans="1:5" ht="15" thickBot="1" x14ac:dyDescent="0.35">
      <c r="A1" s="8" t="s">
        <v>0</v>
      </c>
      <c r="B1" s="9" t="s">
        <v>132</v>
      </c>
    </row>
    <row r="2" spans="1:5" ht="15" thickBot="1" x14ac:dyDescent="0.35">
      <c r="A2" s="8" t="s">
        <v>133</v>
      </c>
      <c r="B2" s="10">
        <v>-17475330.530000001</v>
      </c>
      <c r="C2" s="1" t="str">
        <f>LEFT(A2,10)</f>
        <v>2021-04-22</v>
      </c>
      <c r="D2" s="1">
        <v>44308</v>
      </c>
      <c r="E2" s="13">
        <v>-17475330.530000001</v>
      </c>
    </row>
    <row r="3" spans="1:5" ht="15" thickBot="1" x14ac:dyDescent="0.35">
      <c r="A3" s="8" t="s">
        <v>134</v>
      </c>
      <c r="B3" s="10">
        <v>-18251024.23</v>
      </c>
      <c r="C3" t="str">
        <f t="shared" ref="C3:C66" si="0">LEFT(A3,10)</f>
        <v>2021-04-23</v>
      </c>
      <c r="D3" s="1">
        <v>44309</v>
      </c>
      <c r="E3" s="13">
        <v>-18251024.23</v>
      </c>
    </row>
    <row r="4" spans="1:5" ht="15" thickBot="1" x14ac:dyDescent="0.35">
      <c r="A4" s="8" t="s">
        <v>135</v>
      </c>
      <c r="B4" s="10">
        <v>-18568120.23</v>
      </c>
      <c r="C4" t="str">
        <f t="shared" si="0"/>
        <v>2021-04-24</v>
      </c>
      <c r="D4" s="1">
        <v>44310</v>
      </c>
      <c r="E4" s="13">
        <v>-18568120.23</v>
      </c>
    </row>
    <row r="5" spans="1:5" ht="15" thickBot="1" x14ac:dyDescent="0.35">
      <c r="A5" s="8" t="s">
        <v>136</v>
      </c>
      <c r="B5" s="10">
        <v>-18570199.41</v>
      </c>
      <c r="C5" t="str">
        <f t="shared" si="0"/>
        <v>2021-04-25</v>
      </c>
      <c r="D5" s="1">
        <v>44311</v>
      </c>
      <c r="E5" s="13">
        <v>-18570199.41</v>
      </c>
    </row>
    <row r="6" spans="1:5" ht="15" thickBot="1" x14ac:dyDescent="0.35">
      <c r="A6" s="8" t="s">
        <v>137</v>
      </c>
      <c r="B6" s="10">
        <v>-18234639.25</v>
      </c>
      <c r="C6" t="str">
        <f t="shared" si="0"/>
        <v>2021-04-26</v>
      </c>
      <c r="D6" s="1">
        <v>44312</v>
      </c>
      <c r="E6" s="13">
        <v>-18234639.25</v>
      </c>
    </row>
    <row r="7" spans="1:5" ht="15" thickBot="1" x14ac:dyDescent="0.35">
      <c r="A7" s="8" t="s">
        <v>138</v>
      </c>
      <c r="B7" s="10">
        <v>-18607297.710000001</v>
      </c>
      <c r="C7" t="str">
        <f t="shared" si="0"/>
        <v>2021-04-27</v>
      </c>
      <c r="D7" s="1">
        <v>44313</v>
      </c>
      <c r="E7" s="13">
        <v>-18607297.710000001</v>
      </c>
    </row>
    <row r="8" spans="1:5" ht="15" thickBot="1" x14ac:dyDescent="0.35">
      <c r="A8" s="8" t="s">
        <v>139</v>
      </c>
      <c r="B8" s="10">
        <v>-19280677.510000002</v>
      </c>
      <c r="C8" t="str">
        <f t="shared" si="0"/>
        <v>2021-04-28</v>
      </c>
      <c r="D8" s="1">
        <v>44314</v>
      </c>
      <c r="E8" s="13">
        <v>-19280677.510000002</v>
      </c>
    </row>
    <row r="9" spans="1:5" ht="15" thickBot="1" x14ac:dyDescent="0.35">
      <c r="A9" s="8" t="s">
        <v>140</v>
      </c>
      <c r="B9" s="10">
        <v>-18762910.079999998</v>
      </c>
      <c r="C9" t="str">
        <f t="shared" si="0"/>
        <v>2021-04-29</v>
      </c>
      <c r="D9" s="1">
        <v>44315</v>
      </c>
      <c r="E9" s="13">
        <v>-18762910.079999998</v>
      </c>
    </row>
    <row r="10" spans="1:5" ht="15" thickBot="1" x14ac:dyDescent="0.35">
      <c r="A10" s="8" t="s">
        <v>141</v>
      </c>
      <c r="B10" s="10">
        <v>-18166076.539999999</v>
      </c>
      <c r="C10" t="str">
        <f t="shared" si="0"/>
        <v>2021-04-30</v>
      </c>
      <c r="D10" s="1">
        <v>44316</v>
      </c>
      <c r="E10" s="13">
        <v>-18166076.539999999</v>
      </c>
    </row>
    <row r="11" spans="1:5" ht="15" thickBot="1" x14ac:dyDescent="0.35">
      <c r="A11" s="8" t="s">
        <v>142</v>
      </c>
      <c r="B11" s="10">
        <v>-18582737.010000002</v>
      </c>
      <c r="C11" t="str">
        <f t="shared" si="0"/>
        <v>2021-05-01</v>
      </c>
      <c r="D11" s="1">
        <v>44317</v>
      </c>
      <c r="E11" s="13">
        <v>-18582737.010000002</v>
      </c>
    </row>
    <row r="12" spans="1:5" ht="15" thickBot="1" x14ac:dyDescent="0.35">
      <c r="A12" s="8" t="s">
        <v>143</v>
      </c>
      <c r="B12" s="10">
        <v>-18582578.370000001</v>
      </c>
      <c r="C12" t="str">
        <f t="shared" si="0"/>
        <v>2021-05-02</v>
      </c>
      <c r="D12" s="1">
        <v>44318</v>
      </c>
      <c r="E12" s="13">
        <v>-18582578.370000001</v>
      </c>
    </row>
    <row r="13" spans="1:5" ht="15" thickBot="1" x14ac:dyDescent="0.35">
      <c r="A13" s="8" t="s">
        <v>144</v>
      </c>
      <c r="B13" s="10">
        <v>-18755260.210000001</v>
      </c>
      <c r="C13" t="str">
        <f t="shared" si="0"/>
        <v>2021-05-03</v>
      </c>
      <c r="D13" s="1">
        <v>44319</v>
      </c>
      <c r="E13" s="13">
        <v>-18755260.210000001</v>
      </c>
    </row>
    <row r="14" spans="1:5" ht="15" thickBot="1" x14ac:dyDescent="0.35">
      <c r="A14" s="8" t="s">
        <v>145</v>
      </c>
      <c r="B14" s="10">
        <v>-17354548.84</v>
      </c>
      <c r="C14" t="str">
        <f t="shared" si="0"/>
        <v>2021-05-04</v>
      </c>
      <c r="D14" s="1">
        <v>44320</v>
      </c>
      <c r="E14" s="13">
        <v>-17354548.84</v>
      </c>
    </row>
    <row r="15" spans="1:5" ht="15" thickBot="1" x14ac:dyDescent="0.35">
      <c r="A15" s="8" t="s">
        <v>146</v>
      </c>
      <c r="B15" s="10">
        <v>-17974900.920000002</v>
      </c>
      <c r="C15" t="str">
        <f t="shared" si="0"/>
        <v>2021-05-05</v>
      </c>
      <c r="D15" s="1">
        <v>44321</v>
      </c>
      <c r="E15" s="13">
        <v>-17974900.920000002</v>
      </c>
    </row>
    <row r="16" spans="1:5" ht="15" thickBot="1" x14ac:dyDescent="0.35">
      <c r="A16" s="8" t="s">
        <v>147</v>
      </c>
      <c r="B16" s="10">
        <v>-20718871.649999999</v>
      </c>
      <c r="C16" t="str">
        <f t="shared" si="0"/>
        <v>2021-05-06</v>
      </c>
      <c r="D16" s="1">
        <v>44322</v>
      </c>
      <c r="E16" s="13">
        <v>-20718871.649999999</v>
      </c>
    </row>
    <row r="17" spans="1:5" ht="15" thickBot="1" x14ac:dyDescent="0.35">
      <c r="A17" s="8" t="s">
        <v>148</v>
      </c>
      <c r="B17" s="10">
        <v>-20367341.5</v>
      </c>
      <c r="C17" t="str">
        <f t="shared" si="0"/>
        <v>2021-05-07</v>
      </c>
      <c r="D17" s="1">
        <v>44323</v>
      </c>
      <c r="E17" s="13">
        <v>-20367341.5</v>
      </c>
    </row>
    <row r="18" spans="1:5" ht="15" thickBot="1" x14ac:dyDescent="0.35">
      <c r="A18" s="8" t="s">
        <v>149</v>
      </c>
      <c r="B18" s="10">
        <v>-20629034.460000001</v>
      </c>
      <c r="C18" t="str">
        <f t="shared" si="0"/>
        <v>2021-05-08</v>
      </c>
      <c r="D18" s="1">
        <v>44324</v>
      </c>
      <c r="E18" s="13">
        <v>-20629034.460000001</v>
      </c>
    </row>
    <row r="19" spans="1:5" ht="15" thickBot="1" x14ac:dyDescent="0.35">
      <c r="A19" s="8" t="s">
        <v>150</v>
      </c>
      <c r="B19" s="10">
        <v>-20629029.010000002</v>
      </c>
      <c r="C19" t="str">
        <f t="shared" si="0"/>
        <v>2021-05-09</v>
      </c>
      <c r="D19" s="1">
        <v>44325</v>
      </c>
      <c r="E19" s="13">
        <v>-20629029.010000002</v>
      </c>
    </row>
    <row r="20" spans="1:5" ht="15" thickBot="1" x14ac:dyDescent="0.35">
      <c r="A20" s="8" t="s">
        <v>151</v>
      </c>
      <c r="B20" s="10">
        <v>-20868687.539999999</v>
      </c>
      <c r="C20" t="str">
        <f t="shared" si="0"/>
        <v>2021-05-10</v>
      </c>
      <c r="D20" s="1">
        <v>44326</v>
      </c>
      <c r="E20" s="13">
        <v>-20868687.539999999</v>
      </c>
    </row>
    <row r="21" spans="1:5" ht="15" thickBot="1" x14ac:dyDescent="0.35">
      <c r="A21" s="8" t="s">
        <v>152</v>
      </c>
      <c r="B21" s="10">
        <v>-20468989.620000001</v>
      </c>
      <c r="C21" t="str">
        <f t="shared" si="0"/>
        <v>2021-05-11</v>
      </c>
      <c r="D21" s="1">
        <v>44327</v>
      </c>
      <c r="E21" s="13">
        <v>-20468989.620000001</v>
      </c>
    </row>
    <row r="22" spans="1:5" ht="15" thickBot="1" x14ac:dyDescent="0.35">
      <c r="A22" s="8" t="s">
        <v>153</v>
      </c>
      <c r="B22" s="10">
        <v>-19136970.579999998</v>
      </c>
      <c r="C22" t="str">
        <f t="shared" si="0"/>
        <v>2021-05-12</v>
      </c>
      <c r="D22" s="1">
        <v>44328</v>
      </c>
      <c r="E22" s="13">
        <v>-19136970.579999998</v>
      </c>
    </row>
    <row r="23" spans="1:5" ht="15" thickBot="1" x14ac:dyDescent="0.35">
      <c r="A23" s="8" t="s">
        <v>154</v>
      </c>
      <c r="B23" s="10">
        <v>-20615805.579999998</v>
      </c>
      <c r="C23" t="str">
        <f t="shared" si="0"/>
        <v>2021-05-14</v>
      </c>
      <c r="D23" s="1">
        <v>44330</v>
      </c>
      <c r="E23" s="13">
        <v>-20615805.579999998</v>
      </c>
    </row>
    <row r="24" spans="1:5" ht="15" thickBot="1" x14ac:dyDescent="0.35">
      <c r="A24" s="8" t="s">
        <v>155</v>
      </c>
      <c r="B24" s="10">
        <v>-21266438.120000001</v>
      </c>
      <c r="C24" t="str">
        <f t="shared" si="0"/>
        <v>2021-05-15</v>
      </c>
      <c r="D24" s="1">
        <v>44331</v>
      </c>
      <c r="E24" s="13">
        <v>-21266438.120000001</v>
      </c>
    </row>
    <row r="25" spans="1:5" ht="15" thickBot="1" x14ac:dyDescent="0.35">
      <c r="A25" s="8" t="s">
        <v>156</v>
      </c>
      <c r="B25" s="10">
        <v>-21279943.059999999</v>
      </c>
      <c r="C25" t="str">
        <f t="shared" si="0"/>
        <v>2021-05-16</v>
      </c>
      <c r="D25" s="1">
        <v>44332</v>
      </c>
      <c r="E25" s="13">
        <v>-21279943.059999999</v>
      </c>
    </row>
    <row r="26" spans="1:5" ht="15" thickBot="1" x14ac:dyDescent="0.35">
      <c r="A26" s="8" t="s">
        <v>157</v>
      </c>
      <c r="B26" s="10">
        <v>-22164741.940000001</v>
      </c>
      <c r="C26" t="str">
        <f t="shared" si="0"/>
        <v>2021-05-17</v>
      </c>
      <c r="D26" s="1">
        <v>44333</v>
      </c>
      <c r="E26" s="13">
        <v>-22164741.940000001</v>
      </c>
    </row>
    <row r="27" spans="1:5" ht="15" thickBot="1" x14ac:dyDescent="0.35">
      <c r="A27" s="8" t="s">
        <v>158</v>
      </c>
      <c r="B27" s="10">
        <v>-22112918.91</v>
      </c>
      <c r="C27" t="str">
        <f t="shared" si="0"/>
        <v>2021-05-18</v>
      </c>
      <c r="D27" s="1">
        <v>44334</v>
      </c>
      <c r="E27" s="13">
        <v>-22112918.91</v>
      </c>
    </row>
    <row r="28" spans="1:5" ht="15" thickBot="1" x14ac:dyDescent="0.35">
      <c r="A28" s="8" t="s">
        <v>159</v>
      </c>
      <c r="B28" s="10">
        <v>-19131401.149999999</v>
      </c>
      <c r="C28" t="str">
        <f t="shared" si="0"/>
        <v>2021-05-19</v>
      </c>
      <c r="D28" s="1">
        <v>44335</v>
      </c>
      <c r="E28" s="13">
        <v>-19131401.149999999</v>
      </c>
    </row>
    <row r="29" spans="1:5" ht="15" thickBot="1" x14ac:dyDescent="0.35">
      <c r="A29" s="8" t="s">
        <v>160</v>
      </c>
      <c r="B29" s="10">
        <v>-20772290.760000002</v>
      </c>
      <c r="C29" t="str">
        <f t="shared" si="0"/>
        <v>2021-05-20</v>
      </c>
      <c r="D29" s="1">
        <v>44336</v>
      </c>
      <c r="E29" s="13">
        <v>-20772290.760000002</v>
      </c>
    </row>
    <row r="30" spans="1:5" ht="15" thickBot="1" x14ac:dyDescent="0.35">
      <c r="A30" s="8" t="s">
        <v>161</v>
      </c>
      <c r="B30" s="10">
        <v>-20014037.850000001</v>
      </c>
      <c r="C30" t="str">
        <f t="shared" si="0"/>
        <v>2021-05-21</v>
      </c>
      <c r="D30" s="1">
        <v>44337</v>
      </c>
      <c r="E30" s="13">
        <v>-20014037.850000001</v>
      </c>
    </row>
    <row r="31" spans="1:5" ht="15" thickBot="1" x14ac:dyDescent="0.35">
      <c r="A31" s="8" t="s">
        <v>162</v>
      </c>
      <c r="B31" s="10">
        <v>-20502172.280000001</v>
      </c>
      <c r="C31" t="str">
        <f t="shared" si="0"/>
        <v>2021-05-22</v>
      </c>
      <c r="D31" s="1">
        <v>44338</v>
      </c>
      <c r="E31" s="13">
        <v>-20502172.280000001</v>
      </c>
    </row>
    <row r="32" spans="1:5" ht="15" thickBot="1" x14ac:dyDescent="0.35">
      <c r="A32" s="8" t="s">
        <v>163</v>
      </c>
      <c r="B32" s="10">
        <v>-20502517.010000002</v>
      </c>
      <c r="C32" t="str">
        <f t="shared" si="0"/>
        <v>2021-05-23</v>
      </c>
      <c r="D32" s="1">
        <v>44339</v>
      </c>
      <c r="E32" s="13">
        <v>-20502517.010000002</v>
      </c>
    </row>
    <row r="33" spans="1:5" ht="15" thickBot="1" x14ac:dyDescent="0.35">
      <c r="A33" s="8" t="s">
        <v>164</v>
      </c>
      <c r="B33" s="10">
        <v>-20401961.91</v>
      </c>
      <c r="C33" t="str">
        <f t="shared" si="0"/>
        <v>2021-05-24</v>
      </c>
      <c r="D33" s="1">
        <v>44340</v>
      </c>
      <c r="E33" s="13">
        <v>-20401961.91</v>
      </c>
    </row>
    <row r="34" spans="1:5" ht="15" thickBot="1" x14ac:dyDescent="0.35">
      <c r="A34" s="8" t="s">
        <v>165</v>
      </c>
      <c r="B34" s="10">
        <v>-21936699.82</v>
      </c>
      <c r="C34" t="str">
        <f t="shared" si="0"/>
        <v>2021-05-25</v>
      </c>
      <c r="D34" s="1">
        <v>44341</v>
      </c>
      <c r="E34" s="13">
        <v>-21936699.82</v>
      </c>
    </row>
    <row r="35" spans="1:5" ht="15" thickBot="1" x14ac:dyDescent="0.35">
      <c r="A35" s="8" t="s">
        <v>166</v>
      </c>
      <c r="B35" s="10">
        <v>-20557593.390000001</v>
      </c>
      <c r="C35" t="str">
        <f t="shared" si="0"/>
        <v>2021-05-26</v>
      </c>
      <c r="D35" s="1">
        <v>44342</v>
      </c>
      <c r="E35" s="13">
        <v>-20557593.390000001</v>
      </c>
    </row>
    <row r="36" spans="1:5" ht="15" thickBot="1" x14ac:dyDescent="0.35">
      <c r="A36" s="8" t="s">
        <v>167</v>
      </c>
      <c r="B36" s="10">
        <v>-21989220.140000001</v>
      </c>
      <c r="C36" t="str">
        <f t="shared" si="0"/>
        <v>2021-05-27</v>
      </c>
      <c r="D36" s="1">
        <v>44343</v>
      </c>
      <c r="E36" s="13">
        <v>-21989220.140000001</v>
      </c>
    </row>
    <row r="37" spans="1:5" ht="15" thickBot="1" x14ac:dyDescent="0.35">
      <c r="A37" s="8" t="s">
        <v>168</v>
      </c>
      <c r="B37" s="10">
        <v>-21588315.629999999</v>
      </c>
      <c r="C37" t="str">
        <f t="shared" si="0"/>
        <v>2021-05-28</v>
      </c>
      <c r="D37" s="1">
        <v>44344</v>
      </c>
      <c r="E37" s="13">
        <v>-21588315.629999999</v>
      </c>
    </row>
    <row r="38" spans="1:5" ht="15" thickBot="1" x14ac:dyDescent="0.35">
      <c r="A38" s="8" t="s">
        <v>169</v>
      </c>
      <c r="B38" s="10">
        <v>-21973896.309999999</v>
      </c>
      <c r="C38" t="str">
        <f t="shared" si="0"/>
        <v>2021-05-29</v>
      </c>
      <c r="D38" s="1">
        <v>44345</v>
      </c>
      <c r="E38" s="13">
        <v>-21973896.309999999</v>
      </c>
    </row>
    <row r="39" spans="1:5" ht="15" thickBot="1" x14ac:dyDescent="0.35">
      <c r="A39" s="8" t="s">
        <v>170</v>
      </c>
      <c r="B39" s="10">
        <v>-21973007.84</v>
      </c>
      <c r="C39" t="str">
        <f t="shared" si="0"/>
        <v>2021-05-30</v>
      </c>
      <c r="D39" s="1">
        <v>44346</v>
      </c>
      <c r="E39" s="13">
        <v>-21973007.84</v>
      </c>
    </row>
    <row r="40" spans="1:5" ht="15" thickBot="1" x14ac:dyDescent="0.35">
      <c r="A40" s="8" t="s">
        <v>171</v>
      </c>
      <c r="B40" s="10">
        <v>-21938245.550000001</v>
      </c>
      <c r="C40" t="str">
        <f t="shared" si="0"/>
        <v>2021-05-31</v>
      </c>
      <c r="D40" s="1">
        <v>44347</v>
      </c>
      <c r="E40" s="13">
        <v>-21938245.550000001</v>
      </c>
    </row>
    <row r="41" spans="1:5" ht="15" thickBot="1" x14ac:dyDescent="0.35">
      <c r="A41" s="8" t="s">
        <v>172</v>
      </c>
      <c r="B41" s="10">
        <v>-21277730.899999999</v>
      </c>
      <c r="C41" t="str">
        <f t="shared" si="0"/>
        <v>2021-06-01</v>
      </c>
      <c r="D41" s="1">
        <v>44348</v>
      </c>
      <c r="E41" s="13">
        <v>-21277730.899999999</v>
      </c>
    </row>
    <row r="42" spans="1:5" ht="15" thickBot="1" x14ac:dyDescent="0.35">
      <c r="A42" s="8" t="s">
        <v>173</v>
      </c>
      <c r="B42" s="10">
        <v>-21400303.02</v>
      </c>
      <c r="C42" t="str">
        <f t="shared" si="0"/>
        <v>2021-06-02</v>
      </c>
      <c r="D42" s="1">
        <v>44349</v>
      </c>
      <c r="E42" s="13">
        <v>-21400303.02</v>
      </c>
    </row>
    <row r="43" spans="1:5" ht="15" thickBot="1" x14ac:dyDescent="0.35">
      <c r="A43" s="8" t="s">
        <v>174</v>
      </c>
      <c r="B43" s="10">
        <v>-21971374.16</v>
      </c>
      <c r="C43" t="str">
        <f t="shared" si="0"/>
        <v>2021-06-03</v>
      </c>
      <c r="D43" s="1">
        <v>44350</v>
      </c>
      <c r="E43" s="13">
        <v>-21971374.16</v>
      </c>
    </row>
    <row r="44" spans="1:5" ht="15" thickBot="1" x14ac:dyDescent="0.35">
      <c r="A44" s="8" t="s">
        <v>175</v>
      </c>
      <c r="B44" s="10">
        <v>-20104260.710000001</v>
      </c>
      <c r="C44" t="str">
        <f t="shared" si="0"/>
        <v>2021-06-04</v>
      </c>
      <c r="D44" s="1">
        <v>44351</v>
      </c>
      <c r="E44" s="13">
        <v>-20104260.710000001</v>
      </c>
    </row>
    <row r="45" spans="1:5" ht="15" thickBot="1" x14ac:dyDescent="0.35">
      <c r="A45" s="8" t="s">
        <v>176</v>
      </c>
      <c r="B45" s="10">
        <v>-20159690.890000001</v>
      </c>
      <c r="C45" t="str">
        <f t="shared" si="0"/>
        <v>2021-06-05</v>
      </c>
      <c r="D45" s="1">
        <v>44352</v>
      </c>
      <c r="E45" s="13">
        <v>-20159690.890000001</v>
      </c>
    </row>
    <row r="46" spans="1:5" ht="15" thickBot="1" x14ac:dyDescent="0.35">
      <c r="A46" s="8" t="s">
        <v>177</v>
      </c>
      <c r="B46" s="10">
        <v>-20160052.390000001</v>
      </c>
      <c r="C46" t="str">
        <f t="shared" si="0"/>
        <v>2021-06-06</v>
      </c>
      <c r="D46" s="1">
        <v>44353</v>
      </c>
      <c r="E46" s="13">
        <v>-20160052.390000001</v>
      </c>
    </row>
    <row r="47" spans="1:5" ht="15" thickBot="1" x14ac:dyDescent="0.35">
      <c r="A47" s="8" t="s">
        <v>178</v>
      </c>
      <c r="B47" s="10">
        <v>-21109488.789999999</v>
      </c>
      <c r="C47" t="str">
        <f t="shared" si="0"/>
        <v>2021-06-07</v>
      </c>
      <c r="D47" s="1">
        <v>44354</v>
      </c>
      <c r="E47" s="13">
        <v>-21109488.789999999</v>
      </c>
    </row>
    <row r="48" spans="1:5" ht="15" thickBot="1" x14ac:dyDescent="0.35">
      <c r="A48" s="8" t="s">
        <v>179</v>
      </c>
      <c r="B48" s="10">
        <v>-20325810.010000002</v>
      </c>
      <c r="C48" t="str">
        <f t="shared" si="0"/>
        <v>2021-06-08</v>
      </c>
      <c r="D48" s="1">
        <v>44355</v>
      </c>
      <c r="E48" s="13">
        <v>-20325810.010000002</v>
      </c>
    </row>
    <row r="49" spans="1:5" ht="15" thickBot="1" x14ac:dyDescent="0.35">
      <c r="A49" s="8" t="s">
        <v>180</v>
      </c>
      <c r="B49" s="10">
        <v>-20539164.98</v>
      </c>
      <c r="C49" t="str">
        <f t="shared" si="0"/>
        <v>2021-06-09</v>
      </c>
      <c r="D49" s="1">
        <v>44356</v>
      </c>
      <c r="E49" s="13">
        <v>-20539164.98</v>
      </c>
    </row>
    <row r="50" spans="1:5" ht="15" thickBot="1" x14ac:dyDescent="0.35">
      <c r="A50" s="8" t="s">
        <v>181</v>
      </c>
      <c r="B50" s="10">
        <v>-20486980.079999998</v>
      </c>
      <c r="C50" t="str">
        <f t="shared" si="0"/>
        <v>2021-06-10</v>
      </c>
      <c r="D50" s="1">
        <v>44357</v>
      </c>
      <c r="E50" s="13">
        <v>-20486980.079999998</v>
      </c>
    </row>
    <row r="51" spans="1:5" ht="15" thickBot="1" x14ac:dyDescent="0.35">
      <c r="A51" s="8" t="s">
        <v>182</v>
      </c>
      <c r="B51" s="10">
        <v>-21363328.550000001</v>
      </c>
      <c r="C51" t="str">
        <f t="shared" si="0"/>
        <v>2021-06-11</v>
      </c>
      <c r="D51" s="1">
        <v>44358</v>
      </c>
      <c r="E51" s="13">
        <v>-21363328.550000001</v>
      </c>
    </row>
    <row r="52" spans="1:5" ht="15" thickBot="1" x14ac:dyDescent="0.35">
      <c r="A52" s="8" t="s">
        <v>183</v>
      </c>
      <c r="B52" s="10">
        <v>-21811572.390000001</v>
      </c>
      <c r="C52" t="str">
        <f t="shared" si="0"/>
        <v>2021-06-12</v>
      </c>
      <c r="D52" s="1">
        <v>44359</v>
      </c>
      <c r="E52" s="13">
        <v>-21811572.390000001</v>
      </c>
    </row>
    <row r="53" spans="1:5" ht="15" thickBot="1" x14ac:dyDescent="0.35">
      <c r="A53" s="8" t="s">
        <v>184</v>
      </c>
      <c r="B53" s="10">
        <v>-21812816.010000002</v>
      </c>
      <c r="C53" t="str">
        <f t="shared" si="0"/>
        <v>2021-06-13</v>
      </c>
      <c r="D53" s="1">
        <v>44360</v>
      </c>
      <c r="E53" s="13">
        <v>-21812816.010000002</v>
      </c>
    </row>
    <row r="54" spans="1:5" ht="15" thickBot="1" x14ac:dyDescent="0.35">
      <c r="A54" s="8" t="s">
        <v>185</v>
      </c>
      <c r="B54" s="10">
        <v>-20737048.93</v>
      </c>
      <c r="C54" t="str">
        <f t="shared" si="0"/>
        <v>2021-06-14</v>
      </c>
      <c r="D54" s="1">
        <v>44361</v>
      </c>
      <c r="E54" s="13">
        <v>-20737048.93</v>
      </c>
    </row>
    <row r="55" spans="1:5" ht="15" thickBot="1" x14ac:dyDescent="0.35">
      <c r="A55" s="8" t="s">
        <v>186</v>
      </c>
      <c r="B55" s="10">
        <v>-21538613.25</v>
      </c>
      <c r="C55" t="str">
        <f t="shared" si="0"/>
        <v>2021-06-15</v>
      </c>
      <c r="D55" s="1">
        <v>44362</v>
      </c>
      <c r="E55" s="13">
        <v>-21538613.25</v>
      </c>
    </row>
    <row r="56" spans="1:5" ht="15" thickBot="1" x14ac:dyDescent="0.35">
      <c r="A56" s="8" t="s">
        <v>187</v>
      </c>
      <c r="B56" s="10">
        <v>-22644118.449999999</v>
      </c>
      <c r="C56" t="str">
        <f t="shared" si="0"/>
        <v>2021-06-16</v>
      </c>
      <c r="D56" s="1">
        <v>44363</v>
      </c>
      <c r="E56" s="13">
        <v>-22644118.449999999</v>
      </c>
    </row>
    <row r="57" spans="1:5" ht="15" thickBot="1" x14ac:dyDescent="0.35">
      <c r="A57" s="8" t="s">
        <v>188</v>
      </c>
      <c r="B57" s="10">
        <v>-23553119.059999999</v>
      </c>
      <c r="C57" t="str">
        <f t="shared" si="0"/>
        <v>2021-06-17</v>
      </c>
      <c r="D57" s="1">
        <v>44364</v>
      </c>
      <c r="E57" s="13">
        <v>-23553119.059999999</v>
      </c>
    </row>
    <row r="58" spans="1:5" ht="15" thickBot="1" x14ac:dyDescent="0.35">
      <c r="A58" s="8" t="s">
        <v>189</v>
      </c>
      <c r="B58" s="10">
        <v>-23235850.16</v>
      </c>
      <c r="C58" t="str">
        <f t="shared" si="0"/>
        <v>2021-06-18</v>
      </c>
      <c r="D58" s="1">
        <v>44365</v>
      </c>
      <c r="E58" s="13">
        <v>-23235850.16</v>
      </c>
    </row>
    <row r="59" spans="1:5" ht="15" thickBot="1" x14ac:dyDescent="0.35">
      <c r="A59" s="8" t="s">
        <v>190</v>
      </c>
      <c r="B59" s="10">
        <v>-23785735.43</v>
      </c>
      <c r="C59" t="str">
        <f t="shared" si="0"/>
        <v>2021-06-19</v>
      </c>
      <c r="D59" s="1">
        <v>44366</v>
      </c>
      <c r="E59" s="13">
        <v>-23785735.43</v>
      </c>
    </row>
    <row r="60" spans="1:5" ht="15" thickBot="1" x14ac:dyDescent="0.35">
      <c r="A60" s="8" t="s">
        <v>191</v>
      </c>
      <c r="B60" s="10">
        <v>-23786394.309999999</v>
      </c>
      <c r="C60" t="str">
        <f t="shared" si="0"/>
        <v>2021-06-20</v>
      </c>
      <c r="D60" s="1">
        <v>44367</v>
      </c>
      <c r="E60" s="13">
        <v>-23786394.309999999</v>
      </c>
    </row>
    <row r="61" spans="1:5" ht="15" thickBot="1" x14ac:dyDescent="0.35">
      <c r="A61" s="8" t="s">
        <v>192</v>
      </c>
      <c r="B61" s="10">
        <v>-22783372.77</v>
      </c>
      <c r="C61" t="str">
        <f t="shared" si="0"/>
        <v>2021-06-21</v>
      </c>
      <c r="D61" s="1">
        <v>44368</v>
      </c>
      <c r="E61" s="13">
        <v>-22783372.77</v>
      </c>
    </row>
    <row r="62" spans="1:5" ht="15" thickBot="1" x14ac:dyDescent="0.35">
      <c r="A62" s="8" t="s">
        <v>193</v>
      </c>
      <c r="B62" s="10">
        <v>-20957228.579999998</v>
      </c>
      <c r="C62" t="str">
        <f t="shared" si="0"/>
        <v>2021-06-22</v>
      </c>
      <c r="D62" s="1">
        <v>44369</v>
      </c>
      <c r="E62" s="13">
        <v>-20957228.579999998</v>
      </c>
    </row>
    <row r="63" spans="1:5" ht="15" thickBot="1" x14ac:dyDescent="0.35">
      <c r="A63" s="8" t="s">
        <v>194</v>
      </c>
      <c r="B63" s="10">
        <v>-21013283.579999998</v>
      </c>
      <c r="C63" t="str">
        <f t="shared" si="0"/>
        <v>2021-06-23</v>
      </c>
      <c r="D63" s="1">
        <v>44370</v>
      </c>
      <c r="E63" s="13">
        <v>-21013283.579999998</v>
      </c>
    </row>
    <row r="64" spans="1:5" ht="15" thickBot="1" x14ac:dyDescent="0.35">
      <c r="A64" s="8" t="s">
        <v>195</v>
      </c>
      <c r="B64" s="10">
        <v>-20435136.879999999</v>
      </c>
      <c r="C64" t="str">
        <f t="shared" si="0"/>
        <v>2021-06-24</v>
      </c>
      <c r="D64" s="1">
        <v>44371</v>
      </c>
      <c r="E64" s="13">
        <v>-20435136.879999999</v>
      </c>
    </row>
    <row r="65" spans="1:5" ht="15" thickBot="1" x14ac:dyDescent="0.35">
      <c r="A65" s="8" t="s">
        <v>196</v>
      </c>
      <c r="B65" s="10">
        <v>-20596938.91</v>
      </c>
      <c r="C65" t="str">
        <f t="shared" si="0"/>
        <v>2021-06-25</v>
      </c>
      <c r="D65" s="1">
        <v>44372</v>
      </c>
      <c r="E65" s="13">
        <v>-20596938.91</v>
      </c>
    </row>
    <row r="66" spans="1:5" ht="15" thickBot="1" x14ac:dyDescent="0.35">
      <c r="A66" s="8" t="s">
        <v>197</v>
      </c>
      <c r="B66" s="10">
        <v>-20977744.949999999</v>
      </c>
      <c r="C66" t="str">
        <f t="shared" si="0"/>
        <v>2021-06-26</v>
      </c>
      <c r="D66" s="1">
        <v>44373</v>
      </c>
      <c r="E66" s="13">
        <v>-20977744.949999999</v>
      </c>
    </row>
    <row r="67" spans="1:5" ht="15" thickBot="1" x14ac:dyDescent="0.35">
      <c r="A67" s="8" t="s">
        <v>198</v>
      </c>
      <c r="B67" s="10">
        <v>-20976420.609999999</v>
      </c>
      <c r="C67" t="str">
        <f t="shared" ref="C67:C130" si="1">LEFT(A67,10)</f>
        <v>2021-06-27</v>
      </c>
      <c r="D67" s="1">
        <v>44374</v>
      </c>
      <c r="E67" s="13">
        <v>-20976420.609999999</v>
      </c>
    </row>
    <row r="68" spans="1:5" ht="15" thickBot="1" x14ac:dyDescent="0.35">
      <c r="A68" s="8" t="s">
        <v>199</v>
      </c>
      <c r="B68" s="10">
        <v>-20127838.579999998</v>
      </c>
      <c r="C68" t="str">
        <f t="shared" si="1"/>
        <v>2021-06-28</v>
      </c>
      <c r="D68" s="1">
        <v>44375</v>
      </c>
      <c r="E68" s="13">
        <v>-20127838.579999998</v>
      </c>
    </row>
    <row r="69" spans="1:5" ht="15" thickBot="1" x14ac:dyDescent="0.35">
      <c r="A69" s="8" t="s">
        <v>200</v>
      </c>
      <c r="B69" s="10">
        <v>-21190088.23</v>
      </c>
      <c r="C69" t="str">
        <f t="shared" si="1"/>
        <v>2021-06-30</v>
      </c>
      <c r="D69" s="1">
        <v>44377</v>
      </c>
      <c r="E69" s="13">
        <v>-21190088.23</v>
      </c>
    </row>
    <row r="70" spans="1:5" ht="15" thickBot="1" x14ac:dyDescent="0.35">
      <c r="A70" s="8" t="s">
        <v>201</v>
      </c>
      <c r="B70" s="10">
        <v>-22374583.579999998</v>
      </c>
      <c r="C70" t="str">
        <f t="shared" si="1"/>
        <v>2021-07-01</v>
      </c>
      <c r="D70" s="1">
        <v>44378</v>
      </c>
      <c r="E70" s="13">
        <v>-22374583.579999998</v>
      </c>
    </row>
    <row r="71" spans="1:5" ht="15" thickBot="1" x14ac:dyDescent="0.35">
      <c r="A71" s="8" t="s">
        <v>202</v>
      </c>
      <c r="B71" s="10">
        <v>-20957557.52</v>
      </c>
      <c r="C71" t="str">
        <f t="shared" si="1"/>
        <v>2021-07-02</v>
      </c>
      <c r="D71" s="1">
        <v>44379</v>
      </c>
      <c r="E71" s="13">
        <v>-20957557.52</v>
      </c>
    </row>
    <row r="72" spans="1:5" ht="15" thickBot="1" x14ac:dyDescent="0.35">
      <c r="A72" s="8" t="s">
        <v>203</v>
      </c>
      <c r="B72" s="10">
        <v>-21336779.039999999</v>
      </c>
      <c r="C72" t="str">
        <f t="shared" si="1"/>
        <v>2021-07-03</v>
      </c>
      <c r="D72" s="1">
        <v>44380</v>
      </c>
      <c r="E72" s="13">
        <v>-21336779.039999999</v>
      </c>
    </row>
    <row r="73" spans="1:5" ht="15" thickBot="1" x14ac:dyDescent="0.35">
      <c r="A73" s="8" t="s">
        <v>204</v>
      </c>
      <c r="B73" s="10">
        <v>-21336497.760000002</v>
      </c>
      <c r="C73" t="str">
        <f t="shared" si="1"/>
        <v>2021-07-04</v>
      </c>
      <c r="D73" s="1">
        <v>44381</v>
      </c>
      <c r="E73" s="13">
        <v>-21336497.760000002</v>
      </c>
    </row>
    <row r="74" spans="1:5" ht="15" thickBot="1" x14ac:dyDescent="0.35">
      <c r="A74" s="8" t="s">
        <v>205</v>
      </c>
      <c r="B74" s="10">
        <v>-21411735.760000002</v>
      </c>
      <c r="C74" t="str">
        <f t="shared" si="1"/>
        <v>2021-07-05</v>
      </c>
      <c r="D74" s="1">
        <v>44382</v>
      </c>
      <c r="E74" s="13">
        <v>-21411735.760000002</v>
      </c>
    </row>
    <row r="75" spans="1:5" ht="15" thickBot="1" x14ac:dyDescent="0.35">
      <c r="A75" s="8" t="s">
        <v>206</v>
      </c>
      <c r="B75" s="10">
        <v>-20947711.84</v>
      </c>
      <c r="C75" t="str">
        <f t="shared" si="1"/>
        <v>2021-07-06</v>
      </c>
      <c r="D75" s="1">
        <v>44383</v>
      </c>
      <c r="E75" s="13">
        <v>-20947711.84</v>
      </c>
    </row>
    <row r="76" spans="1:5" ht="15" thickBot="1" x14ac:dyDescent="0.35">
      <c r="A76" s="8" t="s">
        <v>207</v>
      </c>
      <c r="B76" s="10">
        <v>-21651795.489999998</v>
      </c>
      <c r="C76" t="str">
        <f t="shared" si="1"/>
        <v>2021-07-07</v>
      </c>
      <c r="D76" s="1">
        <v>44384</v>
      </c>
      <c r="E76" s="13">
        <v>-21651795.489999998</v>
      </c>
    </row>
    <row r="77" spans="1:5" ht="15" thickBot="1" x14ac:dyDescent="0.35">
      <c r="A77" s="8" t="s">
        <v>208</v>
      </c>
      <c r="B77" s="10">
        <v>-22351934.25</v>
      </c>
      <c r="C77" t="str">
        <f t="shared" si="1"/>
        <v>2021-07-08</v>
      </c>
      <c r="D77" s="1">
        <v>44385</v>
      </c>
      <c r="E77" s="13">
        <v>-22351934.25</v>
      </c>
    </row>
    <row r="78" spans="1:5" ht="15" thickBot="1" x14ac:dyDescent="0.35">
      <c r="A78" s="8" t="s">
        <v>209</v>
      </c>
      <c r="B78" s="10">
        <v>-20826953.649999999</v>
      </c>
      <c r="C78" t="str">
        <f t="shared" si="1"/>
        <v>2021-07-09</v>
      </c>
      <c r="D78" s="1">
        <v>44386</v>
      </c>
      <c r="E78" s="13">
        <v>-20826953.649999999</v>
      </c>
    </row>
    <row r="79" spans="1:5" ht="15" thickBot="1" x14ac:dyDescent="0.35">
      <c r="A79" s="8" t="s">
        <v>210</v>
      </c>
      <c r="B79" s="10">
        <v>-21246510.600000001</v>
      </c>
      <c r="C79" t="str">
        <f t="shared" si="1"/>
        <v>2021-07-10</v>
      </c>
      <c r="D79" s="1">
        <v>44387</v>
      </c>
      <c r="E79" s="13">
        <v>-21246510.600000001</v>
      </c>
    </row>
    <row r="80" spans="1:5" ht="15" thickBot="1" x14ac:dyDescent="0.35">
      <c r="A80" s="8" t="s">
        <v>211</v>
      </c>
      <c r="B80" s="10">
        <v>-21245668.18</v>
      </c>
      <c r="C80" t="str">
        <f t="shared" si="1"/>
        <v>2021-07-11</v>
      </c>
      <c r="D80" s="1">
        <v>44388</v>
      </c>
      <c r="E80" s="13">
        <v>-21245668.18</v>
      </c>
    </row>
    <row r="81" spans="1:5" ht="15" thickBot="1" x14ac:dyDescent="0.35">
      <c r="A81" s="8" t="s">
        <v>212</v>
      </c>
      <c r="B81" s="10">
        <v>-20822003.73</v>
      </c>
      <c r="C81" t="str">
        <f t="shared" si="1"/>
        <v>2021-07-12</v>
      </c>
      <c r="D81" s="1">
        <v>44389</v>
      </c>
      <c r="E81" s="13">
        <v>-20822003.73</v>
      </c>
    </row>
    <row r="82" spans="1:5" ht="15" thickBot="1" x14ac:dyDescent="0.35">
      <c r="A82" s="8" t="s">
        <v>213</v>
      </c>
      <c r="B82" s="10">
        <v>-22861505.960000001</v>
      </c>
      <c r="C82" t="str">
        <f t="shared" si="1"/>
        <v>2021-07-13</v>
      </c>
      <c r="D82" s="1">
        <v>44390</v>
      </c>
      <c r="E82" s="13">
        <v>-22861505.960000001</v>
      </c>
    </row>
    <row r="83" spans="1:5" ht="15" thickBot="1" x14ac:dyDescent="0.35">
      <c r="A83" s="8" t="s">
        <v>214</v>
      </c>
      <c r="B83" s="10">
        <v>-22544680.719999999</v>
      </c>
      <c r="C83" t="str">
        <f t="shared" si="1"/>
        <v>2021-07-14</v>
      </c>
      <c r="D83" s="1">
        <v>44391</v>
      </c>
      <c r="E83" s="13">
        <v>-22544680.719999999</v>
      </c>
    </row>
    <row r="84" spans="1:5" ht="15" thickBot="1" x14ac:dyDescent="0.35">
      <c r="A84" s="8" t="s">
        <v>215</v>
      </c>
      <c r="B84" s="10">
        <v>-23680591.68</v>
      </c>
      <c r="C84" t="str">
        <f t="shared" si="1"/>
        <v>2021-07-15</v>
      </c>
      <c r="D84" s="1">
        <v>44392</v>
      </c>
      <c r="E84" s="13">
        <v>-23680591.68</v>
      </c>
    </row>
    <row r="85" spans="1:5" ht="15" thickBot="1" x14ac:dyDescent="0.35">
      <c r="A85" s="8" t="s">
        <v>216</v>
      </c>
      <c r="B85" s="10">
        <v>-23867011.890000001</v>
      </c>
      <c r="C85" t="str">
        <f t="shared" si="1"/>
        <v>2021-07-16</v>
      </c>
      <c r="D85" s="1">
        <v>44393</v>
      </c>
      <c r="E85" s="13">
        <v>-23867011.890000001</v>
      </c>
    </row>
    <row r="86" spans="1:5" ht="15" thickBot="1" x14ac:dyDescent="0.35">
      <c r="A86" s="8" t="s">
        <v>217</v>
      </c>
      <c r="B86" s="10">
        <v>-24205912.670000002</v>
      </c>
      <c r="C86" t="str">
        <f t="shared" si="1"/>
        <v>2021-07-17</v>
      </c>
      <c r="D86" s="1">
        <v>44394</v>
      </c>
      <c r="E86" s="13">
        <v>-24205912.670000002</v>
      </c>
    </row>
    <row r="87" spans="1:5" ht="15" thickBot="1" x14ac:dyDescent="0.35">
      <c r="A87" s="8" t="s">
        <v>218</v>
      </c>
      <c r="B87" s="10">
        <v>-24206796.41</v>
      </c>
      <c r="C87" t="str">
        <f t="shared" si="1"/>
        <v>2021-07-18</v>
      </c>
      <c r="D87" s="1">
        <v>44395</v>
      </c>
      <c r="E87" s="13">
        <v>-24206796.41</v>
      </c>
    </row>
    <row r="88" spans="1:5" ht="15" thickBot="1" x14ac:dyDescent="0.35">
      <c r="A88" s="8" t="s">
        <v>219</v>
      </c>
      <c r="B88" s="10">
        <v>-25506632.690000001</v>
      </c>
      <c r="C88" t="str">
        <f t="shared" si="1"/>
        <v>2021-07-19</v>
      </c>
      <c r="D88" s="1">
        <v>44396</v>
      </c>
      <c r="E88" s="13">
        <v>-25506632.690000001</v>
      </c>
    </row>
    <row r="89" spans="1:5" ht="15" thickBot="1" x14ac:dyDescent="0.35">
      <c r="A89" s="8" t="s">
        <v>220</v>
      </c>
      <c r="B89" s="10">
        <v>-23992382.079999998</v>
      </c>
      <c r="C89" t="str">
        <f t="shared" si="1"/>
        <v>2021-07-20</v>
      </c>
      <c r="D89" s="1">
        <v>44397</v>
      </c>
      <c r="E89" s="13">
        <v>-23992382.079999998</v>
      </c>
    </row>
    <row r="90" spans="1:5" ht="15" thickBot="1" x14ac:dyDescent="0.35">
      <c r="A90" s="8" t="s">
        <v>221</v>
      </c>
      <c r="B90" s="10">
        <v>-22217487.739999998</v>
      </c>
      <c r="C90" t="str">
        <f t="shared" si="1"/>
        <v>2021-07-21</v>
      </c>
      <c r="D90" s="1">
        <v>44398</v>
      </c>
      <c r="E90" s="13">
        <v>-22217487.739999998</v>
      </c>
    </row>
    <row r="91" spans="1:5" ht="15" thickBot="1" x14ac:dyDescent="0.35">
      <c r="A91" s="8" t="s">
        <v>222</v>
      </c>
      <c r="B91" s="10">
        <v>-22254290.899999999</v>
      </c>
      <c r="C91" t="str">
        <f t="shared" si="1"/>
        <v>2021-07-22</v>
      </c>
      <c r="D91" s="1">
        <v>44399</v>
      </c>
      <c r="E91" s="13">
        <v>-22254290.899999999</v>
      </c>
    </row>
    <row r="92" spans="1:5" ht="15" thickBot="1" x14ac:dyDescent="0.35">
      <c r="A92" s="8" t="s">
        <v>223</v>
      </c>
      <c r="B92" s="10">
        <v>-22590075.100000001</v>
      </c>
      <c r="C92" t="str">
        <f t="shared" si="1"/>
        <v>2021-07-23</v>
      </c>
      <c r="D92" s="1">
        <v>44400</v>
      </c>
      <c r="E92" s="13">
        <v>-22590075.100000001</v>
      </c>
    </row>
    <row r="93" spans="1:5" ht="15" thickBot="1" x14ac:dyDescent="0.35">
      <c r="A93" s="8" t="s">
        <v>224</v>
      </c>
      <c r="B93" s="10">
        <v>-22799596.510000002</v>
      </c>
      <c r="C93" t="str">
        <f t="shared" si="1"/>
        <v>2021-07-24</v>
      </c>
      <c r="D93" s="1">
        <v>44401</v>
      </c>
      <c r="E93" s="13">
        <v>-22799596.510000002</v>
      </c>
    </row>
    <row r="94" spans="1:5" ht="15" thickBot="1" x14ac:dyDescent="0.35">
      <c r="A94" s="8" t="s">
        <v>225</v>
      </c>
      <c r="B94" s="10">
        <v>-22798800.600000001</v>
      </c>
      <c r="C94" t="str">
        <f t="shared" si="1"/>
        <v>2021-07-25</v>
      </c>
      <c r="D94" s="1">
        <v>44402</v>
      </c>
      <c r="E94" s="13">
        <v>-22798800.600000001</v>
      </c>
    </row>
    <row r="95" spans="1:5" ht="15" thickBot="1" x14ac:dyDescent="0.35">
      <c r="A95" s="8" t="s">
        <v>226</v>
      </c>
      <c r="B95" s="10">
        <v>-23339744.02</v>
      </c>
      <c r="C95" t="str">
        <f t="shared" si="1"/>
        <v>2021-07-26</v>
      </c>
      <c r="D95" s="1">
        <v>44403</v>
      </c>
      <c r="E95" s="13">
        <v>-23339744.02</v>
      </c>
    </row>
    <row r="96" spans="1:5" ht="15" thickBot="1" x14ac:dyDescent="0.35">
      <c r="A96" s="8" t="s">
        <v>227</v>
      </c>
      <c r="B96" s="10">
        <v>-23505630.43</v>
      </c>
      <c r="C96" t="str">
        <f t="shared" si="1"/>
        <v>2021-07-27</v>
      </c>
      <c r="D96" s="1">
        <v>44404</v>
      </c>
      <c r="E96" s="13">
        <v>-23505630.43</v>
      </c>
    </row>
    <row r="97" spans="1:5" ht="15" thickBot="1" x14ac:dyDescent="0.35">
      <c r="A97" s="8" t="s">
        <v>228</v>
      </c>
      <c r="B97" s="10">
        <v>-23477716.260000002</v>
      </c>
      <c r="C97" t="str">
        <f t="shared" si="1"/>
        <v>2021-07-28</v>
      </c>
      <c r="D97" s="1">
        <v>44405</v>
      </c>
      <c r="E97" s="13">
        <v>-23477716.260000002</v>
      </c>
    </row>
    <row r="98" spans="1:5" ht="15" thickBot="1" x14ac:dyDescent="0.35">
      <c r="A98" s="8" t="s">
        <v>229</v>
      </c>
      <c r="B98" s="10">
        <v>-26145836.210000001</v>
      </c>
      <c r="C98" t="str">
        <f t="shared" si="1"/>
        <v>2021-07-29</v>
      </c>
      <c r="D98" s="1">
        <v>44406</v>
      </c>
      <c r="E98" s="13">
        <v>-26145836.210000001</v>
      </c>
    </row>
    <row r="99" spans="1:5" ht="15" thickBot="1" x14ac:dyDescent="0.35">
      <c r="A99" s="8" t="s">
        <v>230</v>
      </c>
      <c r="B99" s="10">
        <v>-23190343.280000001</v>
      </c>
      <c r="C99" t="str">
        <f t="shared" si="1"/>
        <v>2021-07-30</v>
      </c>
      <c r="D99" s="1">
        <v>44407</v>
      </c>
      <c r="E99" s="13">
        <v>-23190343.280000001</v>
      </c>
    </row>
    <row r="100" spans="1:5" ht="15" thickBot="1" x14ac:dyDescent="0.35">
      <c r="A100" s="8" t="s">
        <v>231</v>
      </c>
      <c r="B100" s="10">
        <v>-23639800.739999998</v>
      </c>
      <c r="C100" t="str">
        <f t="shared" si="1"/>
        <v>2021-07-31</v>
      </c>
      <c r="D100" s="1">
        <v>44408</v>
      </c>
      <c r="E100" s="13">
        <v>-23639800.739999998</v>
      </c>
    </row>
    <row r="101" spans="1:5" ht="15" thickBot="1" x14ac:dyDescent="0.35">
      <c r="A101" s="8" t="s">
        <v>232</v>
      </c>
      <c r="B101" s="10">
        <v>-23639739.699999999</v>
      </c>
      <c r="C101" t="str">
        <f t="shared" si="1"/>
        <v>2021-08-01</v>
      </c>
      <c r="D101" s="1">
        <v>44409</v>
      </c>
      <c r="E101" s="13">
        <v>-23639739.699999999</v>
      </c>
    </row>
    <row r="102" spans="1:5" ht="15" thickBot="1" x14ac:dyDescent="0.35">
      <c r="A102" s="8" t="s">
        <v>233</v>
      </c>
      <c r="B102" s="10">
        <v>-22496067.710000001</v>
      </c>
      <c r="C102" t="str">
        <f t="shared" si="1"/>
        <v>2021-08-02</v>
      </c>
      <c r="D102" s="1">
        <v>44410</v>
      </c>
      <c r="E102" s="13">
        <v>-22496067.710000001</v>
      </c>
    </row>
    <row r="103" spans="1:5" ht="15" thickBot="1" x14ac:dyDescent="0.35">
      <c r="A103" s="8" t="s">
        <v>234</v>
      </c>
      <c r="B103" s="10">
        <v>-23084774.879999999</v>
      </c>
      <c r="C103" t="str">
        <f t="shared" si="1"/>
        <v>2021-08-03</v>
      </c>
      <c r="D103" s="1">
        <v>44411</v>
      </c>
      <c r="E103" s="13">
        <v>-23084774.879999999</v>
      </c>
    </row>
    <row r="104" spans="1:5" ht="15" thickBot="1" x14ac:dyDescent="0.35">
      <c r="A104" s="8" t="s">
        <v>235</v>
      </c>
      <c r="B104" s="10">
        <v>-22076626.170000002</v>
      </c>
      <c r="C104" t="str">
        <f t="shared" si="1"/>
        <v>2021-08-04</v>
      </c>
      <c r="D104" s="1">
        <v>44412</v>
      </c>
      <c r="E104" s="13">
        <v>-22076626.170000002</v>
      </c>
    </row>
    <row r="105" spans="1:5" ht="15" thickBot="1" x14ac:dyDescent="0.35">
      <c r="A105" s="8" t="s">
        <v>236</v>
      </c>
      <c r="B105" s="10">
        <v>-23872221.010000002</v>
      </c>
      <c r="C105" t="str">
        <f t="shared" si="1"/>
        <v>2021-08-05</v>
      </c>
      <c r="D105" s="1">
        <v>44413</v>
      </c>
      <c r="E105" s="13">
        <v>-23872221.010000002</v>
      </c>
    </row>
    <row r="106" spans="1:5" ht="15" thickBot="1" x14ac:dyDescent="0.35">
      <c r="A106" s="8" t="s">
        <v>237</v>
      </c>
      <c r="B106" s="10">
        <v>-29097972.109999999</v>
      </c>
      <c r="C106" t="str">
        <f t="shared" si="1"/>
        <v>2021-08-06</v>
      </c>
      <c r="D106" s="1">
        <v>44414</v>
      </c>
      <c r="E106" s="13">
        <v>-29097972.109999999</v>
      </c>
    </row>
    <row r="107" spans="1:5" ht="15" thickBot="1" x14ac:dyDescent="0.35">
      <c r="A107" s="8" t="s">
        <v>238</v>
      </c>
      <c r="B107" s="10">
        <v>-28739749.649999999</v>
      </c>
      <c r="C107" t="str">
        <f t="shared" si="1"/>
        <v>2021-08-07</v>
      </c>
      <c r="D107" s="1">
        <v>44415</v>
      </c>
      <c r="E107" s="13">
        <v>-28739749.649999999</v>
      </c>
    </row>
    <row r="108" spans="1:5" ht="15" thickBot="1" x14ac:dyDescent="0.35">
      <c r="A108" s="8" t="s">
        <v>239</v>
      </c>
      <c r="B108" s="10">
        <v>-28739089.239999998</v>
      </c>
      <c r="C108" t="str">
        <f t="shared" si="1"/>
        <v>2021-08-08</v>
      </c>
      <c r="D108" s="1">
        <v>44416</v>
      </c>
      <c r="E108" s="13">
        <v>-28739089.239999998</v>
      </c>
    </row>
    <row r="109" spans="1:5" ht="15" thickBot="1" x14ac:dyDescent="0.35">
      <c r="A109" s="8" t="s">
        <v>240</v>
      </c>
      <c r="B109" s="10">
        <v>-22159884.539999999</v>
      </c>
      <c r="C109" t="str">
        <f t="shared" si="1"/>
        <v>2021-08-09</v>
      </c>
      <c r="D109" s="1">
        <v>44417</v>
      </c>
      <c r="E109" s="13">
        <v>-22159884.539999999</v>
      </c>
    </row>
    <row r="110" spans="1:5" ht="15" thickBot="1" x14ac:dyDescent="0.35">
      <c r="A110" s="8" t="s">
        <v>241</v>
      </c>
      <c r="B110" s="10">
        <v>-22583335.329999998</v>
      </c>
      <c r="C110" t="str">
        <f t="shared" si="1"/>
        <v>2021-08-10</v>
      </c>
      <c r="D110" s="1">
        <v>44418</v>
      </c>
      <c r="E110" s="13">
        <v>-22583335.329999998</v>
      </c>
    </row>
    <row r="111" spans="1:5" ht="15" thickBot="1" x14ac:dyDescent="0.35">
      <c r="A111" s="8" t="s">
        <v>242</v>
      </c>
      <c r="B111" s="10">
        <v>-21654398.32</v>
      </c>
      <c r="C111" t="str">
        <f t="shared" si="1"/>
        <v>2021-08-11</v>
      </c>
      <c r="D111" s="1">
        <v>44419</v>
      </c>
      <c r="E111" s="13">
        <v>-21654398.32</v>
      </c>
    </row>
    <row r="112" spans="1:5" ht="15" thickBot="1" x14ac:dyDescent="0.35">
      <c r="A112" s="8" t="s">
        <v>243</v>
      </c>
      <c r="B112" s="10">
        <v>-20371826.09</v>
      </c>
      <c r="C112" t="str">
        <f t="shared" si="1"/>
        <v>2021-08-13</v>
      </c>
      <c r="D112" s="1">
        <v>44421</v>
      </c>
      <c r="E112" s="13">
        <v>-20371826.09</v>
      </c>
    </row>
    <row r="113" spans="1:5" ht="15" thickBot="1" x14ac:dyDescent="0.35">
      <c r="A113" s="8" t="s">
        <v>244</v>
      </c>
      <c r="B113" s="10">
        <v>-20715670.940000001</v>
      </c>
      <c r="C113" t="str">
        <f t="shared" si="1"/>
        <v>2021-08-14</v>
      </c>
      <c r="D113" s="1">
        <v>44422</v>
      </c>
      <c r="E113" s="13">
        <v>-20715670.940000001</v>
      </c>
    </row>
    <row r="114" spans="1:5" ht="15" thickBot="1" x14ac:dyDescent="0.35">
      <c r="A114" s="8" t="s">
        <v>245</v>
      </c>
      <c r="B114" s="10">
        <v>-20715838.329999998</v>
      </c>
      <c r="C114" t="str">
        <f t="shared" si="1"/>
        <v>2021-08-15</v>
      </c>
      <c r="D114" s="1">
        <v>44423</v>
      </c>
      <c r="E114" s="13">
        <v>-20715838.329999998</v>
      </c>
    </row>
    <row r="115" spans="1:5" ht="15" thickBot="1" x14ac:dyDescent="0.35">
      <c r="A115" s="8" t="s">
        <v>246</v>
      </c>
      <c r="B115" s="10">
        <v>-20744575.989999998</v>
      </c>
      <c r="C115" t="str">
        <f t="shared" si="1"/>
        <v>2021-08-16</v>
      </c>
      <c r="D115" s="1">
        <v>44424</v>
      </c>
      <c r="E115" s="13">
        <v>-20744575.989999998</v>
      </c>
    </row>
    <row r="116" spans="1:5" ht="15" thickBot="1" x14ac:dyDescent="0.35">
      <c r="A116" s="8" t="s">
        <v>247</v>
      </c>
      <c r="B116" s="10">
        <v>-23713392.59</v>
      </c>
      <c r="C116" t="str">
        <f t="shared" si="1"/>
        <v>2021-08-17</v>
      </c>
      <c r="D116" s="1">
        <v>44425</v>
      </c>
      <c r="E116" s="13">
        <v>-23713392.59</v>
      </c>
    </row>
    <row r="117" spans="1:5" ht="15" thickBot="1" x14ac:dyDescent="0.35">
      <c r="A117" s="8" t="s">
        <v>248</v>
      </c>
      <c r="B117" s="10">
        <v>-22784998.559999999</v>
      </c>
      <c r="C117" t="str">
        <f t="shared" si="1"/>
        <v>2021-08-18</v>
      </c>
      <c r="D117" s="1">
        <v>44426</v>
      </c>
      <c r="E117" s="13">
        <v>-22784998.559999999</v>
      </c>
    </row>
    <row r="118" spans="1:5" ht="15" thickBot="1" x14ac:dyDescent="0.35">
      <c r="A118" s="8" t="s">
        <v>249</v>
      </c>
      <c r="B118" s="10">
        <v>-25841472.899999999</v>
      </c>
      <c r="C118" t="str">
        <f t="shared" si="1"/>
        <v>2021-08-19</v>
      </c>
      <c r="D118" s="1">
        <v>44427</v>
      </c>
      <c r="E118" s="13">
        <v>-25841472.899999999</v>
      </c>
    </row>
    <row r="119" spans="1:5" ht="15" thickBot="1" x14ac:dyDescent="0.35">
      <c r="A119" s="8" t="s">
        <v>250</v>
      </c>
      <c r="B119" s="10">
        <v>-24472356.460000001</v>
      </c>
      <c r="C119" t="str">
        <f t="shared" si="1"/>
        <v>2021-08-20</v>
      </c>
      <c r="D119" s="1">
        <v>44428</v>
      </c>
      <c r="E119" s="13">
        <v>-24472356.460000001</v>
      </c>
    </row>
    <row r="120" spans="1:5" ht="15" thickBot="1" x14ac:dyDescent="0.35">
      <c r="A120" s="8" t="s">
        <v>251</v>
      </c>
      <c r="B120" s="10">
        <v>-25075209.370000001</v>
      </c>
      <c r="C120" t="str">
        <f t="shared" si="1"/>
        <v>2021-08-21</v>
      </c>
      <c r="D120" s="1">
        <v>44429</v>
      </c>
      <c r="E120" s="13">
        <v>-25075209.370000001</v>
      </c>
    </row>
    <row r="121" spans="1:5" ht="15" thickBot="1" x14ac:dyDescent="0.35">
      <c r="A121" s="8" t="s">
        <v>252</v>
      </c>
      <c r="B121" s="10">
        <v>-25074754.559999999</v>
      </c>
      <c r="C121" t="str">
        <f t="shared" si="1"/>
        <v>2021-08-22</v>
      </c>
      <c r="D121" s="1">
        <v>44430</v>
      </c>
      <c r="E121" s="13">
        <v>-25074754.559999999</v>
      </c>
    </row>
    <row r="122" spans="1:5" ht="15" thickBot="1" x14ac:dyDescent="0.35">
      <c r="A122" s="8" t="s">
        <v>253</v>
      </c>
      <c r="B122" s="10">
        <v>-22037144.359999999</v>
      </c>
      <c r="C122" t="str">
        <f t="shared" si="1"/>
        <v>2021-08-23</v>
      </c>
      <c r="D122" s="1">
        <v>44431</v>
      </c>
      <c r="E122" s="13">
        <v>-22037144.359999999</v>
      </c>
    </row>
    <row r="123" spans="1:5" ht="15" thickBot="1" x14ac:dyDescent="0.35">
      <c r="A123" s="8" t="s">
        <v>254</v>
      </c>
      <c r="B123" s="10">
        <v>-21328711.989999998</v>
      </c>
      <c r="C123" t="str">
        <f t="shared" si="1"/>
        <v>2021-08-24</v>
      </c>
      <c r="D123" s="1">
        <v>44432</v>
      </c>
      <c r="E123" s="13">
        <v>-21328711.989999998</v>
      </c>
    </row>
    <row r="124" spans="1:5" ht="15" thickBot="1" x14ac:dyDescent="0.35">
      <c r="A124" s="8" t="s">
        <v>255</v>
      </c>
      <c r="B124" s="10">
        <v>-21000950.710000001</v>
      </c>
      <c r="C124" t="str">
        <f t="shared" si="1"/>
        <v>2021-08-25</v>
      </c>
      <c r="D124" s="1">
        <v>44433</v>
      </c>
      <c r="E124" s="13">
        <v>-21000950.710000001</v>
      </c>
    </row>
    <row r="125" spans="1:5" ht="15" thickBot="1" x14ac:dyDescent="0.35">
      <c r="A125" s="8" t="s">
        <v>256</v>
      </c>
      <c r="B125" s="10">
        <v>-21162799.969999999</v>
      </c>
      <c r="C125" t="str">
        <f t="shared" si="1"/>
        <v>2021-08-26</v>
      </c>
      <c r="D125" s="1">
        <v>44434</v>
      </c>
      <c r="E125" s="13">
        <v>-21162799.969999999</v>
      </c>
    </row>
    <row r="126" spans="1:5" ht="15" thickBot="1" x14ac:dyDescent="0.35">
      <c r="A126" s="8" t="s">
        <v>257</v>
      </c>
      <c r="B126" s="10">
        <v>-22246440.489999998</v>
      </c>
      <c r="C126" t="str">
        <f t="shared" si="1"/>
        <v>2021-08-27</v>
      </c>
      <c r="D126" s="1">
        <v>44435</v>
      </c>
      <c r="E126" s="13">
        <v>-22246440.489999998</v>
      </c>
    </row>
    <row r="127" spans="1:5" ht="15" thickBot="1" x14ac:dyDescent="0.35">
      <c r="A127" s="8" t="s">
        <v>258</v>
      </c>
      <c r="B127" s="10">
        <v>-22443326.48</v>
      </c>
      <c r="C127" t="str">
        <f t="shared" si="1"/>
        <v>2021-08-28</v>
      </c>
      <c r="D127" s="1">
        <v>44436</v>
      </c>
      <c r="E127" s="13">
        <v>-22443326.48</v>
      </c>
    </row>
    <row r="128" spans="1:5" ht="15" thickBot="1" x14ac:dyDescent="0.35">
      <c r="A128" s="8" t="s">
        <v>259</v>
      </c>
      <c r="B128" s="10">
        <v>-22441850.309999999</v>
      </c>
      <c r="C128" t="str">
        <f t="shared" si="1"/>
        <v>2021-08-29</v>
      </c>
      <c r="D128" s="1">
        <v>44437</v>
      </c>
      <c r="E128" s="13">
        <v>-22441850.309999999</v>
      </c>
    </row>
    <row r="129" spans="1:5" ht="15" thickBot="1" x14ac:dyDescent="0.35">
      <c r="A129" s="8" t="s">
        <v>260</v>
      </c>
      <c r="B129" s="10">
        <v>-21253775.300000001</v>
      </c>
      <c r="C129" t="str">
        <f t="shared" si="1"/>
        <v>2021-08-30</v>
      </c>
      <c r="D129" s="1">
        <v>44438</v>
      </c>
      <c r="E129" s="13">
        <v>-21253775.300000001</v>
      </c>
    </row>
    <row r="130" spans="1:5" ht="15" thickBot="1" x14ac:dyDescent="0.35">
      <c r="A130" s="8" t="s">
        <v>261</v>
      </c>
      <c r="B130" s="10">
        <v>-21659895.280000001</v>
      </c>
      <c r="C130" t="str">
        <f t="shared" si="1"/>
        <v>2021-08-31</v>
      </c>
      <c r="D130" s="1">
        <v>44439</v>
      </c>
      <c r="E130" s="13">
        <v>-21659895.280000001</v>
      </c>
    </row>
    <row r="131" spans="1:5" ht="15" thickBot="1" x14ac:dyDescent="0.35">
      <c r="A131" s="8" t="s">
        <v>262</v>
      </c>
      <c r="B131" s="10">
        <v>-21669225.510000002</v>
      </c>
      <c r="C131" t="str">
        <f t="shared" ref="C131:C194" si="2">LEFT(A131,10)</f>
        <v>2021-09-01</v>
      </c>
      <c r="D131" s="1">
        <v>44440</v>
      </c>
      <c r="E131" s="13">
        <v>-21669225.510000002</v>
      </c>
    </row>
    <row r="132" spans="1:5" ht="15" thickBot="1" x14ac:dyDescent="0.35">
      <c r="A132" s="8" t="s">
        <v>263</v>
      </c>
      <c r="B132" s="10">
        <v>-23766225.890000001</v>
      </c>
      <c r="C132" t="str">
        <f t="shared" si="2"/>
        <v>2021-09-02</v>
      </c>
      <c r="D132" s="1">
        <v>44441</v>
      </c>
      <c r="E132" s="13">
        <v>-23766225.890000001</v>
      </c>
    </row>
    <row r="133" spans="1:5" ht="15" thickBot="1" x14ac:dyDescent="0.35">
      <c r="A133" s="8" t="s">
        <v>264</v>
      </c>
      <c r="B133" s="10">
        <v>-24218283.030000001</v>
      </c>
      <c r="C133" t="str">
        <f t="shared" si="2"/>
        <v>2021-09-03</v>
      </c>
      <c r="D133" s="1">
        <v>44442</v>
      </c>
      <c r="E133" s="13">
        <v>-24218283.030000001</v>
      </c>
    </row>
    <row r="134" spans="1:5" ht="15" thickBot="1" x14ac:dyDescent="0.35">
      <c r="A134" s="8" t="s">
        <v>265</v>
      </c>
      <c r="B134" s="10">
        <v>-24483386.620000001</v>
      </c>
      <c r="C134" t="str">
        <f t="shared" si="2"/>
        <v>2021-09-04</v>
      </c>
      <c r="D134" s="1">
        <v>44443</v>
      </c>
      <c r="E134" s="13">
        <v>-24483386.620000001</v>
      </c>
    </row>
    <row r="135" spans="1:5" ht="15" thickBot="1" x14ac:dyDescent="0.35">
      <c r="A135" s="8" t="s">
        <v>266</v>
      </c>
      <c r="B135" s="10">
        <v>-24484319.600000001</v>
      </c>
      <c r="C135" t="str">
        <f t="shared" si="2"/>
        <v>2021-09-05</v>
      </c>
      <c r="D135" s="1">
        <v>44444</v>
      </c>
      <c r="E135" s="13">
        <v>-24484319.600000001</v>
      </c>
    </row>
    <row r="136" spans="1:5" ht="15" thickBot="1" x14ac:dyDescent="0.35">
      <c r="A136" s="8" t="s">
        <v>267</v>
      </c>
      <c r="B136" s="10">
        <v>-23596277.739999998</v>
      </c>
      <c r="C136" t="str">
        <f t="shared" si="2"/>
        <v>2021-09-06</v>
      </c>
      <c r="D136" s="1">
        <v>44445</v>
      </c>
      <c r="E136" s="13">
        <v>-23596277.739999998</v>
      </c>
    </row>
    <row r="137" spans="1:5" ht="15" thickBot="1" x14ac:dyDescent="0.35">
      <c r="A137" s="8" t="s">
        <v>268</v>
      </c>
      <c r="B137" s="10">
        <v>-23455715.960000001</v>
      </c>
      <c r="C137" t="str">
        <f t="shared" si="2"/>
        <v>2021-09-07</v>
      </c>
      <c r="D137" s="1">
        <v>44446</v>
      </c>
      <c r="E137" s="13">
        <v>-23455715.960000001</v>
      </c>
    </row>
    <row r="138" spans="1:5" ht="15" thickBot="1" x14ac:dyDescent="0.35">
      <c r="A138" s="8" t="s">
        <v>269</v>
      </c>
      <c r="B138" s="10">
        <v>-22843124.300000001</v>
      </c>
      <c r="C138" t="str">
        <f t="shared" si="2"/>
        <v>2021-09-08</v>
      </c>
      <c r="D138" s="1">
        <v>44447</v>
      </c>
      <c r="E138" s="13">
        <v>-22843124.300000001</v>
      </c>
    </row>
    <row r="139" spans="1:5" ht="15" thickBot="1" x14ac:dyDescent="0.35">
      <c r="A139" s="8" t="s">
        <v>270</v>
      </c>
      <c r="B139" s="10">
        <v>-21939833.5</v>
      </c>
      <c r="C139" t="str">
        <f t="shared" si="2"/>
        <v>2021-09-09</v>
      </c>
      <c r="D139" s="1">
        <v>44448</v>
      </c>
      <c r="E139" s="13">
        <v>-21939833.5</v>
      </c>
    </row>
    <row r="140" spans="1:5" ht="15" thickBot="1" x14ac:dyDescent="0.35">
      <c r="A140" s="8" t="s">
        <v>271</v>
      </c>
      <c r="B140" s="10">
        <v>-23005434.239999998</v>
      </c>
      <c r="C140" t="str">
        <f t="shared" si="2"/>
        <v>2021-09-10</v>
      </c>
      <c r="D140" s="1">
        <v>44449</v>
      </c>
      <c r="E140" s="13">
        <v>-23005434.239999998</v>
      </c>
    </row>
    <row r="141" spans="1:5" ht="15" thickBot="1" x14ac:dyDescent="0.35">
      <c r="A141" s="8" t="s">
        <v>272</v>
      </c>
      <c r="B141" s="10">
        <v>-23870621.969999999</v>
      </c>
      <c r="C141" t="str">
        <f t="shared" si="2"/>
        <v>2021-09-11</v>
      </c>
      <c r="D141" s="1">
        <v>44450</v>
      </c>
      <c r="E141" s="13">
        <v>-23870621.969999999</v>
      </c>
    </row>
    <row r="142" spans="1:5" ht="15" thickBot="1" x14ac:dyDescent="0.35">
      <c r="A142" s="8" t="s">
        <v>273</v>
      </c>
      <c r="B142" s="10">
        <v>-23871949.84</v>
      </c>
      <c r="C142" t="str">
        <f t="shared" si="2"/>
        <v>2021-09-12</v>
      </c>
      <c r="D142" s="1">
        <v>44451</v>
      </c>
      <c r="E142" s="13">
        <v>-23871949.84</v>
      </c>
    </row>
    <row r="143" spans="1:5" ht="15" thickBot="1" x14ac:dyDescent="0.35">
      <c r="A143" s="8" t="s">
        <v>274</v>
      </c>
      <c r="B143" s="10">
        <v>-22665557.890000001</v>
      </c>
      <c r="C143" t="str">
        <f t="shared" si="2"/>
        <v>2021-09-13</v>
      </c>
      <c r="D143" s="1">
        <v>44452</v>
      </c>
      <c r="E143" s="13">
        <v>-22665557.890000001</v>
      </c>
    </row>
    <row r="144" spans="1:5" ht="15" thickBot="1" x14ac:dyDescent="0.35">
      <c r="A144" s="8" t="s">
        <v>275</v>
      </c>
      <c r="B144" s="10">
        <v>-22122333.219999999</v>
      </c>
      <c r="C144" t="str">
        <f t="shared" si="2"/>
        <v>2021-09-14</v>
      </c>
      <c r="D144" s="1">
        <v>44453</v>
      </c>
      <c r="E144" s="13">
        <v>-22122333.219999999</v>
      </c>
    </row>
    <row r="145" spans="1:5" ht="15" thickBot="1" x14ac:dyDescent="0.35">
      <c r="A145" s="8" t="s">
        <v>276</v>
      </c>
      <c r="B145" s="10">
        <v>-22333692.969999999</v>
      </c>
      <c r="C145" t="str">
        <f t="shared" si="2"/>
        <v>2021-09-15</v>
      </c>
      <c r="D145" s="1">
        <v>44454</v>
      </c>
      <c r="E145" s="13">
        <v>-22333692.969999999</v>
      </c>
    </row>
    <row r="146" spans="1:5" ht="15" thickBot="1" x14ac:dyDescent="0.35">
      <c r="A146" s="8" t="s">
        <v>277</v>
      </c>
      <c r="B146" s="10">
        <v>-25025729.27</v>
      </c>
      <c r="C146" t="str">
        <f t="shared" si="2"/>
        <v>2021-09-16</v>
      </c>
      <c r="D146" s="1">
        <v>44455</v>
      </c>
      <c r="E146" s="13">
        <v>-25025729.27</v>
      </c>
    </row>
    <row r="147" spans="1:5" ht="15" thickBot="1" x14ac:dyDescent="0.35">
      <c r="A147" s="8" t="s">
        <v>278</v>
      </c>
      <c r="B147" s="10">
        <v>-26925067.149999999</v>
      </c>
      <c r="C147" t="str">
        <f t="shared" si="2"/>
        <v>2021-09-17</v>
      </c>
      <c r="D147" s="1">
        <v>44456</v>
      </c>
      <c r="E147" s="13">
        <v>-26925067.149999999</v>
      </c>
    </row>
    <row r="148" spans="1:5" ht="15" thickBot="1" x14ac:dyDescent="0.35">
      <c r="A148" s="8" t="s">
        <v>279</v>
      </c>
      <c r="B148" s="10">
        <v>-27479582.379999999</v>
      </c>
      <c r="C148" t="str">
        <f t="shared" si="2"/>
        <v>2021-09-18</v>
      </c>
      <c r="D148" s="1">
        <v>44457</v>
      </c>
      <c r="E148" s="13">
        <v>-27479582.379999999</v>
      </c>
    </row>
    <row r="149" spans="1:5" ht="15" thickBot="1" x14ac:dyDescent="0.35">
      <c r="A149" s="8" t="s">
        <v>280</v>
      </c>
      <c r="B149" s="10">
        <v>-27480021.359999999</v>
      </c>
      <c r="C149" t="str">
        <f t="shared" si="2"/>
        <v>2021-09-19</v>
      </c>
      <c r="D149" s="1">
        <v>44458</v>
      </c>
      <c r="E149" s="13">
        <v>-27480021.359999999</v>
      </c>
    </row>
    <row r="150" spans="1:5" ht="15" thickBot="1" x14ac:dyDescent="0.35">
      <c r="A150" s="8" t="s">
        <v>281</v>
      </c>
      <c r="B150" s="10">
        <v>-26789771.789999999</v>
      </c>
      <c r="C150" t="str">
        <f t="shared" si="2"/>
        <v>2021-09-20</v>
      </c>
      <c r="D150" s="1">
        <v>44459</v>
      </c>
      <c r="E150" s="13">
        <v>-26789771.789999999</v>
      </c>
    </row>
    <row r="151" spans="1:5" ht="15" thickBot="1" x14ac:dyDescent="0.35">
      <c r="A151" s="8" t="s">
        <v>282</v>
      </c>
      <c r="B151" s="10">
        <v>-26414673.440000001</v>
      </c>
      <c r="C151" t="str">
        <f t="shared" si="2"/>
        <v>2021-09-21</v>
      </c>
      <c r="D151" s="1">
        <v>44460</v>
      </c>
      <c r="E151" s="13">
        <v>-26414673.440000001</v>
      </c>
    </row>
    <row r="152" spans="1:5" ht="15" thickBot="1" x14ac:dyDescent="0.35">
      <c r="A152" s="8" t="s">
        <v>283</v>
      </c>
      <c r="B152" s="10">
        <v>-26528485.719999999</v>
      </c>
      <c r="C152" t="str">
        <f t="shared" si="2"/>
        <v>2021-09-22</v>
      </c>
      <c r="D152" s="1">
        <v>44461</v>
      </c>
      <c r="E152" s="13">
        <v>-26528485.719999999</v>
      </c>
    </row>
    <row r="153" spans="1:5" ht="15" thickBot="1" x14ac:dyDescent="0.35">
      <c r="A153" s="8" t="s">
        <v>284</v>
      </c>
      <c r="B153" s="10">
        <v>-25564356.18</v>
      </c>
      <c r="C153" t="str">
        <f t="shared" si="2"/>
        <v>2021-09-23</v>
      </c>
      <c r="D153" s="1">
        <v>44462</v>
      </c>
      <c r="E153" s="13">
        <v>-25564356.18</v>
      </c>
    </row>
    <row r="154" spans="1:5" ht="15" thickBot="1" x14ac:dyDescent="0.35">
      <c r="A154" s="8" t="s">
        <v>285</v>
      </c>
      <c r="B154" s="10">
        <v>-26740682.52</v>
      </c>
      <c r="C154" t="str">
        <f t="shared" si="2"/>
        <v>2021-09-24</v>
      </c>
      <c r="D154" s="1">
        <v>44463</v>
      </c>
      <c r="E154" s="13">
        <v>-26740682.52</v>
      </c>
    </row>
    <row r="155" spans="1:5" ht="15" thickBot="1" x14ac:dyDescent="0.35">
      <c r="A155" s="8" t="s">
        <v>286</v>
      </c>
      <c r="B155" s="10">
        <v>-26693707.190000001</v>
      </c>
      <c r="C155" t="str">
        <f t="shared" si="2"/>
        <v>2021-09-25</v>
      </c>
      <c r="D155" s="1">
        <v>44464</v>
      </c>
      <c r="E155" s="13">
        <v>-26693707.190000001</v>
      </c>
    </row>
    <row r="156" spans="1:5" ht="15" thickBot="1" x14ac:dyDescent="0.35">
      <c r="A156" s="8" t="s">
        <v>287</v>
      </c>
      <c r="B156" s="10">
        <v>-26692745.670000002</v>
      </c>
      <c r="C156" t="str">
        <f t="shared" si="2"/>
        <v>2021-09-26</v>
      </c>
      <c r="D156" s="1">
        <v>44465</v>
      </c>
      <c r="E156" s="13">
        <v>-26692745.670000002</v>
      </c>
    </row>
    <row r="157" spans="1:5" ht="15" thickBot="1" x14ac:dyDescent="0.35">
      <c r="A157" s="8" t="s">
        <v>288</v>
      </c>
      <c r="B157" s="10">
        <v>-27405879.789999999</v>
      </c>
      <c r="C157" t="str">
        <f t="shared" si="2"/>
        <v>2021-09-27</v>
      </c>
      <c r="D157" s="1">
        <v>44466</v>
      </c>
      <c r="E157" s="13">
        <v>-27405879.789999999</v>
      </c>
    </row>
    <row r="158" spans="1:5" ht="15" thickBot="1" x14ac:dyDescent="0.35">
      <c r="A158" s="8" t="s">
        <v>289</v>
      </c>
      <c r="B158" s="10">
        <v>-32102536.25</v>
      </c>
      <c r="C158" t="str">
        <f t="shared" si="2"/>
        <v>2021-09-28</v>
      </c>
      <c r="D158" s="1">
        <v>44467</v>
      </c>
      <c r="E158" s="13">
        <v>-32102536.25</v>
      </c>
    </row>
    <row r="159" spans="1:5" ht="15" thickBot="1" x14ac:dyDescent="0.35">
      <c r="A159" s="8" t="s">
        <v>290</v>
      </c>
      <c r="B159" s="10">
        <v>-36364130.75</v>
      </c>
      <c r="C159" t="str">
        <f t="shared" si="2"/>
        <v>2021-09-29</v>
      </c>
      <c r="D159" s="1">
        <v>44468</v>
      </c>
      <c r="E159" s="13">
        <v>-36364130.75</v>
      </c>
    </row>
    <row r="160" spans="1:5" ht="15" thickBot="1" x14ac:dyDescent="0.35">
      <c r="A160" s="8" t="s">
        <v>291</v>
      </c>
      <c r="B160" s="10">
        <v>-29685788.93</v>
      </c>
      <c r="C160" t="str">
        <f t="shared" si="2"/>
        <v>2021-09-30</v>
      </c>
      <c r="D160" s="1">
        <v>44469</v>
      </c>
      <c r="E160" s="13">
        <v>-29685788.93</v>
      </c>
    </row>
    <row r="161" spans="1:5" ht="15" thickBot="1" x14ac:dyDescent="0.35">
      <c r="A161" s="8" t="s">
        <v>292</v>
      </c>
      <c r="B161" s="10">
        <v>-26984030.690000001</v>
      </c>
      <c r="C161" t="str">
        <f t="shared" si="2"/>
        <v>2021-10-01</v>
      </c>
      <c r="D161" s="1">
        <v>44470</v>
      </c>
      <c r="E161" s="13">
        <v>-26984030.690000001</v>
      </c>
    </row>
    <row r="162" spans="1:5" ht="15" thickBot="1" x14ac:dyDescent="0.35">
      <c r="A162" s="8" t="s">
        <v>293</v>
      </c>
      <c r="B162" s="10">
        <v>-27469096.75</v>
      </c>
      <c r="C162" t="str">
        <f t="shared" si="2"/>
        <v>2021-10-02</v>
      </c>
      <c r="D162" s="1">
        <v>44471</v>
      </c>
      <c r="E162" s="13">
        <v>-27469096.75</v>
      </c>
    </row>
    <row r="163" spans="1:5" ht="15" thickBot="1" x14ac:dyDescent="0.35">
      <c r="A163" s="8" t="s">
        <v>294</v>
      </c>
      <c r="B163" s="10">
        <v>-27469730.649999999</v>
      </c>
      <c r="C163" t="str">
        <f t="shared" si="2"/>
        <v>2021-10-03</v>
      </c>
      <c r="D163" s="1">
        <v>44472</v>
      </c>
      <c r="E163" s="13">
        <v>-27469730.649999999</v>
      </c>
    </row>
    <row r="164" spans="1:5" ht="15" thickBot="1" x14ac:dyDescent="0.35">
      <c r="A164" s="8" t="s">
        <v>295</v>
      </c>
      <c r="B164" s="10">
        <v>-26814187.800000001</v>
      </c>
      <c r="C164" t="str">
        <f t="shared" si="2"/>
        <v>2021-10-04</v>
      </c>
      <c r="D164" s="1">
        <v>44473</v>
      </c>
      <c r="E164" s="13">
        <v>-26814187.800000001</v>
      </c>
    </row>
    <row r="165" spans="1:5" ht="15" thickBot="1" x14ac:dyDescent="0.35">
      <c r="A165" s="8" t="s">
        <v>296</v>
      </c>
      <c r="B165" s="10">
        <v>-28018090.739999998</v>
      </c>
      <c r="C165" t="str">
        <f t="shared" si="2"/>
        <v>2021-10-05</v>
      </c>
      <c r="D165" s="1">
        <v>44474</v>
      </c>
      <c r="E165" s="13">
        <v>-28018090.739999998</v>
      </c>
    </row>
    <row r="166" spans="1:5" ht="15" thickBot="1" x14ac:dyDescent="0.35">
      <c r="A166" s="8" t="s">
        <v>297</v>
      </c>
      <c r="B166" s="10">
        <v>-28733658.82</v>
      </c>
      <c r="C166" t="str">
        <f t="shared" si="2"/>
        <v>2021-10-06</v>
      </c>
      <c r="D166" s="1">
        <v>44475</v>
      </c>
      <c r="E166" s="13">
        <v>-28733658.82</v>
      </c>
    </row>
    <row r="167" spans="1:5" ht="15" thickBot="1" x14ac:dyDescent="0.35">
      <c r="A167" s="8" t="s">
        <v>298</v>
      </c>
      <c r="B167" s="10">
        <v>-29901732.870000001</v>
      </c>
      <c r="C167" t="str">
        <f t="shared" si="2"/>
        <v>2021-10-07</v>
      </c>
      <c r="D167" s="1">
        <v>44476</v>
      </c>
      <c r="E167" s="13">
        <v>-29901732.870000001</v>
      </c>
    </row>
    <row r="168" spans="1:5" ht="15" thickBot="1" x14ac:dyDescent="0.35">
      <c r="A168" s="8" t="s">
        <v>299</v>
      </c>
      <c r="B168" s="10">
        <v>-30861959.609999999</v>
      </c>
      <c r="C168" t="str">
        <f t="shared" si="2"/>
        <v>2021-10-08</v>
      </c>
      <c r="D168" s="1">
        <v>44477</v>
      </c>
      <c r="E168" s="13">
        <v>-30861959.609999999</v>
      </c>
    </row>
    <row r="169" spans="1:5" ht="15" thickBot="1" x14ac:dyDescent="0.35">
      <c r="A169" s="8" t="s">
        <v>300</v>
      </c>
      <c r="B169" s="10">
        <v>-31355860.75</v>
      </c>
      <c r="C169" t="str">
        <f t="shared" si="2"/>
        <v>2021-10-09</v>
      </c>
      <c r="D169" s="1">
        <v>44478</v>
      </c>
      <c r="E169" s="13">
        <v>-31355860.75</v>
      </c>
    </row>
    <row r="170" spans="1:5" ht="15" thickBot="1" x14ac:dyDescent="0.35">
      <c r="A170" s="8" t="s">
        <v>301</v>
      </c>
      <c r="B170" s="10">
        <v>-31353843.949999999</v>
      </c>
      <c r="C170" t="str">
        <f t="shared" si="2"/>
        <v>2021-10-10</v>
      </c>
      <c r="D170" s="1">
        <v>44479</v>
      </c>
      <c r="E170" s="13">
        <v>-31353843.949999999</v>
      </c>
    </row>
    <row r="171" spans="1:5" ht="15" thickBot="1" x14ac:dyDescent="0.35">
      <c r="A171" s="8" t="s">
        <v>302</v>
      </c>
      <c r="B171" s="10">
        <v>-33020834.32</v>
      </c>
      <c r="C171" t="str">
        <f t="shared" si="2"/>
        <v>2021-10-11</v>
      </c>
      <c r="D171" s="1">
        <v>44480</v>
      </c>
      <c r="E171" s="13">
        <v>-33020834.32</v>
      </c>
    </row>
    <row r="172" spans="1:5" ht="15" thickBot="1" x14ac:dyDescent="0.35">
      <c r="A172" s="8" t="s">
        <v>303</v>
      </c>
      <c r="B172" s="10">
        <v>-33780452.100000001</v>
      </c>
      <c r="C172" t="str">
        <f t="shared" si="2"/>
        <v>2021-10-12</v>
      </c>
      <c r="D172" s="1">
        <v>44481</v>
      </c>
      <c r="E172" s="13">
        <v>-33780452.100000001</v>
      </c>
    </row>
    <row r="173" spans="1:5" ht="15" thickBot="1" x14ac:dyDescent="0.35">
      <c r="A173" s="8" t="s">
        <v>304</v>
      </c>
      <c r="B173" s="10">
        <v>-33557590.539999999</v>
      </c>
      <c r="C173" t="str">
        <f t="shared" si="2"/>
        <v>2021-10-13</v>
      </c>
      <c r="D173" s="1">
        <v>44482</v>
      </c>
      <c r="E173" s="13">
        <v>-33557590.539999999</v>
      </c>
    </row>
    <row r="174" spans="1:5" ht="15" thickBot="1" x14ac:dyDescent="0.35">
      <c r="A174" s="8" t="s">
        <v>305</v>
      </c>
      <c r="B174" s="10">
        <v>-35003615.740000002</v>
      </c>
      <c r="C174" t="str">
        <f t="shared" si="2"/>
        <v>2021-10-14</v>
      </c>
      <c r="D174" s="1">
        <v>44483</v>
      </c>
      <c r="E174" s="13">
        <v>-35003615.740000002</v>
      </c>
    </row>
    <row r="175" spans="1:5" ht="15" thickBot="1" x14ac:dyDescent="0.35">
      <c r="A175" s="8" t="s">
        <v>306</v>
      </c>
      <c r="B175" s="10">
        <v>-35103655.729999997</v>
      </c>
      <c r="C175" t="str">
        <f t="shared" si="2"/>
        <v>2021-10-15</v>
      </c>
      <c r="D175" s="1">
        <v>44484</v>
      </c>
      <c r="E175" s="13">
        <v>-35103655.729999997</v>
      </c>
    </row>
    <row r="176" spans="1:5" ht="15" thickBot="1" x14ac:dyDescent="0.35">
      <c r="A176" s="8" t="s">
        <v>307</v>
      </c>
      <c r="B176" s="10">
        <v>-36207015.380000003</v>
      </c>
      <c r="C176" t="str">
        <f t="shared" si="2"/>
        <v>2021-10-16</v>
      </c>
      <c r="D176" s="1">
        <v>44485</v>
      </c>
      <c r="E176" s="13">
        <v>-36207015.380000003</v>
      </c>
    </row>
    <row r="177" spans="1:5" ht="15" thickBot="1" x14ac:dyDescent="0.35">
      <c r="A177" s="8" t="s">
        <v>308</v>
      </c>
      <c r="B177" s="10">
        <v>-36208603.149999999</v>
      </c>
      <c r="C177" t="str">
        <f t="shared" si="2"/>
        <v>2021-10-17</v>
      </c>
      <c r="D177" s="1">
        <v>44486</v>
      </c>
      <c r="E177" s="13">
        <v>-36208603.149999999</v>
      </c>
    </row>
    <row r="178" spans="1:5" ht="15" thickBot="1" x14ac:dyDescent="0.35">
      <c r="A178" s="8" t="s">
        <v>309</v>
      </c>
      <c r="B178" s="10">
        <v>-34698497.420000002</v>
      </c>
      <c r="C178" t="str">
        <f t="shared" si="2"/>
        <v>2021-10-18</v>
      </c>
      <c r="D178" s="1">
        <v>44487</v>
      </c>
      <c r="E178" s="13">
        <v>-34698497.420000002</v>
      </c>
    </row>
    <row r="179" spans="1:5" ht="15" thickBot="1" x14ac:dyDescent="0.35">
      <c r="A179" s="8" t="s">
        <v>310</v>
      </c>
      <c r="B179" s="10">
        <v>-35392980.590000004</v>
      </c>
      <c r="C179" t="str">
        <f t="shared" si="2"/>
        <v>2021-10-19</v>
      </c>
      <c r="D179" s="1">
        <v>44488</v>
      </c>
      <c r="E179" s="13">
        <v>-35392980.590000004</v>
      </c>
    </row>
    <row r="180" spans="1:5" ht="15" thickBot="1" x14ac:dyDescent="0.35">
      <c r="A180" s="8" t="s">
        <v>311</v>
      </c>
      <c r="B180" s="10">
        <v>-36292001.990000002</v>
      </c>
      <c r="C180" t="str">
        <f t="shared" si="2"/>
        <v>2021-10-20</v>
      </c>
      <c r="D180" s="1">
        <v>44489</v>
      </c>
      <c r="E180" s="13">
        <v>-36292001.990000002</v>
      </c>
    </row>
    <row r="181" spans="1:5" ht="15" thickBot="1" x14ac:dyDescent="0.35">
      <c r="A181" s="8" t="s">
        <v>312</v>
      </c>
      <c r="B181" s="10">
        <v>-32825869.859999999</v>
      </c>
      <c r="C181" t="str">
        <f t="shared" si="2"/>
        <v>2021-10-21</v>
      </c>
      <c r="D181" s="1">
        <v>44490</v>
      </c>
      <c r="E181" s="13">
        <v>-32825869.859999999</v>
      </c>
    </row>
    <row r="182" spans="1:5" ht="15" thickBot="1" x14ac:dyDescent="0.35">
      <c r="A182" s="8" t="s">
        <v>313</v>
      </c>
      <c r="B182" s="10">
        <v>-30126586.25</v>
      </c>
      <c r="C182" t="str">
        <f t="shared" si="2"/>
        <v>2021-10-22</v>
      </c>
      <c r="D182" s="1">
        <v>44491</v>
      </c>
      <c r="E182" s="13">
        <v>-30126586.25</v>
      </c>
    </row>
    <row r="183" spans="1:5" ht="15" thickBot="1" x14ac:dyDescent="0.35">
      <c r="A183" s="8" t="s">
        <v>314</v>
      </c>
      <c r="B183" s="10">
        <v>-30763474.649999999</v>
      </c>
      <c r="C183" t="str">
        <f t="shared" si="2"/>
        <v>2021-10-23</v>
      </c>
      <c r="D183" s="1">
        <v>44492</v>
      </c>
      <c r="E183" s="13">
        <v>-30763474.649999999</v>
      </c>
    </row>
    <row r="184" spans="1:5" ht="15" thickBot="1" x14ac:dyDescent="0.35">
      <c r="A184" s="8" t="s">
        <v>315</v>
      </c>
      <c r="B184" s="10">
        <v>-30763589.120000001</v>
      </c>
      <c r="C184" t="str">
        <f t="shared" si="2"/>
        <v>2021-10-24</v>
      </c>
      <c r="D184" s="1">
        <v>44493</v>
      </c>
      <c r="E184" s="13">
        <v>-30763589.120000001</v>
      </c>
    </row>
    <row r="185" spans="1:5" ht="15" thickBot="1" x14ac:dyDescent="0.35">
      <c r="A185" s="8" t="s">
        <v>316</v>
      </c>
      <c r="B185" s="10">
        <v>-32714466.219999999</v>
      </c>
      <c r="C185" t="str">
        <f t="shared" si="2"/>
        <v>2021-10-25</v>
      </c>
      <c r="D185" s="1">
        <v>44494</v>
      </c>
      <c r="E185" s="13">
        <v>-32714466.219999999</v>
      </c>
    </row>
    <row r="186" spans="1:5" ht="15" thickBot="1" x14ac:dyDescent="0.35">
      <c r="A186" s="8" t="s">
        <v>317</v>
      </c>
      <c r="B186" s="10">
        <v>-33045478.52</v>
      </c>
      <c r="C186" t="str">
        <f t="shared" si="2"/>
        <v>2021-10-26</v>
      </c>
      <c r="D186" s="1">
        <v>44495</v>
      </c>
      <c r="E186" s="13">
        <v>-33045478.52</v>
      </c>
    </row>
    <row r="187" spans="1:5" ht="15" thickBot="1" x14ac:dyDescent="0.35">
      <c r="A187" s="8" t="s">
        <v>318</v>
      </c>
      <c r="B187" s="10">
        <v>-32358015.600000001</v>
      </c>
      <c r="C187" t="str">
        <f t="shared" si="2"/>
        <v>2021-10-27</v>
      </c>
      <c r="D187" s="1">
        <v>44496</v>
      </c>
      <c r="E187" s="13">
        <v>-32358015.600000001</v>
      </c>
    </row>
    <row r="188" spans="1:5" ht="15" thickBot="1" x14ac:dyDescent="0.35">
      <c r="A188" s="8" t="s">
        <v>319</v>
      </c>
      <c r="B188" s="10">
        <v>-31822239.920000002</v>
      </c>
      <c r="C188" t="str">
        <f t="shared" si="2"/>
        <v>2021-10-28</v>
      </c>
      <c r="D188" s="1">
        <v>44497</v>
      </c>
      <c r="E188" s="13">
        <v>-31822239.920000002</v>
      </c>
    </row>
    <row r="189" spans="1:5" ht="15" thickBot="1" x14ac:dyDescent="0.35">
      <c r="A189" s="8" t="s">
        <v>320</v>
      </c>
      <c r="B189" s="10">
        <v>-33391148.02</v>
      </c>
      <c r="C189" t="str">
        <f t="shared" si="2"/>
        <v>2021-10-29</v>
      </c>
      <c r="D189" s="1">
        <v>44498</v>
      </c>
      <c r="E189" s="13">
        <v>-33391148.02</v>
      </c>
    </row>
    <row r="190" spans="1:5" ht="15" thickBot="1" x14ac:dyDescent="0.35">
      <c r="A190" s="8" t="s">
        <v>321</v>
      </c>
      <c r="B190" s="10">
        <v>-33926720.549999997</v>
      </c>
      <c r="C190" t="str">
        <f t="shared" si="2"/>
        <v>2021-10-30</v>
      </c>
      <c r="D190" s="1">
        <v>44499</v>
      </c>
      <c r="E190" s="13">
        <v>-33926720.549999997</v>
      </c>
    </row>
    <row r="191" spans="1:5" ht="15" thickBot="1" x14ac:dyDescent="0.35">
      <c r="A191" s="8" t="s">
        <v>322</v>
      </c>
      <c r="B191" s="10">
        <v>-33818550.170000002</v>
      </c>
      <c r="C191" t="str">
        <f t="shared" si="2"/>
        <v>2021-10-31</v>
      </c>
      <c r="D191" s="1">
        <v>44500</v>
      </c>
      <c r="E191" s="13">
        <v>-33818550.170000002</v>
      </c>
    </row>
    <row r="192" spans="1:5" ht="15" thickBot="1" x14ac:dyDescent="0.35">
      <c r="A192" s="8" t="s">
        <v>323</v>
      </c>
      <c r="B192" s="10">
        <v>-33167016.34</v>
      </c>
      <c r="C192" t="str">
        <f t="shared" si="2"/>
        <v>2021-11-01</v>
      </c>
      <c r="D192" s="1">
        <v>44501</v>
      </c>
      <c r="E192" s="13">
        <v>-33167016.34</v>
      </c>
    </row>
    <row r="193" spans="1:5" ht="15" thickBot="1" x14ac:dyDescent="0.35">
      <c r="A193" s="8" t="s">
        <v>324</v>
      </c>
      <c r="B193" s="10">
        <v>-32273531.09</v>
      </c>
      <c r="C193" t="str">
        <f t="shared" si="2"/>
        <v>2021-11-02</v>
      </c>
      <c r="D193" s="1">
        <v>44502</v>
      </c>
      <c r="E193" s="13">
        <v>-32273531.09</v>
      </c>
    </row>
    <row r="194" spans="1:5" ht="15" thickBot="1" x14ac:dyDescent="0.35">
      <c r="A194" s="8" t="s">
        <v>325</v>
      </c>
      <c r="B194" s="10">
        <v>-32180494.420000002</v>
      </c>
      <c r="C194" t="str">
        <f t="shared" si="2"/>
        <v>2021-11-03</v>
      </c>
      <c r="D194" s="1">
        <v>44503</v>
      </c>
      <c r="E194" s="13">
        <v>-32180494.420000002</v>
      </c>
    </row>
    <row r="195" spans="1:5" ht="15" thickBot="1" x14ac:dyDescent="0.35">
      <c r="A195" s="8" t="s">
        <v>326</v>
      </c>
      <c r="B195" s="10">
        <v>-33871697.369999997</v>
      </c>
      <c r="C195" t="str">
        <f t="shared" ref="C195:C258" si="3">LEFT(A195,10)</f>
        <v>2021-11-04</v>
      </c>
      <c r="D195" s="1">
        <v>44504</v>
      </c>
      <c r="E195" s="13">
        <v>-33871697.369999997</v>
      </c>
    </row>
    <row r="196" spans="1:5" ht="15" thickBot="1" x14ac:dyDescent="0.35">
      <c r="A196" s="8" t="s">
        <v>327</v>
      </c>
      <c r="B196" s="10">
        <v>-35713709.759999998</v>
      </c>
      <c r="C196" t="str">
        <f t="shared" si="3"/>
        <v>2021-11-05</v>
      </c>
      <c r="D196" s="1">
        <v>44505</v>
      </c>
      <c r="E196" s="13">
        <v>-35713709.759999998</v>
      </c>
    </row>
    <row r="197" spans="1:5" ht="15" thickBot="1" x14ac:dyDescent="0.35">
      <c r="A197" s="8" t="s">
        <v>328</v>
      </c>
      <c r="B197" s="10">
        <v>-36525636.460000001</v>
      </c>
      <c r="C197" t="str">
        <f t="shared" si="3"/>
        <v>2021-11-06</v>
      </c>
      <c r="D197" s="1">
        <v>44506</v>
      </c>
      <c r="E197" s="13">
        <v>-36525636.460000001</v>
      </c>
    </row>
    <row r="198" spans="1:5" ht="15" thickBot="1" x14ac:dyDescent="0.35">
      <c r="A198" s="8" t="s">
        <v>329</v>
      </c>
      <c r="B198" s="10">
        <v>-36527528.609999999</v>
      </c>
      <c r="C198" t="str">
        <f t="shared" si="3"/>
        <v>2021-11-07</v>
      </c>
      <c r="D198" s="1">
        <v>44507</v>
      </c>
      <c r="E198" s="13">
        <v>-36527528.609999999</v>
      </c>
    </row>
    <row r="199" spans="1:5" ht="15" thickBot="1" x14ac:dyDescent="0.35">
      <c r="A199" s="8" t="s">
        <v>330</v>
      </c>
      <c r="B199" s="10">
        <v>-36697054.25</v>
      </c>
      <c r="C199" t="str">
        <f t="shared" si="3"/>
        <v>2021-11-09</v>
      </c>
      <c r="D199" s="1">
        <v>44509</v>
      </c>
      <c r="E199" s="13">
        <v>-36697054.25</v>
      </c>
    </row>
    <row r="200" spans="1:5" ht="15" thickBot="1" x14ac:dyDescent="0.35">
      <c r="A200" s="8" t="s">
        <v>331</v>
      </c>
      <c r="B200" s="10">
        <v>-35954089.469999999</v>
      </c>
      <c r="C200" t="str">
        <f t="shared" si="3"/>
        <v>2021-11-10</v>
      </c>
      <c r="D200" s="1">
        <v>44510</v>
      </c>
      <c r="E200" s="13">
        <v>-35954089.469999999</v>
      </c>
    </row>
    <row r="201" spans="1:5" ht="15" thickBot="1" x14ac:dyDescent="0.35">
      <c r="A201" s="8" t="s">
        <v>332</v>
      </c>
      <c r="B201" s="10">
        <v>-38441465.920000002</v>
      </c>
      <c r="C201" t="str">
        <f t="shared" si="3"/>
        <v>2021-11-11</v>
      </c>
      <c r="D201" s="1">
        <v>44511</v>
      </c>
      <c r="E201" s="13">
        <v>-38441465.920000002</v>
      </c>
    </row>
    <row r="202" spans="1:5" ht="15" thickBot="1" x14ac:dyDescent="0.35">
      <c r="A202" s="8" t="s">
        <v>333</v>
      </c>
      <c r="B202" s="10">
        <v>-36858034.439999998</v>
      </c>
      <c r="C202" t="str">
        <f t="shared" si="3"/>
        <v>2021-11-12</v>
      </c>
      <c r="D202" s="1">
        <v>44512</v>
      </c>
      <c r="E202" s="13">
        <v>-36858034.439999998</v>
      </c>
    </row>
    <row r="203" spans="1:5" ht="15" thickBot="1" x14ac:dyDescent="0.35">
      <c r="A203" s="8" t="s">
        <v>334</v>
      </c>
      <c r="B203" s="10">
        <v>-37654967.130000003</v>
      </c>
      <c r="C203" t="str">
        <f t="shared" si="3"/>
        <v>2021-11-13</v>
      </c>
      <c r="D203" s="1">
        <v>44513</v>
      </c>
      <c r="E203" s="13">
        <v>-37654967.130000003</v>
      </c>
    </row>
    <row r="204" spans="1:5" ht="15" thickBot="1" x14ac:dyDescent="0.35">
      <c r="A204" s="8" t="s">
        <v>335</v>
      </c>
      <c r="B204" s="10">
        <v>-37656424.780000001</v>
      </c>
      <c r="C204" t="str">
        <f t="shared" si="3"/>
        <v>2021-11-14</v>
      </c>
      <c r="D204" s="1">
        <v>44514</v>
      </c>
      <c r="E204" s="13">
        <v>-37656424.780000001</v>
      </c>
    </row>
    <row r="205" spans="1:5" ht="15" thickBot="1" x14ac:dyDescent="0.35">
      <c r="A205" s="8" t="s">
        <v>336</v>
      </c>
      <c r="B205" s="10">
        <v>-38531320.259999998</v>
      </c>
      <c r="C205" t="str">
        <f t="shared" si="3"/>
        <v>2021-11-15</v>
      </c>
      <c r="D205" s="1">
        <v>44515</v>
      </c>
      <c r="E205" s="13">
        <v>-38531320.259999998</v>
      </c>
    </row>
    <row r="206" spans="1:5" ht="15" thickBot="1" x14ac:dyDescent="0.35">
      <c r="A206" s="8" t="s">
        <v>337</v>
      </c>
      <c r="B206" s="10">
        <v>-38704061.030000001</v>
      </c>
      <c r="C206" t="str">
        <f t="shared" si="3"/>
        <v>2021-11-16</v>
      </c>
      <c r="D206" s="1">
        <v>44516</v>
      </c>
      <c r="E206" s="13">
        <v>-38704061.030000001</v>
      </c>
    </row>
    <row r="207" spans="1:5" ht="15" thickBot="1" x14ac:dyDescent="0.35">
      <c r="A207" s="8" t="s">
        <v>338</v>
      </c>
      <c r="B207" s="10">
        <v>-36433869.68</v>
      </c>
      <c r="C207" t="str">
        <f t="shared" si="3"/>
        <v>2021-11-17</v>
      </c>
      <c r="D207" s="1">
        <v>44517</v>
      </c>
      <c r="E207" s="13">
        <v>-36433869.68</v>
      </c>
    </row>
    <row r="208" spans="1:5" ht="15" thickBot="1" x14ac:dyDescent="0.35">
      <c r="A208" s="8" t="s">
        <v>339</v>
      </c>
      <c r="B208" s="10">
        <v>-34744451.189999998</v>
      </c>
      <c r="C208" t="str">
        <f t="shared" si="3"/>
        <v>2021-11-18</v>
      </c>
      <c r="D208" s="1">
        <v>44518</v>
      </c>
      <c r="E208" s="13">
        <v>-34744451.189999998</v>
      </c>
    </row>
    <row r="209" spans="1:5" ht="15" thickBot="1" x14ac:dyDescent="0.35">
      <c r="A209" s="8" t="s">
        <v>340</v>
      </c>
      <c r="B209" s="10">
        <v>-35488562.060000002</v>
      </c>
      <c r="C209" t="str">
        <f t="shared" si="3"/>
        <v>2021-11-19</v>
      </c>
      <c r="D209" s="1">
        <v>44519</v>
      </c>
      <c r="E209" s="13">
        <v>-35488562.060000002</v>
      </c>
    </row>
    <row r="210" spans="1:5" ht="15" thickBot="1" x14ac:dyDescent="0.35">
      <c r="A210" s="8" t="s">
        <v>341</v>
      </c>
      <c r="B210" s="10">
        <v>-36425119.939999998</v>
      </c>
      <c r="C210" t="str">
        <f t="shared" si="3"/>
        <v>2021-11-20</v>
      </c>
      <c r="D210" s="1">
        <v>44520</v>
      </c>
      <c r="E210" s="13">
        <v>-36425119.939999998</v>
      </c>
    </row>
    <row r="211" spans="1:5" ht="15" thickBot="1" x14ac:dyDescent="0.35">
      <c r="A211" s="8" t="s">
        <v>342</v>
      </c>
      <c r="B211" s="10">
        <v>-36424212.159999996</v>
      </c>
      <c r="C211" t="str">
        <f t="shared" si="3"/>
        <v>2021-11-21</v>
      </c>
      <c r="D211" s="1">
        <v>44521</v>
      </c>
      <c r="E211" s="13">
        <v>-36424212.159999996</v>
      </c>
    </row>
    <row r="212" spans="1:5" ht="15" thickBot="1" x14ac:dyDescent="0.35">
      <c r="A212" s="8" t="s">
        <v>343</v>
      </c>
      <c r="B212" s="10">
        <v>-38616112.490000002</v>
      </c>
      <c r="C212" t="str">
        <f t="shared" si="3"/>
        <v>2021-11-22</v>
      </c>
      <c r="D212" s="1">
        <v>44522</v>
      </c>
      <c r="E212" s="13">
        <v>-38616112.490000002</v>
      </c>
    </row>
    <row r="213" spans="1:5" ht="15" thickBot="1" x14ac:dyDescent="0.35">
      <c r="A213" s="8" t="s">
        <v>344</v>
      </c>
      <c r="B213" s="10">
        <v>-36867505.049999997</v>
      </c>
      <c r="C213" t="str">
        <f t="shared" si="3"/>
        <v>2021-11-23</v>
      </c>
      <c r="D213" s="1">
        <v>44523</v>
      </c>
      <c r="E213" s="13">
        <v>-36867505.049999997</v>
      </c>
    </row>
    <row r="214" spans="1:5" ht="15" thickBot="1" x14ac:dyDescent="0.35">
      <c r="A214" s="8" t="s">
        <v>345</v>
      </c>
      <c r="B214" s="10">
        <v>-39231040.659999996</v>
      </c>
      <c r="C214" t="str">
        <f t="shared" si="3"/>
        <v>2021-11-24</v>
      </c>
      <c r="D214" s="1">
        <v>44524</v>
      </c>
      <c r="E214" s="13">
        <v>-39231040.659999996</v>
      </c>
    </row>
    <row r="215" spans="1:5" ht="15" thickBot="1" x14ac:dyDescent="0.35">
      <c r="A215" s="8" t="s">
        <v>346</v>
      </c>
      <c r="B215" s="10">
        <v>-38564107.890000001</v>
      </c>
      <c r="C215" t="str">
        <f t="shared" si="3"/>
        <v>2021-11-25</v>
      </c>
      <c r="D215" s="1">
        <v>44525</v>
      </c>
      <c r="E215" s="13">
        <v>-38564107.890000001</v>
      </c>
    </row>
    <row r="216" spans="1:5" ht="15" thickBot="1" x14ac:dyDescent="0.35">
      <c r="A216" s="8" t="s">
        <v>347</v>
      </c>
      <c r="B216" s="10">
        <v>-35252742.200000003</v>
      </c>
      <c r="C216" t="str">
        <f t="shared" si="3"/>
        <v>2021-11-26</v>
      </c>
      <c r="D216" s="1">
        <v>44526</v>
      </c>
      <c r="E216" s="13">
        <v>-35252742.200000003</v>
      </c>
    </row>
    <row r="217" spans="1:5" ht="15" thickBot="1" x14ac:dyDescent="0.35">
      <c r="A217" s="8" t="s">
        <v>348</v>
      </c>
      <c r="B217" s="10">
        <v>-35153418.240000002</v>
      </c>
      <c r="C217" t="str">
        <f t="shared" si="3"/>
        <v>2021-11-27</v>
      </c>
      <c r="D217" s="1">
        <v>44527</v>
      </c>
      <c r="E217" s="13">
        <v>-35153418.240000002</v>
      </c>
    </row>
    <row r="218" spans="1:5" ht="15" thickBot="1" x14ac:dyDescent="0.35">
      <c r="A218" s="8" t="s">
        <v>349</v>
      </c>
      <c r="B218" s="10">
        <v>-35151457.409999996</v>
      </c>
      <c r="C218" t="str">
        <f t="shared" si="3"/>
        <v>2021-11-28</v>
      </c>
      <c r="D218" s="1">
        <v>44528</v>
      </c>
      <c r="E218" s="13">
        <v>-35151457.409999996</v>
      </c>
    </row>
    <row r="219" spans="1:5" ht="15" thickBot="1" x14ac:dyDescent="0.35">
      <c r="A219" s="8" t="s">
        <v>350</v>
      </c>
      <c r="B219" s="10">
        <v>-35256742.299999997</v>
      </c>
      <c r="C219" t="str">
        <f t="shared" si="3"/>
        <v>2021-11-29</v>
      </c>
      <c r="D219" s="1">
        <v>44529</v>
      </c>
      <c r="E219" s="13">
        <v>-35256742.299999997</v>
      </c>
    </row>
    <row r="220" spans="1:5" ht="15" thickBot="1" x14ac:dyDescent="0.35">
      <c r="A220" s="8" t="s">
        <v>351</v>
      </c>
      <c r="B220" s="10">
        <v>-33520967.32</v>
      </c>
      <c r="C220" t="str">
        <f t="shared" si="3"/>
        <v>2021-11-30</v>
      </c>
      <c r="D220" s="1">
        <v>44530</v>
      </c>
      <c r="E220" s="13">
        <v>-33520967.32</v>
      </c>
    </row>
    <row r="221" spans="1:5" ht="15" thickBot="1" x14ac:dyDescent="0.35">
      <c r="A221" s="8" t="s">
        <v>352</v>
      </c>
      <c r="B221" s="10">
        <v>-33381380.039999999</v>
      </c>
      <c r="C221" t="str">
        <f t="shared" si="3"/>
        <v>2021-12-01</v>
      </c>
      <c r="D221" s="1">
        <v>44531</v>
      </c>
      <c r="E221" s="13">
        <v>-33381380.039999999</v>
      </c>
    </row>
    <row r="222" spans="1:5" ht="15" thickBot="1" x14ac:dyDescent="0.35">
      <c r="A222" s="8" t="s">
        <v>353</v>
      </c>
      <c r="B222" s="10">
        <v>-34495217.329999998</v>
      </c>
      <c r="C222" t="str">
        <f t="shared" si="3"/>
        <v>2021-12-02</v>
      </c>
      <c r="D222" s="1">
        <v>44532</v>
      </c>
      <c r="E222" s="13">
        <v>-34495217.329999998</v>
      </c>
    </row>
    <row r="223" spans="1:5" ht="15" thickBot="1" x14ac:dyDescent="0.35">
      <c r="A223" s="8" t="s">
        <v>354</v>
      </c>
      <c r="B223" s="10">
        <v>-35980354.390000001</v>
      </c>
      <c r="C223" t="str">
        <f t="shared" si="3"/>
        <v>2021-12-03</v>
      </c>
      <c r="D223" s="1">
        <v>44533</v>
      </c>
      <c r="E223" s="13">
        <v>-35980354.390000001</v>
      </c>
    </row>
    <row r="224" spans="1:5" ht="15" thickBot="1" x14ac:dyDescent="0.35">
      <c r="A224" s="8" t="s">
        <v>355</v>
      </c>
      <c r="B224" s="10">
        <v>-35736104.869999997</v>
      </c>
      <c r="C224" t="str">
        <f t="shared" si="3"/>
        <v>2021-12-04</v>
      </c>
      <c r="D224" s="1">
        <v>44534</v>
      </c>
      <c r="E224" s="13">
        <v>-35736104.869999997</v>
      </c>
    </row>
    <row r="225" spans="1:5" ht="15" thickBot="1" x14ac:dyDescent="0.35">
      <c r="A225" s="8" t="s">
        <v>356</v>
      </c>
      <c r="B225" s="10">
        <v>-35733038.43</v>
      </c>
      <c r="C225" t="str">
        <f t="shared" si="3"/>
        <v>2021-12-05</v>
      </c>
      <c r="D225" s="1">
        <v>44535</v>
      </c>
      <c r="E225" s="13">
        <v>-35733038.43</v>
      </c>
    </row>
    <row r="226" spans="1:5" ht="15" thickBot="1" x14ac:dyDescent="0.35">
      <c r="A226" s="8" t="s">
        <v>357</v>
      </c>
      <c r="B226" s="10">
        <v>-34483700.460000001</v>
      </c>
      <c r="C226" t="str">
        <f t="shared" si="3"/>
        <v>2021-12-06</v>
      </c>
      <c r="D226" s="1">
        <v>44536</v>
      </c>
      <c r="E226" s="13">
        <v>-34483700.460000001</v>
      </c>
    </row>
    <row r="227" spans="1:5" ht="15" thickBot="1" x14ac:dyDescent="0.35">
      <c r="A227" s="8" t="s">
        <v>358</v>
      </c>
      <c r="B227" s="10">
        <v>-35301788.200000003</v>
      </c>
      <c r="C227" t="str">
        <f t="shared" si="3"/>
        <v>2021-12-07</v>
      </c>
      <c r="D227" s="1">
        <v>44537</v>
      </c>
      <c r="E227" s="13">
        <v>-35301788.200000003</v>
      </c>
    </row>
    <row r="228" spans="1:5" ht="15" thickBot="1" x14ac:dyDescent="0.35">
      <c r="A228" s="8" t="s">
        <v>359</v>
      </c>
      <c r="B228" s="10">
        <v>-34156965.340000004</v>
      </c>
      <c r="C228" t="str">
        <f t="shared" si="3"/>
        <v>2021-12-08</v>
      </c>
      <c r="D228" s="1">
        <v>44538</v>
      </c>
      <c r="E228" s="13">
        <v>-34156965.340000004</v>
      </c>
    </row>
    <row r="229" spans="1:5" ht="15" thickBot="1" x14ac:dyDescent="0.35">
      <c r="A229" s="8" t="s">
        <v>360</v>
      </c>
      <c r="B229" s="10">
        <v>-36462985.039999999</v>
      </c>
      <c r="C229" t="str">
        <f t="shared" si="3"/>
        <v>2021-12-09</v>
      </c>
      <c r="D229" s="1">
        <v>44539</v>
      </c>
      <c r="E229" s="13">
        <v>-36462985.039999999</v>
      </c>
    </row>
    <row r="230" spans="1:5" ht="15" thickBot="1" x14ac:dyDescent="0.35">
      <c r="A230" s="8" t="s">
        <v>361</v>
      </c>
      <c r="B230" s="10">
        <v>-34719079.710000001</v>
      </c>
      <c r="C230" t="str">
        <f t="shared" si="3"/>
        <v>2021-12-10</v>
      </c>
      <c r="D230" s="1">
        <v>44540</v>
      </c>
      <c r="E230" s="13">
        <v>-34719079.710000001</v>
      </c>
    </row>
    <row r="231" spans="1:5" ht="15" thickBot="1" x14ac:dyDescent="0.35">
      <c r="A231" s="8" t="s">
        <v>362</v>
      </c>
      <c r="B231" s="10">
        <v>-35648732.530000001</v>
      </c>
      <c r="C231" t="str">
        <f t="shared" si="3"/>
        <v>2021-12-11</v>
      </c>
      <c r="D231" s="1">
        <v>44541</v>
      </c>
      <c r="E231" s="13">
        <v>-35648732.530000001</v>
      </c>
    </row>
    <row r="232" spans="1:5" ht="15" thickBot="1" x14ac:dyDescent="0.35">
      <c r="A232" s="8" t="s">
        <v>363</v>
      </c>
      <c r="B232" s="10">
        <v>-35647932.82</v>
      </c>
      <c r="C232" t="str">
        <f t="shared" si="3"/>
        <v>2021-12-12</v>
      </c>
      <c r="D232" s="1">
        <v>44542</v>
      </c>
      <c r="E232" s="13">
        <v>-35647932.82</v>
      </c>
    </row>
    <row r="233" spans="1:5" ht="15" thickBot="1" x14ac:dyDescent="0.35">
      <c r="A233" s="8" t="s">
        <v>364</v>
      </c>
      <c r="B233" s="10">
        <v>-36100011.609999999</v>
      </c>
      <c r="C233" t="str">
        <f t="shared" si="3"/>
        <v>2021-12-13</v>
      </c>
      <c r="D233" s="1">
        <v>44543</v>
      </c>
      <c r="E233" s="13">
        <v>-36100011.609999999</v>
      </c>
    </row>
    <row r="234" spans="1:5" ht="15" thickBot="1" x14ac:dyDescent="0.35">
      <c r="A234" s="8" t="s">
        <v>365</v>
      </c>
      <c r="B234" s="10">
        <v>-36102552.530000001</v>
      </c>
      <c r="C234" t="str">
        <f t="shared" si="3"/>
        <v>2021-12-14</v>
      </c>
      <c r="D234" s="1">
        <v>44544</v>
      </c>
      <c r="E234" s="13">
        <v>-36102552.530000001</v>
      </c>
    </row>
    <row r="235" spans="1:5" ht="15" thickBot="1" x14ac:dyDescent="0.35">
      <c r="A235" s="8" t="s">
        <v>366</v>
      </c>
      <c r="B235" s="10">
        <v>-35488229.57</v>
      </c>
      <c r="C235" t="str">
        <f t="shared" si="3"/>
        <v>2021-12-15</v>
      </c>
      <c r="D235" s="1">
        <v>44545</v>
      </c>
      <c r="E235" s="13">
        <v>-35488229.57</v>
      </c>
    </row>
    <row r="236" spans="1:5" ht="15" thickBot="1" x14ac:dyDescent="0.35">
      <c r="A236" s="8" t="s">
        <v>367</v>
      </c>
      <c r="B236" s="10">
        <v>-35137099.509999998</v>
      </c>
      <c r="C236" t="str">
        <f t="shared" si="3"/>
        <v>2021-12-16</v>
      </c>
      <c r="D236" s="1">
        <v>44546</v>
      </c>
      <c r="E236" s="13">
        <v>-35137099.509999998</v>
      </c>
    </row>
    <row r="237" spans="1:5" ht="15" thickBot="1" x14ac:dyDescent="0.35">
      <c r="A237" s="8" t="s">
        <v>368</v>
      </c>
      <c r="B237" s="10">
        <v>-36342469.299999997</v>
      </c>
      <c r="C237" t="str">
        <f t="shared" si="3"/>
        <v>2021-12-17</v>
      </c>
      <c r="D237" s="1">
        <v>44547</v>
      </c>
      <c r="E237" s="13">
        <v>-36342469.299999997</v>
      </c>
    </row>
    <row r="238" spans="1:5" ht="15" thickBot="1" x14ac:dyDescent="0.35">
      <c r="A238" s="8" t="s">
        <v>369</v>
      </c>
      <c r="B238" s="10">
        <v>-37389789.119999997</v>
      </c>
      <c r="C238" t="str">
        <f t="shared" si="3"/>
        <v>2021-12-18</v>
      </c>
      <c r="D238" s="1">
        <v>44548</v>
      </c>
      <c r="E238" s="13">
        <v>-37389789.119999997</v>
      </c>
    </row>
    <row r="239" spans="1:5" ht="15" thickBot="1" x14ac:dyDescent="0.35">
      <c r="A239" s="8" t="s">
        <v>370</v>
      </c>
      <c r="B239" s="10">
        <v>-37388443.829999998</v>
      </c>
      <c r="C239" t="str">
        <f t="shared" si="3"/>
        <v>2021-12-19</v>
      </c>
      <c r="D239" s="1">
        <v>44549</v>
      </c>
      <c r="E239" s="13">
        <v>-37388443.829999998</v>
      </c>
    </row>
    <row r="240" spans="1:5" ht="15" thickBot="1" x14ac:dyDescent="0.35">
      <c r="A240" s="8" t="s">
        <v>371</v>
      </c>
      <c r="B240" s="10">
        <v>-36389082.240000002</v>
      </c>
      <c r="C240" t="str">
        <f t="shared" si="3"/>
        <v>2021-12-20</v>
      </c>
      <c r="D240" s="1">
        <v>44550</v>
      </c>
      <c r="E240" s="13">
        <v>-36389082.240000002</v>
      </c>
    </row>
    <row r="241" spans="1:5" ht="15" thickBot="1" x14ac:dyDescent="0.35">
      <c r="A241" s="8" t="s">
        <v>372</v>
      </c>
      <c r="B241" s="10">
        <v>-35160156.630000003</v>
      </c>
      <c r="C241" t="str">
        <f t="shared" si="3"/>
        <v>2021-12-21</v>
      </c>
      <c r="D241" s="1">
        <v>44551</v>
      </c>
      <c r="E241" s="13">
        <v>-35160156.630000003</v>
      </c>
    </row>
    <row r="242" spans="1:5" ht="15" thickBot="1" x14ac:dyDescent="0.35">
      <c r="A242" s="8" t="s">
        <v>373</v>
      </c>
      <c r="B242" s="10">
        <v>-38843257.119999997</v>
      </c>
      <c r="C242" t="str">
        <f t="shared" si="3"/>
        <v>2021-12-22</v>
      </c>
      <c r="D242" s="1">
        <v>44552</v>
      </c>
      <c r="E242" s="13">
        <v>-38843257.119999997</v>
      </c>
    </row>
    <row r="243" spans="1:5" ht="15" thickBot="1" x14ac:dyDescent="0.35">
      <c r="A243" s="8" t="s">
        <v>374</v>
      </c>
      <c r="B243" s="10">
        <v>-39861413.700000003</v>
      </c>
      <c r="C243" t="str">
        <f t="shared" si="3"/>
        <v>2021-12-23</v>
      </c>
      <c r="D243" s="1">
        <v>44553</v>
      </c>
      <c r="E243" s="13">
        <v>-39861413.700000003</v>
      </c>
    </row>
    <row r="244" spans="1:5" ht="15" thickBot="1" x14ac:dyDescent="0.35">
      <c r="A244" s="8" t="s">
        <v>375</v>
      </c>
      <c r="B244" s="10">
        <v>-39328275.140000001</v>
      </c>
      <c r="C244" t="str">
        <f t="shared" si="3"/>
        <v>2021-12-24</v>
      </c>
      <c r="D244" s="1">
        <v>44554</v>
      </c>
      <c r="E244" s="13">
        <v>-39328275.140000001</v>
      </c>
    </row>
    <row r="245" spans="1:5" ht="15" thickBot="1" x14ac:dyDescent="0.35">
      <c r="A245" s="8" t="s">
        <v>376</v>
      </c>
      <c r="B245" s="10">
        <v>-39427883.189999998</v>
      </c>
      <c r="C245" t="str">
        <f t="shared" si="3"/>
        <v>2021-12-25</v>
      </c>
      <c r="D245" s="1">
        <v>44555</v>
      </c>
      <c r="E245" s="13">
        <v>-39427883.189999998</v>
      </c>
    </row>
    <row r="246" spans="1:5" ht="15" thickBot="1" x14ac:dyDescent="0.35">
      <c r="A246" s="8" t="s">
        <v>377</v>
      </c>
      <c r="B246" s="10">
        <v>-39428853.130000003</v>
      </c>
      <c r="C246" t="str">
        <f t="shared" si="3"/>
        <v>2021-12-26</v>
      </c>
      <c r="D246" s="1">
        <v>44556</v>
      </c>
      <c r="E246" s="13">
        <v>-39428853.130000003</v>
      </c>
    </row>
    <row r="247" spans="1:5" ht="15" thickBot="1" x14ac:dyDescent="0.35">
      <c r="A247" s="8" t="s">
        <v>378</v>
      </c>
      <c r="B247" s="10">
        <v>-40544953.630000003</v>
      </c>
      <c r="C247" t="str">
        <f t="shared" si="3"/>
        <v>2021-12-27</v>
      </c>
      <c r="D247" s="1">
        <v>44557</v>
      </c>
      <c r="E247" s="13">
        <v>-40544953.630000003</v>
      </c>
    </row>
    <row r="248" spans="1:5" ht="15" thickBot="1" x14ac:dyDescent="0.35">
      <c r="A248" s="8" t="s">
        <v>379</v>
      </c>
      <c r="B248" s="10">
        <v>-39451154.710000001</v>
      </c>
      <c r="C248" t="str">
        <f t="shared" si="3"/>
        <v>2021-12-28</v>
      </c>
      <c r="D248" s="1">
        <v>44558</v>
      </c>
      <c r="E248" s="13">
        <v>-39451154.710000001</v>
      </c>
    </row>
    <row r="249" spans="1:5" ht="15" thickBot="1" x14ac:dyDescent="0.35">
      <c r="A249" s="8" t="s">
        <v>380</v>
      </c>
      <c r="B249" s="10">
        <v>-40671835.090000004</v>
      </c>
      <c r="C249" t="str">
        <f t="shared" si="3"/>
        <v>2021-12-29</v>
      </c>
      <c r="D249" s="1">
        <v>44559</v>
      </c>
      <c r="E249" s="13">
        <v>-40671835.090000004</v>
      </c>
    </row>
    <row r="250" spans="1:5" ht="15" thickBot="1" x14ac:dyDescent="0.35">
      <c r="A250" s="8" t="s">
        <v>381</v>
      </c>
      <c r="B250" s="10">
        <v>-42563343.450000003</v>
      </c>
      <c r="C250" t="str">
        <f t="shared" si="3"/>
        <v>2021-12-30</v>
      </c>
      <c r="D250" s="1">
        <v>44560</v>
      </c>
      <c r="E250" s="13">
        <v>-42563343.450000003</v>
      </c>
    </row>
    <row r="251" spans="1:5" ht="15" thickBot="1" x14ac:dyDescent="0.35">
      <c r="A251" s="8" t="s">
        <v>382</v>
      </c>
      <c r="B251" s="10">
        <v>-44881010.899999999</v>
      </c>
      <c r="C251" t="str">
        <f t="shared" si="3"/>
        <v>2021-12-31</v>
      </c>
      <c r="D251" s="1">
        <v>44561</v>
      </c>
      <c r="E251" s="13">
        <v>-44881010.899999999</v>
      </c>
    </row>
    <row r="252" spans="1:5" ht="15" thickBot="1" x14ac:dyDescent="0.35">
      <c r="A252" s="8" t="s">
        <v>383</v>
      </c>
      <c r="B252" s="10">
        <v>-45394308.829999998</v>
      </c>
      <c r="C252" t="str">
        <f t="shared" si="3"/>
        <v>2022-01-01</v>
      </c>
      <c r="D252" s="1">
        <v>44562</v>
      </c>
      <c r="E252" s="13">
        <v>-45394308.829999998</v>
      </c>
    </row>
    <row r="253" spans="1:5" ht="15" thickBot="1" x14ac:dyDescent="0.35">
      <c r="A253" s="8" t="s">
        <v>384</v>
      </c>
      <c r="B253" s="10">
        <v>-45396678.630000003</v>
      </c>
      <c r="C253" t="str">
        <f t="shared" si="3"/>
        <v>2022-01-02</v>
      </c>
      <c r="D253" s="1">
        <v>44563</v>
      </c>
      <c r="E253" s="13">
        <v>-45396678.630000003</v>
      </c>
    </row>
    <row r="254" spans="1:5" ht="15" thickBot="1" x14ac:dyDescent="0.35">
      <c r="A254" s="8" t="s">
        <v>385</v>
      </c>
      <c r="B254" s="10">
        <v>-39836999.289999999</v>
      </c>
      <c r="C254" t="str">
        <f t="shared" si="3"/>
        <v>2022-01-03</v>
      </c>
      <c r="D254" s="1">
        <v>44564</v>
      </c>
      <c r="E254" s="13">
        <v>-39836999.289999999</v>
      </c>
    </row>
    <row r="255" spans="1:5" ht="15" thickBot="1" x14ac:dyDescent="0.35">
      <c r="A255" s="8" t="s">
        <v>386</v>
      </c>
      <c r="B255" s="10">
        <v>-43096556.759999998</v>
      </c>
      <c r="C255" t="str">
        <f t="shared" si="3"/>
        <v>2022-01-04</v>
      </c>
      <c r="D255" s="1">
        <v>44565</v>
      </c>
      <c r="E255" s="13">
        <v>-43096556.759999998</v>
      </c>
    </row>
    <row r="256" spans="1:5" ht="15" thickBot="1" x14ac:dyDescent="0.35">
      <c r="A256" s="8" t="s">
        <v>387</v>
      </c>
      <c r="B256" s="10">
        <v>-41595901.460000001</v>
      </c>
      <c r="C256" t="str">
        <f t="shared" si="3"/>
        <v>2022-01-05</v>
      </c>
      <c r="D256" s="1">
        <v>44566</v>
      </c>
      <c r="E256" s="13">
        <v>-41595901.460000001</v>
      </c>
    </row>
    <row r="257" spans="1:5" ht="15" thickBot="1" x14ac:dyDescent="0.35">
      <c r="A257" s="8" t="s">
        <v>388</v>
      </c>
      <c r="B257" s="10">
        <v>-42961695.43</v>
      </c>
      <c r="C257" t="str">
        <f t="shared" si="3"/>
        <v>2022-01-06</v>
      </c>
      <c r="D257" s="1">
        <v>44567</v>
      </c>
      <c r="E257" s="13">
        <v>-42961695.43</v>
      </c>
    </row>
    <row r="258" spans="1:5" ht="15" thickBot="1" x14ac:dyDescent="0.35">
      <c r="A258" s="8" t="s">
        <v>389</v>
      </c>
      <c r="B258" s="10">
        <v>-42157164.850000001</v>
      </c>
      <c r="C258" t="str">
        <f t="shared" si="3"/>
        <v>2022-01-07</v>
      </c>
      <c r="D258" s="1">
        <v>44568</v>
      </c>
      <c r="E258" s="13">
        <v>-42157164.850000001</v>
      </c>
    </row>
    <row r="259" spans="1:5" ht="15" thickBot="1" x14ac:dyDescent="0.35">
      <c r="A259" s="8" t="s">
        <v>390</v>
      </c>
      <c r="B259" s="10">
        <v>-42846149.75</v>
      </c>
      <c r="C259" t="str">
        <f t="shared" ref="C259:C322" si="4">LEFT(A259,10)</f>
        <v>2022-01-08</v>
      </c>
      <c r="D259" s="1">
        <v>44569</v>
      </c>
      <c r="E259" s="13">
        <v>-42846149.75</v>
      </c>
    </row>
    <row r="260" spans="1:5" ht="15" thickBot="1" x14ac:dyDescent="0.35">
      <c r="A260" s="8" t="s">
        <v>391</v>
      </c>
      <c r="B260" s="10">
        <v>-42847915.039999999</v>
      </c>
      <c r="C260" t="str">
        <f t="shared" si="4"/>
        <v>2022-01-09</v>
      </c>
      <c r="D260" s="1">
        <v>44570</v>
      </c>
      <c r="E260" s="13">
        <v>-42847915.039999999</v>
      </c>
    </row>
    <row r="261" spans="1:5" ht="15" thickBot="1" x14ac:dyDescent="0.35">
      <c r="A261" s="8" t="s">
        <v>392</v>
      </c>
      <c r="B261" s="10">
        <v>-38490558.140000001</v>
      </c>
      <c r="C261" t="str">
        <f t="shared" si="4"/>
        <v>2022-01-10</v>
      </c>
      <c r="D261" s="1">
        <v>44571</v>
      </c>
      <c r="E261" s="13">
        <v>-38490558.140000001</v>
      </c>
    </row>
    <row r="262" spans="1:5" ht="15" thickBot="1" x14ac:dyDescent="0.35">
      <c r="A262" s="8" t="s">
        <v>393</v>
      </c>
      <c r="B262" s="10">
        <v>-42550909.399999999</v>
      </c>
      <c r="C262" t="str">
        <f t="shared" si="4"/>
        <v>2022-01-11</v>
      </c>
      <c r="D262" s="1">
        <v>44572</v>
      </c>
      <c r="E262" s="13">
        <v>-42550909.399999999</v>
      </c>
    </row>
    <row r="263" spans="1:5" ht="15" thickBot="1" x14ac:dyDescent="0.35">
      <c r="A263" s="8" t="s">
        <v>394</v>
      </c>
      <c r="B263" s="10">
        <v>-44675240.109999999</v>
      </c>
      <c r="C263" t="str">
        <f t="shared" si="4"/>
        <v>2022-01-12</v>
      </c>
      <c r="D263" s="1">
        <v>44573</v>
      </c>
      <c r="E263" s="13">
        <v>-44675240.109999999</v>
      </c>
    </row>
    <row r="264" spans="1:5" ht="15" thickBot="1" x14ac:dyDescent="0.35">
      <c r="A264" s="8" t="s">
        <v>395</v>
      </c>
      <c r="B264" s="10">
        <v>-38838828.149999999</v>
      </c>
      <c r="C264" t="str">
        <f t="shared" si="4"/>
        <v>2022-01-14</v>
      </c>
      <c r="D264" s="1">
        <v>44575</v>
      </c>
      <c r="E264" s="13">
        <v>-38838828.149999999</v>
      </c>
    </row>
    <row r="265" spans="1:5" ht="15" thickBot="1" x14ac:dyDescent="0.35">
      <c r="A265" s="8" t="s">
        <v>396</v>
      </c>
      <c r="B265" s="10">
        <v>-39533547.920000002</v>
      </c>
      <c r="C265" t="str">
        <f t="shared" si="4"/>
        <v>2022-01-15</v>
      </c>
      <c r="D265" s="1">
        <v>44576</v>
      </c>
      <c r="E265" s="13">
        <v>-39533547.920000002</v>
      </c>
    </row>
    <row r="266" spans="1:5" ht="15" thickBot="1" x14ac:dyDescent="0.35">
      <c r="A266" s="8" t="s">
        <v>397</v>
      </c>
      <c r="B266" s="10">
        <v>-39535072.859999999</v>
      </c>
      <c r="C266" t="str">
        <f t="shared" si="4"/>
        <v>2022-01-16</v>
      </c>
      <c r="D266" s="1">
        <v>44577</v>
      </c>
      <c r="E266" s="13">
        <v>-39535072.859999999</v>
      </c>
    </row>
    <row r="267" spans="1:5" ht="15" thickBot="1" x14ac:dyDescent="0.35">
      <c r="A267" s="8" t="s">
        <v>398</v>
      </c>
      <c r="B267" s="10">
        <v>-39689500.140000001</v>
      </c>
      <c r="C267" t="str">
        <f t="shared" si="4"/>
        <v>2022-01-17</v>
      </c>
      <c r="D267" s="1">
        <v>44578</v>
      </c>
      <c r="E267" s="13">
        <v>-39689500.140000001</v>
      </c>
    </row>
    <row r="268" spans="1:5" ht="15" thickBot="1" x14ac:dyDescent="0.35">
      <c r="A268" s="8" t="s">
        <v>399</v>
      </c>
      <c r="B268" s="10">
        <v>-40351945.359999999</v>
      </c>
      <c r="C268" t="str">
        <f t="shared" si="4"/>
        <v>2022-01-18</v>
      </c>
      <c r="D268" s="1">
        <v>44579</v>
      </c>
      <c r="E268" s="13">
        <v>-40351945.359999999</v>
      </c>
    </row>
    <row r="269" spans="1:5" ht="15" thickBot="1" x14ac:dyDescent="0.35">
      <c r="A269" s="8" t="s">
        <v>400</v>
      </c>
      <c r="B269" s="10">
        <v>-46828142.960000001</v>
      </c>
      <c r="C269" t="str">
        <f t="shared" si="4"/>
        <v>2022-01-19</v>
      </c>
      <c r="D269" s="1">
        <v>44580</v>
      </c>
      <c r="E269" s="13">
        <v>-46828142.960000001</v>
      </c>
    </row>
    <row r="270" spans="1:5" ht="15" thickBot="1" x14ac:dyDescent="0.35">
      <c r="A270" s="8" t="s">
        <v>401</v>
      </c>
      <c r="B270" s="10">
        <v>-47154660.740000002</v>
      </c>
      <c r="C270" t="str">
        <f t="shared" si="4"/>
        <v>2022-01-20</v>
      </c>
      <c r="D270" s="1">
        <v>44581</v>
      </c>
      <c r="E270" s="13">
        <v>-47154660.740000002</v>
      </c>
    </row>
    <row r="271" spans="1:5" ht="15" thickBot="1" x14ac:dyDescent="0.35">
      <c r="A271" s="8" t="s">
        <v>402</v>
      </c>
      <c r="B271" s="10">
        <v>-43229850.469999999</v>
      </c>
      <c r="C271" t="str">
        <f t="shared" si="4"/>
        <v>2022-01-21</v>
      </c>
      <c r="D271" s="1">
        <v>44582</v>
      </c>
      <c r="E271" s="13">
        <v>-43229850.469999999</v>
      </c>
    </row>
    <row r="272" spans="1:5" ht="15" thickBot="1" x14ac:dyDescent="0.35">
      <c r="A272" s="8" t="s">
        <v>403</v>
      </c>
      <c r="B272" s="10">
        <v>-45362434.25</v>
      </c>
      <c r="C272" t="str">
        <f t="shared" si="4"/>
        <v>2022-01-22</v>
      </c>
      <c r="D272" s="1">
        <v>44583</v>
      </c>
      <c r="E272" s="13">
        <v>-45362434.25</v>
      </c>
    </row>
    <row r="273" spans="1:5" ht="15" thickBot="1" x14ac:dyDescent="0.35">
      <c r="A273" s="8" t="s">
        <v>404</v>
      </c>
      <c r="B273" s="10">
        <v>-45380262.140000001</v>
      </c>
      <c r="C273" t="str">
        <f t="shared" si="4"/>
        <v>2022-01-23</v>
      </c>
      <c r="D273" s="1">
        <v>44584</v>
      </c>
      <c r="E273" s="13">
        <v>-45380262.140000001</v>
      </c>
    </row>
    <row r="274" spans="1:5" ht="15" thickBot="1" x14ac:dyDescent="0.35">
      <c r="A274" s="8" t="s">
        <v>405</v>
      </c>
      <c r="B274" s="10">
        <v>-43828102.450000003</v>
      </c>
      <c r="C274" t="str">
        <f t="shared" si="4"/>
        <v>2022-01-24</v>
      </c>
      <c r="D274" s="1">
        <v>44585</v>
      </c>
      <c r="E274" s="13">
        <v>-43828102.450000003</v>
      </c>
    </row>
    <row r="275" spans="1:5" ht="15" thickBot="1" x14ac:dyDescent="0.35">
      <c r="A275" s="8" t="s">
        <v>406</v>
      </c>
      <c r="B275" s="10">
        <v>-47702522.060000002</v>
      </c>
      <c r="C275" t="str">
        <f t="shared" si="4"/>
        <v>2022-01-25</v>
      </c>
      <c r="D275" s="1">
        <v>44586</v>
      </c>
      <c r="E275" s="13">
        <v>-47702522.060000002</v>
      </c>
    </row>
    <row r="276" spans="1:5" ht="15" thickBot="1" x14ac:dyDescent="0.35">
      <c r="A276" s="8" t="s">
        <v>407</v>
      </c>
      <c r="B276" s="10">
        <v>-42769594.490000002</v>
      </c>
      <c r="C276" t="str">
        <f t="shared" si="4"/>
        <v>2022-01-26</v>
      </c>
      <c r="D276" s="1">
        <v>44587</v>
      </c>
      <c r="E276" s="13">
        <v>-42769594.490000002</v>
      </c>
    </row>
    <row r="277" spans="1:5" ht="15" thickBot="1" x14ac:dyDescent="0.35">
      <c r="A277" s="8" t="s">
        <v>408</v>
      </c>
      <c r="B277" s="10">
        <v>-49814844.979999997</v>
      </c>
      <c r="C277" t="str">
        <f t="shared" si="4"/>
        <v>2022-01-27</v>
      </c>
      <c r="D277" s="1">
        <v>44588</v>
      </c>
      <c r="E277" s="13">
        <v>-49814844.979999997</v>
      </c>
    </row>
    <row r="278" spans="1:5" ht="15" thickBot="1" x14ac:dyDescent="0.35">
      <c r="A278" s="8" t="s">
        <v>409</v>
      </c>
      <c r="B278" s="10">
        <v>-49608599.490000002</v>
      </c>
      <c r="C278" t="str">
        <f t="shared" si="4"/>
        <v>2022-01-28</v>
      </c>
      <c r="D278" s="1">
        <v>44589</v>
      </c>
      <c r="E278" s="13">
        <v>-49608599.490000002</v>
      </c>
    </row>
    <row r="279" spans="1:5" ht="15" thickBot="1" x14ac:dyDescent="0.35">
      <c r="A279" s="8" t="s">
        <v>410</v>
      </c>
      <c r="B279" s="10">
        <v>-48541865.399999999</v>
      </c>
      <c r="C279" t="str">
        <f t="shared" si="4"/>
        <v>2022-01-29</v>
      </c>
      <c r="D279" s="1">
        <v>44590</v>
      </c>
      <c r="E279" s="13">
        <v>-48541865.399999999</v>
      </c>
    </row>
    <row r="280" spans="1:5" ht="15" thickBot="1" x14ac:dyDescent="0.35">
      <c r="A280" s="8" t="s">
        <v>411</v>
      </c>
      <c r="B280" s="10">
        <v>-48541011.630000003</v>
      </c>
      <c r="C280" t="str">
        <f t="shared" si="4"/>
        <v>2022-01-30</v>
      </c>
      <c r="D280" s="1">
        <v>44591</v>
      </c>
      <c r="E280" s="13">
        <v>-48541011.630000003</v>
      </c>
    </row>
    <row r="281" spans="1:5" ht="15" thickBot="1" x14ac:dyDescent="0.35">
      <c r="A281" s="8" t="s">
        <v>412</v>
      </c>
      <c r="B281" s="10">
        <v>-41385790.109999999</v>
      </c>
      <c r="C281" t="str">
        <f t="shared" si="4"/>
        <v>2022-01-31</v>
      </c>
      <c r="D281" s="1">
        <v>44592</v>
      </c>
      <c r="E281" s="13">
        <v>-41385790.109999999</v>
      </c>
    </row>
    <row r="282" spans="1:5" ht="15" thickBot="1" x14ac:dyDescent="0.35">
      <c r="A282" s="8" t="s">
        <v>413</v>
      </c>
      <c r="B282" s="10">
        <v>-40946271.630000003</v>
      </c>
      <c r="C282" t="str">
        <f t="shared" si="4"/>
        <v>2022-02-01</v>
      </c>
      <c r="D282" s="1">
        <v>44593</v>
      </c>
      <c r="E282" s="13">
        <v>-40946271.630000003</v>
      </c>
    </row>
    <row r="283" spans="1:5" ht="15" thickBot="1" x14ac:dyDescent="0.35">
      <c r="A283" s="8" t="s">
        <v>414</v>
      </c>
      <c r="B283" s="10">
        <v>-83740144.859999999</v>
      </c>
      <c r="C283" t="str">
        <f t="shared" si="4"/>
        <v>2022-02-02</v>
      </c>
      <c r="D283" s="1">
        <v>44594</v>
      </c>
      <c r="E283" s="13">
        <v>-83740144.859999999</v>
      </c>
    </row>
    <row r="284" spans="1:5" ht="15" thickBot="1" x14ac:dyDescent="0.35">
      <c r="A284" s="8" t="s">
        <v>415</v>
      </c>
      <c r="B284" s="10">
        <v>-41112917.68</v>
      </c>
      <c r="C284" t="str">
        <f t="shared" si="4"/>
        <v>2022-02-03</v>
      </c>
      <c r="D284" s="1">
        <v>44595</v>
      </c>
      <c r="E284" s="13">
        <v>-41112917.68</v>
      </c>
    </row>
    <row r="285" spans="1:5" ht="15" thickBot="1" x14ac:dyDescent="0.35">
      <c r="A285" s="8" t="s">
        <v>416</v>
      </c>
      <c r="B285" s="10">
        <v>-39602337.289999999</v>
      </c>
      <c r="C285" t="str">
        <f t="shared" si="4"/>
        <v>2022-02-04</v>
      </c>
      <c r="D285" s="1">
        <v>44596</v>
      </c>
      <c r="E285" s="13">
        <v>-39602337.289999999</v>
      </c>
    </row>
    <row r="286" spans="1:5" ht="15" thickBot="1" x14ac:dyDescent="0.35">
      <c r="A286" s="8" t="s">
        <v>417</v>
      </c>
      <c r="B286" s="10">
        <v>-40066928.380000003</v>
      </c>
      <c r="C286" t="str">
        <f t="shared" si="4"/>
        <v>2022-02-05</v>
      </c>
      <c r="D286" s="1">
        <v>44597</v>
      </c>
      <c r="E286" s="13">
        <v>-40066928.380000003</v>
      </c>
    </row>
    <row r="287" spans="1:5" ht="15" thickBot="1" x14ac:dyDescent="0.35">
      <c r="A287" s="8" t="s">
        <v>418</v>
      </c>
      <c r="B287" s="10">
        <v>-40052893.310000002</v>
      </c>
      <c r="C287" t="str">
        <f t="shared" si="4"/>
        <v>2022-02-06</v>
      </c>
      <c r="D287" s="1">
        <v>44598</v>
      </c>
      <c r="E287" s="13">
        <v>-40052893.310000002</v>
      </c>
    </row>
    <row r="288" spans="1:5" ht="15" thickBot="1" x14ac:dyDescent="0.35">
      <c r="A288" s="8" t="s">
        <v>419</v>
      </c>
      <c r="B288" s="10">
        <v>-41325235.700000003</v>
      </c>
      <c r="C288" t="str">
        <f t="shared" si="4"/>
        <v>2022-02-07</v>
      </c>
      <c r="D288" s="1">
        <v>44599</v>
      </c>
      <c r="E288" s="13">
        <v>-41325235.700000003</v>
      </c>
    </row>
    <row r="289" spans="1:5" ht="15" thickBot="1" x14ac:dyDescent="0.35">
      <c r="A289" s="8" t="s">
        <v>420</v>
      </c>
      <c r="B289" s="10">
        <v>-41333330.219999999</v>
      </c>
      <c r="C289" t="str">
        <f t="shared" si="4"/>
        <v>2022-02-08</v>
      </c>
      <c r="D289" s="1">
        <v>44600</v>
      </c>
      <c r="E289" s="13">
        <v>-41333330.219999999</v>
      </c>
    </row>
    <row r="290" spans="1:5" ht="15" thickBot="1" x14ac:dyDescent="0.35">
      <c r="A290" s="8" t="s">
        <v>421</v>
      </c>
      <c r="B290" s="10">
        <v>-43562165.659999996</v>
      </c>
      <c r="C290" t="str">
        <f t="shared" si="4"/>
        <v>2022-02-09</v>
      </c>
      <c r="D290" s="1">
        <v>44601</v>
      </c>
      <c r="E290" s="13">
        <v>-43562165.659999996</v>
      </c>
    </row>
    <row r="291" spans="1:5" ht="15" thickBot="1" x14ac:dyDescent="0.35">
      <c r="A291" s="8" t="s">
        <v>422</v>
      </c>
      <c r="B291" s="10">
        <v>-40338283.329999998</v>
      </c>
      <c r="C291" t="str">
        <f t="shared" si="4"/>
        <v>2022-02-10</v>
      </c>
      <c r="D291" s="1">
        <v>44602</v>
      </c>
      <c r="E291" s="13">
        <v>-40338283.329999998</v>
      </c>
    </row>
    <row r="292" spans="1:5" ht="15" thickBot="1" x14ac:dyDescent="0.35">
      <c r="A292" s="8" t="s">
        <v>423</v>
      </c>
      <c r="B292" s="10">
        <v>-45992888.240000002</v>
      </c>
      <c r="C292" t="str">
        <f t="shared" si="4"/>
        <v>2022-02-11</v>
      </c>
      <c r="D292" s="1">
        <v>44603</v>
      </c>
      <c r="E292" s="13">
        <v>-45992888.240000002</v>
      </c>
    </row>
    <row r="293" spans="1:5" ht="15" thickBot="1" x14ac:dyDescent="0.35">
      <c r="A293" s="8" t="s">
        <v>424</v>
      </c>
      <c r="B293" s="10">
        <v>-92315418.840000004</v>
      </c>
      <c r="C293" t="str">
        <f t="shared" si="4"/>
        <v>2022-02-12</v>
      </c>
      <c r="D293" s="1">
        <v>44604</v>
      </c>
      <c r="E293" s="13">
        <v>-92315418.840000004</v>
      </c>
    </row>
    <row r="294" spans="1:5" ht="15" thickBot="1" x14ac:dyDescent="0.35">
      <c r="A294" s="8" t="s">
        <v>425</v>
      </c>
      <c r="B294" s="10">
        <v>-92857801.120000005</v>
      </c>
      <c r="C294" t="str">
        <f t="shared" si="4"/>
        <v>2022-02-13</v>
      </c>
      <c r="D294" s="1">
        <v>44605</v>
      </c>
      <c r="E294" s="13">
        <v>-92857801.120000005</v>
      </c>
    </row>
    <row r="295" spans="1:5" ht="15" thickBot="1" x14ac:dyDescent="0.35">
      <c r="A295" s="8" t="s">
        <v>426</v>
      </c>
      <c r="B295" s="10">
        <v>-48858634.340000004</v>
      </c>
      <c r="C295" t="str">
        <f t="shared" si="4"/>
        <v>2022-02-14</v>
      </c>
      <c r="D295" s="1">
        <v>44606</v>
      </c>
      <c r="E295" s="13">
        <v>-48858634.340000004</v>
      </c>
    </row>
    <row r="296" spans="1:5" ht="15" thickBot="1" x14ac:dyDescent="0.35">
      <c r="A296" s="8" t="s">
        <v>427</v>
      </c>
      <c r="B296" s="10">
        <v>-42072228.520000003</v>
      </c>
      <c r="C296" t="str">
        <f t="shared" si="4"/>
        <v>2022-02-15</v>
      </c>
      <c r="D296" s="1">
        <v>44607</v>
      </c>
      <c r="E296" s="13">
        <v>-42072228.520000003</v>
      </c>
    </row>
    <row r="297" spans="1:5" ht="15" thickBot="1" x14ac:dyDescent="0.35">
      <c r="A297" s="8" t="s">
        <v>428</v>
      </c>
      <c r="B297" s="10">
        <v>-48942520.850000001</v>
      </c>
      <c r="C297" t="str">
        <f t="shared" si="4"/>
        <v>2022-02-16</v>
      </c>
      <c r="D297" s="1">
        <v>44608</v>
      </c>
      <c r="E297" s="13">
        <v>-48942520.850000001</v>
      </c>
    </row>
    <row r="298" spans="1:5" ht="15" thickBot="1" x14ac:dyDescent="0.35">
      <c r="A298" s="8" t="s">
        <v>429</v>
      </c>
      <c r="B298" s="10">
        <v>-56302725.329999998</v>
      </c>
      <c r="C298" t="str">
        <f t="shared" si="4"/>
        <v>2022-02-17</v>
      </c>
      <c r="D298" s="1">
        <v>44609</v>
      </c>
      <c r="E298" s="13">
        <v>-56302725.329999998</v>
      </c>
    </row>
    <row r="299" spans="1:5" ht="15" thickBot="1" x14ac:dyDescent="0.35">
      <c r="A299" s="8" t="s">
        <v>430</v>
      </c>
      <c r="B299" s="10">
        <v>-53364647.399999999</v>
      </c>
      <c r="C299" t="str">
        <f t="shared" si="4"/>
        <v>2022-02-18</v>
      </c>
      <c r="D299" s="1">
        <v>44610</v>
      </c>
      <c r="E299" s="13">
        <v>-53364647.399999999</v>
      </c>
    </row>
    <row r="300" spans="1:5" ht="15" thickBot="1" x14ac:dyDescent="0.35">
      <c r="A300" s="8" t="s">
        <v>431</v>
      </c>
      <c r="B300" s="10">
        <v>-112174198.09999999</v>
      </c>
      <c r="C300" t="str">
        <f t="shared" si="4"/>
        <v>2022-02-19</v>
      </c>
      <c r="D300" s="1">
        <v>44611</v>
      </c>
      <c r="E300" s="13">
        <v>-112174198.09999999</v>
      </c>
    </row>
    <row r="301" spans="1:5" ht="15" thickBot="1" x14ac:dyDescent="0.35">
      <c r="A301" s="8" t="s">
        <v>432</v>
      </c>
      <c r="B301" s="10">
        <v>-56562531.140000001</v>
      </c>
      <c r="C301" t="str">
        <f t="shared" si="4"/>
        <v>2022-02-20</v>
      </c>
      <c r="D301" s="1">
        <v>44612</v>
      </c>
      <c r="E301" s="13">
        <v>-56562531.140000001</v>
      </c>
    </row>
    <row r="302" spans="1:5" ht="15" thickBot="1" x14ac:dyDescent="0.35">
      <c r="A302" s="8" t="s">
        <v>433</v>
      </c>
      <c r="B302" s="10">
        <v>-58858959.270000003</v>
      </c>
      <c r="C302" t="str">
        <f t="shared" si="4"/>
        <v>2022-02-21</v>
      </c>
      <c r="D302" s="1">
        <v>44613</v>
      </c>
      <c r="E302" s="13">
        <v>-58858959.270000003</v>
      </c>
    </row>
    <row r="303" spans="1:5" ht="15" thickBot="1" x14ac:dyDescent="0.35">
      <c r="A303" s="8" t="s">
        <v>434</v>
      </c>
      <c r="B303" s="10">
        <v>-52560295.990000002</v>
      </c>
      <c r="C303" t="str">
        <f t="shared" si="4"/>
        <v>2022-02-22</v>
      </c>
      <c r="D303" s="1">
        <v>44614</v>
      </c>
      <c r="E303" s="13">
        <v>-52560295.990000002</v>
      </c>
    </row>
    <row r="304" spans="1:5" ht="15" thickBot="1" x14ac:dyDescent="0.35">
      <c r="A304" s="8" t="s">
        <v>435</v>
      </c>
      <c r="B304" s="10">
        <v>-55978924.75</v>
      </c>
      <c r="C304" t="str">
        <f t="shared" si="4"/>
        <v>2022-02-23</v>
      </c>
      <c r="D304" s="1">
        <v>44615</v>
      </c>
      <c r="E304" s="13">
        <v>-55978924.75</v>
      </c>
    </row>
    <row r="305" spans="1:5" ht="15" thickBot="1" x14ac:dyDescent="0.35">
      <c r="A305" s="8" t="s">
        <v>436</v>
      </c>
      <c r="B305" s="10">
        <v>-45394282.609999999</v>
      </c>
      <c r="C305" t="str">
        <f t="shared" si="4"/>
        <v>2022-02-24</v>
      </c>
      <c r="D305" s="1">
        <v>44616</v>
      </c>
      <c r="E305" s="13">
        <v>-45394282.609999999</v>
      </c>
    </row>
    <row r="306" spans="1:5" ht="15" thickBot="1" x14ac:dyDescent="0.35">
      <c r="A306" s="8" t="s">
        <v>437</v>
      </c>
      <c r="B306" s="10">
        <v>-86322565.420000002</v>
      </c>
      <c r="C306" t="str">
        <f t="shared" si="4"/>
        <v>2022-02-25</v>
      </c>
      <c r="D306" s="1">
        <v>44617</v>
      </c>
      <c r="E306" s="13">
        <v>-86322565.420000002</v>
      </c>
    </row>
    <row r="307" spans="1:5" ht="15" thickBot="1" x14ac:dyDescent="0.35">
      <c r="A307" s="8" t="s">
        <v>438</v>
      </c>
      <c r="B307" s="10">
        <v>-43520637.979999997</v>
      </c>
      <c r="C307" t="str">
        <f t="shared" si="4"/>
        <v>2022-02-26</v>
      </c>
      <c r="D307" s="1">
        <v>44618</v>
      </c>
      <c r="E307" s="13">
        <v>-43520637.979999997</v>
      </c>
    </row>
    <row r="308" spans="1:5" ht="15" thickBot="1" x14ac:dyDescent="0.35">
      <c r="A308" s="8" t="s">
        <v>439</v>
      </c>
      <c r="B308" s="10">
        <v>-43898759.130000003</v>
      </c>
      <c r="C308" t="str">
        <f t="shared" si="4"/>
        <v>2022-02-27</v>
      </c>
      <c r="D308" s="1">
        <v>44619</v>
      </c>
      <c r="E308" s="13">
        <v>-43898759.130000003</v>
      </c>
    </row>
    <row r="309" spans="1:5" ht="15" thickBot="1" x14ac:dyDescent="0.35">
      <c r="A309" s="8" t="s">
        <v>440</v>
      </c>
      <c r="B309" s="10">
        <v>-44355541.689999998</v>
      </c>
      <c r="C309" t="str">
        <f t="shared" si="4"/>
        <v>2022-02-28</v>
      </c>
      <c r="D309" s="1">
        <v>44620</v>
      </c>
      <c r="E309" s="13">
        <v>-44355541.689999998</v>
      </c>
    </row>
    <row r="310" spans="1:5" ht="15" thickBot="1" x14ac:dyDescent="0.35">
      <c r="A310" s="8" t="s">
        <v>441</v>
      </c>
      <c r="B310" s="10">
        <v>-52535179.780000001</v>
      </c>
      <c r="C310" t="str">
        <f t="shared" si="4"/>
        <v>2022-03-01</v>
      </c>
      <c r="D310" s="1">
        <v>44621</v>
      </c>
      <c r="E310" s="13">
        <v>-52535179.780000001</v>
      </c>
    </row>
    <row r="311" spans="1:5" ht="15" thickBot="1" x14ac:dyDescent="0.35">
      <c r="A311" s="8" t="s">
        <v>442</v>
      </c>
      <c r="B311" s="10">
        <v>-50219957.140000001</v>
      </c>
      <c r="C311" t="str">
        <f t="shared" si="4"/>
        <v>2022-03-02</v>
      </c>
      <c r="D311" s="1">
        <v>44622</v>
      </c>
      <c r="E311" s="13">
        <v>-50219957.140000001</v>
      </c>
    </row>
    <row r="312" spans="1:5" ht="15" thickBot="1" x14ac:dyDescent="0.35">
      <c r="A312" s="8" t="s">
        <v>443</v>
      </c>
      <c r="B312" s="10">
        <v>-53611544.170000002</v>
      </c>
      <c r="C312" t="str">
        <f t="shared" si="4"/>
        <v>2022-03-03</v>
      </c>
      <c r="D312" s="1">
        <v>44623</v>
      </c>
      <c r="E312" s="13">
        <v>-53611544.170000002</v>
      </c>
    </row>
    <row r="313" spans="1:5" ht="15" thickBot="1" x14ac:dyDescent="0.35">
      <c r="A313" s="8" t="s">
        <v>444</v>
      </c>
      <c r="B313" s="10">
        <v>-59287188.090000004</v>
      </c>
      <c r="C313" t="str">
        <f t="shared" si="4"/>
        <v>2022-03-04</v>
      </c>
      <c r="D313" s="1">
        <v>44624</v>
      </c>
      <c r="E313" s="13">
        <v>-59287188.090000004</v>
      </c>
    </row>
    <row r="314" spans="1:5" ht="15" thickBot="1" x14ac:dyDescent="0.35">
      <c r="A314" s="8" t="s">
        <v>445</v>
      </c>
      <c r="B314" s="10">
        <v>-118662826.2</v>
      </c>
      <c r="C314" t="str">
        <f t="shared" si="4"/>
        <v>2022-03-05</v>
      </c>
      <c r="D314" s="1">
        <v>44625</v>
      </c>
      <c r="E314" s="13">
        <v>-118662826.2</v>
      </c>
    </row>
    <row r="315" spans="1:5" ht="15" thickBot="1" x14ac:dyDescent="0.35">
      <c r="A315" s="8" t="s">
        <v>446</v>
      </c>
      <c r="B315" s="10">
        <v>-59516557.689999998</v>
      </c>
      <c r="C315" t="str">
        <f t="shared" si="4"/>
        <v>2022-03-06</v>
      </c>
      <c r="D315" s="1">
        <v>44626</v>
      </c>
      <c r="E315" s="13">
        <v>-59516557.689999998</v>
      </c>
    </row>
    <row r="316" spans="1:5" ht="15" thickBot="1" x14ac:dyDescent="0.35">
      <c r="A316" s="8" t="s">
        <v>447</v>
      </c>
      <c r="B316" s="10">
        <v>-111309278.8</v>
      </c>
      <c r="C316" t="str">
        <f t="shared" si="4"/>
        <v>2022-03-07</v>
      </c>
      <c r="D316" s="1">
        <v>44627</v>
      </c>
      <c r="E316" s="13">
        <v>-111309278.8</v>
      </c>
    </row>
    <row r="317" spans="1:5" ht="15" thickBot="1" x14ac:dyDescent="0.35">
      <c r="A317" s="8" t="s">
        <v>448</v>
      </c>
      <c r="B317" s="10">
        <v>-51550947.130000003</v>
      </c>
      <c r="C317" t="str">
        <f t="shared" si="4"/>
        <v>2022-03-08</v>
      </c>
      <c r="D317" s="1">
        <v>44628</v>
      </c>
      <c r="E317" s="13">
        <v>-51550947.130000003</v>
      </c>
    </row>
    <row r="318" spans="1:5" ht="15" thickBot="1" x14ac:dyDescent="0.35">
      <c r="A318" s="8" t="s">
        <v>449</v>
      </c>
      <c r="B318" s="10">
        <v>-91498347.040000007</v>
      </c>
      <c r="C318" t="str">
        <f t="shared" si="4"/>
        <v>2022-03-09</v>
      </c>
      <c r="D318" s="1">
        <v>44629</v>
      </c>
      <c r="E318" s="13">
        <v>-91498347.040000007</v>
      </c>
    </row>
    <row r="319" spans="1:5" ht="15" thickBot="1" x14ac:dyDescent="0.35">
      <c r="A319" s="8" t="s">
        <v>450</v>
      </c>
      <c r="B319" s="10">
        <v>-48817811.939999998</v>
      </c>
      <c r="C319" t="str">
        <f t="shared" si="4"/>
        <v>2022-03-10</v>
      </c>
      <c r="D319" s="1">
        <v>44630</v>
      </c>
      <c r="E319" s="13">
        <v>-48817811.939999998</v>
      </c>
    </row>
    <row r="320" spans="1:5" ht="15" thickBot="1" x14ac:dyDescent="0.35">
      <c r="A320" s="8" t="s">
        <v>451</v>
      </c>
      <c r="B320" s="10">
        <v>-101828833.09999999</v>
      </c>
      <c r="C320" t="str">
        <f t="shared" si="4"/>
        <v>2022-03-11</v>
      </c>
      <c r="D320" s="1">
        <v>44631</v>
      </c>
      <c r="E320" s="13">
        <v>-101828833.09999999</v>
      </c>
    </row>
    <row r="321" spans="1:5" ht="15" thickBot="1" x14ac:dyDescent="0.35">
      <c r="A321" s="8" t="s">
        <v>452</v>
      </c>
      <c r="B321" s="10">
        <v>-51064017.719999999</v>
      </c>
      <c r="C321" t="str">
        <f t="shared" si="4"/>
        <v>2022-03-12</v>
      </c>
      <c r="D321" s="1">
        <v>44632</v>
      </c>
      <c r="E321" s="13">
        <v>-51064017.719999999</v>
      </c>
    </row>
    <row r="322" spans="1:5" ht="15" thickBot="1" x14ac:dyDescent="0.35">
      <c r="A322" s="8" t="s">
        <v>453</v>
      </c>
      <c r="B322" s="10">
        <v>-51132386.740000002</v>
      </c>
      <c r="C322" t="str">
        <f t="shared" si="4"/>
        <v>2022-03-13</v>
      </c>
      <c r="D322" s="1">
        <v>44633</v>
      </c>
      <c r="E322" s="13">
        <v>-51132386.740000002</v>
      </c>
    </row>
    <row r="323" spans="1:5" ht="15" thickBot="1" x14ac:dyDescent="0.35">
      <c r="A323" s="8" t="s">
        <v>454</v>
      </c>
      <c r="B323" s="10">
        <v>-99887482.659999996</v>
      </c>
      <c r="C323" t="str">
        <f t="shared" ref="C323:C386" si="5">LEFT(A323,10)</f>
        <v>2022-03-14</v>
      </c>
      <c r="D323" s="1">
        <v>44634</v>
      </c>
      <c r="E323" s="13">
        <v>-99887482.659999996</v>
      </c>
    </row>
    <row r="324" spans="1:5" ht="15" thickBot="1" x14ac:dyDescent="0.35">
      <c r="A324" s="8" t="s">
        <v>455</v>
      </c>
      <c r="B324" s="10">
        <v>-93755410.920000002</v>
      </c>
      <c r="C324" t="str">
        <f t="shared" si="5"/>
        <v>2022-03-15</v>
      </c>
      <c r="D324" s="1">
        <v>44635</v>
      </c>
      <c r="E324" s="13">
        <v>-93755410.920000002</v>
      </c>
    </row>
    <row r="325" spans="1:5" ht="15" thickBot="1" x14ac:dyDescent="0.35">
      <c r="A325" s="8" t="s">
        <v>456</v>
      </c>
      <c r="B325" s="10">
        <v>-90099027.680000007</v>
      </c>
      <c r="C325" t="str">
        <f t="shared" si="5"/>
        <v>2022-03-16</v>
      </c>
      <c r="D325" s="1">
        <v>44636</v>
      </c>
      <c r="E325" s="13">
        <v>-90099027.680000007</v>
      </c>
    </row>
    <row r="326" spans="1:5" ht="15" thickBot="1" x14ac:dyDescent="0.35">
      <c r="A326" s="8" t="s">
        <v>457</v>
      </c>
      <c r="B326" s="10">
        <v>-45555508.75</v>
      </c>
      <c r="C326" t="str">
        <f t="shared" si="5"/>
        <v>2022-03-17</v>
      </c>
      <c r="D326" s="1">
        <v>44637</v>
      </c>
      <c r="E326" s="13">
        <v>-45555508.75</v>
      </c>
    </row>
    <row r="327" spans="1:5" ht="15" thickBot="1" x14ac:dyDescent="0.35">
      <c r="A327" s="8" t="s">
        <v>458</v>
      </c>
      <c r="B327" s="10">
        <v>-45997009.950000003</v>
      </c>
      <c r="C327" t="str">
        <f t="shared" si="5"/>
        <v>2022-03-18</v>
      </c>
      <c r="D327" s="1">
        <v>44638</v>
      </c>
      <c r="E327" s="13">
        <v>-45997009.950000003</v>
      </c>
    </row>
    <row r="328" spans="1:5" ht="15" thickBot="1" x14ac:dyDescent="0.35">
      <c r="A328" s="8" t="s">
        <v>459</v>
      </c>
      <c r="B328" s="10">
        <v>-46337458.229999997</v>
      </c>
      <c r="C328" t="str">
        <f t="shared" si="5"/>
        <v>2022-03-19</v>
      </c>
      <c r="D328" s="1">
        <v>44639</v>
      </c>
      <c r="E328" s="13">
        <v>-46337458.229999997</v>
      </c>
    </row>
    <row r="329" spans="1:5" ht="15" thickBot="1" x14ac:dyDescent="0.35">
      <c r="A329" s="8" t="s">
        <v>460</v>
      </c>
      <c r="B329" s="10">
        <v>-46424071.100000001</v>
      </c>
      <c r="C329" t="str">
        <f t="shared" si="5"/>
        <v>2022-03-20</v>
      </c>
      <c r="D329" s="1">
        <v>44640</v>
      </c>
      <c r="E329" s="13">
        <v>-46424071.100000001</v>
      </c>
    </row>
    <row r="330" spans="1:5" ht="15" thickBot="1" x14ac:dyDescent="0.35">
      <c r="A330" s="8" t="s">
        <v>461</v>
      </c>
      <c r="B330" s="10">
        <v>-47896368.93</v>
      </c>
      <c r="C330" t="str">
        <f t="shared" si="5"/>
        <v>2022-03-21</v>
      </c>
      <c r="D330" s="1">
        <v>44641</v>
      </c>
      <c r="E330" s="13">
        <v>-47896368.93</v>
      </c>
    </row>
    <row r="331" spans="1:5" ht="15" thickBot="1" x14ac:dyDescent="0.35">
      <c r="A331" s="8" t="s">
        <v>462</v>
      </c>
      <c r="B331" s="10">
        <v>-47759618.759999998</v>
      </c>
      <c r="C331" t="str">
        <f t="shared" si="5"/>
        <v>2022-03-22</v>
      </c>
      <c r="D331" s="1">
        <v>44642</v>
      </c>
      <c r="E331" s="13">
        <v>-47759618.759999998</v>
      </c>
    </row>
    <row r="332" spans="1:5" ht="15" thickBot="1" x14ac:dyDescent="0.35">
      <c r="A332" s="8" t="s">
        <v>463</v>
      </c>
      <c r="B332" s="10">
        <v>-50324829.57</v>
      </c>
      <c r="C332" t="str">
        <f t="shared" si="5"/>
        <v>2022-03-23</v>
      </c>
      <c r="D332" s="1">
        <v>44643</v>
      </c>
      <c r="E332" s="13">
        <v>-50324829.57</v>
      </c>
    </row>
    <row r="333" spans="1:5" ht="15" thickBot="1" x14ac:dyDescent="0.35">
      <c r="A333" s="8" t="s">
        <v>464</v>
      </c>
      <c r="B333" s="10">
        <v>-50930200.859999999</v>
      </c>
      <c r="C333" t="str">
        <f t="shared" si="5"/>
        <v>2022-03-24</v>
      </c>
      <c r="D333" s="1">
        <v>44644</v>
      </c>
      <c r="E333" s="13">
        <v>-50930200.859999999</v>
      </c>
    </row>
    <row r="334" spans="1:5" ht="15" thickBot="1" x14ac:dyDescent="0.35">
      <c r="A334" s="8" t="s">
        <v>465</v>
      </c>
      <c r="B334" s="10">
        <v>-101661915.90000001</v>
      </c>
      <c r="C334" t="str">
        <f t="shared" si="5"/>
        <v>2022-03-25</v>
      </c>
      <c r="D334" s="1">
        <v>44645</v>
      </c>
      <c r="E334" s="13">
        <v>-101661915.90000001</v>
      </c>
    </row>
    <row r="335" spans="1:5" ht="15" thickBot="1" x14ac:dyDescent="0.35">
      <c r="A335" s="8" t="s">
        <v>466</v>
      </c>
      <c r="B335" s="10">
        <v>-102173439.8</v>
      </c>
      <c r="C335" t="str">
        <f t="shared" si="5"/>
        <v>2022-03-26</v>
      </c>
      <c r="D335" s="1">
        <v>44646</v>
      </c>
      <c r="E335" s="13">
        <v>-102173439.8</v>
      </c>
    </row>
    <row r="336" spans="1:5" ht="15" thickBot="1" x14ac:dyDescent="0.35">
      <c r="A336" s="8" t="s">
        <v>467</v>
      </c>
      <c r="B336" s="10">
        <v>-51160238.640000001</v>
      </c>
      <c r="C336" t="str">
        <f t="shared" si="5"/>
        <v>2022-03-27</v>
      </c>
      <c r="D336" s="1">
        <v>44647</v>
      </c>
      <c r="E336" s="13">
        <v>-51160238.640000001</v>
      </c>
    </row>
    <row r="337" spans="1:5" ht="15" thickBot="1" x14ac:dyDescent="0.35">
      <c r="A337" s="8" t="s">
        <v>468</v>
      </c>
      <c r="B337" s="10">
        <v>-48187740.810000002</v>
      </c>
      <c r="C337" t="str">
        <f t="shared" si="5"/>
        <v>2022-03-28</v>
      </c>
      <c r="D337" s="1">
        <v>44648</v>
      </c>
      <c r="E337" s="13">
        <v>-48187740.810000002</v>
      </c>
    </row>
    <row r="338" spans="1:5" ht="15" thickBot="1" x14ac:dyDescent="0.35">
      <c r="A338" s="8" t="s">
        <v>469</v>
      </c>
      <c r="B338" s="10">
        <v>-46701935.740000002</v>
      </c>
      <c r="C338" t="str">
        <f t="shared" si="5"/>
        <v>2022-03-29</v>
      </c>
      <c r="D338" s="1">
        <v>44649</v>
      </c>
      <c r="E338" s="13">
        <v>-46701935.740000002</v>
      </c>
    </row>
    <row r="339" spans="1:5" ht="15" thickBot="1" x14ac:dyDescent="0.35">
      <c r="A339" s="8" t="s">
        <v>470</v>
      </c>
      <c r="B339" s="10">
        <v>-46306866.810000002</v>
      </c>
      <c r="C339" t="str">
        <f t="shared" si="5"/>
        <v>2022-03-30</v>
      </c>
      <c r="D339" s="1">
        <v>44650</v>
      </c>
      <c r="E339" s="13">
        <v>-46306866.810000002</v>
      </c>
    </row>
    <row r="340" spans="1:5" ht="15" thickBot="1" x14ac:dyDescent="0.35">
      <c r="A340" s="8" t="s">
        <v>471</v>
      </c>
      <c r="B340" s="10">
        <v>-45715108.380000003</v>
      </c>
      <c r="C340" t="str">
        <f t="shared" si="5"/>
        <v>2022-03-31</v>
      </c>
      <c r="D340" s="1">
        <v>44651</v>
      </c>
      <c r="E340" s="13">
        <v>-45715108.380000003</v>
      </c>
    </row>
    <row r="341" spans="1:5" ht="15" thickBot="1" x14ac:dyDescent="0.35">
      <c r="A341" s="8" t="s">
        <v>472</v>
      </c>
      <c r="B341" s="10">
        <v>-46347874</v>
      </c>
      <c r="C341" t="str">
        <f t="shared" si="5"/>
        <v>2022-04-01</v>
      </c>
      <c r="D341" s="1">
        <v>44652</v>
      </c>
      <c r="E341" s="13">
        <v>-46347874</v>
      </c>
    </row>
    <row r="342" spans="1:5" ht="15" thickBot="1" x14ac:dyDescent="0.35">
      <c r="A342" s="8" t="s">
        <v>473</v>
      </c>
      <c r="B342" s="10">
        <v>-46775045.530000001</v>
      </c>
      <c r="C342" t="str">
        <f t="shared" si="5"/>
        <v>2022-04-02</v>
      </c>
      <c r="D342" s="1">
        <v>44653</v>
      </c>
      <c r="E342" s="13">
        <v>-46775045.530000001</v>
      </c>
    </row>
    <row r="343" spans="1:5" ht="15" thickBot="1" x14ac:dyDescent="0.35">
      <c r="A343" s="8" t="s">
        <v>474</v>
      </c>
      <c r="B343" s="10">
        <v>-46765093.490000002</v>
      </c>
      <c r="C343" t="str">
        <f t="shared" si="5"/>
        <v>2022-04-03</v>
      </c>
      <c r="D343" s="1">
        <v>44654</v>
      </c>
      <c r="E343" s="13">
        <v>-46765093.490000002</v>
      </c>
    </row>
    <row r="344" spans="1:5" ht="15" thickBot="1" x14ac:dyDescent="0.35">
      <c r="A344" s="8" t="s">
        <v>475</v>
      </c>
      <c r="B344" s="10">
        <v>-49307758.469999999</v>
      </c>
      <c r="C344" t="str">
        <f t="shared" si="5"/>
        <v>2022-04-04</v>
      </c>
      <c r="D344" s="1">
        <v>44655</v>
      </c>
      <c r="E344" s="13">
        <v>-49307758.469999999</v>
      </c>
    </row>
    <row r="345" spans="1:5" ht="15" thickBot="1" x14ac:dyDescent="0.35">
      <c r="A345" s="8" t="s">
        <v>476</v>
      </c>
      <c r="B345" s="10">
        <v>-50975990.439999998</v>
      </c>
      <c r="C345" t="str">
        <f t="shared" si="5"/>
        <v>2022-04-05</v>
      </c>
      <c r="D345" s="1">
        <v>44656</v>
      </c>
      <c r="E345" s="13">
        <v>-50975990.439999998</v>
      </c>
    </row>
    <row r="346" spans="1:5" ht="15" thickBot="1" x14ac:dyDescent="0.35">
      <c r="A346" s="8" t="s">
        <v>477</v>
      </c>
      <c r="B346" s="10">
        <v>-49520008.229999997</v>
      </c>
      <c r="C346" t="str">
        <f t="shared" si="5"/>
        <v>2022-04-06</v>
      </c>
      <c r="D346" s="1">
        <v>44657</v>
      </c>
      <c r="E346" s="13">
        <v>-49520008.229999997</v>
      </c>
    </row>
    <row r="347" spans="1:5" ht="15" thickBot="1" x14ac:dyDescent="0.35">
      <c r="A347" s="8" t="s">
        <v>478</v>
      </c>
      <c r="B347" s="10">
        <v>-50606932.219999999</v>
      </c>
      <c r="C347" t="str">
        <f t="shared" si="5"/>
        <v>2022-04-07</v>
      </c>
      <c r="D347" s="1">
        <v>44658</v>
      </c>
      <c r="E347" s="13">
        <v>-50606932.219999999</v>
      </c>
    </row>
    <row r="348" spans="1:5" ht="15" thickBot="1" x14ac:dyDescent="0.35">
      <c r="A348" s="8" t="s">
        <v>479</v>
      </c>
      <c r="B348" s="10">
        <v>-52254092.909999996</v>
      </c>
      <c r="C348" t="str">
        <f t="shared" si="5"/>
        <v>2022-04-08</v>
      </c>
      <c r="D348" s="1">
        <v>44659</v>
      </c>
      <c r="E348" s="13">
        <v>-52254092.909999996</v>
      </c>
    </row>
    <row r="349" spans="1:5" ht="15" thickBot="1" x14ac:dyDescent="0.35">
      <c r="A349" s="8" t="s">
        <v>480</v>
      </c>
      <c r="B349" s="10">
        <v>-53278927.549999997</v>
      </c>
      <c r="C349" t="str">
        <f t="shared" si="5"/>
        <v>2022-04-09</v>
      </c>
      <c r="D349" s="1">
        <v>44660</v>
      </c>
      <c r="E349" s="13">
        <v>-53278927.549999997</v>
      </c>
    </row>
    <row r="350" spans="1:5" ht="15" thickBot="1" x14ac:dyDescent="0.35">
      <c r="A350" s="8" t="s">
        <v>481</v>
      </c>
      <c r="B350" s="10">
        <v>-53129755.210000001</v>
      </c>
      <c r="C350" t="str">
        <f t="shared" si="5"/>
        <v>2022-04-10</v>
      </c>
      <c r="D350" s="1">
        <v>44661</v>
      </c>
      <c r="E350" s="13">
        <v>-53129755.210000001</v>
      </c>
    </row>
    <row r="351" spans="1:5" ht="15" thickBot="1" x14ac:dyDescent="0.35">
      <c r="A351" s="8" t="s">
        <v>482</v>
      </c>
      <c r="B351" s="10">
        <v>-52914043.609999999</v>
      </c>
      <c r="C351" t="str">
        <f t="shared" si="5"/>
        <v>2022-04-11</v>
      </c>
      <c r="D351" s="1">
        <v>44662</v>
      </c>
      <c r="E351" s="13">
        <v>-52914043.609999999</v>
      </c>
    </row>
    <row r="352" spans="1:5" ht="15" thickBot="1" x14ac:dyDescent="0.35">
      <c r="A352" s="8" t="s">
        <v>483</v>
      </c>
      <c r="B352" s="10">
        <v>-56456901.909999996</v>
      </c>
      <c r="C352" t="str">
        <f t="shared" si="5"/>
        <v>2022-04-12</v>
      </c>
      <c r="D352" s="1">
        <v>44663</v>
      </c>
      <c r="E352" s="13">
        <v>-56456901.909999996</v>
      </c>
    </row>
    <row r="353" spans="1:5" ht="15" thickBot="1" x14ac:dyDescent="0.35">
      <c r="A353" s="8" t="s">
        <v>484</v>
      </c>
      <c r="B353" s="10">
        <v>-54868162.310000002</v>
      </c>
      <c r="C353" t="str">
        <f t="shared" si="5"/>
        <v>2022-04-13</v>
      </c>
      <c r="D353" s="1">
        <v>44664</v>
      </c>
      <c r="E353" s="13">
        <v>-54868162.310000002</v>
      </c>
    </row>
    <row r="354" spans="1:5" ht="15" thickBot="1" x14ac:dyDescent="0.35">
      <c r="A354" s="8" t="s">
        <v>485</v>
      </c>
      <c r="B354" s="10">
        <v>-54075122.520000003</v>
      </c>
      <c r="C354" t="str">
        <f t="shared" si="5"/>
        <v>2022-04-14</v>
      </c>
      <c r="D354" s="1">
        <v>44665</v>
      </c>
      <c r="E354" s="13">
        <v>-54075122.520000003</v>
      </c>
    </row>
    <row r="355" spans="1:5" ht="15" thickBot="1" x14ac:dyDescent="0.35">
      <c r="A355" s="8" t="s">
        <v>486</v>
      </c>
      <c r="B355" s="10">
        <v>-55394539.399999999</v>
      </c>
      <c r="C355" t="str">
        <f t="shared" si="5"/>
        <v>2022-04-15</v>
      </c>
      <c r="D355" s="1">
        <v>44666</v>
      </c>
      <c r="E355" s="13">
        <v>-55394539.399999999</v>
      </c>
    </row>
    <row r="356" spans="1:5" ht="15" thickBot="1" x14ac:dyDescent="0.35">
      <c r="A356" s="8" t="s">
        <v>487</v>
      </c>
      <c r="B356" s="10">
        <v>-55604180.939999998</v>
      </c>
      <c r="C356" t="str">
        <f t="shared" si="5"/>
        <v>2022-04-16</v>
      </c>
      <c r="D356" s="1">
        <v>44667</v>
      </c>
      <c r="E356" s="13">
        <v>-55604180.939999998</v>
      </c>
    </row>
    <row r="357" spans="1:5" ht="15" thickBot="1" x14ac:dyDescent="0.35">
      <c r="A357" s="8" t="s">
        <v>488</v>
      </c>
      <c r="B357" s="10">
        <v>-55502160.189999998</v>
      </c>
      <c r="C357" t="str">
        <f t="shared" si="5"/>
        <v>2022-04-17</v>
      </c>
      <c r="D357" s="1">
        <v>44668</v>
      </c>
      <c r="E357" s="13">
        <v>-55502160.189999998</v>
      </c>
    </row>
    <row r="358" spans="1:5" ht="15" thickBot="1" x14ac:dyDescent="0.35">
      <c r="A358" s="8" t="s">
        <v>489</v>
      </c>
      <c r="B358" s="10">
        <v>-56208023.780000001</v>
      </c>
      <c r="C358" t="str">
        <f t="shared" si="5"/>
        <v>2022-04-19</v>
      </c>
      <c r="D358" s="1">
        <v>44670</v>
      </c>
      <c r="E358" s="13">
        <v>-56208023.780000001</v>
      </c>
    </row>
    <row r="359" spans="1:5" ht="15" thickBot="1" x14ac:dyDescent="0.35">
      <c r="A359" s="8" t="s">
        <v>490</v>
      </c>
      <c r="B359" s="10">
        <v>-52614816.939999998</v>
      </c>
      <c r="C359" t="str">
        <f t="shared" si="5"/>
        <v>2022-04-20</v>
      </c>
      <c r="D359" s="1">
        <v>44671</v>
      </c>
      <c r="E359" s="13">
        <v>-52614816.939999998</v>
      </c>
    </row>
    <row r="360" spans="1:5" ht="15" thickBot="1" x14ac:dyDescent="0.35">
      <c r="A360" s="8" t="s">
        <v>491</v>
      </c>
      <c r="B360" s="10">
        <v>-52713683.869999997</v>
      </c>
      <c r="C360" t="str">
        <f t="shared" si="5"/>
        <v>2022-04-21</v>
      </c>
      <c r="D360" s="1">
        <v>44672</v>
      </c>
      <c r="E360" s="13">
        <v>-52713683.869999997</v>
      </c>
    </row>
    <row r="361" spans="1:5" ht="15" thickBot="1" x14ac:dyDescent="0.35">
      <c r="A361" s="8" t="s">
        <v>492</v>
      </c>
      <c r="B361" s="10">
        <v>-55882971.420000002</v>
      </c>
      <c r="C361" t="str">
        <f t="shared" si="5"/>
        <v>2022-04-22</v>
      </c>
      <c r="D361" s="1">
        <v>44673</v>
      </c>
      <c r="E361" s="13">
        <v>-55882971.420000002</v>
      </c>
    </row>
    <row r="362" spans="1:5" ht="15" thickBot="1" x14ac:dyDescent="0.35">
      <c r="A362" s="8" t="s">
        <v>493</v>
      </c>
      <c r="B362" s="10">
        <v>-56317584.82</v>
      </c>
      <c r="C362" t="str">
        <f t="shared" si="5"/>
        <v>2022-04-24</v>
      </c>
      <c r="D362" s="1">
        <v>44675</v>
      </c>
      <c r="E362" s="13">
        <v>-56317584.82</v>
      </c>
    </row>
    <row r="363" spans="1:5" ht="15" thickBot="1" x14ac:dyDescent="0.35">
      <c r="A363" s="8" t="s">
        <v>494</v>
      </c>
      <c r="B363" s="10">
        <v>-55556062.229999997</v>
      </c>
      <c r="C363" t="str">
        <f t="shared" si="5"/>
        <v>2022-04-25</v>
      </c>
      <c r="D363" s="1">
        <v>44676</v>
      </c>
      <c r="E363" s="13">
        <v>-55556062.229999997</v>
      </c>
    </row>
    <row r="364" spans="1:5" ht="15" thickBot="1" x14ac:dyDescent="0.35">
      <c r="A364" s="8" t="s">
        <v>495</v>
      </c>
      <c r="B364" s="10">
        <v>-57910649.289999999</v>
      </c>
      <c r="C364" t="str">
        <f t="shared" si="5"/>
        <v>2022-04-26</v>
      </c>
      <c r="D364" s="1">
        <v>44677</v>
      </c>
      <c r="E364" s="13">
        <v>-57910649.289999999</v>
      </c>
    </row>
    <row r="365" spans="1:5" ht="15" thickBot="1" x14ac:dyDescent="0.35">
      <c r="A365" s="8" t="s">
        <v>496</v>
      </c>
      <c r="B365" s="10">
        <v>-57189321.369999997</v>
      </c>
      <c r="C365" t="str">
        <f t="shared" si="5"/>
        <v>2022-04-27</v>
      </c>
      <c r="D365" s="1">
        <v>44678</v>
      </c>
      <c r="E365" s="13">
        <v>-57189321.369999997</v>
      </c>
    </row>
    <row r="366" spans="1:5" ht="15" thickBot="1" x14ac:dyDescent="0.35">
      <c r="A366" s="8" t="s">
        <v>497</v>
      </c>
      <c r="B366" s="10">
        <v>-55117607.130000003</v>
      </c>
      <c r="C366" t="str">
        <f t="shared" si="5"/>
        <v>2022-04-28</v>
      </c>
      <c r="D366" s="1">
        <v>44679</v>
      </c>
      <c r="E366" s="13">
        <v>-55117607.130000003</v>
      </c>
    </row>
    <row r="367" spans="1:5" ht="15" thickBot="1" x14ac:dyDescent="0.35">
      <c r="A367" s="8" t="s">
        <v>498</v>
      </c>
      <c r="B367" s="10">
        <v>-53440829.780000001</v>
      </c>
      <c r="C367" t="str">
        <f t="shared" si="5"/>
        <v>2022-04-29</v>
      </c>
      <c r="D367" s="1">
        <v>44680</v>
      </c>
      <c r="E367" s="13">
        <v>-53440829.780000001</v>
      </c>
    </row>
    <row r="368" spans="1:5" ht="15" thickBot="1" x14ac:dyDescent="0.35">
      <c r="A368" s="8" t="s">
        <v>499</v>
      </c>
      <c r="B368" s="10">
        <v>-53702894.82</v>
      </c>
      <c r="C368" t="str">
        <f t="shared" si="5"/>
        <v>2022-04-30</v>
      </c>
      <c r="D368" s="1">
        <v>44681</v>
      </c>
      <c r="E368" s="13">
        <v>-53702894.82</v>
      </c>
    </row>
    <row r="369" spans="1:5" ht="15" thickBot="1" x14ac:dyDescent="0.35">
      <c r="A369" s="8" t="s">
        <v>500</v>
      </c>
      <c r="B369" s="10">
        <v>-53920323.799999997</v>
      </c>
      <c r="C369" t="str">
        <f t="shared" si="5"/>
        <v>2022-05-01</v>
      </c>
      <c r="D369" s="1">
        <v>44682</v>
      </c>
      <c r="E369" s="13">
        <v>-53920323.799999997</v>
      </c>
    </row>
    <row r="370" spans="1:5" ht="15" thickBot="1" x14ac:dyDescent="0.35">
      <c r="A370" s="8" t="s">
        <v>501</v>
      </c>
      <c r="B370" s="10">
        <v>-55661437.039999999</v>
      </c>
      <c r="C370" t="str">
        <f t="shared" si="5"/>
        <v>2022-05-02</v>
      </c>
      <c r="D370" s="1">
        <v>44683</v>
      </c>
      <c r="E370" s="13">
        <v>-55661437.039999999</v>
      </c>
    </row>
    <row r="371" spans="1:5" ht="15" thickBot="1" x14ac:dyDescent="0.35">
      <c r="A371" s="8" t="s">
        <v>502</v>
      </c>
      <c r="B371" s="10">
        <v>-54515947</v>
      </c>
      <c r="C371" t="str">
        <f t="shared" si="5"/>
        <v>2022-05-03</v>
      </c>
      <c r="D371" s="1">
        <v>44684</v>
      </c>
      <c r="E371" s="13">
        <v>-54515947</v>
      </c>
    </row>
    <row r="372" spans="1:5" ht="15" thickBot="1" x14ac:dyDescent="0.35">
      <c r="A372" s="8" t="s">
        <v>503</v>
      </c>
      <c r="B372" s="10">
        <v>-50329985.310000002</v>
      </c>
      <c r="C372" t="str">
        <f t="shared" si="5"/>
        <v>2022-05-04</v>
      </c>
      <c r="D372" s="1">
        <v>44685</v>
      </c>
      <c r="E372" s="13">
        <v>-50329985.310000002</v>
      </c>
    </row>
    <row r="373" spans="1:5" ht="15" thickBot="1" x14ac:dyDescent="0.35">
      <c r="A373" s="8" t="s">
        <v>504</v>
      </c>
      <c r="B373" s="10">
        <v>-53520667.579999998</v>
      </c>
      <c r="C373" t="str">
        <f t="shared" si="5"/>
        <v>2022-05-05</v>
      </c>
      <c r="D373" s="1">
        <v>44686</v>
      </c>
      <c r="E373" s="13">
        <v>-53520667.579999998</v>
      </c>
    </row>
    <row r="374" spans="1:5" ht="15" thickBot="1" x14ac:dyDescent="0.35">
      <c r="A374" s="8" t="s">
        <v>505</v>
      </c>
      <c r="B374" s="10">
        <v>-53229271.939999998</v>
      </c>
      <c r="C374" t="str">
        <f t="shared" si="5"/>
        <v>2022-05-06</v>
      </c>
      <c r="D374" s="1">
        <v>44687</v>
      </c>
      <c r="E374" s="13">
        <v>-53229271.939999998</v>
      </c>
    </row>
    <row r="375" spans="1:5" ht="15" thickBot="1" x14ac:dyDescent="0.35">
      <c r="A375" s="8" t="s">
        <v>506</v>
      </c>
      <c r="B375" s="10">
        <v>-54207585.590000004</v>
      </c>
      <c r="C375" t="str">
        <f t="shared" si="5"/>
        <v>2022-05-08</v>
      </c>
      <c r="D375" s="1">
        <v>44689</v>
      </c>
      <c r="E375" s="13">
        <v>-54207585.590000004</v>
      </c>
    </row>
    <row r="376" spans="1:5" ht="15" thickBot="1" x14ac:dyDescent="0.35">
      <c r="A376" s="8" t="s">
        <v>507</v>
      </c>
      <c r="B376" s="10">
        <v>-55782605.670000002</v>
      </c>
      <c r="C376" t="str">
        <f t="shared" si="5"/>
        <v>2022-05-09</v>
      </c>
      <c r="D376" s="1">
        <v>44690</v>
      </c>
      <c r="E376" s="13">
        <v>-55782605.670000002</v>
      </c>
    </row>
    <row r="377" spans="1:5" ht="15" thickBot="1" x14ac:dyDescent="0.35">
      <c r="A377" s="8" t="s">
        <v>508</v>
      </c>
      <c r="B377" s="10">
        <v>-56208933.130000003</v>
      </c>
      <c r="C377" t="str">
        <f t="shared" si="5"/>
        <v>2022-05-10</v>
      </c>
      <c r="D377" s="1">
        <v>44691</v>
      </c>
      <c r="E377" s="13">
        <v>-56208933.130000003</v>
      </c>
    </row>
    <row r="378" spans="1:5" ht="15" thickBot="1" x14ac:dyDescent="0.35">
      <c r="A378" s="8" t="s">
        <v>509</v>
      </c>
      <c r="B378" s="10">
        <v>-56078082.590000004</v>
      </c>
      <c r="C378" t="str">
        <f t="shared" si="5"/>
        <v>2022-05-11</v>
      </c>
      <c r="D378" s="1">
        <v>44692</v>
      </c>
      <c r="E378" s="13">
        <v>-56078082.590000004</v>
      </c>
    </row>
    <row r="379" spans="1:5" ht="15" thickBot="1" x14ac:dyDescent="0.35">
      <c r="A379" s="8" t="s">
        <v>510</v>
      </c>
      <c r="B379" s="10">
        <v>-57881304.060000002</v>
      </c>
      <c r="C379" t="str">
        <f t="shared" si="5"/>
        <v>2022-05-12</v>
      </c>
      <c r="D379" s="1">
        <v>44693</v>
      </c>
      <c r="E379" s="13">
        <v>-57881304.060000002</v>
      </c>
    </row>
    <row r="380" spans="1:5" ht="15" thickBot="1" x14ac:dyDescent="0.35">
      <c r="A380" s="8" t="s">
        <v>511</v>
      </c>
      <c r="B380" s="10">
        <v>-56007863.390000001</v>
      </c>
      <c r="C380" t="str">
        <f t="shared" si="5"/>
        <v>2022-05-13</v>
      </c>
      <c r="D380" s="1">
        <v>44694</v>
      </c>
      <c r="E380" s="13">
        <v>-56007863.390000001</v>
      </c>
    </row>
    <row r="381" spans="1:5" ht="15" thickBot="1" x14ac:dyDescent="0.35">
      <c r="A381" s="8" t="s">
        <v>512</v>
      </c>
      <c r="B381" s="10">
        <v>-56033900.5</v>
      </c>
      <c r="C381" t="str">
        <f t="shared" si="5"/>
        <v>2022-05-14</v>
      </c>
      <c r="D381" s="1">
        <v>44695</v>
      </c>
      <c r="E381" s="13">
        <v>-56033900.5</v>
      </c>
    </row>
    <row r="382" spans="1:5" ht="15" thickBot="1" x14ac:dyDescent="0.35">
      <c r="A382" s="8" t="s">
        <v>513</v>
      </c>
      <c r="B382" s="10">
        <v>-56010401.109999999</v>
      </c>
      <c r="C382" t="str">
        <f t="shared" si="5"/>
        <v>2022-05-15</v>
      </c>
      <c r="D382" s="1">
        <v>44696</v>
      </c>
      <c r="E382" s="13">
        <v>-56010401.109999999</v>
      </c>
    </row>
    <row r="383" spans="1:5" ht="15" thickBot="1" x14ac:dyDescent="0.35">
      <c r="A383" s="8" t="s">
        <v>514</v>
      </c>
      <c r="B383" s="10">
        <v>-54533900.219999999</v>
      </c>
      <c r="C383" t="str">
        <f t="shared" si="5"/>
        <v>2022-05-16</v>
      </c>
      <c r="D383" s="1">
        <v>44697</v>
      </c>
      <c r="E383" s="13">
        <v>-54533900.219999999</v>
      </c>
    </row>
    <row r="384" spans="1:5" ht="15" thickBot="1" x14ac:dyDescent="0.35">
      <c r="A384" s="8" t="s">
        <v>515</v>
      </c>
      <c r="B384" s="10">
        <v>-53012342.299999997</v>
      </c>
      <c r="C384" t="str">
        <f t="shared" si="5"/>
        <v>2022-05-17</v>
      </c>
      <c r="D384" s="1">
        <v>44698</v>
      </c>
      <c r="E384" s="13">
        <v>-53012342.299999997</v>
      </c>
    </row>
    <row r="385" spans="1:5" ht="15" thickBot="1" x14ac:dyDescent="0.35">
      <c r="A385" s="8" t="s">
        <v>516</v>
      </c>
      <c r="B385" s="10">
        <v>-53597529.920000002</v>
      </c>
      <c r="C385" t="str">
        <f t="shared" si="5"/>
        <v>2022-05-18</v>
      </c>
      <c r="D385" s="1">
        <v>44699</v>
      </c>
      <c r="E385" s="13">
        <v>-53597529.920000002</v>
      </c>
    </row>
    <row r="386" spans="1:5" ht="15" thickBot="1" x14ac:dyDescent="0.35">
      <c r="A386" s="8" t="s">
        <v>517</v>
      </c>
      <c r="B386" s="10">
        <v>-52486677.539999999</v>
      </c>
      <c r="C386" t="str">
        <f t="shared" si="5"/>
        <v>2022-05-19</v>
      </c>
      <c r="D386" s="1">
        <v>44700</v>
      </c>
      <c r="E386" s="13">
        <v>-52486677.539999999</v>
      </c>
    </row>
    <row r="387" spans="1:5" ht="15" thickBot="1" x14ac:dyDescent="0.35">
      <c r="A387" s="8" t="s">
        <v>518</v>
      </c>
      <c r="B387" s="10">
        <v>-52265621.390000001</v>
      </c>
      <c r="C387" t="str">
        <f t="shared" ref="C387:C450" si="6">LEFT(A387,10)</f>
        <v>2022-05-20</v>
      </c>
      <c r="D387" s="1">
        <v>44701</v>
      </c>
      <c r="E387" s="13">
        <v>-52265621.390000001</v>
      </c>
    </row>
    <row r="388" spans="1:5" ht="15" thickBot="1" x14ac:dyDescent="0.35">
      <c r="A388" s="8" t="s">
        <v>519</v>
      </c>
      <c r="B388" s="10">
        <v>-52558444.920000002</v>
      </c>
      <c r="C388" t="str">
        <f t="shared" si="6"/>
        <v>2022-05-22</v>
      </c>
      <c r="D388" s="1">
        <v>44703</v>
      </c>
      <c r="E388" s="13">
        <v>-52558444.920000002</v>
      </c>
    </row>
    <row r="389" spans="1:5" ht="15" thickBot="1" x14ac:dyDescent="0.35">
      <c r="A389" s="8" t="s">
        <v>520</v>
      </c>
      <c r="B389" s="10">
        <v>-51700819.600000001</v>
      </c>
      <c r="C389" t="str">
        <f t="shared" si="6"/>
        <v>2022-05-23</v>
      </c>
      <c r="D389" s="1">
        <v>44704</v>
      </c>
      <c r="E389" s="13">
        <v>-51700819.600000001</v>
      </c>
    </row>
    <row r="390" spans="1:5" ht="15" thickBot="1" x14ac:dyDescent="0.35">
      <c r="A390" s="8" t="s">
        <v>521</v>
      </c>
      <c r="B390" s="10">
        <v>-51670570.490000002</v>
      </c>
      <c r="C390" t="str">
        <f t="shared" si="6"/>
        <v>2022-05-24</v>
      </c>
      <c r="D390" s="1">
        <v>44705</v>
      </c>
      <c r="E390" s="13">
        <v>-51670570.490000002</v>
      </c>
    </row>
    <row r="391" spans="1:5" ht="15" thickBot="1" x14ac:dyDescent="0.35">
      <c r="A391" s="8" t="s">
        <v>522</v>
      </c>
      <c r="B391" s="10">
        <v>-50726004.109999999</v>
      </c>
      <c r="C391" t="str">
        <f t="shared" si="6"/>
        <v>2022-05-25</v>
      </c>
      <c r="D391" s="1">
        <v>44706</v>
      </c>
      <c r="E391" s="13">
        <v>-50726004.109999999</v>
      </c>
    </row>
    <row r="392" spans="1:5" ht="15" thickBot="1" x14ac:dyDescent="0.35">
      <c r="A392" s="8" t="s">
        <v>523</v>
      </c>
      <c r="B392" s="10">
        <v>-51978743.090000004</v>
      </c>
      <c r="C392" t="str">
        <f t="shared" si="6"/>
        <v>2022-05-26</v>
      </c>
      <c r="D392" s="1">
        <v>44707</v>
      </c>
      <c r="E392" s="13">
        <v>-51978743.090000004</v>
      </c>
    </row>
    <row r="393" spans="1:5" ht="15" thickBot="1" x14ac:dyDescent="0.35">
      <c r="A393" s="8" t="s">
        <v>524</v>
      </c>
      <c r="B393" s="10">
        <v>-53206026.869999997</v>
      </c>
      <c r="C393" t="str">
        <f t="shared" si="6"/>
        <v>2022-05-27</v>
      </c>
      <c r="D393" s="1">
        <v>44708</v>
      </c>
      <c r="E393" s="13">
        <v>-53206026.869999997</v>
      </c>
    </row>
    <row r="394" spans="1:5" ht="15" thickBot="1" x14ac:dyDescent="0.35">
      <c r="A394" s="8" t="s">
        <v>525</v>
      </c>
      <c r="B394" s="10">
        <v>-53434166.43</v>
      </c>
      <c r="C394" t="str">
        <f t="shared" si="6"/>
        <v>2022-05-28</v>
      </c>
      <c r="D394" s="1">
        <v>44709</v>
      </c>
      <c r="E394" s="13">
        <v>-53434166.43</v>
      </c>
    </row>
    <row r="395" spans="1:5" ht="15" thickBot="1" x14ac:dyDescent="0.35">
      <c r="A395" s="8" t="s">
        <v>526</v>
      </c>
      <c r="B395" s="10">
        <v>-53478554.090000004</v>
      </c>
      <c r="C395" t="str">
        <f t="shared" si="6"/>
        <v>2022-05-29</v>
      </c>
      <c r="D395" s="1">
        <v>44710</v>
      </c>
      <c r="E395" s="13">
        <v>-53478554.090000004</v>
      </c>
    </row>
    <row r="396" spans="1:5" ht="15" thickBot="1" x14ac:dyDescent="0.35">
      <c r="A396" s="8" t="s">
        <v>527</v>
      </c>
      <c r="B396" s="10">
        <v>-53193140.68</v>
      </c>
      <c r="C396" t="str">
        <f t="shared" si="6"/>
        <v>2022-05-30</v>
      </c>
      <c r="D396" s="1">
        <v>44711</v>
      </c>
      <c r="E396" s="13">
        <v>-53193140.68</v>
      </c>
    </row>
    <row r="397" spans="1:5" ht="15" thickBot="1" x14ac:dyDescent="0.35">
      <c r="A397" s="8" t="s">
        <v>528</v>
      </c>
      <c r="B397" s="10">
        <v>-53007879.289999999</v>
      </c>
      <c r="C397" t="str">
        <f t="shared" si="6"/>
        <v>2022-05-31</v>
      </c>
      <c r="D397" s="1">
        <v>44712</v>
      </c>
      <c r="E397" s="13">
        <v>-53007879.289999999</v>
      </c>
    </row>
    <row r="398" spans="1:5" ht="15" thickBot="1" x14ac:dyDescent="0.35">
      <c r="A398" s="8" t="s">
        <v>529</v>
      </c>
      <c r="B398" s="10">
        <v>-54140410.159999996</v>
      </c>
      <c r="C398" t="str">
        <f t="shared" si="6"/>
        <v>2022-06-01</v>
      </c>
      <c r="D398" s="1">
        <v>44713</v>
      </c>
      <c r="E398" s="13">
        <v>-54140410.159999996</v>
      </c>
    </row>
    <row r="399" spans="1:5" ht="15" thickBot="1" x14ac:dyDescent="0.35">
      <c r="A399" s="8" t="s">
        <v>530</v>
      </c>
      <c r="B399" s="10">
        <v>-56395086.5</v>
      </c>
      <c r="C399" t="str">
        <f t="shared" si="6"/>
        <v>2022-06-02</v>
      </c>
      <c r="D399" s="1">
        <v>44714</v>
      </c>
      <c r="E399" s="13">
        <v>-56395086.5</v>
      </c>
    </row>
    <row r="400" spans="1:5" ht="15" thickBot="1" x14ac:dyDescent="0.35">
      <c r="A400" s="8" t="s">
        <v>531</v>
      </c>
      <c r="B400" s="10">
        <v>-55530259.969999999</v>
      </c>
      <c r="C400" t="str">
        <f t="shared" si="6"/>
        <v>2022-06-03</v>
      </c>
      <c r="D400" s="1">
        <v>44715</v>
      </c>
      <c r="E400" s="13">
        <v>-55530259.969999999</v>
      </c>
    </row>
    <row r="401" spans="1:5" ht="15" thickBot="1" x14ac:dyDescent="0.35">
      <c r="A401" s="8" t="s">
        <v>532</v>
      </c>
      <c r="B401" s="10">
        <v>-55702730.920000002</v>
      </c>
      <c r="C401" t="str">
        <f t="shared" si="6"/>
        <v>2022-06-04</v>
      </c>
      <c r="D401" s="1">
        <v>44716</v>
      </c>
      <c r="E401" s="13">
        <v>-55702730.920000002</v>
      </c>
    </row>
    <row r="402" spans="1:5" ht="15" thickBot="1" x14ac:dyDescent="0.35">
      <c r="A402" s="8" t="s">
        <v>533</v>
      </c>
      <c r="B402" s="10">
        <v>-55578253.600000001</v>
      </c>
      <c r="C402" t="str">
        <f t="shared" si="6"/>
        <v>2022-06-05</v>
      </c>
      <c r="D402" s="1">
        <v>44717</v>
      </c>
      <c r="E402" s="13">
        <v>-55578253.600000001</v>
      </c>
    </row>
    <row r="403" spans="1:5" ht="15" thickBot="1" x14ac:dyDescent="0.35">
      <c r="A403" s="8" t="s">
        <v>534</v>
      </c>
      <c r="B403" s="10">
        <v>-56229037.810000002</v>
      </c>
      <c r="C403" t="str">
        <f t="shared" si="6"/>
        <v>2022-06-06</v>
      </c>
      <c r="D403" s="1">
        <v>44718</v>
      </c>
      <c r="E403" s="13">
        <v>-56229037.810000002</v>
      </c>
    </row>
    <row r="404" spans="1:5" ht="15" thickBot="1" x14ac:dyDescent="0.35">
      <c r="A404" s="8" t="s">
        <v>535</v>
      </c>
      <c r="B404" s="10">
        <v>-56515867.509999998</v>
      </c>
      <c r="C404" t="str">
        <f t="shared" si="6"/>
        <v>2022-06-07</v>
      </c>
      <c r="D404" s="1">
        <v>44719</v>
      </c>
      <c r="E404" s="13">
        <v>-56515867.509999998</v>
      </c>
    </row>
    <row r="405" spans="1:5" ht="15" thickBot="1" x14ac:dyDescent="0.35">
      <c r="A405" s="8" t="s">
        <v>536</v>
      </c>
      <c r="B405" s="10">
        <v>-57005707.149999999</v>
      </c>
      <c r="C405" t="str">
        <f t="shared" si="6"/>
        <v>2022-06-08</v>
      </c>
      <c r="D405" s="1">
        <v>44720</v>
      </c>
      <c r="E405" s="13">
        <v>-57005707.149999999</v>
      </c>
    </row>
    <row r="406" spans="1:5" ht="15" thickBot="1" x14ac:dyDescent="0.35">
      <c r="A406" s="8" t="s">
        <v>537</v>
      </c>
      <c r="B406" s="10">
        <v>-57318815.009999998</v>
      </c>
      <c r="C406" t="str">
        <f t="shared" si="6"/>
        <v>2022-06-09</v>
      </c>
      <c r="D406" s="1">
        <v>44721</v>
      </c>
      <c r="E406" s="13">
        <v>-57318815.009999998</v>
      </c>
    </row>
    <row r="407" spans="1:5" ht="15" thickBot="1" x14ac:dyDescent="0.35">
      <c r="A407" s="8" t="s">
        <v>538</v>
      </c>
      <c r="B407" s="10">
        <v>-58548524.170000002</v>
      </c>
      <c r="C407" t="str">
        <f t="shared" si="6"/>
        <v>2022-06-10</v>
      </c>
      <c r="D407" s="1">
        <v>44722</v>
      </c>
      <c r="E407" s="13">
        <v>-58548524.170000002</v>
      </c>
    </row>
    <row r="408" spans="1:5" ht="15" thickBot="1" x14ac:dyDescent="0.35">
      <c r="A408" s="8" t="s">
        <v>539</v>
      </c>
      <c r="B408" s="10">
        <v>-59496890.799999997</v>
      </c>
      <c r="C408" t="str">
        <f t="shared" si="6"/>
        <v>2022-06-12</v>
      </c>
      <c r="D408" s="1">
        <v>44724</v>
      </c>
      <c r="E408" s="13">
        <v>-59496890.799999997</v>
      </c>
    </row>
    <row r="409" spans="1:5" ht="15" thickBot="1" x14ac:dyDescent="0.35">
      <c r="A409" s="8" t="s">
        <v>540</v>
      </c>
      <c r="B409" s="10">
        <v>-61598285.560000002</v>
      </c>
      <c r="C409" t="str">
        <f t="shared" si="6"/>
        <v>2022-06-13</v>
      </c>
      <c r="D409" s="1">
        <v>44725</v>
      </c>
      <c r="E409" s="13">
        <v>-61598285.560000002</v>
      </c>
    </row>
    <row r="410" spans="1:5" ht="15" thickBot="1" x14ac:dyDescent="0.35">
      <c r="A410" s="8" t="s">
        <v>541</v>
      </c>
      <c r="B410" s="10">
        <v>-61254441</v>
      </c>
      <c r="C410" t="str">
        <f t="shared" si="6"/>
        <v>2022-06-14</v>
      </c>
      <c r="D410" s="1">
        <v>44726</v>
      </c>
      <c r="E410" s="13">
        <v>-61254441</v>
      </c>
    </row>
    <row r="411" spans="1:5" ht="15" thickBot="1" x14ac:dyDescent="0.35">
      <c r="A411" s="8" t="s">
        <v>542</v>
      </c>
      <c r="B411" s="10">
        <v>-55197750.32</v>
      </c>
      <c r="C411" t="str">
        <f t="shared" si="6"/>
        <v>2022-06-15</v>
      </c>
      <c r="D411" s="1">
        <v>44727</v>
      </c>
      <c r="E411" s="13">
        <v>-55197750.32</v>
      </c>
    </row>
    <row r="412" spans="1:5" ht="15" thickBot="1" x14ac:dyDescent="0.35">
      <c r="A412" s="8" t="s">
        <v>543</v>
      </c>
      <c r="B412" s="10">
        <v>-54419763</v>
      </c>
      <c r="C412" t="str">
        <f t="shared" si="6"/>
        <v>2022-06-16</v>
      </c>
      <c r="D412" s="1">
        <v>44728</v>
      </c>
      <c r="E412" s="13">
        <v>-54419763</v>
      </c>
    </row>
    <row r="413" spans="1:5" ht="15" thickBot="1" x14ac:dyDescent="0.35">
      <c r="A413" s="8" t="s">
        <v>544</v>
      </c>
      <c r="B413" s="10">
        <v>-54959954.829999998</v>
      </c>
      <c r="C413" t="str">
        <f t="shared" si="6"/>
        <v>2022-06-17</v>
      </c>
      <c r="D413" s="1">
        <v>44729</v>
      </c>
      <c r="E413" s="13">
        <v>-54959954.829999998</v>
      </c>
    </row>
    <row r="414" spans="1:5" ht="15" thickBot="1" x14ac:dyDescent="0.35">
      <c r="A414" s="8" t="s">
        <v>545</v>
      </c>
      <c r="B414" s="10">
        <v>-55856546.859999999</v>
      </c>
      <c r="C414" t="str">
        <f t="shared" si="6"/>
        <v>2022-06-18</v>
      </c>
      <c r="D414" s="1">
        <v>44730</v>
      </c>
      <c r="E414" s="13">
        <v>-55856546.859999999</v>
      </c>
    </row>
    <row r="415" spans="1:5" ht="15" thickBot="1" x14ac:dyDescent="0.35">
      <c r="A415" s="8" t="s">
        <v>546</v>
      </c>
      <c r="B415" s="10">
        <v>-55016217.609999999</v>
      </c>
      <c r="C415" t="str">
        <f t="shared" si="6"/>
        <v>2022-06-19</v>
      </c>
      <c r="D415" s="1">
        <v>44731</v>
      </c>
      <c r="E415" s="13">
        <v>-55016217.609999999</v>
      </c>
    </row>
    <row r="416" spans="1:5" ht="15" thickBot="1" x14ac:dyDescent="0.35">
      <c r="A416" s="8" t="s">
        <v>547</v>
      </c>
      <c r="B416" s="10">
        <v>-54544052.579999998</v>
      </c>
      <c r="C416" t="str">
        <f t="shared" si="6"/>
        <v>2022-06-20</v>
      </c>
      <c r="D416" s="1">
        <v>44732</v>
      </c>
      <c r="E416" s="13">
        <v>-54544052.579999998</v>
      </c>
    </row>
    <row r="417" spans="1:5" ht="15" thickBot="1" x14ac:dyDescent="0.35">
      <c r="A417" s="8" t="s">
        <v>548</v>
      </c>
      <c r="B417" s="10">
        <v>-56174320.219999999</v>
      </c>
      <c r="C417" t="str">
        <f t="shared" si="6"/>
        <v>2022-06-21</v>
      </c>
      <c r="D417" s="1">
        <v>44733</v>
      </c>
      <c r="E417" s="13">
        <v>-56174320.219999999</v>
      </c>
    </row>
    <row r="418" spans="1:5" ht="15" thickBot="1" x14ac:dyDescent="0.35">
      <c r="A418" s="8" t="s">
        <v>549</v>
      </c>
      <c r="B418" s="10">
        <v>-54930662.039999999</v>
      </c>
      <c r="C418" t="str">
        <f t="shared" si="6"/>
        <v>2022-06-22</v>
      </c>
      <c r="D418" s="1">
        <v>44734</v>
      </c>
      <c r="E418" s="13">
        <v>-54930662.039999999</v>
      </c>
    </row>
    <row r="419" spans="1:5" ht="15" thickBot="1" x14ac:dyDescent="0.35">
      <c r="A419" s="8" t="s">
        <v>550</v>
      </c>
      <c r="B419" s="10">
        <v>-54691272.130000003</v>
      </c>
      <c r="C419" t="str">
        <f t="shared" si="6"/>
        <v>2022-06-23</v>
      </c>
      <c r="D419" s="1">
        <v>44735</v>
      </c>
      <c r="E419" s="13">
        <v>-54691272.130000003</v>
      </c>
    </row>
    <row r="420" spans="1:5" ht="15" thickBot="1" x14ac:dyDescent="0.35">
      <c r="A420" s="8" t="s">
        <v>551</v>
      </c>
      <c r="B420" s="10">
        <v>-54443644.590000004</v>
      </c>
      <c r="C420" t="str">
        <f t="shared" si="6"/>
        <v>2022-06-24</v>
      </c>
      <c r="D420" s="1">
        <v>44736</v>
      </c>
      <c r="E420" s="13">
        <v>-54443644.590000004</v>
      </c>
    </row>
    <row r="421" spans="1:5" ht="15" thickBot="1" x14ac:dyDescent="0.35">
      <c r="A421" s="8" t="s">
        <v>552</v>
      </c>
      <c r="B421" s="10">
        <v>-54599715.229999997</v>
      </c>
      <c r="C421" t="str">
        <f t="shared" si="6"/>
        <v>2022-06-25</v>
      </c>
      <c r="D421" s="1">
        <v>44737</v>
      </c>
      <c r="E421" s="13">
        <v>-54599715.229999997</v>
      </c>
    </row>
    <row r="422" spans="1:5" ht="15" thickBot="1" x14ac:dyDescent="0.35">
      <c r="A422" s="8" t="s">
        <v>553</v>
      </c>
      <c r="B422" s="10">
        <v>-54599763.460000001</v>
      </c>
      <c r="C422" t="str">
        <f t="shared" si="6"/>
        <v>2022-06-26</v>
      </c>
      <c r="D422" s="1">
        <v>44738</v>
      </c>
      <c r="E422" s="13">
        <v>-54599763.460000001</v>
      </c>
    </row>
    <row r="423" spans="1:5" ht="15" thickBot="1" x14ac:dyDescent="0.35">
      <c r="A423" s="8" t="s">
        <v>554</v>
      </c>
      <c r="B423" s="10">
        <v>-57686190.299999997</v>
      </c>
      <c r="C423" t="str">
        <f t="shared" si="6"/>
        <v>2022-06-27</v>
      </c>
      <c r="D423" s="1">
        <v>44739</v>
      </c>
      <c r="E423" s="13">
        <v>-57686190.299999997</v>
      </c>
    </row>
    <row r="424" spans="1:5" ht="15" thickBot="1" x14ac:dyDescent="0.35">
      <c r="A424" s="8" t="s">
        <v>555</v>
      </c>
      <c r="B424" s="10">
        <v>-60911058.329999998</v>
      </c>
      <c r="C424" t="str">
        <f t="shared" si="6"/>
        <v>2022-06-28</v>
      </c>
      <c r="D424" s="1">
        <v>44740</v>
      </c>
      <c r="E424" s="13">
        <v>-60911058.329999998</v>
      </c>
    </row>
    <row r="425" spans="1:5" ht="15" thickBot="1" x14ac:dyDescent="0.35">
      <c r="A425" s="8" t="s">
        <v>556</v>
      </c>
      <c r="B425" s="10">
        <v>-61126111.030000001</v>
      </c>
      <c r="C425" t="str">
        <f t="shared" si="6"/>
        <v>2022-06-29</v>
      </c>
      <c r="D425" s="1">
        <v>44741</v>
      </c>
      <c r="E425" s="13">
        <v>-61126111.030000001</v>
      </c>
    </row>
    <row r="426" spans="1:5" ht="15" thickBot="1" x14ac:dyDescent="0.35">
      <c r="A426" s="8" t="s">
        <v>557</v>
      </c>
      <c r="B426" s="10">
        <v>-61357234.159999996</v>
      </c>
      <c r="C426" t="str">
        <f t="shared" si="6"/>
        <v>2022-06-30</v>
      </c>
      <c r="D426" s="1">
        <v>44742</v>
      </c>
      <c r="E426" s="13">
        <v>-61357234.159999996</v>
      </c>
    </row>
    <row r="427" spans="1:5" ht="15" thickBot="1" x14ac:dyDescent="0.35">
      <c r="A427" s="8" t="s">
        <v>558</v>
      </c>
      <c r="B427" s="10">
        <v>-60426909.619999997</v>
      </c>
      <c r="C427" t="str">
        <f t="shared" si="6"/>
        <v>2022-07-01</v>
      </c>
      <c r="D427" s="1">
        <v>44743</v>
      </c>
      <c r="E427" s="13">
        <v>-60426909.619999997</v>
      </c>
    </row>
    <row r="428" spans="1:5" ht="15" thickBot="1" x14ac:dyDescent="0.35">
      <c r="A428" s="8" t="s">
        <v>559</v>
      </c>
      <c r="B428" s="10">
        <v>-60126098.979999997</v>
      </c>
      <c r="C428" t="str">
        <f t="shared" si="6"/>
        <v>2022-07-02</v>
      </c>
      <c r="D428" s="1">
        <v>44744</v>
      </c>
      <c r="E428" s="13">
        <v>-60126098.979999997</v>
      </c>
    </row>
    <row r="429" spans="1:5" ht="15" thickBot="1" x14ac:dyDescent="0.35">
      <c r="A429" s="8" t="s">
        <v>560</v>
      </c>
      <c r="B429" s="10">
        <v>-59995919.789999999</v>
      </c>
      <c r="C429" t="str">
        <f t="shared" si="6"/>
        <v>2022-07-03</v>
      </c>
      <c r="D429" s="1">
        <v>44745</v>
      </c>
      <c r="E429" s="13">
        <v>-59995919.789999999</v>
      </c>
    </row>
    <row r="430" spans="1:5" ht="15" thickBot="1" x14ac:dyDescent="0.35">
      <c r="A430" s="8" t="s">
        <v>561</v>
      </c>
      <c r="B430" s="10">
        <v>-60994433.460000001</v>
      </c>
      <c r="C430" t="str">
        <f t="shared" si="6"/>
        <v>2022-07-04</v>
      </c>
      <c r="D430" s="1">
        <v>44746</v>
      </c>
      <c r="E430" s="13">
        <v>-60994433.460000001</v>
      </c>
    </row>
    <row r="431" spans="1:5" ht="15" thickBot="1" x14ac:dyDescent="0.35">
      <c r="A431" s="8" t="s">
        <v>562</v>
      </c>
      <c r="B431" s="10">
        <v>-67425120.349999994</v>
      </c>
      <c r="C431" t="str">
        <f t="shared" si="6"/>
        <v>2022-07-05</v>
      </c>
      <c r="D431" s="1">
        <v>44747</v>
      </c>
      <c r="E431" s="13">
        <v>-67425120.349999994</v>
      </c>
    </row>
    <row r="432" spans="1:5" ht="15" thickBot="1" x14ac:dyDescent="0.35">
      <c r="A432" s="8" t="s">
        <v>563</v>
      </c>
      <c r="B432" s="10">
        <v>-66985221.609999999</v>
      </c>
      <c r="C432" t="str">
        <f t="shared" si="6"/>
        <v>2022-07-06</v>
      </c>
      <c r="D432" s="1">
        <v>44748</v>
      </c>
      <c r="E432" s="13">
        <v>-66985221.609999999</v>
      </c>
    </row>
    <row r="433" spans="1:5" ht="15" thickBot="1" x14ac:dyDescent="0.35">
      <c r="A433" s="8" t="s">
        <v>564</v>
      </c>
      <c r="B433" s="10">
        <v>-65340847.32</v>
      </c>
      <c r="C433" t="str">
        <f t="shared" si="6"/>
        <v>2022-07-07</v>
      </c>
      <c r="D433" s="1">
        <v>44749</v>
      </c>
      <c r="E433" s="13">
        <v>-65340847.32</v>
      </c>
    </row>
    <row r="434" spans="1:5" ht="15" thickBot="1" x14ac:dyDescent="0.35">
      <c r="A434" s="8" t="s">
        <v>565</v>
      </c>
      <c r="B434" s="10">
        <v>-64134195.649999999</v>
      </c>
      <c r="C434" t="str">
        <f t="shared" si="6"/>
        <v>2022-07-08</v>
      </c>
      <c r="D434" s="1">
        <v>44750</v>
      </c>
      <c r="E434" s="13">
        <v>-64134195.649999999</v>
      </c>
    </row>
    <row r="435" spans="1:5" ht="15" thickBot="1" x14ac:dyDescent="0.35">
      <c r="A435" s="8" t="s">
        <v>566</v>
      </c>
      <c r="B435" s="10">
        <v>-64366239.5</v>
      </c>
      <c r="C435" t="str">
        <f t="shared" si="6"/>
        <v>2022-07-09</v>
      </c>
      <c r="D435" s="1">
        <v>44751</v>
      </c>
      <c r="E435" s="13">
        <v>-64366239.5</v>
      </c>
    </row>
    <row r="436" spans="1:5" ht="15" thickBot="1" x14ac:dyDescent="0.35">
      <c r="A436" s="8" t="s">
        <v>567</v>
      </c>
      <c r="B436" s="10">
        <v>-64612296.020000003</v>
      </c>
      <c r="C436" t="str">
        <f t="shared" si="6"/>
        <v>2022-07-10</v>
      </c>
      <c r="D436" s="1">
        <v>44752</v>
      </c>
      <c r="E436" s="13">
        <v>-64612296.020000003</v>
      </c>
    </row>
    <row r="437" spans="1:5" ht="15" thickBot="1" x14ac:dyDescent="0.35">
      <c r="A437" s="8" t="s">
        <v>568</v>
      </c>
      <c r="B437" s="10">
        <v>-69121171.780000001</v>
      </c>
      <c r="C437" t="str">
        <f t="shared" si="6"/>
        <v>2022-07-11</v>
      </c>
      <c r="D437" s="1">
        <v>44753</v>
      </c>
      <c r="E437" s="13">
        <v>-69121171.780000001</v>
      </c>
    </row>
    <row r="438" spans="1:5" ht="15" thickBot="1" x14ac:dyDescent="0.35">
      <c r="A438" s="8" t="s">
        <v>569</v>
      </c>
      <c r="B438" s="10">
        <v>-68396671.019999996</v>
      </c>
      <c r="C438" t="str">
        <f t="shared" si="6"/>
        <v>2022-07-12</v>
      </c>
      <c r="D438" s="1">
        <v>44754</v>
      </c>
      <c r="E438" s="13">
        <v>-68396671.019999996</v>
      </c>
    </row>
    <row r="439" spans="1:5" ht="15" thickBot="1" x14ac:dyDescent="0.35">
      <c r="A439" s="8" t="s">
        <v>570</v>
      </c>
      <c r="B439" s="10">
        <v>-64769537.82</v>
      </c>
      <c r="C439" t="str">
        <f t="shared" si="6"/>
        <v>2022-07-13</v>
      </c>
      <c r="D439" s="1">
        <v>44755</v>
      </c>
      <c r="E439" s="13">
        <v>-64769537.82</v>
      </c>
    </row>
    <row r="440" spans="1:5" ht="15" thickBot="1" x14ac:dyDescent="0.35">
      <c r="A440" s="8" t="s">
        <v>571</v>
      </c>
      <c r="B440" s="10">
        <v>-66920527.939999998</v>
      </c>
      <c r="C440" t="str">
        <f t="shared" si="6"/>
        <v>2022-07-14</v>
      </c>
      <c r="D440" s="1">
        <v>44756</v>
      </c>
      <c r="E440" s="13">
        <v>-66920527.939999998</v>
      </c>
    </row>
    <row r="441" spans="1:5" ht="15" thickBot="1" x14ac:dyDescent="0.35">
      <c r="A441" s="8" t="s">
        <v>572</v>
      </c>
      <c r="B441" s="10">
        <v>-66922194.700000003</v>
      </c>
      <c r="C441" t="str">
        <f t="shared" si="6"/>
        <v>2022-07-15</v>
      </c>
      <c r="D441" s="1">
        <v>44757</v>
      </c>
      <c r="E441" s="13">
        <v>-66922194.700000003</v>
      </c>
    </row>
    <row r="442" spans="1:5" ht="15" thickBot="1" x14ac:dyDescent="0.35">
      <c r="A442" s="8" t="s">
        <v>573</v>
      </c>
      <c r="B442" s="10">
        <v>-66697625.759999998</v>
      </c>
      <c r="C442" t="str">
        <f t="shared" si="6"/>
        <v>2022-07-16</v>
      </c>
      <c r="D442" s="1">
        <v>44758</v>
      </c>
      <c r="E442" s="13">
        <v>-66697625.759999998</v>
      </c>
    </row>
    <row r="443" spans="1:5" ht="15" thickBot="1" x14ac:dyDescent="0.35">
      <c r="A443" s="8" t="s">
        <v>574</v>
      </c>
      <c r="B443" s="10">
        <v>-66720647.200000003</v>
      </c>
      <c r="C443" t="str">
        <f t="shared" si="6"/>
        <v>2022-07-17</v>
      </c>
      <c r="D443" s="1">
        <v>44759</v>
      </c>
      <c r="E443" s="13">
        <v>-66720647.200000003</v>
      </c>
    </row>
    <row r="444" spans="1:5" ht="15" thickBot="1" x14ac:dyDescent="0.35">
      <c r="A444" s="8" t="s">
        <v>575</v>
      </c>
      <c r="B444" s="10">
        <v>-66005045.109999999</v>
      </c>
      <c r="C444" t="str">
        <f t="shared" si="6"/>
        <v>2022-07-18</v>
      </c>
      <c r="D444" s="1">
        <v>44760</v>
      </c>
      <c r="E444" s="13">
        <v>-66005045.109999999</v>
      </c>
    </row>
    <row r="445" spans="1:5" ht="15" thickBot="1" x14ac:dyDescent="0.35">
      <c r="A445" s="8" t="s">
        <v>576</v>
      </c>
      <c r="B445" s="10">
        <v>-66007363.530000001</v>
      </c>
      <c r="C445" t="str">
        <f t="shared" si="6"/>
        <v>2022-07-19</v>
      </c>
      <c r="D445" s="1">
        <v>44761</v>
      </c>
      <c r="E445" s="13">
        <v>-66007363.530000001</v>
      </c>
    </row>
    <row r="446" spans="1:5" ht="15" thickBot="1" x14ac:dyDescent="0.35">
      <c r="A446" s="8" t="s">
        <v>577</v>
      </c>
      <c r="B446" s="10">
        <v>-68934074.890000001</v>
      </c>
      <c r="C446" t="str">
        <f t="shared" si="6"/>
        <v>2022-07-20</v>
      </c>
      <c r="D446" s="1">
        <v>44762</v>
      </c>
      <c r="E446" s="13">
        <v>-68934074.890000001</v>
      </c>
    </row>
    <row r="447" spans="1:5" ht="15" thickBot="1" x14ac:dyDescent="0.35">
      <c r="A447" s="8" t="s">
        <v>578</v>
      </c>
      <c r="B447" s="10">
        <v>-64029968.939999998</v>
      </c>
      <c r="C447" t="str">
        <f t="shared" si="6"/>
        <v>2022-07-21</v>
      </c>
      <c r="D447" s="1">
        <v>44763</v>
      </c>
      <c r="E447" s="13">
        <v>-64029968.939999998</v>
      </c>
    </row>
    <row r="448" spans="1:5" ht="15" thickBot="1" x14ac:dyDescent="0.35">
      <c r="A448" s="8" t="s">
        <v>579</v>
      </c>
      <c r="B448" s="10">
        <v>-62893360.670000002</v>
      </c>
      <c r="C448" t="str">
        <f t="shared" si="6"/>
        <v>2022-07-22</v>
      </c>
      <c r="D448" s="1">
        <v>44764</v>
      </c>
      <c r="E448" s="13">
        <v>-62893360.670000002</v>
      </c>
    </row>
    <row r="449" spans="1:5" ht="15" thickBot="1" x14ac:dyDescent="0.35">
      <c r="A449" s="8" t="s">
        <v>580</v>
      </c>
      <c r="B449" s="10">
        <v>-63448349.969999999</v>
      </c>
      <c r="C449" t="str">
        <f t="shared" si="6"/>
        <v>2022-07-23</v>
      </c>
      <c r="D449" s="1">
        <v>44765</v>
      </c>
      <c r="E449" s="13">
        <v>-63448349.969999999</v>
      </c>
    </row>
    <row r="450" spans="1:5" ht="15" thickBot="1" x14ac:dyDescent="0.35">
      <c r="A450" s="8" t="s">
        <v>581</v>
      </c>
      <c r="B450" s="10">
        <v>-63358204.490000002</v>
      </c>
      <c r="C450" t="str">
        <f t="shared" si="6"/>
        <v>2022-07-24</v>
      </c>
      <c r="D450" s="1">
        <v>44766</v>
      </c>
      <c r="E450" s="13">
        <v>-63358204.490000002</v>
      </c>
    </row>
    <row r="451" spans="1:5" ht="15" thickBot="1" x14ac:dyDescent="0.35">
      <c r="A451" s="8" t="s">
        <v>582</v>
      </c>
      <c r="B451" s="10">
        <v>-64123651.899999999</v>
      </c>
      <c r="C451" t="str">
        <f t="shared" ref="C451:C514" si="7">LEFT(A451,10)</f>
        <v>2022-07-25</v>
      </c>
      <c r="D451" s="1">
        <v>44767</v>
      </c>
      <c r="E451" s="13">
        <v>-64123651.899999999</v>
      </c>
    </row>
    <row r="452" spans="1:5" ht="15" thickBot="1" x14ac:dyDescent="0.35">
      <c r="A452" s="8" t="s">
        <v>583</v>
      </c>
      <c r="B452" s="10">
        <v>-65009830.280000001</v>
      </c>
      <c r="C452" t="str">
        <f t="shared" si="7"/>
        <v>2022-07-26</v>
      </c>
      <c r="D452" s="1">
        <v>44768</v>
      </c>
      <c r="E452" s="13">
        <v>-65009830.280000001</v>
      </c>
    </row>
    <row r="453" spans="1:5" ht="15" thickBot="1" x14ac:dyDescent="0.35">
      <c r="A453" s="8" t="s">
        <v>584</v>
      </c>
      <c r="B453" s="10">
        <v>-62629297.840000004</v>
      </c>
      <c r="C453" t="str">
        <f t="shared" si="7"/>
        <v>2022-07-27</v>
      </c>
      <c r="D453" s="1">
        <v>44769</v>
      </c>
      <c r="E453" s="13">
        <v>-62629297.840000004</v>
      </c>
    </row>
    <row r="454" spans="1:5" ht="15" thickBot="1" x14ac:dyDescent="0.35">
      <c r="A454" s="8" t="s">
        <v>585</v>
      </c>
      <c r="B454" s="10">
        <v>-62258650.700000003</v>
      </c>
      <c r="C454" t="str">
        <f t="shared" si="7"/>
        <v>2022-07-28</v>
      </c>
      <c r="D454" s="1">
        <v>44770</v>
      </c>
      <c r="E454" s="13">
        <v>-62258650.700000003</v>
      </c>
    </row>
    <row r="455" spans="1:5" ht="15" thickBot="1" x14ac:dyDescent="0.35">
      <c r="A455" s="8" t="s">
        <v>586</v>
      </c>
      <c r="B455" s="10">
        <v>-60756895.859999999</v>
      </c>
      <c r="C455" t="str">
        <f t="shared" si="7"/>
        <v>2022-07-29</v>
      </c>
      <c r="D455" s="1">
        <v>44771</v>
      </c>
      <c r="E455" s="13">
        <v>-60756895.859999999</v>
      </c>
    </row>
    <row r="456" spans="1:5" ht="15" thickBot="1" x14ac:dyDescent="0.35">
      <c r="A456" s="8" t="s">
        <v>587</v>
      </c>
      <c r="B456" s="10">
        <v>-61279077.68</v>
      </c>
      <c r="C456" t="str">
        <f t="shared" si="7"/>
        <v>2022-07-30</v>
      </c>
      <c r="D456" s="1">
        <v>44772</v>
      </c>
      <c r="E456" s="13">
        <v>-61279077.68</v>
      </c>
    </row>
    <row r="457" spans="1:5" ht="15" thickBot="1" x14ac:dyDescent="0.35">
      <c r="A457" s="8" t="s">
        <v>588</v>
      </c>
      <c r="B457" s="10">
        <v>-61072542.890000001</v>
      </c>
      <c r="C457" t="str">
        <f t="shared" si="7"/>
        <v>2022-07-31</v>
      </c>
      <c r="D457" s="1">
        <v>44773</v>
      </c>
      <c r="E457" s="13">
        <v>-61072542.890000001</v>
      </c>
    </row>
    <row r="458" spans="1:5" ht="15" thickBot="1" x14ac:dyDescent="0.35">
      <c r="A458" s="8" t="s">
        <v>589</v>
      </c>
      <c r="B458" s="10">
        <v>-60442795.219999999</v>
      </c>
      <c r="C458" t="str">
        <f t="shared" si="7"/>
        <v>2022-08-01</v>
      </c>
      <c r="D458" s="1">
        <v>44774</v>
      </c>
      <c r="E458" s="13">
        <v>-60442795.219999999</v>
      </c>
    </row>
    <row r="459" spans="1:5" ht="15" thickBot="1" x14ac:dyDescent="0.35">
      <c r="A459" s="8" t="s">
        <v>590</v>
      </c>
      <c r="B459" s="10">
        <v>-59278186.469999999</v>
      </c>
      <c r="C459" t="str">
        <f t="shared" si="7"/>
        <v>2022-08-03</v>
      </c>
      <c r="D459" s="1">
        <v>44776</v>
      </c>
      <c r="E459" s="13">
        <v>-59278186.469999999</v>
      </c>
    </row>
    <row r="460" spans="1:5" ht="15" thickBot="1" x14ac:dyDescent="0.35">
      <c r="A460" s="8" t="s">
        <v>591</v>
      </c>
      <c r="B460" s="10">
        <v>-59329286.259999998</v>
      </c>
      <c r="C460" t="str">
        <f t="shared" si="7"/>
        <v>2022-08-04</v>
      </c>
      <c r="D460" s="1">
        <v>44777</v>
      </c>
      <c r="E460" s="13">
        <v>-59329286.259999998</v>
      </c>
    </row>
    <row r="461" spans="1:5" ht="15" thickBot="1" x14ac:dyDescent="0.35">
      <c r="A461" s="8" t="s">
        <v>592</v>
      </c>
      <c r="B461" s="10">
        <v>-58376714.369999997</v>
      </c>
      <c r="C461" t="str">
        <f t="shared" si="7"/>
        <v>2022-08-05</v>
      </c>
      <c r="D461" s="1">
        <v>44778</v>
      </c>
      <c r="E461" s="13">
        <v>-58376714.369999997</v>
      </c>
    </row>
    <row r="462" spans="1:5" ht="15" thickBot="1" x14ac:dyDescent="0.35">
      <c r="A462" s="8" t="s">
        <v>593</v>
      </c>
      <c r="B462" s="10">
        <v>-58698462.520000003</v>
      </c>
      <c r="C462" t="str">
        <f t="shared" si="7"/>
        <v>2022-08-06</v>
      </c>
      <c r="D462" s="1">
        <v>44779</v>
      </c>
      <c r="E462" s="13">
        <v>-58698462.520000003</v>
      </c>
    </row>
    <row r="463" spans="1:5" ht="15" thickBot="1" x14ac:dyDescent="0.35">
      <c r="A463" s="8" t="s">
        <v>594</v>
      </c>
      <c r="B463" s="10">
        <v>-58728310.270000003</v>
      </c>
      <c r="C463" t="str">
        <f t="shared" si="7"/>
        <v>2022-08-07</v>
      </c>
      <c r="D463" s="1">
        <v>44780</v>
      </c>
      <c r="E463" s="13">
        <v>-58728310.270000003</v>
      </c>
    </row>
    <row r="464" spans="1:5" ht="15" thickBot="1" x14ac:dyDescent="0.35">
      <c r="A464" s="8" t="s">
        <v>595</v>
      </c>
      <c r="B464" s="10">
        <v>-59058870.640000001</v>
      </c>
      <c r="C464" t="str">
        <f t="shared" si="7"/>
        <v>2022-08-08</v>
      </c>
      <c r="D464" s="1">
        <v>44781</v>
      </c>
      <c r="E464" s="13">
        <v>-59058870.640000001</v>
      </c>
    </row>
    <row r="465" spans="1:5" ht="15" thickBot="1" x14ac:dyDescent="0.35">
      <c r="A465" s="8" t="s">
        <v>596</v>
      </c>
      <c r="B465" s="10">
        <v>-58767146.530000001</v>
      </c>
      <c r="C465" t="str">
        <f t="shared" si="7"/>
        <v>2022-08-09</v>
      </c>
      <c r="D465" s="1">
        <v>44782</v>
      </c>
      <c r="E465" s="13">
        <v>-58767146.530000001</v>
      </c>
    </row>
    <row r="466" spans="1:5" ht="15" thickBot="1" x14ac:dyDescent="0.35">
      <c r="A466" s="8" t="s">
        <v>597</v>
      </c>
      <c r="B466" s="10">
        <v>-58255311.049999997</v>
      </c>
      <c r="C466" t="str">
        <f t="shared" si="7"/>
        <v>2022-08-10</v>
      </c>
      <c r="D466" s="1">
        <v>44783</v>
      </c>
      <c r="E466" s="13">
        <v>-58255311.049999997</v>
      </c>
    </row>
    <row r="467" spans="1:5" ht="15" thickBot="1" x14ac:dyDescent="0.35">
      <c r="A467" s="8" t="s">
        <v>598</v>
      </c>
      <c r="B467" s="10">
        <v>-59324548.240000002</v>
      </c>
      <c r="C467" t="str">
        <f t="shared" si="7"/>
        <v>2022-08-11</v>
      </c>
      <c r="D467" s="1">
        <v>44784</v>
      </c>
      <c r="E467" s="13">
        <v>-59324548.240000002</v>
      </c>
    </row>
    <row r="468" spans="1:5" ht="15" thickBot="1" x14ac:dyDescent="0.35">
      <c r="A468" s="8" t="s">
        <v>599</v>
      </c>
      <c r="B468" s="10">
        <v>-61646381.810000002</v>
      </c>
      <c r="C468" t="str">
        <f t="shared" si="7"/>
        <v>2022-08-12</v>
      </c>
      <c r="D468" s="1">
        <v>44785</v>
      </c>
      <c r="E468" s="13">
        <v>-61646381.810000002</v>
      </c>
    </row>
    <row r="469" spans="1:5" ht="15" thickBot="1" x14ac:dyDescent="0.35">
      <c r="A469" s="8" t="s">
        <v>600</v>
      </c>
      <c r="B469" s="10">
        <v>-62429033.68</v>
      </c>
      <c r="C469" t="str">
        <f t="shared" si="7"/>
        <v>2022-08-13</v>
      </c>
      <c r="D469" s="1">
        <v>44786</v>
      </c>
      <c r="E469" s="13">
        <v>-62429033.68</v>
      </c>
    </row>
    <row r="470" spans="1:5" ht="15" thickBot="1" x14ac:dyDescent="0.35">
      <c r="A470" s="8" t="s">
        <v>601</v>
      </c>
      <c r="B470" s="10">
        <v>-62516689.229999997</v>
      </c>
      <c r="C470" t="str">
        <f t="shared" si="7"/>
        <v>2022-08-14</v>
      </c>
      <c r="D470" s="1">
        <v>44787</v>
      </c>
      <c r="E470" s="13">
        <v>-62516689.229999997</v>
      </c>
    </row>
    <row r="471" spans="1:5" ht="15" thickBot="1" x14ac:dyDescent="0.35">
      <c r="A471" s="8" t="s">
        <v>602</v>
      </c>
      <c r="B471" s="10">
        <v>-63271717.869999997</v>
      </c>
      <c r="C471" t="str">
        <f t="shared" si="7"/>
        <v>2022-08-15</v>
      </c>
      <c r="D471" s="1">
        <v>44788</v>
      </c>
      <c r="E471" s="13">
        <v>-63271717.869999997</v>
      </c>
    </row>
    <row r="472" spans="1:5" ht="15" thickBot="1" x14ac:dyDescent="0.35">
      <c r="A472" s="8" t="s">
        <v>603</v>
      </c>
      <c r="B472" s="10">
        <v>-62868071.990000002</v>
      </c>
      <c r="C472" t="str">
        <f t="shared" si="7"/>
        <v>2022-08-16</v>
      </c>
      <c r="D472" s="1">
        <v>44789</v>
      </c>
      <c r="E472" s="13">
        <v>-62868071.990000002</v>
      </c>
    </row>
    <row r="473" spans="1:5" ht="15" thickBot="1" x14ac:dyDescent="0.35">
      <c r="A473" s="8" t="s">
        <v>604</v>
      </c>
      <c r="B473" s="10">
        <v>-63352813.82</v>
      </c>
      <c r="C473" t="str">
        <f t="shared" si="7"/>
        <v>2022-08-17</v>
      </c>
      <c r="D473" s="1">
        <v>44790</v>
      </c>
      <c r="E473" s="13">
        <v>-63352813.82</v>
      </c>
    </row>
    <row r="474" spans="1:5" ht="15" thickBot="1" x14ac:dyDescent="0.35">
      <c r="A474" s="8" t="s">
        <v>605</v>
      </c>
      <c r="B474" s="10">
        <v>-66702758.700000003</v>
      </c>
      <c r="C474" t="str">
        <f t="shared" si="7"/>
        <v>2022-08-18</v>
      </c>
      <c r="D474" s="1">
        <v>44791</v>
      </c>
      <c r="E474" s="13">
        <v>-66702758.700000003</v>
      </c>
    </row>
    <row r="475" spans="1:5" ht="15" thickBot="1" x14ac:dyDescent="0.35">
      <c r="A475" s="8" t="s">
        <v>606</v>
      </c>
      <c r="B475" s="10">
        <v>-69929995.209999993</v>
      </c>
      <c r="C475" t="str">
        <f t="shared" si="7"/>
        <v>2022-08-20</v>
      </c>
      <c r="D475" s="1">
        <v>44793</v>
      </c>
      <c r="E475" s="13">
        <v>-69929995.209999993</v>
      </c>
    </row>
    <row r="476" spans="1:5" ht="15" thickBot="1" x14ac:dyDescent="0.35">
      <c r="A476" s="8" t="s">
        <v>607</v>
      </c>
      <c r="B476" s="10">
        <v>-69691213.670000002</v>
      </c>
      <c r="C476" t="str">
        <f t="shared" si="7"/>
        <v>2022-08-21</v>
      </c>
      <c r="D476" s="1">
        <v>44794</v>
      </c>
      <c r="E476" s="13">
        <v>-69691213.670000002</v>
      </c>
    </row>
    <row r="477" spans="1:5" ht="15" thickBot="1" x14ac:dyDescent="0.35">
      <c r="A477" s="8" t="s">
        <v>608</v>
      </c>
      <c r="B477" s="10">
        <v>-70873851.180000007</v>
      </c>
      <c r="C477" t="str">
        <f t="shared" si="7"/>
        <v>2022-08-22</v>
      </c>
      <c r="D477" s="1">
        <v>44795</v>
      </c>
      <c r="E477" s="13">
        <v>-70873851.180000007</v>
      </c>
    </row>
    <row r="478" spans="1:5" ht="15" thickBot="1" x14ac:dyDescent="0.35">
      <c r="A478" s="8" t="s">
        <v>609</v>
      </c>
      <c r="B478" s="10">
        <v>-67293715.930000007</v>
      </c>
      <c r="C478" t="str">
        <f t="shared" si="7"/>
        <v>2022-08-23</v>
      </c>
      <c r="D478" s="1">
        <v>44796</v>
      </c>
      <c r="E478" s="13">
        <v>-67293715.930000007</v>
      </c>
    </row>
    <row r="479" spans="1:5" ht="15" thickBot="1" x14ac:dyDescent="0.35">
      <c r="A479" s="8" t="s">
        <v>610</v>
      </c>
      <c r="B479" s="10">
        <v>-67137564.560000002</v>
      </c>
      <c r="C479" t="str">
        <f t="shared" si="7"/>
        <v>2022-08-24</v>
      </c>
      <c r="D479" s="1">
        <v>44797</v>
      </c>
      <c r="E479" s="13">
        <v>-67137564.560000002</v>
      </c>
    </row>
    <row r="480" spans="1:5" ht="15" thickBot="1" x14ac:dyDescent="0.35">
      <c r="A480" s="8" t="s">
        <v>611</v>
      </c>
      <c r="B480" s="10">
        <v>-65975043.270000003</v>
      </c>
      <c r="C480" t="str">
        <f t="shared" si="7"/>
        <v>2022-08-25</v>
      </c>
      <c r="D480" s="1">
        <v>44798</v>
      </c>
      <c r="E480" s="13">
        <v>-65975043.270000003</v>
      </c>
    </row>
    <row r="481" spans="1:5" ht="15" thickBot="1" x14ac:dyDescent="0.35">
      <c r="A481" s="8" t="s">
        <v>612</v>
      </c>
      <c r="B481" s="10">
        <v>-69774334.319999993</v>
      </c>
      <c r="C481" t="str">
        <f t="shared" si="7"/>
        <v>2022-08-26</v>
      </c>
      <c r="D481" s="1">
        <v>44799</v>
      </c>
      <c r="E481" s="13">
        <v>-69774334.319999993</v>
      </c>
    </row>
    <row r="482" spans="1:5" ht="15" thickBot="1" x14ac:dyDescent="0.35">
      <c r="A482" s="8" t="s">
        <v>613</v>
      </c>
      <c r="B482" s="10">
        <v>-70467703.829999998</v>
      </c>
      <c r="C482" t="str">
        <f t="shared" si="7"/>
        <v>2022-08-27</v>
      </c>
      <c r="D482" s="1">
        <v>44800</v>
      </c>
      <c r="E482" s="13">
        <v>-70467703.829999998</v>
      </c>
    </row>
    <row r="483" spans="1:5" ht="15" thickBot="1" x14ac:dyDescent="0.35">
      <c r="A483" s="8" t="s">
        <v>614</v>
      </c>
      <c r="B483" s="10">
        <v>-70482013.909999996</v>
      </c>
      <c r="C483" t="str">
        <f t="shared" si="7"/>
        <v>2022-08-28</v>
      </c>
      <c r="D483" s="1">
        <v>44801</v>
      </c>
      <c r="E483" s="13">
        <v>-70482013.909999996</v>
      </c>
    </row>
    <row r="484" spans="1:5" ht="15" thickBot="1" x14ac:dyDescent="0.35">
      <c r="A484" s="8" t="s">
        <v>615</v>
      </c>
      <c r="B484" s="10">
        <v>-68833751.939999998</v>
      </c>
      <c r="C484" t="str">
        <f t="shared" si="7"/>
        <v>2022-08-29</v>
      </c>
      <c r="D484" s="1">
        <v>44802</v>
      </c>
      <c r="E484" s="13">
        <v>-68833751.939999998</v>
      </c>
    </row>
    <row r="485" spans="1:5" ht="15" thickBot="1" x14ac:dyDescent="0.35">
      <c r="A485" s="8" t="s">
        <v>616</v>
      </c>
      <c r="B485" s="10">
        <v>-71397209.620000005</v>
      </c>
      <c r="C485" t="str">
        <f t="shared" si="7"/>
        <v>2022-08-30</v>
      </c>
      <c r="D485" s="1">
        <v>44803</v>
      </c>
      <c r="E485" s="13">
        <v>-71397209.620000005</v>
      </c>
    </row>
    <row r="486" spans="1:5" ht="15" thickBot="1" x14ac:dyDescent="0.35">
      <c r="A486" s="8" t="s">
        <v>617</v>
      </c>
      <c r="B486" s="10">
        <v>-74454102.310000002</v>
      </c>
      <c r="C486" t="str">
        <f t="shared" si="7"/>
        <v>2022-08-31</v>
      </c>
      <c r="D486" s="1">
        <v>44804</v>
      </c>
      <c r="E486" s="13">
        <v>-74454102.310000002</v>
      </c>
    </row>
    <row r="487" spans="1:5" ht="15" thickBot="1" x14ac:dyDescent="0.35">
      <c r="A487" s="8" t="s">
        <v>618</v>
      </c>
      <c r="B487" s="10">
        <v>-76463854.780000001</v>
      </c>
      <c r="C487" t="str">
        <f t="shared" si="7"/>
        <v>2022-09-01</v>
      </c>
      <c r="D487" s="1">
        <v>44805</v>
      </c>
      <c r="E487" s="13">
        <v>-76463854.780000001</v>
      </c>
    </row>
    <row r="488" spans="1:5" ht="15" thickBot="1" x14ac:dyDescent="0.35">
      <c r="A488" s="8" t="s">
        <v>619</v>
      </c>
      <c r="B488" s="10">
        <v>-73501765.140000001</v>
      </c>
      <c r="C488" t="str">
        <f t="shared" si="7"/>
        <v>2022-09-02</v>
      </c>
      <c r="D488" s="1">
        <v>44806</v>
      </c>
      <c r="E488" s="13">
        <v>-73501765.140000001</v>
      </c>
    </row>
    <row r="489" spans="1:5" ht="15" thickBot="1" x14ac:dyDescent="0.35">
      <c r="A489" s="8" t="s">
        <v>620</v>
      </c>
      <c r="B489" s="10">
        <v>-73609564.340000004</v>
      </c>
      <c r="C489" t="str">
        <f t="shared" si="7"/>
        <v>2022-09-03</v>
      </c>
      <c r="D489" s="1">
        <v>44807</v>
      </c>
      <c r="E489" s="13">
        <v>-73609564.340000004</v>
      </c>
    </row>
    <row r="490" spans="1:5" ht="15" thickBot="1" x14ac:dyDescent="0.35">
      <c r="A490" s="8" t="s">
        <v>621</v>
      </c>
      <c r="B490" s="10">
        <v>-73522867.099999994</v>
      </c>
      <c r="C490" t="str">
        <f t="shared" si="7"/>
        <v>2022-09-04</v>
      </c>
      <c r="D490" s="1">
        <v>44808</v>
      </c>
      <c r="E490" s="13">
        <v>-73522867.099999994</v>
      </c>
    </row>
    <row r="491" spans="1:5" ht="15" thickBot="1" x14ac:dyDescent="0.35">
      <c r="A491" s="8" t="s">
        <v>622</v>
      </c>
      <c r="B491" s="10">
        <v>-73111343.879999995</v>
      </c>
      <c r="C491" t="str">
        <f t="shared" si="7"/>
        <v>2022-09-05</v>
      </c>
      <c r="D491" s="1">
        <v>44809</v>
      </c>
      <c r="E491" s="13">
        <v>-73111343.879999995</v>
      </c>
    </row>
    <row r="492" spans="1:5" ht="15" thickBot="1" x14ac:dyDescent="0.35">
      <c r="A492" s="8" t="s">
        <v>623</v>
      </c>
      <c r="B492" s="10">
        <v>-76861910.430000007</v>
      </c>
      <c r="C492" t="str">
        <f t="shared" si="7"/>
        <v>2022-09-06</v>
      </c>
      <c r="D492" s="1">
        <v>44810</v>
      </c>
      <c r="E492" s="13">
        <v>-76861910.430000007</v>
      </c>
    </row>
    <row r="493" spans="1:5" ht="15" thickBot="1" x14ac:dyDescent="0.35">
      <c r="A493" s="8" t="s">
        <v>624</v>
      </c>
      <c r="B493" s="10">
        <v>-72190277.069999993</v>
      </c>
      <c r="C493" t="str">
        <f t="shared" si="7"/>
        <v>2022-09-07</v>
      </c>
      <c r="D493" s="1">
        <v>44811</v>
      </c>
      <c r="E493" s="13">
        <v>-72190277.069999993</v>
      </c>
    </row>
    <row r="494" spans="1:5" ht="15" thickBot="1" x14ac:dyDescent="0.35">
      <c r="A494" s="8" t="s">
        <v>625</v>
      </c>
      <c r="B494" s="10">
        <v>-73022406.129999995</v>
      </c>
      <c r="C494" t="str">
        <f t="shared" si="7"/>
        <v>2022-09-08</v>
      </c>
      <c r="D494" s="1">
        <v>44812</v>
      </c>
      <c r="E494" s="13">
        <v>-73022406.129999995</v>
      </c>
    </row>
    <row r="495" spans="1:5" ht="15" thickBot="1" x14ac:dyDescent="0.35">
      <c r="A495" s="8" t="s">
        <v>626</v>
      </c>
      <c r="B495" s="10">
        <v>-69550382.319999993</v>
      </c>
      <c r="C495" t="str">
        <f t="shared" si="7"/>
        <v>2022-09-09</v>
      </c>
      <c r="D495" s="1">
        <v>44813</v>
      </c>
      <c r="E495" s="13">
        <v>-69550382.319999993</v>
      </c>
    </row>
    <row r="496" spans="1:5" ht="15" thickBot="1" x14ac:dyDescent="0.35">
      <c r="A496" s="8" t="s">
        <v>627</v>
      </c>
      <c r="B496" s="10">
        <v>-69881649.140000001</v>
      </c>
      <c r="C496" t="str">
        <f t="shared" si="7"/>
        <v>2022-09-10</v>
      </c>
      <c r="D496" s="1">
        <v>44814</v>
      </c>
      <c r="E496" s="13">
        <v>-69881649.140000001</v>
      </c>
    </row>
    <row r="497" spans="1:5" ht="15" thickBot="1" x14ac:dyDescent="0.35">
      <c r="A497" s="8" t="s">
        <v>628</v>
      </c>
      <c r="B497" s="10">
        <v>-69887654.230000004</v>
      </c>
      <c r="C497" t="str">
        <f t="shared" si="7"/>
        <v>2022-09-11</v>
      </c>
      <c r="D497" s="1">
        <v>44815</v>
      </c>
      <c r="E497" s="13">
        <v>-69887654.230000004</v>
      </c>
    </row>
    <row r="498" spans="1:5" ht="15" thickBot="1" x14ac:dyDescent="0.35">
      <c r="A498" s="8" t="s">
        <v>629</v>
      </c>
      <c r="B498" s="10">
        <v>-68056802.310000002</v>
      </c>
      <c r="C498" t="str">
        <f t="shared" si="7"/>
        <v>2022-09-12</v>
      </c>
      <c r="D498" s="1">
        <v>44816</v>
      </c>
      <c r="E498" s="13">
        <v>-68056802.310000002</v>
      </c>
    </row>
    <row r="499" spans="1:5" ht="15" thickBot="1" x14ac:dyDescent="0.35">
      <c r="A499" s="8" t="s">
        <v>630</v>
      </c>
      <c r="B499" s="10">
        <v>-74135305</v>
      </c>
      <c r="C499" t="str">
        <f t="shared" si="7"/>
        <v>2022-09-13</v>
      </c>
      <c r="D499" s="1">
        <v>44817</v>
      </c>
      <c r="E499" s="13">
        <v>-74135305</v>
      </c>
    </row>
    <row r="500" spans="1:5" ht="15" thickBot="1" x14ac:dyDescent="0.35">
      <c r="A500" s="8" t="s">
        <v>631</v>
      </c>
      <c r="B500" s="10">
        <v>-77897615.640000001</v>
      </c>
      <c r="C500" t="str">
        <f t="shared" si="7"/>
        <v>2022-09-15</v>
      </c>
      <c r="D500" s="1">
        <v>44819</v>
      </c>
      <c r="E500" s="13">
        <v>-77897615.640000001</v>
      </c>
    </row>
    <row r="501" spans="1:5" ht="15" thickBot="1" x14ac:dyDescent="0.35">
      <c r="A501" s="8" t="s">
        <v>632</v>
      </c>
      <c r="B501" s="10">
        <v>-69855988.310000002</v>
      </c>
      <c r="C501" t="str">
        <f t="shared" si="7"/>
        <v>2022-09-16</v>
      </c>
      <c r="D501" s="1">
        <v>44820</v>
      </c>
      <c r="E501" s="13">
        <v>-69855988.310000002</v>
      </c>
    </row>
    <row r="502" spans="1:5" ht="15" thickBot="1" x14ac:dyDescent="0.35">
      <c r="A502" s="8" t="s">
        <v>633</v>
      </c>
      <c r="B502" s="10">
        <v>-69981427.530000001</v>
      </c>
      <c r="C502" t="str">
        <f t="shared" si="7"/>
        <v>2022-09-17</v>
      </c>
      <c r="D502" s="1">
        <v>44821</v>
      </c>
      <c r="E502" s="13">
        <v>-69981427.530000001</v>
      </c>
    </row>
    <row r="503" spans="1:5" ht="15" thickBot="1" x14ac:dyDescent="0.35">
      <c r="A503" s="8" t="s">
        <v>634</v>
      </c>
      <c r="B503" s="10">
        <v>-70260575.310000002</v>
      </c>
      <c r="C503" t="str">
        <f t="shared" si="7"/>
        <v>2022-09-18</v>
      </c>
      <c r="D503" s="1">
        <v>44822</v>
      </c>
      <c r="E503" s="13">
        <v>-70260575.310000002</v>
      </c>
    </row>
    <row r="504" spans="1:5" ht="15" thickBot="1" x14ac:dyDescent="0.35">
      <c r="A504" s="8" t="s">
        <v>635</v>
      </c>
      <c r="B504" s="10">
        <v>-69742772.5</v>
      </c>
      <c r="C504" t="str">
        <f t="shared" si="7"/>
        <v>2022-09-19</v>
      </c>
      <c r="D504" s="1">
        <v>44823</v>
      </c>
      <c r="E504" s="13">
        <v>-69742772.5</v>
      </c>
    </row>
    <row r="505" spans="1:5" ht="15" thickBot="1" x14ac:dyDescent="0.35">
      <c r="A505" s="8" t="s">
        <v>636</v>
      </c>
      <c r="B505" s="10">
        <v>-72728985.209999993</v>
      </c>
      <c r="C505" t="str">
        <f t="shared" si="7"/>
        <v>2022-09-20</v>
      </c>
      <c r="D505" s="1">
        <v>44824</v>
      </c>
      <c r="E505" s="13">
        <v>-72728985.209999993</v>
      </c>
    </row>
    <row r="506" spans="1:5" ht="15" thickBot="1" x14ac:dyDescent="0.35">
      <c r="A506" s="8" t="s">
        <v>637</v>
      </c>
      <c r="B506" s="10">
        <v>-72428822.480000004</v>
      </c>
      <c r="C506" t="str">
        <f t="shared" si="7"/>
        <v>2022-09-21</v>
      </c>
      <c r="D506" s="1">
        <v>44825</v>
      </c>
      <c r="E506" s="13">
        <v>-72428822.480000004</v>
      </c>
    </row>
    <row r="507" spans="1:5" ht="15" thickBot="1" x14ac:dyDescent="0.35">
      <c r="A507" s="8" t="s">
        <v>638</v>
      </c>
      <c r="B507" s="10">
        <v>-66980110.359999999</v>
      </c>
      <c r="C507" t="str">
        <f t="shared" si="7"/>
        <v>2022-09-22</v>
      </c>
      <c r="D507" s="1">
        <v>44826</v>
      </c>
      <c r="E507" s="13">
        <v>-66980110.359999999</v>
      </c>
    </row>
    <row r="508" spans="1:5" ht="15" thickBot="1" x14ac:dyDescent="0.35">
      <c r="A508" s="8" t="s">
        <v>639</v>
      </c>
      <c r="B508" s="10">
        <v>-71891921.159999996</v>
      </c>
      <c r="C508" t="str">
        <f t="shared" si="7"/>
        <v>2022-09-23</v>
      </c>
      <c r="D508" s="1">
        <v>44827</v>
      </c>
      <c r="E508" s="13">
        <v>-71891921.159999996</v>
      </c>
    </row>
    <row r="509" spans="1:5" ht="15" thickBot="1" x14ac:dyDescent="0.35">
      <c r="A509" s="8" t="s">
        <v>640</v>
      </c>
      <c r="B509" s="10">
        <v>-72220144.219999999</v>
      </c>
      <c r="C509" t="str">
        <f t="shared" si="7"/>
        <v>2022-09-24</v>
      </c>
      <c r="D509" s="1">
        <v>44828</v>
      </c>
      <c r="E509" s="13">
        <v>-72220144.219999999</v>
      </c>
    </row>
    <row r="510" spans="1:5" ht="15" thickBot="1" x14ac:dyDescent="0.35">
      <c r="A510" s="8" t="s">
        <v>641</v>
      </c>
      <c r="B510" s="10">
        <v>-72262813.359999999</v>
      </c>
      <c r="C510" t="str">
        <f t="shared" si="7"/>
        <v>2022-09-25</v>
      </c>
      <c r="D510" s="1">
        <v>44829</v>
      </c>
      <c r="E510" s="13">
        <v>-72262813.359999999</v>
      </c>
    </row>
    <row r="511" spans="1:5" ht="15" thickBot="1" x14ac:dyDescent="0.35">
      <c r="A511" s="8" t="s">
        <v>642</v>
      </c>
      <c r="B511" s="10">
        <v>-67144272.989999995</v>
      </c>
      <c r="C511" t="str">
        <f t="shared" si="7"/>
        <v>2022-09-26</v>
      </c>
      <c r="D511" s="1">
        <v>44830</v>
      </c>
      <c r="E511" s="13">
        <v>-67144272.989999995</v>
      </c>
    </row>
    <row r="512" spans="1:5" ht="15" thickBot="1" x14ac:dyDescent="0.35">
      <c r="A512" s="8" t="s">
        <v>643</v>
      </c>
      <c r="B512" s="10">
        <v>-66052862.68</v>
      </c>
      <c r="C512" t="str">
        <f t="shared" si="7"/>
        <v>2022-09-27</v>
      </c>
      <c r="D512" s="1">
        <v>44831</v>
      </c>
      <c r="E512" s="13">
        <v>-66052862.68</v>
      </c>
    </row>
    <row r="513" spans="1:5" ht="15" thickBot="1" x14ac:dyDescent="0.35">
      <c r="A513" s="8" t="s">
        <v>644</v>
      </c>
      <c r="B513" s="10">
        <v>-63706677.240000002</v>
      </c>
      <c r="C513" t="str">
        <f t="shared" si="7"/>
        <v>2022-09-28</v>
      </c>
      <c r="D513" s="1">
        <v>44832</v>
      </c>
      <c r="E513" s="13">
        <v>-63706677.240000002</v>
      </c>
    </row>
    <row r="514" spans="1:5" ht="15" thickBot="1" x14ac:dyDescent="0.35">
      <c r="A514" s="8" t="s">
        <v>645</v>
      </c>
      <c r="B514" s="10">
        <v>-62611528.609999999</v>
      </c>
      <c r="C514" t="str">
        <f t="shared" si="7"/>
        <v>2022-09-29</v>
      </c>
      <c r="D514" s="1">
        <v>44833</v>
      </c>
      <c r="E514" s="13">
        <v>-62611528.609999999</v>
      </c>
    </row>
    <row r="515" spans="1:5" ht="15" thickBot="1" x14ac:dyDescent="0.35">
      <c r="A515" s="8" t="s">
        <v>646</v>
      </c>
      <c r="B515" s="10">
        <v>-62382379.299999997</v>
      </c>
      <c r="C515" t="str">
        <f t="shared" ref="C515:C578" si="8">LEFT(A515,10)</f>
        <v>2022-09-30</v>
      </c>
      <c r="D515" s="1">
        <v>44834</v>
      </c>
      <c r="E515" s="13">
        <v>-62382379.299999997</v>
      </c>
    </row>
    <row r="516" spans="1:5" ht="15" thickBot="1" x14ac:dyDescent="0.35">
      <c r="A516" s="8" t="s">
        <v>647</v>
      </c>
      <c r="B516" s="10">
        <v>-62841438.939999998</v>
      </c>
      <c r="C516" t="str">
        <f t="shared" si="8"/>
        <v>2022-10-01</v>
      </c>
      <c r="D516" s="1">
        <v>44835</v>
      </c>
      <c r="E516" s="13">
        <v>-62841438.939999998</v>
      </c>
    </row>
    <row r="517" spans="1:5" ht="15" thickBot="1" x14ac:dyDescent="0.35">
      <c r="A517" s="8" t="s">
        <v>648</v>
      </c>
      <c r="B517" s="10">
        <v>-62869436.640000001</v>
      </c>
      <c r="C517" t="str">
        <f t="shared" si="8"/>
        <v>2022-10-02</v>
      </c>
      <c r="D517" s="1">
        <v>44836</v>
      </c>
      <c r="E517" s="13">
        <v>-62869436.640000001</v>
      </c>
    </row>
    <row r="518" spans="1:5" ht="15" thickBot="1" x14ac:dyDescent="0.35">
      <c r="A518" s="8" t="s">
        <v>649</v>
      </c>
      <c r="B518" s="10">
        <v>-61110172.109999999</v>
      </c>
      <c r="C518" t="str">
        <f t="shared" si="8"/>
        <v>2022-10-03</v>
      </c>
      <c r="D518" s="1">
        <v>44837</v>
      </c>
      <c r="E518" s="13">
        <v>-61110172.109999999</v>
      </c>
    </row>
    <row r="519" spans="1:5" ht="15" thickBot="1" x14ac:dyDescent="0.35">
      <c r="A519" s="8" t="s">
        <v>650</v>
      </c>
      <c r="B519" s="10">
        <v>-58814238.57</v>
      </c>
      <c r="C519" t="str">
        <f t="shared" si="8"/>
        <v>2022-10-04</v>
      </c>
      <c r="D519" s="1">
        <v>44838</v>
      </c>
      <c r="E519" s="13">
        <v>-58814238.57</v>
      </c>
    </row>
    <row r="520" spans="1:5" ht="15" thickBot="1" x14ac:dyDescent="0.35">
      <c r="A520" s="8" t="s">
        <v>651</v>
      </c>
      <c r="B520" s="10">
        <v>-57875225.609999999</v>
      </c>
      <c r="C520" t="str">
        <f t="shared" si="8"/>
        <v>2022-10-05</v>
      </c>
      <c r="D520" s="1">
        <v>44839</v>
      </c>
      <c r="E520" s="13">
        <v>-57875225.609999999</v>
      </c>
    </row>
    <row r="521" spans="1:5" ht="15" thickBot="1" x14ac:dyDescent="0.35">
      <c r="A521" s="8" t="s">
        <v>652</v>
      </c>
      <c r="B521" s="10">
        <v>-58684710.369999997</v>
      </c>
      <c r="C521" t="str">
        <f t="shared" si="8"/>
        <v>2022-10-06</v>
      </c>
      <c r="D521" s="1">
        <v>44840</v>
      </c>
      <c r="E521" s="13">
        <v>-58684710.369999997</v>
      </c>
    </row>
    <row r="522" spans="1:5" ht="15" thickBot="1" x14ac:dyDescent="0.35">
      <c r="A522" s="8" t="s">
        <v>653</v>
      </c>
      <c r="B522" s="10">
        <v>-59799661.170000002</v>
      </c>
      <c r="C522" t="str">
        <f t="shared" si="8"/>
        <v>2022-10-07</v>
      </c>
      <c r="D522" s="1">
        <v>44841</v>
      </c>
      <c r="E522" s="13">
        <v>-59799661.170000002</v>
      </c>
    </row>
    <row r="523" spans="1:5" ht="15" thickBot="1" x14ac:dyDescent="0.35">
      <c r="A523" s="8" t="s">
        <v>654</v>
      </c>
      <c r="B523" s="10">
        <v>-120376065.90000001</v>
      </c>
      <c r="C523" t="str">
        <f t="shared" si="8"/>
        <v>2022-10-08</v>
      </c>
      <c r="D523" s="1">
        <v>44842</v>
      </c>
      <c r="E523" s="13">
        <v>-120376065.90000001</v>
      </c>
    </row>
    <row r="524" spans="1:5" ht="15" thickBot="1" x14ac:dyDescent="0.35">
      <c r="A524" s="8" t="s">
        <v>655</v>
      </c>
      <c r="B524" s="10">
        <v>-60189759.479999997</v>
      </c>
      <c r="C524" t="str">
        <f t="shared" si="8"/>
        <v>2022-10-09</v>
      </c>
      <c r="D524" s="1">
        <v>44843</v>
      </c>
      <c r="E524" s="13">
        <v>-60189759.479999997</v>
      </c>
    </row>
    <row r="525" spans="1:5" ht="15" thickBot="1" x14ac:dyDescent="0.35">
      <c r="A525" s="8" t="s">
        <v>656</v>
      </c>
      <c r="B525" s="10">
        <v>-61846208.670000002</v>
      </c>
      <c r="C525" t="str">
        <f t="shared" si="8"/>
        <v>2022-10-10</v>
      </c>
      <c r="D525" s="1">
        <v>44844</v>
      </c>
      <c r="E525" s="13">
        <v>-61846208.670000002</v>
      </c>
    </row>
    <row r="526" spans="1:5" ht="15" thickBot="1" x14ac:dyDescent="0.35">
      <c r="A526" s="8" t="s">
        <v>657</v>
      </c>
      <c r="B526" s="10">
        <v>-61214336.119999997</v>
      </c>
      <c r="C526" t="str">
        <f t="shared" si="8"/>
        <v>2022-10-11</v>
      </c>
      <c r="D526" s="1">
        <v>44845</v>
      </c>
      <c r="E526" s="13">
        <v>-61214336.119999997</v>
      </c>
    </row>
    <row r="527" spans="1:5" ht="15" thickBot="1" x14ac:dyDescent="0.35">
      <c r="A527" s="8" t="s">
        <v>658</v>
      </c>
      <c r="B527" s="10">
        <v>-61284687.390000001</v>
      </c>
      <c r="C527" t="str">
        <f t="shared" si="8"/>
        <v>2022-10-12</v>
      </c>
      <c r="D527" s="1">
        <v>44846</v>
      </c>
      <c r="E527" s="13">
        <v>-61284687.390000001</v>
      </c>
    </row>
    <row r="528" spans="1:5" ht="15" thickBot="1" x14ac:dyDescent="0.35">
      <c r="A528" s="8" t="s">
        <v>659</v>
      </c>
      <c r="B528" s="10">
        <v>-60752885.640000001</v>
      </c>
      <c r="C528" t="str">
        <f t="shared" si="8"/>
        <v>2022-10-13</v>
      </c>
      <c r="D528" s="1">
        <v>44847</v>
      </c>
      <c r="E528" s="13">
        <v>-60752885.640000001</v>
      </c>
    </row>
    <row r="529" spans="1:5" ht="15" thickBot="1" x14ac:dyDescent="0.35">
      <c r="A529" s="8" t="s">
        <v>660</v>
      </c>
      <c r="B529" s="10">
        <v>-63516405</v>
      </c>
      <c r="C529" t="str">
        <f t="shared" si="8"/>
        <v>2022-10-14</v>
      </c>
      <c r="D529" s="1">
        <v>44848</v>
      </c>
      <c r="E529" s="13">
        <v>-63516405</v>
      </c>
    </row>
    <row r="530" spans="1:5" ht="15" thickBot="1" x14ac:dyDescent="0.35">
      <c r="A530" s="8" t="s">
        <v>661</v>
      </c>
      <c r="B530" s="10">
        <v>-63718227.75</v>
      </c>
      <c r="C530" t="str">
        <f t="shared" si="8"/>
        <v>2022-10-15</v>
      </c>
      <c r="D530" s="1">
        <v>44849</v>
      </c>
      <c r="E530" s="13">
        <v>-63718227.75</v>
      </c>
    </row>
    <row r="531" spans="1:5" ht="15" thickBot="1" x14ac:dyDescent="0.35">
      <c r="A531" s="8" t="s">
        <v>662</v>
      </c>
      <c r="B531" s="10">
        <v>-63664483.950000003</v>
      </c>
      <c r="C531" t="str">
        <f t="shared" si="8"/>
        <v>2022-10-16</v>
      </c>
      <c r="D531" s="1">
        <v>44850</v>
      </c>
      <c r="E531" s="13">
        <v>-63664483.950000003</v>
      </c>
    </row>
    <row r="532" spans="1:5" ht="15" thickBot="1" x14ac:dyDescent="0.35">
      <c r="A532" s="8" t="s">
        <v>663</v>
      </c>
      <c r="B532" s="10">
        <v>-59979788.200000003</v>
      </c>
      <c r="C532" t="str">
        <f t="shared" si="8"/>
        <v>2022-10-17</v>
      </c>
      <c r="D532" s="1">
        <v>44851</v>
      </c>
      <c r="E532" s="13">
        <v>-59979788.200000003</v>
      </c>
    </row>
    <row r="533" spans="1:5" ht="15" thickBot="1" x14ac:dyDescent="0.35">
      <c r="A533" s="8" t="s">
        <v>664</v>
      </c>
      <c r="B533" s="10">
        <v>-62262521.030000001</v>
      </c>
      <c r="C533" t="str">
        <f t="shared" si="8"/>
        <v>2022-10-18</v>
      </c>
      <c r="D533" s="1">
        <v>44852</v>
      </c>
      <c r="E533" s="13">
        <v>-62262521.030000001</v>
      </c>
    </row>
    <row r="534" spans="1:5" ht="15" thickBot="1" x14ac:dyDescent="0.35">
      <c r="A534" s="8" t="s">
        <v>665</v>
      </c>
      <c r="B534" s="10">
        <v>-65399521.170000002</v>
      </c>
      <c r="C534" t="str">
        <f t="shared" si="8"/>
        <v>2022-10-19</v>
      </c>
      <c r="D534" s="1">
        <v>44853</v>
      </c>
      <c r="E534" s="13">
        <v>-65399521.170000002</v>
      </c>
    </row>
    <row r="535" spans="1:5" ht="15" thickBot="1" x14ac:dyDescent="0.35">
      <c r="A535" s="8" t="s">
        <v>666</v>
      </c>
      <c r="B535" s="10">
        <v>-64409646.340000004</v>
      </c>
      <c r="C535" t="str">
        <f t="shared" si="8"/>
        <v>2022-10-20</v>
      </c>
      <c r="D535" s="1">
        <v>44854</v>
      </c>
      <c r="E535" s="13">
        <v>-64409646.340000004</v>
      </c>
    </row>
    <row r="536" spans="1:5" ht="15" thickBot="1" x14ac:dyDescent="0.35">
      <c r="A536" s="8" t="s">
        <v>667</v>
      </c>
      <c r="B536" s="10">
        <v>-61452486.649999999</v>
      </c>
      <c r="C536" t="str">
        <f t="shared" si="8"/>
        <v>2022-10-21</v>
      </c>
      <c r="D536" s="1">
        <v>44855</v>
      </c>
      <c r="E536" s="13">
        <v>-61452486.649999999</v>
      </c>
    </row>
    <row r="537" spans="1:5" ht="15" thickBot="1" x14ac:dyDescent="0.35">
      <c r="A537" s="8" t="s">
        <v>668</v>
      </c>
      <c r="B537" s="10">
        <v>-61784157.149999999</v>
      </c>
      <c r="C537" t="str">
        <f t="shared" si="8"/>
        <v>2022-10-22</v>
      </c>
      <c r="D537" s="1">
        <v>44856</v>
      </c>
      <c r="E537" s="13">
        <v>-61784157.149999999</v>
      </c>
    </row>
    <row r="538" spans="1:5" ht="15" thickBot="1" x14ac:dyDescent="0.35">
      <c r="A538" s="8" t="s">
        <v>669</v>
      </c>
      <c r="B538" s="10">
        <v>-61761365.43</v>
      </c>
      <c r="C538" t="str">
        <f t="shared" si="8"/>
        <v>2022-10-23</v>
      </c>
      <c r="D538" s="1">
        <v>44857</v>
      </c>
      <c r="E538" s="13">
        <v>-61761365.43</v>
      </c>
    </row>
    <row r="539" spans="1:5" ht="15" thickBot="1" x14ac:dyDescent="0.35">
      <c r="A539" s="8" t="s">
        <v>670</v>
      </c>
      <c r="B539" s="10">
        <v>-60984255.909999996</v>
      </c>
      <c r="C539" t="str">
        <f t="shared" si="8"/>
        <v>2022-10-24</v>
      </c>
      <c r="D539" s="1">
        <v>44858</v>
      </c>
      <c r="E539" s="13">
        <v>-60984255.909999996</v>
      </c>
    </row>
    <row r="540" spans="1:5" ht="15" thickBot="1" x14ac:dyDescent="0.35">
      <c r="A540" s="8" t="s">
        <v>671</v>
      </c>
      <c r="B540" s="10">
        <v>-61664657.32</v>
      </c>
      <c r="C540" t="str">
        <f t="shared" si="8"/>
        <v>2022-10-25</v>
      </c>
      <c r="D540" s="1">
        <v>44859</v>
      </c>
      <c r="E540" s="13">
        <v>-61664657.32</v>
      </c>
    </row>
    <row r="541" spans="1:5" ht="15" thickBot="1" x14ac:dyDescent="0.35">
      <c r="A541" s="8" t="s">
        <v>672</v>
      </c>
      <c r="B541" s="10">
        <v>-62032718.130000003</v>
      </c>
      <c r="C541" t="str">
        <f t="shared" si="8"/>
        <v>2022-10-26</v>
      </c>
      <c r="D541" s="1">
        <v>44860</v>
      </c>
      <c r="E541" s="13">
        <v>-62032718.130000003</v>
      </c>
    </row>
    <row r="542" spans="1:5" ht="15" thickBot="1" x14ac:dyDescent="0.35">
      <c r="A542" s="8" t="s">
        <v>673</v>
      </c>
      <c r="B542" s="10">
        <v>-60451823.950000003</v>
      </c>
      <c r="C542" t="str">
        <f t="shared" si="8"/>
        <v>2022-10-27</v>
      </c>
      <c r="D542" s="1">
        <v>44861</v>
      </c>
      <c r="E542" s="13">
        <v>-60451823.950000003</v>
      </c>
    </row>
    <row r="543" spans="1:5" ht="15" thickBot="1" x14ac:dyDescent="0.35">
      <c r="A543" s="8" t="s">
        <v>674</v>
      </c>
      <c r="B543" s="10">
        <v>-63256220.390000001</v>
      </c>
      <c r="C543" t="str">
        <f t="shared" si="8"/>
        <v>2022-10-28</v>
      </c>
      <c r="D543" s="1">
        <v>44862</v>
      </c>
      <c r="E543" s="13">
        <v>-63256220.390000001</v>
      </c>
    </row>
    <row r="544" spans="1:5" ht="15" thickBot="1" x14ac:dyDescent="0.35">
      <c r="A544" s="8" t="s">
        <v>675</v>
      </c>
      <c r="B544" s="10">
        <v>-63779301.670000002</v>
      </c>
      <c r="C544" t="str">
        <f t="shared" si="8"/>
        <v>2022-10-29</v>
      </c>
      <c r="D544" s="1">
        <v>44863</v>
      </c>
      <c r="E544" s="13">
        <v>-63779301.670000002</v>
      </c>
    </row>
    <row r="545" spans="1:5" ht="15" thickBot="1" x14ac:dyDescent="0.35">
      <c r="A545" s="8" t="s">
        <v>676</v>
      </c>
      <c r="B545" s="10">
        <v>-63794622.350000001</v>
      </c>
      <c r="C545" t="str">
        <f t="shared" si="8"/>
        <v>2022-10-30</v>
      </c>
      <c r="D545" s="1">
        <v>44864</v>
      </c>
      <c r="E545" s="13">
        <v>-63794622.350000001</v>
      </c>
    </row>
    <row r="546" spans="1:5" ht="15" thickBot="1" x14ac:dyDescent="0.35">
      <c r="A546" s="8" t="s">
        <v>677</v>
      </c>
      <c r="B546" s="10">
        <v>-64594847.57</v>
      </c>
      <c r="C546" t="str">
        <f t="shared" si="8"/>
        <v>2022-10-31</v>
      </c>
      <c r="D546" s="1">
        <v>44865</v>
      </c>
      <c r="E546" s="13">
        <v>-64594847.57</v>
      </c>
    </row>
    <row r="547" spans="1:5" ht="15" thickBot="1" x14ac:dyDescent="0.35">
      <c r="A547" s="8" t="s">
        <v>678</v>
      </c>
      <c r="B547" s="10">
        <v>-61649668.359999999</v>
      </c>
      <c r="C547" t="str">
        <f t="shared" si="8"/>
        <v>2022-11-01</v>
      </c>
      <c r="D547" s="1">
        <v>44866</v>
      </c>
      <c r="E547" s="13">
        <v>-61649668.359999999</v>
      </c>
    </row>
    <row r="548" spans="1:5" ht="15" thickBot="1" x14ac:dyDescent="0.35">
      <c r="A548" s="8" t="s">
        <v>679</v>
      </c>
      <c r="B548" s="10">
        <v>-61867898.149999999</v>
      </c>
      <c r="C548" t="str">
        <f t="shared" si="8"/>
        <v>2022-11-02</v>
      </c>
      <c r="D548" s="1">
        <v>44867</v>
      </c>
      <c r="E548" s="13">
        <v>-61867898.149999999</v>
      </c>
    </row>
    <row r="549" spans="1:5" ht="15" thickBot="1" x14ac:dyDescent="0.35">
      <c r="A549" s="8" t="s">
        <v>680</v>
      </c>
      <c r="B549" s="10">
        <v>-63599322.270000003</v>
      </c>
      <c r="C549" t="str">
        <f t="shared" si="8"/>
        <v>2022-11-03</v>
      </c>
      <c r="D549" s="1">
        <v>44868</v>
      </c>
      <c r="E549" s="13">
        <v>-63599322.270000003</v>
      </c>
    </row>
    <row r="550" spans="1:5" ht="15" thickBot="1" x14ac:dyDescent="0.35">
      <c r="A550" s="8" t="s">
        <v>681</v>
      </c>
      <c r="B550" s="10">
        <v>-62918923.359999999</v>
      </c>
      <c r="C550" t="str">
        <f t="shared" si="8"/>
        <v>2022-11-04</v>
      </c>
      <c r="D550" s="1">
        <v>44869</v>
      </c>
      <c r="E550" s="13">
        <v>-62918923.359999999</v>
      </c>
    </row>
    <row r="551" spans="1:5" ht="15" thickBot="1" x14ac:dyDescent="0.35">
      <c r="A551" s="8" t="s">
        <v>682</v>
      </c>
      <c r="B551" s="10">
        <v>-63380305.789999999</v>
      </c>
      <c r="C551" t="str">
        <f t="shared" si="8"/>
        <v>2022-11-05</v>
      </c>
      <c r="D551" s="1">
        <v>44870</v>
      </c>
      <c r="E551" s="13">
        <v>-63380305.789999999</v>
      </c>
    </row>
    <row r="552" spans="1:5" ht="15" thickBot="1" x14ac:dyDescent="0.35">
      <c r="A552" s="8" t="s">
        <v>683</v>
      </c>
      <c r="B552" s="10">
        <v>-63429974.700000003</v>
      </c>
      <c r="C552" t="str">
        <f t="shared" si="8"/>
        <v>2022-11-06</v>
      </c>
      <c r="D552" s="1">
        <v>44871</v>
      </c>
      <c r="E552" s="13">
        <v>-63429974.700000003</v>
      </c>
    </row>
    <row r="553" spans="1:5" ht="15" thickBot="1" x14ac:dyDescent="0.35">
      <c r="A553" s="8" t="s">
        <v>684</v>
      </c>
      <c r="B553" s="10">
        <v>-62207158.890000001</v>
      </c>
      <c r="C553" t="str">
        <f t="shared" si="8"/>
        <v>2022-11-07</v>
      </c>
      <c r="D553" s="1">
        <v>44872</v>
      </c>
      <c r="E553" s="13">
        <v>-62207158.890000001</v>
      </c>
    </row>
    <row r="554" spans="1:5" ht="15" thickBot="1" x14ac:dyDescent="0.35">
      <c r="A554" s="8" t="s">
        <v>685</v>
      </c>
      <c r="B554" s="10">
        <v>-61761777.560000002</v>
      </c>
      <c r="C554" t="str">
        <f t="shared" si="8"/>
        <v>2022-11-08</v>
      </c>
      <c r="D554" s="1">
        <v>44873</v>
      </c>
      <c r="E554" s="13">
        <v>-61761777.560000002</v>
      </c>
    </row>
    <row r="555" spans="1:5" ht="15" thickBot="1" x14ac:dyDescent="0.35">
      <c r="A555" s="8" t="s">
        <v>686</v>
      </c>
      <c r="B555" s="10">
        <v>-61018134.289999999</v>
      </c>
      <c r="C555" t="str">
        <f t="shared" si="8"/>
        <v>2022-11-09</v>
      </c>
      <c r="D555" s="1">
        <v>44874</v>
      </c>
      <c r="E555" s="13">
        <v>-61018134.289999999</v>
      </c>
    </row>
    <row r="556" spans="1:5" ht="15" thickBot="1" x14ac:dyDescent="0.35">
      <c r="A556" s="8" t="s">
        <v>687</v>
      </c>
      <c r="B556" s="10">
        <v>-60983427.229999997</v>
      </c>
      <c r="C556" t="str">
        <f t="shared" si="8"/>
        <v>2022-11-10</v>
      </c>
      <c r="D556" s="1">
        <v>44875</v>
      </c>
      <c r="E556" s="13">
        <v>-60983427.229999997</v>
      </c>
    </row>
    <row r="557" spans="1:5" ht="15" thickBot="1" x14ac:dyDescent="0.35">
      <c r="A557" s="8" t="s">
        <v>688</v>
      </c>
      <c r="B557" s="10">
        <v>-60689724.130000003</v>
      </c>
      <c r="C557" t="str">
        <f t="shared" si="8"/>
        <v>2022-11-11</v>
      </c>
      <c r="D557" s="1">
        <v>44876</v>
      </c>
      <c r="E557" s="13">
        <v>-60689724.130000003</v>
      </c>
    </row>
    <row r="558" spans="1:5" ht="15" thickBot="1" x14ac:dyDescent="0.35">
      <c r="A558" s="8" t="s">
        <v>689</v>
      </c>
      <c r="B558" s="10">
        <v>-60764654.030000001</v>
      </c>
      <c r="C558" t="str">
        <f t="shared" si="8"/>
        <v>2022-11-12</v>
      </c>
      <c r="D558" s="1">
        <v>44877</v>
      </c>
      <c r="E558" s="13">
        <v>-60764654.030000001</v>
      </c>
    </row>
    <row r="559" spans="1:5" ht="15" thickBot="1" x14ac:dyDescent="0.35">
      <c r="A559" s="8" t="s">
        <v>690</v>
      </c>
      <c r="B559" s="10">
        <v>-60977191.439999998</v>
      </c>
      <c r="C559" t="str">
        <f t="shared" si="8"/>
        <v>2022-11-13</v>
      </c>
      <c r="D559" s="1">
        <v>44878</v>
      </c>
      <c r="E559" s="13">
        <v>-60977191.439999998</v>
      </c>
    </row>
    <row r="560" spans="1:5" ht="15" thickBot="1" x14ac:dyDescent="0.35">
      <c r="A560" s="8" t="s">
        <v>691</v>
      </c>
      <c r="B560" s="10">
        <v>-60534288.869999997</v>
      </c>
      <c r="C560" t="str">
        <f t="shared" si="8"/>
        <v>2022-11-14</v>
      </c>
      <c r="D560" s="1">
        <v>44879</v>
      </c>
      <c r="E560" s="13">
        <v>-60534288.869999997</v>
      </c>
    </row>
    <row r="561" spans="1:5" ht="15" thickBot="1" x14ac:dyDescent="0.35">
      <c r="A561" s="8" t="s">
        <v>692</v>
      </c>
      <c r="B561" s="10">
        <v>-58945899</v>
      </c>
      <c r="C561" t="str">
        <f t="shared" si="8"/>
        <v>2022-11-15</v>
      </c>
      <c r="D561" s="1">
        <v>44880</v>
      </c>
      <c r="E561" s="13">
        <v>-58945899</v>
      </c>
    </row>
    <row r="562" spans="1:5" ht="15" thickBot="1" x14ac:dyDescent="0.35">
      <c r="A562" s="8" t="s">
        <v>693</v>
      </c>
      <c r="B562" s="10">
        <v>-58977387.759999998</v>
      </c>
      <c r="C562" t="str">
        <f t="shared" si="8"/>
        <v>2022-11-16</v>
      </c>
      <c r="D562" s="1">
        <v>44881</v>
      </c>
      <c r="E562" s="13">
        <v>-58977387.759999998</v>
      </c>
    </row>
    <row r="563" spans="1:5" ht="15" thickBot="1" x14ac:dyDescent="0.35">
      <c r="A563" s="8" t="s">
        <v>694</v>
      </c>
      <c r="B563" s="10">
        <v>-58466757.039999999</v>
      </c>
      <c r="C563" t="str">
        <f t="shared" si="8"/>
        <v>2022-11-17</v>
      </c>
      <c r="D563" s="1">
        <v>44882</v>
      </c>
      <c r="E563" s="13">
        <v>-58466757.039999999</v>
      </c>
    </row>
    <row r="564" spans="1:5" ht="15" thickBot="1" x14ac:dyDescent="0.35">
      <c r="A564" s="8" t="s">
        <v>695</v>
      </c>
      <c r="B564" s="10">
        <v>-58881345.439999998</v>
      </c>
      <c r="C564" t="str">
        <f t="shared" si="8"/>
        <v>2022-11-18</v>
      </c>
      <c r="D564" s="1">
        <v>44883</v>
      </c>
      <c r="E564" s="13">
        <v>-58881345.439999998</v>
      </c>
    </row>
    <row r="565" spans="1:5" ht="15" thickBot="1" x14ac:dyDescent="0.35">
      <c r="A565" s="8" t="s">
        <v>696</v>
      </c>
      <c r="B565" s="10">
        <v>-59009394.859999999</v>
      </c>
      <c r="C565" t="str">
        <f t="shared" si="8"/>
        <v>2022-11-19</v>
      </c>
      <c r="D565" s="1">
        <v>44884</v>
      </c>
      <c r="E565" s="13">
        <v>-59009394.859999999</v>
      </c>
    </row>
    <row r="566" spans="1:5" ht="15" thickBot="1" x14ac:dyDescent="0.35">
      <c r="A566" s="8" t="s">
        <v>697</v>
      </c>
      <c r="B566" s="10">
        <v>-59076052.049999997</v>
      </c>
      <c r="C566" t="str">
        <f t="shared" si="8"/>
        <v>2022-11-20</v>
      </c>
      <c r="D566" s="1">
        <v>44885</v>
      </c>
      <c r="E566" s="13">
        <v>-59076052.049999997</v>
      </c>
    </row>
    <row r="567" spans="1:5" ht="15" thickBot="1" x14ac:dyDescent="0.35">
      <c r="A567" s="8" t="s">
        <v>698</v>
      </c>
      <c r="B567" s="10">
        <v>-59412448.170000002</v>
      </c>
      <c r="C567" t="str">
        <f t="shared" si="8"/>
        <v>2022-11-21</v>
      </c>
      <c r="D567" s="1">
        <v>44886</v>
      </c>
      <c r="E567" s="13">
        <v>-59412448.170000002</v>
      </c>
    </row>
    <row r="568" spans="1:5" ht="15" thickBot="1" x14ac:dyDescent="0.35">
      <c r="A568" s="8" t="s">
        <v>699</v>
      </c>
      <c r="B568" s="10">
        <v>-58408821.950000003</v>
      </c>
      <c r="C568" t="str">
        <f t="shared" si="8"/>
        <v>2022-11-22</v>
      </c>
      <c r="D568" s="1">
        <v>44887</v>
      </c>
      <c r="E568" s="13">
        <v>-58408821.950000003</v>
      </c>
    </row>
    <row r="569" spans="1:5" ht="15" thickBot="1" x14ac:dyDescent="0.35">
      <c r="A569" s="8" t="s">
        <v>700</v>
      </c>
      <c r="B569" s="10">
        <v>-59594770.030000001</v>
      </c>
      <c r="C569" t="str">
        <f t="shared" si="8"/>
        <v>2022-11-23</v>
      </c>
      <c r="D569" s="1">
        <v>44888</v>
      </c>
      <c r="E569" s="13">
        <v>-59594770.030000001</v>
      </c>
    </row>
    <row r="570" spans="1:5" ht="15" thickBot="1" x14ac:dyDescent="0.35">
      <c r="A570" s="8" t="s">
        <v>701</v>
      </c>
      <c r="B570" s="10">
        <v>-59417256.009999998</v>
      </c>
      <c r="C570" t="str">
        <f t="shared" si="8"/>
        <v>2022-11-24</v>
      </c>
      <c r="D570" s="1">
        <v>44889</v>
      </c>
      <c r="E570" s="13">
        <v>-59417256.009999998</v>
      </c>
    </row>
    <row r="571" spans="1:5" ht="15" thickBot="1" x14ac:dyDescent="0.35">
      <c r="A571" s="8" t="s">
        <v>702</v>
      </c>
      <c r="B571" s="10">
        <v>-59498908.960000001</v>
      </c>
      <c r="C571" t="str">
        <f t="shared" si="8"/>
        <v>2022-11-25</v>
      </c>
      <c r="D571" s="1">
        <v>44890</v>
      </c>
      <c r="E571" s="13">
        <v>-59498908.960000001</v>
      </c>
    </row>
    <row r="572" spans="1:5" ht="15" thickBot="1" x14ac:dyDescent="0.35">
      <c r="A572" s="8" t="s">
        <v>703</v>
      </c>
      <c r="B572" s="10">
        <v>-59527689.079999998</v>
      </c>
      <c r="C572" t="str">
        <f t="shared" si="8"/>
        <v>2022-11-26</v>
      </c>
      <c r="D572" s="1">
        <v>44891</v>
      </c>
      <c r="E572" s="13">
        <v>-59527689.079999998</v>
      </c>
    </row>
    <row r="573" spans="1:5" ht="15" thickBot="1" x14ac:dyDescent="0.35">
      <c r="A573" s="8" t="s">
        <v>704</v>
      </c>
      <c r="B573" s="10">
        <v>-59502973.759999998</v>
      </c>
      <c r="C573" t="str">
        <f t="shared" si="8"/>
        <v>2022-11-27</v>
      </c>
      <c r="D573" s="1">
        <v>44892</v>
      </c>
      <c r="E573" s="13">
        <v>-59502973.759999998</v>
      </c>
    </row>
    <row r="574" spans="1:5" ht="15" thickBot="1" x14ac:dyDescent="0.35">
      <c r="A574" s="8" t="s">
        <v>705</v>
      </c>
      <c r="B574" s="10">
        <v>-59396272.920000002</v>
      </c>
      <c r="C574" t="str">
        <f t="shared" si="8"/>
        <v>2022-11-28</v>
      </c>
      <c r="D574" s="1">
        <v>44893</v>
      </c>
      <c r="E574" s="13">
        <v>-59396272.920000002</v>
      </c>
    </row>
    <row r="575" spans="1:5" ht="15" thickBot="1" x14ac:dyDescent="0.35">
      <c r="A575" s="8" t="s">
        <v>706</v>
      </c>
      <c r="B575" s="10">
        <v>-57843262.43</v>
      </c>
      <c r="C575" t="str">
        <f t="shared" si="8"/>
        <v>2022-11-29</v>
      </c>
      <c r="D575" s="1">
        <v>44894</v>
      </c>
      <c r="E575" s="13">
        <v>-57843262.43</v>
      </c>
    </row>
    <row r="576" spans="1:5" ht="15" thickBot="1" x14ac:dyDescent="0.35">
      <c r="A576" s="8" t="s">
        <v>707</v>
      </c>
      <c r="B576" s="10">
        <v>-58046037.340000004</v>
      </c>
      <c r="C576" t="str">
        <f t="shared" si="8"/>
        <v>2022-11-30</v>
      </c>
      <c r="D576" s="1">
        <v>44895</v>
      </c>
      <c r="E576" s="13">
        <v>-58046037.340000004</v>
      </c>
    </row>
    <row r="577" spans="1:5" ht="15" thickBot="1" x14ac:dyDescent="0.35">
      <c r="A577" s="8" t="s">
        <v>708</v>
      </c>
      <c r="B577" s="10">
        <v>-61791196.579999998</v>
      </c>
      <c r="C577" t="str">
        <f t="shared" si="8"/>
        <v>2022-12-01</v>
      </c>
      <c r="D577" s="1">
        <v>44896</v>
      </c>
      <c r="E577" s="13">
        <v>-61791196.579999998</v>
      </c>
    </row>
    <row r="578" spans="1:5" ht="15" thickBot="1" x14ac:dyDescent="0.35">
      <c r="A578" s="8" t="s">
        <v>709</v>
      </c>
      <c r="B578" s="10">
        <v>-58771088.600000001</v>
      </c>
      <c r="C578" t="str">
        <f t="shared" si="8"/>
        <v>2022-12-02</v>
      </c>
      <c r="D578" s="1">
        <v>44897</v>
      </c>
      <c r="E578" s="13">
        <v>-58771088.600000001</v>
      </c>
    </row>
    <row r="579" spans="1:5" ht="15" thickBot="1" x14ac:dyDescent="0.35">
      <c r="A579" s="8" t="s">
        <v>710</v>
      </c>
      <c r="B579" s="10">
        <v>-59314553.549999997</v>
      </c>
      <c r="C579" t="str">
        <f t="shared" ref="C579:C642" si="9">LEFT(A579,10)</f>
        <v>2022-12-03</v>
      </c>
      <c r="D579" s="1">
        <v>44898</v>
      </c>
      <c r="E579" s="13">
        <v>-59314553.549999997</v>
      </c>
    </row>
    <row r="580" spans="1:5" ht="15" thickBot="1" x14ac:dyDescent="0.35">
      <c r="A580" s="8" t="s">
        <v>711</v>
      </c>
      <c r="B580" s="10">
        <v>-59303669.340000004</v>
      </c>
      <c r="C580" t="str">
        <f t="shared" si="9"/>
        <v>2022-12-04</v>
      </c>
      <c r="D580" s="1">
        <v>44899</v>
      </c>
      <c r="E580" s="13">
        <v>-59303669.340000004</v>
      </c>
    </row>
    <row r="581" spans="1:5" ht="15" thickBot="1" x14ac:dyDescent="0.35">
      <c r="A581" s="8" t="s">
        <v>712</v>
      </c>
      <c r="B581" s="10">
        <v>-59422810.920000002</v>
      </c>
      <c r="C581" t="str">
        <f t="shared" si="9"/>
        <v>2022-12-05</v>
      </c>
      <c r="D581" s="1">
        <v>44900</v>
      </c>
      <c r="E581" s="13">
        <v>-59422810.920000002</v>
      </c>
    </row>
    <row r="582" spans="1:5" ht="15" thickBot="1" x14ac:dyDescent="0.35">
      <c r="A582" s="8" t="s">
        <v>713</v>
      </c>
      <c r="B582" s="10">
        <v>-59226486.670000002</v>
      </c>
      <c r="C582" t="str">
        <f t="shared" si="9"/>
        <v>2022-12-06</v>
      </c>
      <c r="D582" s="1">
        <v>44901</v>
      </c>
      <c r="E582" s="13">
        <v>-59226486.670000002</v>
      </c>
    </row>
    <row r="583" spans="1:5" ht="15" thickBot="1" x14ac:dyDescent="0.35">
      <c r="A583" s="8" t="s">
        <v>714</v>
      </c>
      <c r="B583" s="10">
        <v>-59707209.380000003</v>
      </c>
      <c r="C583" t="str">
        <f t="shared" si="9"/>
        <v>2022-12-07</v>
      </c>
      <c r="D583" s="1">
        <v>44902</v>
      </c>
      <c r="E583" s="13">
        <v>-59707209.380000003</v>
      </c>
    </row>
    <row r="584" spans="1:5" ht="15" thickBot="1" x14ac:dyDescent="0.35">
      <c r="A584" s="8" t="s">
        <v>715</v>
      </c>
      <c r="B584" s="10">
        <v>-59909842.530000001</v>
      </c>
      <c r="C584" t="str">
        <f t="shared" si="9"/>
        <v>2022-12-08</v>
      </c>
      <c r="D584" s="1">
        <v>44903</v>
      </c>
      <c r="E584" s="13">
        <v>-59909842.530000001</v>
      </c>
    </row>
    <row r="585" spans="1:5" ht="15" thickBot="1" x14ac:dyDescent="0.35">
      <c r="A585" s="8" t="s">
        <v>716</v>
      </c>
      <c r="B585" s="10">
        <v>-59746595.079999998</v>
      </c>
      <c r="C585" t="str">
        <f t="shared" si="9"/>
        <v>2022-12-09</v>
      </c>
      <c r="D585" s="1">
        <v>44904</v>
      </c>
      <c r="E585" s="13">
        <v>-59746595.079999998</v>
      </c>
    </row>
    <row r="586" spans="1:5" ht="15" thickBot="1" x14ac:dyDescent="0.35">
      <c r="A586" s="8" t="s">
        <v>717</v>
      </c>
      <c r="B586" s="10">
        <v>-59953282.140000001</v>
      </c>
      <c r="C586" t="str">
        <f t="shared" si="9"/>
        <v>2022-12-10</v>
      </c>
      <c r="D586" s="1">
        <v>44905</v>
      </c>
      <c r="E586" s="13">
        <v>-59953282.140000001</v>
      </c>
    </row>
    <row r="587" spans="1:5" ht="15" thickBot="1" x14ac:dyDescent="0.35">
      <c r="A587" s="8" t="s">
        <v>718</v>
      </c>
      <c r="B587" s="10">
        <v>-59954556.780000001</v>
      </c>
      <c r="C587" t="str">
        <f t="shared" si="9"/>
        <v>2022-12-11</v>
      </c>
      <c r="D587" s="1">
        <v>44906</v>
      </c>
      <c r="E587" s="13">
        <v>-59954556.780000001</v>
      </c>
    </row>
    <row r="588" spans="1:5" ht="15" thickBot="1" x14ac:dyDescent="0.35">
      <c r="A588" s="8" t="s">
        <v>719</v>
      </c>
      <c r="B588" s="10">
        <v>-58999032.829999998</v>
      </c>
      <c r="C588" t="str">
        <f t="shared" si="9"/>
        <v>2022-12-12</v>
      </c>
      <c r="D588" s="1">
        <v>44907</v>
      </c>
      <c r="E588" s="13">
        <v>-58999032.829999998</v>
      </c>
    </row>
    <row r="589" spans="1:5" ht="15" thickBot="1" x14ac:dyDescent="0.35">
      <c r="A589" s="8" t="s">
        <v>720</v>
      </c>
      <c r="B589" s="10">
        <v>-59191542.219999999</v>
      </c>
      <c r="C589" t="str">
        <f t="shared" si="9"/>
        <v>2022-12-13</v>
      </c>
      <c r="D589" s="1">
        <v>44908</v>
      </c>
      <c r="E589" s="13">
        <v>-59191542.219999999</v>
      </c>
    </row>
    <row r="590" spans="1:5" ht="15" thickBot="1" x14ac:dyDescent="0.35">
      <c r="A590" s="8" t="s">
        <v>721</v>
      </c>
      <c r="B590" s="10">
        <v>-58894680.649999999</v>
      </c>
      <c r="C590" t="str">
        <f t="shared" si="9"/>
        <v>2022-12-14</v>
      </c>
      <c r="D590" s="1">
        <v>44909</v>
      </c>
      <c r="E590" s="13">
        <v>-58894680.649999999</v>
      </c>
    </row>
    <row r="591" spans="1:5" ht="15" thickBot="1" x14ac:dyDescent="0.35">
      <c r="A591" s="8" t="s">
        <v>722</v>
      </c>
      <c r="B591" s="10">
        <v>-59230253.280000001</v>
      </c>
      <c r="C591" t="str">
        <f t="shared" si="9"/>
        <v>2022-12-15</v>
      </c>
      <c r="D591" s="1">
        <v>44910</v>
      </c>
      <c r="E591" s="13">
        <v>-59230253.280000001</v>
      </c>
    </row>
    <row r="592" spans="1:5" ht="15" thickBot="1" x14ac:dyDescent="0.35">
      <c r="A592" s="8" t="s">
        <v>723</v>
      </c>
      <c r="B592" s="10">
        <v>-59052696.229999997</v>
      </c>
      <c r="C592" t="str">
        <f t="shared" si="9"/>
        <v>2022-12-16</v>
      </c>
      <c r="D592" s="1">
        <v>44911</v>
      </c>
      <c r="E592" s="13">
        <v>-59052696.229999997</v>
      </c>
    </row>
    <row r="593" spans="1:5" ht="15" thickBot="1" x14ac:dyDescent="0.35">
      <c r="A593" s="8" t="s">
        <v>724</v>
      </c>
      <c r="B593" s="10">
        <v>-59578517.609999999</v>
      </c>
      <c r="C593" t="str">
        <f t="shared" si="9"/>
        <v>2022-12-17</v>
      </c>
      <c r="D593" s="1">
        <v>44912</v>
      </c>
      <c r="E593" s="13">
        <v>-59578517.609999999</v>
      </c>
    </row>
    <row r="594" spans="1:5" ht="15" thickBot="1" x14ac:dyDescent="0.35">
      <c r="A594" s="8" t="s">
        <v>725</v>
      </c>
      <c r="B594" s="10">
        <v>-59551198.259999998</v>
      </c>
      <c r="C594" t="str">
        <f t="shared" si="9"/>
        <v>2022-12-18</v>
      </c>
      <c r="D594" s="1">
        <v>44913</v>
      </c>
      <c r="E594" s="13">
        <v>-59551198.259999998</v>
      </c>
    </row>
    <row r="595" spans="1:5" ht="15" thickBot="1" x14ac:dyDescent="0.35">
      <c r="A595" s="8" t="s">
        <v>726</v>
      </c>
      <c r="B595" s="10">
        <v>-59296064.859999999</v>
      </c>
      <c r="C595" t="str">
        <f t="shared" si="9"/>
        <v>2022-12-19</v>
      </c>
      <c r="D595" s="1">
        <v>44914</v>
      </c>
      <c r="E595" s="13">
        <v>-59296064.859999999</v>
      </c>
    </row>
    <row r="596" spans="1:5" ht="15" thickBot="1" x14ac:dyDescent="0.35">
      <c r="A596" s="8" t="s">
        <v>727</v>
      </c>
      <c r="B596" s="10">
        <v>-61527629.960000001</v>
      </c>
      <c r="C596" t="str">
        <f t="shared" si="9"/>
        <v>2022-12-20</v>
      </c>
      <c r="D596" s="1">
        <v>44915</v>
      </c>
      <c r="E596" s="13">
        <v>-61527629.960000001</v>
      </c>
    </row>
    <row r="597" spans="1:5" ht="15" thickBot="1" x14ac:dyDescent="0.35">
      <c r="A597" s="8" t="s">
        <v>728</v>
      </c>
      <c r="B597" s="10">
        <v>-60358461.5</v>
      </c>
      <c r="C597" t="str">
        <f t="shared" si="9"/>
        <v>2022-12-21</v>
      </c>
      <c r="D597" s="1">
        <v>44916</v>
      </c>
      <c r="E597" s="13">
        <v>-60358461.5</v>
      </c>
    </row>
    <row r="598" spans="1:5" ht="15" thickBot="1" x14ac:dyDescent="0.35">
      <c r="A598" s="8" t="s">
        <v>729</v>
      </c>
      <c r="B598" s="10">
        <v>-60534515.469999999</v>
      </c>
      <c r="C598" t="str">
        <f t="shared" si="9"/>
        <v>2022-12-22</v>
      </c>
      <c r="D598" s="1">
        <v>44917</v>
      </c>
      <c r="E598" s="13">
        <v>-60534515.469999999</v>
      </c>
    </row>
    <row r="599" spans="1:5" ht="15" thickBot="1" x14ac:dyDescent="0.35">
      <c r="A599" s="8" t="s">
        <v>730</v>
      </c>
      <c r="B599" s="10">
        <v>-59213930.880000003</v>
      </c>
      <c r="C599" t="str">
        <f t="shared" si="9"/>
        <v>2022-12-23</v>
      </c>
      <c r="D599" s="1">
        <v>44918</v>
      </c>
      <c r="E599" s="13">
        <v>-59213930.880000003</v>
      </c>
    </row>
    <row r="600" spans="1:5" ht="15" thickBot="1" x14ac:dyDescent="0.35">
      <c r="A600" s="8" t="s">
        <v>731</v>
      </c>
      <c r="B600" s="10">
        <v>-59518077.549999997</v>
      </c>
      <c r="C600" t="str">
        <f t="shared" si="9"/>
        <v>2022-12-24</v>
      </c>
      <c r="D600" s="1">
        <v>44919</v>
      </c>
      <c r="E600" s="13">
        <v>-59518077.549999997</v>
      </c>
    </row>
    <row r="601" spans="1:5" ht="15" thickBot="1" x14ac:dyDescent="0.35">
      <c r="A601" s="8" t="s">
        <v>732</v>
      </c>
      <c r="B601" s="10">
        <v>-59585179.439999998</v>
      </c>
      <c r="C601" t="str">
        <f t="shared" si="9"/>
        <v>2022-12-25</v>
      </c>
      <c r="D601" s="1">
        <v>44920</v>
      </c>
      <c r="E601" s="13">
        <v>-59585179.439999998</v>
      </c>
    </row>
    <row r="602" spans="1:5" ht="15" thickBot="1" x14ac:dyDescent="0.35">
      <c r="A602" s="8" t="s">
        <v>733</v>
      </c>
      <c r="B602" s="10">
        <v>-59542821.859999999</v>
      </c>
      <c r="C602" t="str">
        <f t="shared" si="9"/>
        <v>2022-12-26</v>
      </c>
      <c r="D602" s="1">
        <v>44921</v>
      </c>
      <c r="E602" s="13">
        <v>-59542821.859999999</v>
      </c>
    </row>
    <row r="603" spans="1:5" ht="15" thickBot="1" x14ac:dyDescent="0.35">
      <c r="A603" s="8" t="s">
        <v>734</v>
      </c>
      <c r="B603" s="10">
        <v>-59477672.07</v>
      </c>
      <c r="C603" t="str">
        <f t="shared" si="9"/>
        <v>2022-12-27</v>
      </c>
      <c r="D603" s="1">
        <v>44922</v>
      </c>
      <c r="E603" s="13">
        <v>-59477672.07</v>
      </c>
    </row>
    <row r="604" spans="1:5" ht="15" thickBot="1" x14ac:dyDescent="0.35">
      <c r="A604" s="8" t="s">
        <v>735</v>
      </c>
      <c r="B604" s="10">
        <v>-59514545.109999999</v>
      </c>
      <c r="C604" t="str">
        <f t="shared" si="9"/>
        <v>2022-12-28</v>
      </c>
      <c r="D604" s="1">
        <v>44923</v>
      </c>
      <c r="E604" s="13">
        <v>-59514545.109999999</v>
      </c>
    </row>
    <row r="605" spans="1:5" ht="15" thickBot="1" x14ac:dyDescent="0.35">
      <c r="A605" s="8" t="s">
        <v>736</v>
      </c>
      <c r="B605" s="10">
        <v>-60892371.710000001</v>
      </c>
      <c r="C605" t="str">
        <f t="shared" si="9"/>
        <v>2022-12-29</v>
      </c>
      <c r="D605" s="1">
        <v>44924</v>
      </c>
      <c r="E605" s="13">
        <v>-60892371.710000001</v>
      </c>
    </row>
    <row r="606" spans="1:5" ht="15" thickBot="1" x14ac:dyDescent="0.35">
      <c r="A606" s="8" t="s">
        <v>737</v>
      </c>
      <c r="B606" s="10">
        <v>-61739471.5</v>
      </c>
      <c r="C606" t="str">
        <f t="shared" si="9"/>
        <v>2022-12-30</v>
      </c>
      <c r="D606" s="1">
        <v>44925</v>
      </c>
      <c r="E606" s="13">
        <v>-61739471.5</v>
      </c>
    </row>
    <row r="607" spans="1:5" ht="15" thickBot="1" x14ac:dyDescent="0.35">
      <c r="A607" s="8" t="s">
        <v>738</v>
      </c>
      <c r="B607" s="10">
        <v>-61949404.039999999</v>
      </c>
      <c r="C607" t="str">
        <f t="shared" si="9"/>
        <v>2022-12-31</v>
      </c>
      <c r="D607" s="1">
        <v>44926</v>
      </c>
      <c r="E607" s="13">
        <v>-61949404.039999999</v>
      </c>
    </row>
    <row r="608" spans="1:5" ht="15" thickBot="1" x14ac:dyDescent="0.35">
      <c r="A608" s="8" t="s">
        <v>739</v>
      </c>
      <c r="B608" s="10">
        <v>-61953108.289999999</v>
      </c>
      <c r="C608" t="str">
        <f t="shared" si="9"/>
        <v>2023-01-01</v>
      </c>
      <c r="D608" s="1">
        <v>44927</v>
      </c>
      <c r="E608" s="13">
        <v>-61953108.289999999</v>
      </c>
    </row>
    <row r="609" spans="1:5" ht="15" thickBot="1" x14ac:dyDescent="0.35">
      <c r="A609" s="8" t="s">
        <v>740</v>
      </c>
      <c r="B609" s="10">
        <v>-61858089.060000002</v>
      </c>
      <c r="C609" t="str">
        <f t="shared" si="9"/>
        <v>2023-01-02</v>
      </c>
      <c r="D609" s="1">
        <v>44928</v>
      </c>
      <c r="E609" s="13">
        <v>-61858089.060000002</v>
      </c>
    </row>
    <row r="610" spans="1:5" ht="15" thickBot="1" x14ac:dyDescent="0.35">
      <c r="A610" s="8" t="s">
        <v>741</v>
      </c>
      <c r="B610" s="10">
        <v>-61791640.090000004</v>
      </c>
      <c r="C610" t="str">
        <f t="shared" si="9"/>
        <v>2023-01-03</v>
      </c>
      <c r="D610" s="1">
        <v>44929</v>
      </c>
      <c r="E610" s="13">
        <v>-61791640.090000004</v>
      </c>
    </row>
    <row r="611" spans="1:5" ht="15" thickBot="1" x14ac:dyDescent="0.35">
      <c r="A611" s="8" t="s">
        <v>742</v>
      </c>
      <c r="B611" s="10">
        <v>-61897755.969999999</v>
      </c>
      <c r="C611" t="str">
        <f t="shared" si="9"/>
        <v>2023-01-04</v>
      </c>
      <c r="D611" s="1">
        <v>44930</v>
      </c>
      <c r="E611" s="13">
        <v>-61897755.969999999</v>
      </c>
    </row>
    <row r="612" spans="1:5" ht="15" thickBot="1" x14ac:dyDescent="0.35">
      <c r="A612" s="8" t="s">
        <v>743</v>
      </c>
      <c r="B612" s="10">
        <v>-62305204.439999998</v>
      </c>
      <c r="C612" t="str">
        <f t="shared" si="9"/>
        <v>2023-01-05</v>
      </c>
      <c r="D612" s="1">
        <v>44931</v>
      </c>
      <c r="E612" s="13">
        <v>-62305204.439999998</v>
      </c>
    </row>
    <row r="613" spans="1:5" ht="15" thickBot="1" x14ac:dyDescent="0.35">
      <c r="A613" s="8" t="s">
        <v>744</v>
      </c>
      <c r="B613" s="10">
        <v>-64695768.600000001</v>
      </c>
      <c r="C613" t="str">
        <f t="shared" si="9"/>
        <v>2023-01-06</v>
      </c>
      <c r="D613" s="1">
        <v>44932</v>
      </c>
      <c r="E613" s="13">
        <v>-64695768.600000001</v>
      </c>
    </row>
    <row r="614" spans="1:5" ht="15" thickBot="1" x14ac:dyDescent="0.35">
      <c r="A614" s="8" t="s">
        <v>745</v>
      </c>
      <c r="B614" s="10">
        <v>-64362981.700000003</v>
      </c>
      <c r="C614" t="str">
        <f t="shared" si="9"/>
        <v>2023-01-07</v>
      </c>
      <c r="D614" s="1">
        <v>44933</v>
      </c>
      <c r="E614" s="13">
        <v>-64362981.700000003</v>
      </c>
    </row>
    <row r="615" spans="1:5" ht="15" thickBot="1" x14ac:dyDescent="0.35">
      <c r="A615" s="8" t="s">
        <v>746</v>
      </c>
      <c r="B615" s="10">
        <v>-64365733.909999996</v>
      </c>
      <c r="C615" t="str">
        <f t="shared" si="9"/>
        <v>2023-01-08</v>
      </c>
      <c r="D615" s="1">
        <v>44934</v>
      </c>
      <c r="E615" s="13">
        <v>-64365733.909999996</v>
      </c>
    </row>
    <row r="616" spans="1:5" ht="15" thickBot="1" x14ac:dyDescent="0.35">
      <c r="A616" s="8" t="s">
        <v>747</v>
      </c>
      <c r="B616" s="10">
        <v>-66639726.210000001</v>
      </c>
      <c r="C616" t="str">
        <f t="shared" si="9"/>
        <v>2023-01-09</v>
      </c>
      <c r="D616" s="1">
        <v>44935</v>
      </c>
      <c r="E616" s="13">
        <v>-66639726.210000001</v>
      </c>
    </row>
    <row r="617" spans="1:5" ht="15" thickBot="1" x14ac:dyDescent="0.35">
      <c r="A617" s="8" t="s">
        <v>748</v>
      </c>
      <c r="B617" s="10">
        <v>-65974506.060000002</v>
      </c>
      <c r="C617" t="str">
        <f t="shared" si="9"/>
        <v>2023-01-10</v>
      </c>
      <c r="D617" s="1">
        <v>44936</v>
      </c>
      <c r="E617" s="13">
        <v>-65974506.060000002</v>
      </c>
    </row>
    <row r="618" spans="1:5" ht="15" thickBot="1" x14ac:dyDescent="0.35">
      <c r="A618" s="8" t="s">
        <v>749</v>
      </c>
      <c r="B618" s="10">
        <v>-66109351.659999996</v>
      </c>
      <c r="C618" t="str">
        <f t="shared" si="9"/>
        <v>2023-01-11</v>
      </c>
      <c r="D618" s="1">
        <v>44937</v>
      </c>
      <c r="E618" s="13">
        <v>-66109351.659999996</v>
      </c>
    </row>
    <row r="619" spans="1:5" ht="15" thickBot="1" x14ac:dyDescent="0.35">
      <c r="A619" s="8" t="s">
        <v>750</v>
      </c>
      <c r="B619" s="10">
        <v>-66584144.579999998</v>
      </c>
      <c r="C619" t="str">
        <f t="shared" si="9"/>
        <v>2023-01-12</v>
      </c>
      <c r="D619" s="1">
        <v>44938</v>
      </c>
      <c r="E619" s="13">
        <v>-66584144.579999998</v>
      </c>
    </row>
    <row r="620" spans="1:5" ht="15" thickBot="1" x14ac:dyDescent="0.35">
      <c r="A620" s="8" t="s">
        <v>751</v>
      </c>
      <c r="B620" s="10">
        <v>-67764095.969999999</v>
      </c>
      <c r="C620" t="str">
        <f t="shared" si="9"/>
        <v>2023-01-13</v>
      </c>
      <c r="D620" s="1">
        <v>44939</v>
      </c>
      <c r="E620" s="13">
        <v>-67764095.969999999</v>
      </c>
    </row>
    <row r="621" spans="1:5" ht="15" thickBot="1" x14ac:dyDescent="0.35">
      <c r="A621" s="8" t="s">
        <v>752</v>
      </c>
      <c r="B621" s="10">
        <v>-68169249.719999999</v>
      </c>
      <c r="C621" t="str">
        <f t="shared" si="9"/>
        <v>2023-01-14</v>
      </c>
      <c r="D621" s="1">
        <v>44940</v>
      </c>
      <c r="E621" s="13">
        <v>-68169249.719999999</v>
      </c>
    </row>
    <row r="622" spans="1:5" ht="15" thickBot="1" x14ac:dyDescent="0.35">
      <c r="A622" s="8" t="s">
        <v>753</v>
      </c>
      <c r="B622" s="10">
        <v>-68174616.760000005</v>
      </c>
      <c r="C622" t="str">
        <f t="shared" si="9"/>
        <v>2023-01-15</v>
      </c>
      <c r="D622" s="1">
        <v>44941</v>
      </c>
      <c r="E622" s="13">
        <v>-68174616.760000005</v>
      </c>
    </row>
    <row r="623" spans="1:5" ht="15" thickBot="1" x14ac:dyDescent="0.35">
      <c r="A623" s="8" t="s">
        <v>754</v>
      </c>
      <c r="B623" s="10">
        <v>-65263664.859999999</v>
      </c>
      <c r="C623" t="str">
        <f t="shared" si="9"/>
        <v>2023-01-16</v>
      </c>
      <c r="D623" s="1">
        <v>44942</v>
      </c>
      <c r="E623" s="13">
        <v>-65263664.859999999</v>
      </c>
    </row>
    <row r="624" spans="1:5" ht="15" thickBot="1" x14ac:dyDescent="0.35">
      <c r="A624" s="8" t="s">
        <v>755</v>
      </c>
      <c r="B624" s="10">
        <v>-64817602.710000001</v>
      </c>
      <c r="C624" t="str">
        <f t="shared" si="9"/>
        <v>2023-01-17</v>
      </c>
      <c r="D624" s="1">
        <v>44943</v>
      </c>
      <c r="E624" s="13">
        <v>-64817602.710000001</v>
      </c>
    </row>
    <row r="625" spans="1:5" ht="15" thickBot="1" x14ac:dyDescent="0.35">
      <c r="A625" s="8" t="s">
        <v>756</v>
      </c>
      <c r="B625" s="10">
        <v>-63331584.909999996</v>
      </c>
      <c r="C625" t="str">
        <f t="shared" si="9"/>
        <v>2023-01-18</v>
      </c>
      <c r="D625" s="1">
        <v>44944</v>
      </c>
      <c r="E625" s="13">
        <v>-63331584.909999996</v>
      </c>
    </row>
    <row r="626" spans="1:5" ht="15" thickBot="1" x14ac:dyDescent="0.35">
      <c r="A626" s="8" t="s">
        <v>757</v>
      </c>
      <c r="B626" s="10">
        <v>-66171374.810000002</v>
      </c>
      <c r="C626" t="str">
        <f t="shared" si="9"/>
        <v>2023-01-19</v>
      </c>
      <c r="D626" s="1">
        <v>44945</v>
      </c>
      <c r="E626" s="13">
        <v>-66171374.810000002</v>
      </c>
    </row>
    <row r="627" spans="1:5" ht="15" thickBot="1" x14ac:dyDescent="0.35">
      <c r="A627" s="8" t="s">
        <v>758</v>
      </c>
      <c r="B627" s="10">
        <v>-65476259.130000003</v>
      </c>
      <c r="C627" t="str">
        <f t="shared" si="9"/>
        <v>2023-01-20</v>
      </c>
      <c r="D627" s="1">
        <v>44946</v>
      </c>
      <c r="E627" s="13">
        <v>-65476259.130000003</v>
      </c>
    </row>
    <row r="628" spans="1:5" ht="15" thickBot="1" x14ac:dyDescent="0.35">
      <c r="A628" s="8" t="s">
        <v>759</v>
      </c>
      <c r="B628" s="10">
        <v>-65485702.93</v>
      </c>
      <c r="C628" t="str">
        <f t="shared" si="9"/>
        <v>2023-01-21</v>
      </c>
      <c r="D628" s="1">
        <v>44947</v>
      </c>
      <c r="E628" s="13">
        <v>-65485702.93</v>
      </c>
    </row>
    <row r="629" spans="1:5" ht="15" thickBot="1" x14ac:dyDescent="0.35">
      <c r="A629" s="8" t="s">
        <v>760</v>
      </c>
      <c r="B629" s="10">
        <v>-65451639.409999996</v>
      </c>
      <c r="C629" t="str">
        <f t="shared" si="9"/>
        <v>2023-01-22</v>
      </c>
      <c r="D629" s="1">
        <v>44948</v>
      </c>
      <c r="E629" s="13">
        <v>-65451639.409999996</v>
      </c>
    </row>
    <row r="630" spans="1:5" ht="15" thickBot="1" x14ac:dyDescent="0.35">
      <c r="A630" s="8" t="s">
        <v>761</v>
      </c>
      <c r="B630" s="10">
        <v>-64483098.409999996</v>
      </c>
      <c r="C630" t="str">
        <f t="shared" si="9"/>
        <v>2023-01-23</v>
      </c>
      <c r="D630" s="1">
        <v>44949</v>
      </c>
      <c r="E630" s="13">
        <v>-64483098.409999996</v>
      </c>
    </row>
    <row r="631" spans="1:5" ht="15" thickBot="1" x14ac:dyDescent="0.35">
      <c r="A631" s="8" t="s">
        <v>762</v>
      </c>
      <c r="B631" s="10">
        <v>-65487389.969999999</v>
      </c>
      <c r="C631" t="str">
        <f t="shared" si="9"/>
        <v>2023-01-24</v>
      </c>
      <c r="D631" s="1">
        <v>44950</v>
      </c>
      <c r="E631" s="13">
        <v>-65487389.969999999</v>
      </c>
    </row>
    <row r="632" spans="1:5" ht="15" thickBot="1" x14ac:dyDescent="0.35">
      <c r="A632" s="8" t="s">
        <v>763</v>
      </c>
      <c r="B632" s="10">
        <v>-67825192.609999999</v>
      </c>
      <c r="C632" t="str">
        <f t="shared" si="9"/>
        <v>2023-01-25</v>
      </c>
      <c r="D632" s="1">
        <v>44951</v>
      </c>
      <c r="E632" s="13">
        <v>-67825192.609999999</v>
      </c>
    </row>
    <row r="633" spans="1:5" ht="15" thickBot="1" x14ac:dyDescent="0.35">
      <c r="A633" s="8" t="s">
        <v>764</v>
      </c>
      <c r="B633" s="10">
        <v>-65272561.600000001</v>
      </c>
      <c r="C633" t="str">
        <f t="shared" si="9"/>
        <v>2023-01-26</v>
      </c>
      <c r="D633" s="1">
        <v>44952</v>
      </c>
      <c r="E633" s="13">
        <v>-65272561.600000001</v>
      </c>
    </row>
    <row r="634" spans="1:5" ht="15" thickBot="1" x14ac:dyDescent="0.35">
      <c r="A634" s="8" t="s">
        <v>765</v>
      </c>
      <c r="B634" s="10">
        <v>-64896474.039999999</v>
      </c>
      <c r="C634" t="str">
        <f t="shared" si="9"/>
        <v>2023-01-27</v>
      </c>
      <c r="D634" s="1">
        <v>44953</v>
      </c>
      <c r="E634" s="13">
        <v>-64896474.039999999</v>
      </c>
    </row>
    <row r="635" spans="1:5" ht="15" thickBot="1" x14ac:dyDescent="0.35">
      <c r="A635" s="8" t="s">
        <v>766</v>
      </c>
      <c r="B635" s="10">
        <v>-65328731.899999999</v>
      </c>
      <c r="C635" t="str">
        <f t="shared" si="9"/>
        <v>2023-01-28</v>
      </c>
      <c r="D635" s="1">
        <v>44954</v>
      </c>
      <c r="E635" s="13">
        <v>-65328731.899999999</v>
      </c>
    </row>
    <row r="636" spans="1:5" ht="15" thickBot="1" x14ac:dyDescent="0.35">
      <c r="A636" s="8" t="s">
        <v>767</v>
      </c>
      <c r="B636" s="10">
        <v>-65607323.130000003</v>
      </c>
      <c r="C636" t="str">
        <f t="shared" si="9"/>
        <v>2023-01-29</v>
      </c>
      <c r="D636" s="1">
        <v>44955</v>
      </c>
      <c r="E636" s="13">
        <v>-65607323.130000003</v>
      </c>
    </row>
    <row r="637" spans="1:5" ht="15" thickBot="1" x14ac:dyDescent="0.35">
      <c r="A637" s="8" t="s">
        <v>768</v>
      </c>
      <c r="B637" s="10">
        <v>-65616935.240000002</v>
      </c>
      <c r="C637" t="str">
        <f t="shared" si="9"/>
        <v>2023-01-30</v>
      </c>
      <c r="D637" s="1">
        <v>44956</v>
      </c>
      <c r="E637" s="13">
        <v>-65616935.240000002</v>
      </c>
    </row>
    <row r="638" spans="1:5" ht="15" thickBot="1" x14ac:dyDescent="0.35">
      <c r="A638" s="8" t="s">
        <v>769</v>
      </c>
      <c r="B638" s="10">
        <v>-64889040.880000003</v>
      </c>
      <c r="C638" t="str">
        <f t="shared" si="9"/>
        <v>2023-01-31</v>
      </c>
      <c r="D638" s="1">
        <v>44957</v>
      </c>
      <c r="E638" s="13">
        <v>-64889040.880000003</v>
      </c>
    </row>
    <row r="639" spans="1:5" ht="15" thickBot="1" x14ac:dyDescent="0.35">
      <c r="A639" s="8" t="s">
        <v>770</v>
      </c>
      <c r="B639" s="10">
        <v>-68921173.379999995</v>
      </c>
      <c r="C639" t="str">
        <f t="shared" si="9"/>
        <v>2023-02-01</v>
      </c>
      <c r="D639" s="1">
        <v>44958</v>
      </c>
      <c r="E639" s="13">
        <v>-68921173.379999995</v>
      </c>
    </row>
    <row r="640" spans="1:5" ht="15" thickBot="1" x14ac:dyDescent="0.35">
      <c r="A640" s="8" t="s">
        <v>771</v>
      </c>
      <c r="B640" s="10">
        <v>-67388377.209999993</v>
      </c>
      <c r="C640" t="str">
        <f t="shared" si="9"/>
        <v>2023-02-02</v>
      </c>
      <c r="D640" s="1">
        <v>44959</v>
      </c>
      <c r="E640" s="13">
        <v>-67388377.209999993</v>
      </c>
    </row>
    <row r="641" spans="1:5" ht="15" thickBot="1" x14ac:dyDescent="0.35">
      <c r="A641" s="8" t="s">
        <v>772</v>
      </c>
      <c r="B641" s="10">
        <v>-66605208.259999998</v>
      </c>
      <c r="C641" t="str">
        <f t="shared" si="9"/>
        <v>2023-02-03</v>
      </c>
      <c r="D641" s="1">
        <v>44960</v>
      </c>
      <c r="E641" s="13">
        <v>-66605208.259999998</v>
      </c>
    </row>
    <row r="642" spans="1:5" ht="15" thickBot="1" x14ac:dyDescent="0.35">
      <c r="A642" s="8" t="s">
        <v>773</v>
      </c>
      <c r="B642" s="10">
        <v>-67100722.509999998</v>
      </c>
      <c r="C642" t="str">
        <f t="shared" si="9"/>
        <v>2023-02-04</v>
      </c>
      <c r="D642" s="1">
        <v>44961</v>
      </c>
      <c r="E642" s="13">
        <v>-67100722.509999998</v>
      </c>
    </row>
    <row r="643" spans="1:5" ht="15" thickBot="1" x14ac:dyDescent="0.35">
      <c r="A643" s="8" t="s">
        <v>774</v>
      </c>
      <c r="B643" s="10">
        <v>-67142001.140000001</v>
      </c>
      <c r="C643" t="str">
        <f t="shared" ref="C643:C664" si="10">LEFT(A643,10)</f>
        <v>2023-02-05</v>
      </c>
      <c r="D643" s="1">
        <v>44962</v>
      </c>
      <c r="E643" s="13">
        <v>-67142001.140000001</v>
      </c>
    </row>
    <row r="644" spans="1:5" ht="15" thickBot="1" x14ac:dyDescent="0.35">
      <c r="A644" s="8" t="s">
        <v>775</v>
      </c>
      <c r="B644" s="10">
        <v>-65474585.090000004</v>
      </c>
      <c r="C644" t="str">
        <f t="shared" si="10"/>
        <v>2023-02-06</v>
      </c>
      <c r="D644" s="1">
        <v>44963</v>
      </c>
      <c r="E644" s="13">
        <v>-65474585.090000004</v>
      </c>
    </row>
    <row r="645" spans="1:5" ht="15" thickBot="1" x14ac:dyDescent="0.35">
      <c r="A645" s="8" t="s">
        <v>776</v>
      </c>
      <c r="B645" s="10">
        <v>-63621974.030000001</v>
      </c>
      <c r="C645" t="str">
        <f t="shared" si="10"/>
        <v>2023-02-07</v>
      </c>
      <c r="D645" s="1">
        <v>44964</v>
      </c>
      <c r="E645" s="13">
        <v>-63621974.030000001</v>
      </c>
    </row>
    <row r="646" spans="1:5" ht="15" thickBot="1" x14ac:dyDescent="0.35">
      <c r="A646" s="8" t="s">
        <v>777</v>
      </c>
      <c r="B646" s="10">
        <v>-63272465.840000004</v>
      </c>
      <c r="C646" t="str">
        <f t="shared" si="10"/>
        <v>2023-02-08</v>
      </c>
      <c r="D646" s="1">
        <v>44965</v>
      </c>
      <c r="E646" s="13">
        <v>-63272465.840000004</v>
      </c>
    </row>
    <row r="647" spans="1:5" ht="15" thickBot="1" x14ac:dyDescent="0.35">
      <c r="A647" s="8" t="s">
        <v>778</v>
      </c>
      <c r="B647" s="10">
        <v>-65263590.039999999</v>
      </c>
      <c r="C647" t="str">
        <f t="shared" si="10"/>
        <v>2023-02-09</v>
      </c>
      <c r="D647" s="1">
        <v>44966</v>
      </c>
      <c r="E647" s="13">
        <v>-65263590.039999999</v>
      </c>
    </row>
    <row r="648" spans="1:5" ht="15" thickBot="1" x14ac:dyDescent="0.35">
      <c r="A648" s="8" t="s">
        <v>779</v>
      </c>
      <c r="B648" s="10">
        <v>-64962186.329999998</v>
      </c>
      <c r="C648" t="str">
        <f t="shared" si="10"/>
        <v>2023-02-10</v>
      </c>
      <c r="D648" s="1">
        <v>44967</v>
      </c>
      <c r="E648" s="13">
        <v>-64962186.329999998</v>
      </c>
    </row>
    <row r="649" spans="1:5" ht="15" thickBot="1" x14ac:dyDescent="0.35">
      <c r="A649" s="8" t="s">
        <v>780</v>
      </c>
      <c r="B649" s="10">
        <v>-65061756.869999997</v>
      </c>
      <c r="C649" t="str">
        <f t="shared" si="10"/>
        <v>2023-02-11</v>
      </c>
      <c r="D649" s="1">
        <v>44968</v>
      </c>
      <c r="E649" s="13">
        <v>-65061756.869999997</v>
      </c>
    </row>
    <row r="650" spans="1:5" ht="15" thickBot="1" x14ac:dyDescent="0.35">
      <c r="A650" s="8" t="s">
        <v>781</v>
      </c>
      <c r="B650" s="10">
        <v>-65030927.659999996</v>
      </c>
      <c r="C650" t="str">
        <f t="shared" si="10"/>
        <v>2023-02-12</v>
      </c>
      <c r="D650" s="1">
        <v>44969</v>
      </c>
      <c r="E650" s="13">
        <v>-65030927.659999996</v>
      </c>
    </row>
    <row r="651" spans="1:5" ht="15" thickBot="1" x14ac:dyDescent="0.35">
      <c r="A651" s="8" t="s">
        <v>782</v>
      </c>
      <c r="B651" s="10">
        <v>-67100283.899999999</v>
      </c>
      <c r="C651" t="str">
        <f t="shared" si="10"/>
        <v>2023-02-13</v>
      </c>
      <c r="D651" s="1">
        <v>44970</v>
      </c>
      <c r="E651" s="13">
        <v>-67100283.899999999</v>
      </c>
    </row>
    <row r="652" spans="1:5" ht="15" thickBot="1" x14ac:dyDescent="0.35">
      <c r="A652" s="8" t="s">
        <v>783</v>
      </c>
      <c r="B652" s="10">
        <v>-65033111.490000002</v>
      </c>
      <c r="C652" t="str">
        <f t="shared" si="10"/>
        <v>2023-02-14</v>
      </c>
      <c r="D652" s="1">
        <v>44971</v>
      </c>
      <c r="E652" s="13">
        <v>-65033111.490000002</v>
      </c>
    </row>
    <row r="653" spans="1:5" ht="15" thickBot="1" x14ac:dyDescent="0.35">
      <c r="A653" s="8" t="s">
        <v>784</v>
      </c>
      <c r="B653" s="10">
        <v>-69219021.730000004</v>
      </c>
      <c r="C653" t="str">
        <f t="shared" si="10"/>
        <v>2023-02-15</v>
      </c>
      <c r="D653" s="1">
        <v>44972</v>
      </c>
      <c r="E653" s="13">
        <v>-69219021.730000004</v>
      </c>
    </row>
    <row r="654" spans="1:5" ht="15" thickBot="1" x14ac:dyDescent="0.35">
      <c r="A654" s="8" t="s">
        <v>785</v>
      </c>
      <c r="B654" s="10">
        <v>-67153374.700000003</v>
      </c>
      <c r="C654" t="str">
        <f t="shared" si="10"/>
        <v>2023-02-16</v>
      </c>
      <c r="D654" s="1">
        <v>44973</v>
      </c>
      <c r="E654" s="13">
        <v>-67153374.700000003</v>
      </c>
    </row>
    <row r="655" spans="1:5" ht="15" thickBot="1" x14ac:dyDescent="0.35">
      <c r="A655" s="8" t="s">
        <v>786</v>
      </c>
      <c r="B655" s="10">
        <v>-67067313.030000001</v>
      </c>
      <c r="C655" t="str">
        <f t="shared" si="10"/>
        <v>2023-02-17</v>
      </c>
      <c r="D655" s="1">
        <v>44974</v>
      </c>
      <c r="E655" s="13">
        <v>-67067313.030000001</v>
      </c>
    </row>
    <row r="656" spans="1:5" ht="15" thickBot="1" x14ac:dyDescent="0.35">
      <c r="A656" s="8" t="s">
        <v>787</v>
      </c>
      <c r="B656" s="10">
        <v>-67711133.689999998</v>
      </c>
      <c r="C656" t="str">
        <f t="shared" si="10"/>
        <v>2023-02-18</v>
      </c>
      <c r="D656" s="1">
        <v>44975</v>
      </c>
      <c r="E656" s="13">
        <v>-67711133.689999998</v>
      </c>
    </row>
    <row r="657" spans="1:5" ht="15" thickBot="1" x14ac:dyDescent="0.35">
      <c r="A657" s="8" t="s">
        <v>788</v>
      </c>
      <c r="B657" s="10">
        <v>-67690459.159999996</v>
      </c>
      <c r="C657" t="str">
        <f t="shared" si="10"/>
        <v>2023-02-19</v>
      </c>
      <c r="D657" s="1">
        <v>44976</v>
      </c>
      <c r="E657" s="13">
        <v>-67690459.159999996</v>
      </c>
    </row>
    <row r="658" spans="1:5" ht="15" thickBot="1" x14ac:dyDescent="0.35">
      <c r="A658" s="8" t="s">
        <v>789</v>
      </c>
      <c r="B658" s="10">
        <v>-66940299.479999997</v>
      </c>
      <c r="C658" t="str">
        <f t="shared" si="10"/>
        <v>2023-02-20</v>
      </c>
      <c r="D658" s="1">
        <v>44977</v>
      </c>
      <c r="E658" s="13">
        <v>-66940299.479999997</v>
      </c>
    </row>
    <row r="659" spans="1:5" ht="15" thickBot="1" x14ac:dyDescent="0.35">
      <c r="A659" s="8" t="s">
        <v>790</v>
      </c>
      <c r="B659" s="10">
        <v>-67741740.170000002</v>
      </c>
      <c r="C659" t="str">
        <f t="shared" si="10"/>
        <v>2023-02-21</v>
      </c>
      <c r="D659" s="1">
        <v>44978</v>
      </c>
      <c r="E659" s="13">
        <v>-67741740.170000002</v>
      </c>
    </row>
    <row r="660" spans="1:5" ht="15" thickBot="1" x14ac:dyDescent="0.35">
      <c r="A660" s="8" t="s">
        <v>791</v>
      </c>
      <c r="B660" s="10">
        <v>-69717539.180000007</v>
      </c>
      <c r="C660" t="str">
        <f t="shared" si="10"/>
        <v>2023-02-22</v>
      </c>
      <c r="D660" s="1">
        <v>44979</v>
      </c>
      <c r="E660" s="13">
        <v>-69717539.180000007</v>
      </c>
    </row>
    <row r="661" spans="1:5" ht="15" thickBot="1" x14ac:dyDescent="0.35">
      <c r="A661" s="8" t="s">
        <v>792</v>
      </c>
      <c r="B661" s="10">
        <v>-68244705.510000005</v>
      </c>
      <c r="C661" t="str">
        <f t="shared" si="10"/>
        <v>2023-02-23</v>
      </c>
      <c r="D661" s="1">
        <v>44980</v>
      </c>
      <c r="E661" s="13">
        <v>-68244705.510000005</v>
      </c>
    </row>
    <row r="662" spans="1:5" ht="15" thickBot="1" x14ac:dyDescent="0.35">
      <c r="A662" s="8" t="s">
        <v>793</v>
      </c>
      <c r="B662" s="10">
        <v>-74201790.870000005</v>
      </c>
      <c r="C662" t="str">
        <f t="shared" si="10"/>
        <v>2023-02-24</v>
      </c>
      <c r="D662" s="1">
        <v>44981</v>
      </c>
      <c r="E662" s="13">
        <v>-74201790.870000005</v>
      </c>
    </row>
    <row r="663" spans="1:5" ht="15" thickBot="1" x14ac:dyDescent="0.35">
      <c r="A663" s="8" t="s">
        <v>794</v>
      </c>
      <c r="B663" s="10">
        <v>-75346628.129999995</v>
      </c>
      <c r="C663" t="str">
        <f t="shared" si="10"/>
        <v>2023-02-25</v>
      </c>
      <c r="D663" s="1">
        <v>44982</v>
      </c>
      <c r="E663" s="13">
        <v>-75346628.129999995</v>
      </c>
    </row>
    <row r="664" spans="1:5" ht="15" thickBot="1" x14ac:dyDescent="0.35">
      <c r="A664" s="8" t="s">
        <v>795</v>
      </c>
      <c r="B664" s="10">
        <v>-75316756.109999999</v>
      </c>
      <c r="C664" t="str">
        <f t="shared" si="10"/>
        <v>2023-02-26</v>
      </c>
      <c r="D664" s="1">
        <v>44983</v>
      </c>
      <c r="E664" s="13">
        <v>-75316756.109999999</v>
      </c>
    </row>
  </sheetData>
  <autoFilter ref="A1:E1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6" sqref="C6"/>
    </sheetView>
  </sheetViews>
  <sheetFormatPr defaultRowHeight="14.4" x14ac:dyDescent="0.3"/>
  <cols>
    <col min="1" max="1" width="20.88671875" bestFit="1" customWidth="1"/>
    <col min="2" max="2" width="49.21875" bestFit="1" customWidth="1"/>
    <col min="3" max="3" width="12.109375" bestFit="1" customWidth="1"/>
    <col min="4" max="4" width="12.109375" customWidth="1"/>
    <col min="5" max="5" width="49.21875" bestFit="1" customWidth="1"/>
    <col min="6" max="6" width="12.109375" bestFit="1" customWidth="1"/>
    <col min="7" max="7" width="12.109375" customWidth="1"/>
    <col min="8" max="8" width="49.21875" bestFit="1" customWidth="1"/>
    <col min="9" max="9" width="12.109375" bestFit="1" customWidth="1"/>
  </cols>
  <sheetData>
    <row r="1" spans="1:3" x14ac:dyDescent="0.3">
      <c r="B1">
        <v>2021</v>
      </c>
      <c r="C1">
        <v>2022</v>
      </c>
    </row>
    <row r="2" spans="1:3" x14ac:dyDescent="0.3">
      <c r="A2" t="s">
        <v>35</v>
      </c>
      <c r="B2">
        <f>COUNTIFS(summary!$C$65:$C$113,events!$A2,summary!$A$65:$A$113,"&gt;=01/01/2021",summary!$A$65:$A$113,"&lt;01/01/2022")</f>
        <v>7</v>
      </c>
      <c r="C2">
        <f>COUNTIFS(summary!$C$65:$C$113,events!$A2,summary!$A$65:$A$113,"&gt;=01/01/2022")</f>
        <v>11</v>
      </c>
    </row>
    <row r="3" spans="1:3" x14ac:dyDescent="0.3">
      <c r="A3" t="s">
        <v>116</v>
      </c>
      <c r="B3">
        <f>COUNTIFS(summary!$C$65:$C$113,events!$A3,summary!$A$65:$A$113,"&gt;=01/01/2021",summary!$A$65:$A$113,"&lt;01/01/2022")</f>
        <v>0</v>
      </c>
      <c r="C3">
        <f>COUNTIFS(summary!$C$65:$C$113,events!$A3,summary!$A$65:$A$113,"&gt;=01/01/2022")</f>
        <v>1</v>
      </c>
    </row>
    <row r="4" spans="1:3" x14ac:dyDescent="0.3">
      <c r="A4" t="s">
        <v>39</v>
      </c>
      <c r="B4">
        <f>COUNTIFS(summary!$C$65:$C$113,events!$A4,summary!$A$65:$A$113,"&gt;=01/01/2021",summary!$A$65:$A$113,"&lt;01/01/2022")</f>
        <v>1</v>
      </c>
      <c r="C4">
        <f>COUNTIFS(summary!$C$65:$C$113,events!$A4,summary!$A$65:$A$113,"&gt;=01/01/2022")</f>
        <v>3</v>
      </c>
    </row>
    <row r="5" spans="1:3" x14ac:dyDescent="0.3">
      <c r="A5" t="s">
        <v>33</v>
      </c>
      <c r="B5">
        <f>COUNTIFS(summary!$C$65:$C$113,events!$A5,summary!$A$65:$A$113,"&gt;=01/01/2021",summary!$A$65:$A$113,"&lt;01/01/2022")</f>
        <v>8</v>
      </c>
      <c r="C5">
        <f>COUNTIFS(summary!$C$65:$C$113,events!$A5,summary!$A$65:$A$113,"&gt;=01/01/2022")</f>
        <v>9</v>
      </c>
    </row>
    <row r="6" spans="1:3" x14ac:dyDescent="0.3">
      <c r="A6" t="s">
        <v>822</v>
      </c>
      <c r="B6">
        <f>summary!G147+summary!G148-SUM(events!B2:B5)</f>
        <v>5</v>
      </c>
      <c r="C6">
        <f>summary!H155+summary!H156-SUM(events!C2:C5)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5"/>
  <sheetViews>
    <sheetView workbookViewId="0">
      <selection activeCell="BH10" sqref="BH10"/>
    </sheetView>
  </sheetViews>
  <sheetFormatPr defaultRowHeight="14.4" x14ac:dyDescent="0.3"/>
  <cols>
    <col min="2" max="2" width="11.3320312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113</v>
      </c>
      <c r="BH10" t="s">
        <v>33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41</v>
      </c>
      <c r="BH11" t="s">
        <v>35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117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40</v>
      </c>
      <c r="BH13" t="s">
        <v>33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34</v>
      </c>
      <c r="BH14" t="s">
        <v>35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47</v>
      </c>
      <c r="BH1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20"/>
  <sheetViews>
    <sheetView workbookViewId="0">
      <selection activeCell="BP30" sqref="BP30"/>
    </sheetView>
  </sheetViews>
  <sheetFormatPr defaultRowHeight="14.4" x14ac:dyDescent="0.3"/>
  <cols>
    <col min="2" max="2" width="10.554687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113</v>
      </c>
      <c r="BH13" t="s">
        <v>33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120</v>
      </c>
      <c r="BH14" t="s">
        <v>35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36</v>
      </c>
      <c r="BH15" t="s">
        <v>35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41</v>
      </c>
      <c r="BH16" t="s">
        <v>35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117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40</v>
      </c>
      <c r="BH18" t="s">
        <v>33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34</v>
      </c>
      <c r="BH19" t="s">
        <v>35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47</v>
      </c>
      <c r="BH20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25"/>
  <sheetViews>
    <sheetView workbookViewId="0">
      <selection activeCell="BK21" sqref="BK21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113</v>
      </c>
      <c r="BH9" t="s">
        <v>33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34</v>
      </c>
      <c r="BH10" t="s">
        <v>35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114</v>
      </c>
      <c r="BH11" t="s">
        <v>33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43</v>
      </c>
      <c r="BH12" t="s">
        <v>33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115</v>
      </c>
      <c r="BH13" t="s">
        <v>116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41</v>
      </c>
      <c r="BH14" t="s">
        <v>35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117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118</v>
      </c>
      <c r="BH16" t="s">
        <v>33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40</v>
      </c>
      <c r="BH17" t="s">
        <v>33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40</v>
      </c>
      <c r="BH18" t="s">
        <v>33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41</v>
      </c>
      <c r="BH19" t="s">
        <v>35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43</v>
      </c>
      <c r="BH20" t="s">
        <v>33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43</v>
      </c>
      <c r="BH21" t="s">
        <v>33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36</v>
      </c>
      <c r="BH22" t="s">
        <v>35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119</v>
      </c>
      <c r="BH23" t="s">
        <v>35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34</v>
      </c>
      <c r="BH24" t="s">
        <v>35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47</v>
      </c>
      <c r="BH25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chop</vt:lpstr>
      <vt:lpstr>2016-2019</vt:lpstr>
      <vt:lpstr>realized</vt:lpstr>
      <vt:lpstr>unrealized</vt:lpstr>
      <vt:lpstr>events</vt:lpstr>
      <vt:lpstr>XAUvsGBP_1D_2st_dev</vt:lpstr>
      <vt:lpstr>EURvsXAU_1D_2st_dev</vt:lpstr>
      <vt:lpstr>EURvsGBP_1D_2st_dev</vt:lpstr>
      <vt:lpstr>XAUUSD_3st_dev_pct_move</vt:lpstr>
      <vt:lpstr>GBPUSD_3st_dev_pct_move</vt:lpstr>
      <vt:lpstr>EURUSD_3st_dev_pct_move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2023-02-27T12:04:39Z</dcterms:created>
  <dcterms:modified xsi:type="dcterms:W3CDTF">2023-03-03T17:19:45Z</dcterms:modified>
</cp:coreProperties>
</file>