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julian_alioth_student_unisg_ch/Documents/University/M.A. HSG/HS 2024/Master's Thesis/Empirical Analysis/Maximum Likelyhood Approach/MLE/result summaries/"/>
    </mc:Choice>
  </mc:AlternateContent>
  <xr:revisionPtr revIDLastSave="423" documentId="8_{64950F40-E8DB-A742-8C0C-F6D361144D24}" xr6:coauthVersionLast="47" xr6:coauthVersionMax="47" xr10:uidLastSave="{C598294B-B186-4E21-942D-45D3A2463BDA}"/>
  <bookViews>
    <workbookView xWindow="-108" yWindow="-108" windowWidth="23256" windowHeight="13896" xr2:uid="{808B4581-03C6-6844-83BA-A7C7543B3E8B}"/>
  </bookViews>
  <sheets>
    <sheet name="Data Summary" sheetId="4" r:id="rId1"/>
    <sheet name="NIG" sheetId="1" r:id="rId2"/>
    <sheet name="MJD" sheetId="2" r:id="rId3"/>
    <sheet name="Comparis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F15" i="4"/>
  <c r="D15" i="4"/>
  <c r="C15" i="4"/>
  <c r="W50" i="2"/>
  <c r="V50" i="2"/>
  <c r="U50" i="2"/>
  <c r="T50" i="2"/>
  <c r="X15" i="2"/>
  <c r="W15" i="2"/>
  <c r="T15" i="1"/>
  <c r="S15" i="1"/>
  <c r="F14" i="2"/>
  <c r="F13" i="2"/>
  <c r="F12" i="2"/>
  <c r="F11" i="2"/>
  <c r="U11" i="2" s="1"/>
  <c r="F10" i="2"/>
  <c r="U10" i="2" s="1"/>
  <c r="F9" i="2"/>
  <c r="U9" i="2" s="1"/>
  <c r="F8" i="2"/>
  <c r="U8" i="2" s="1"/>
  <c r="F7" i="2"/>
  <c r="U7" i="2" s="1"/>
  <c r="F6" i="2"/>
  <c r="F17" i="2" s="1"/>
  <c r="F5" i="2"/>
  <c r="U5" i="2" s="1"/>
  <c r="C33" i="2"/>
  <c r="C32" i="2"/>
  <c r="D32" i="2"/>
  <c r="E32" i="2"/>
  <c r="F32" i="2"/>
  <c r="G32" i="2"/>
  <c r="D33" i="2"/>
  <c r="E33" i="2"/>
  <c r="F33" i="2"/>
  <c r="G33" i="2"/>
  <c r="D17" i="2"/>
  <c r="E17" i="2"/>
  <c r="G17" i="2"/>
  <c r="C17" i="2"/>
  <c r="C16" i="2"/>
  <c r="U12" i="2"/>
  <c r="U13" i="2"/>
  <c r="U14" i="2"/>
  <c r="R6" i="2"/>
  <c r="S6" i="2"/>
  <c r="T6" i="2"/>
  <c r="V6" i="2"/>
  <c r="R7" i="2"/>
  <c r="S7" i="2"/>
  <c r="T7" i="2"/>
  <c r="V7" i="2"/>
  <c r="R8" i="2"/>
  <c r="S8" i="2"/>
  <c r="T8" i="2"/>
  <c r="V8" i="2"/>
  <c r="R9" i="2"/>
  <c r="S9" i="2"/>
  <c r="T9" i="2"/>
  <c r="V9" i="2"/>
  <c r="R10" i="2"/>
  <c r="S10" i="2"/>
  <c r="T10" i="2"/>
  <c r="V10" i="2"/>
  <c r="R11" i="2"/>
  <c r="S11" i="2"/>
  <c r="T11" i="2"/>
  <c r="V11" i="2"/>
  <c r="R12" i="2"/>
  <c r="S12" i="2"/>
  <c r="T12" i="2"/>
  <c r="V12" i="2"/>
  <c r="R13" i="2"/>
  <c r="S13" i="2"/>
  <c r="T13" i="2"/>
  <c r="V13" i="2"/>
  <c r="R14" i="2"/>
  <c r="S14" i="2"/>
  <c r="T14" i="2"/>
  <c r="V14" i="2"/>
  <c r="S5" i="2"/>
  <c r="T5" i="2"/>
  <c r="V5" i="2"/>
  <c r="R5" i="2"/>
  <c r="D16" i="2"/>
  <c r="E16" i="2"/>
  <c r="G16" i="2"/>
  <c r="F16" i="2" l="1"/>
  <c r="U6" i="2"/>
</calcChain>
</file>

<file path=xl/sharedStrings.xml><?xml version="1.0" encoding="utf-8"?>
<sst xmlns="http://schemas.openxmlformats.org/spreadsheetml/2006/main" count="158" uniqueCount="81">
  <si>
    <t>Symbol</t>
  </si>
  <si>
    <t>mu</t>
  </si>
  <si>
    <t>alpha</t>
  </si>
  <si>
    <t>beta</t>
  </si>
  <si>
    <t>delta</t>
  </si>
  <si>
    <t>mu std</t>
  </si>
  <si>
    <t>alpha std</t>
  </si>
  <si>
    <t>beta std</t>
  </si>
  <si>
    <t>delta std</t>
  </si>
  <si>
    <t>mu std boot</t>
  </si>
  <si>
    <t>alpha std boot</t>
  </si>
  <si>
    <t>beta std boot</t>
  </si>
  <si>
    <t>delta std boot</t>
  </si>
  <si>
    <t>mu t stat</t>
  </si>
  <si>
    <t>alpha t stat</t>
  </si>
  <si>
    <t>beta t stat</t>
  </si>
  <si>
    <t>delta t stat</t>
  </si>
  <si>
    <t>^SSMI</t>
  </si>
  <si>
    <t>ABBN.SW</t>
  </si>
  <si>
    <t>NESN.SW</t>
  </si>
  <si>
    <t>NOVN.SW</t>
  </si>
  <si>
    <t>CFR.SW</t>
  </si>
  <si>
    <t>ROG.SW</t>
  </si>
  <si>
    <t>SREN.SW</t>
  </si>
  <si>
    <t>SCMN.SW</t>
  </si>
  <si>
    <t>UBSG.SW</t>
  </si>
  <si>
    <t>ZURN.SW</t>
  </si>
  <si>
    <t>Average Constituents</t>
  </si>
  <si>
    <t>Std Constituents</t>
  </si>
  <si>
    <t>sigma</t>
  </si>
  <si>
    <t>lambda</t>
  </si>
  <si>
    <t>mu_j</t>
  </si>
  <si>
    <t>sigma_j</t>
  </si>
  <si>
    <t>sigma std</t>
  </si>
  <si>
    <t>lambda std</t>
  </si>
  <si>
    <t>mu_j std</t>
  </si>
  <si>
    <t>sigma_j std</t>
  </si>
  <si>
    <t>sigma std boot</t>
  </si>
  <si>
    <t>lambda std boot</t>
  </si>
  <si>
    <t>mu_j std boot</t>
  </si>
  <si>
    <t>sigma_j std boot</t>
  </si>
  <si>
    <t>mu t</t>
  </si>
  <si>
    <t>sigma t</t>
  </si>
  <si>
    <t>lambda t</t>
  </si>
  <si>
    <t>mu_j t</t>
  </si>
  <si>
    <t>sigma_j t</t>
  </si>
  <si>
    <t>muJ</t>
  </si>
  <si>
    <t>sigmaJ</t>
  </si>
  <si>
    <t>SMI</t>
  </si>
  <si>
    <t>Initial Parameter Estimate with epsilon = 0.07</t>
  </si>
  <si>
    <t>NIG Estimation Results</t>
  </si>
  <si>
    <t>MJD Estimation Results</t>
  </si>
  <si>
    <t xml:space="preserve"> 5% Significance</t>
  </si>
  <si>
    <t>BIC</t>
  </si>
  <si>
    <t>AIC</t>
  </si>
  <si>
    <t>(Average)</t>
  </si>
  <si>
    <t>MJD</t>
  </si>
  <si>
    <t>NIG</t>
  </si>
  <si>
    <t>Total Average</t>
  </si>
  <si>
    <t>Comparison</t>
  </si>
  <si>
    <t>Symbol estimated</t>
  </si>
  <si>
    <t xml:space="preserve"> ^SSMI</t>
  </si>
  <si>
    <t>Mean</t>
  </si>
  <si>
    <t>Standard Deviation</t>
  </si>
  <si>
    <t>Skewness</t>
  </si>
  <si>
    <t>Fisher Kurtosis</t>
  </si>
  <si>
    <t>KS Statistic</t>
  </si>
  <si>
    <t>P-Value</t>
  </si>
  <si>
    <t>Reject the null hypothesis</t>
  </si>
  <si>
    <t xml:space="preserve"> Data is not normally distributed.</t>
  </si>
  <si>
    <t xml:space="preserve"> ABBN.SW</t>
  </si>
  <si>
    <t xml:space="preserve"> NESN.SW</t>
  </si>
  <si>
    <t xml:space="preserve"> NOVN.SW</t>
  </si>
  <si>
    <t xml:space="preserve"> CFR.SW</t>
  </si>
  <si>
    <t xml:space="preserve"> ROG.SW</t>
  </si>
  <si>
    <t xml:space="preserve"> SREN.SW</t>
  </si>
  <si>
    <t xml:space="preserve"> SCMN.SW</t>
  </si>
  <si>
    <t xml:space="preserve"> UBSG.SW</t>
  </si>
  <si>
    <t xml:space="preserve"> ZURN.SW</t>
  </si>
  <si>
    <t>Data Summary and Normality Test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</si>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</sst>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18" fillId="34" borderId="10" xfId="0" applyFont="1" applyFill="1" applyBorder="1"/>
    <xf numFmtId="0" fontId="0" fillId="0" borderId="10" xfId="0" applyBorder="1"/>
    <xf numFmtId="0" fontId="0" fillId="33" borderId="10" xfId="0" applyFill="1" applyBorder="1"/>
    <xf numFmtId="164" fontId="0" fillId="0" borderId="10" xfId="0" applyNumberFormat="1" applyBorder="1"/>
    <xf numFmtId="0" fontId="18" fillId="0" borderId="10" xfId="0" applyFont="1" applyBorder="1"/>
    <xf numFmtId="0" fontId="19" fillId="0" borderId="0" xfId="0" applyFont="1"/>
    <xf numFmtId="0" fontId="0" fillId="0" borderId="10" xfId="0" applyFill="1" applyBorder="1"/>
    <xf numFmtId="0" fontId="20" fillId="0" borderId="0" xfId="0" applyFont="1"/>
    <xf numFmtId="0" fontId="19" fillId="0" borderId="12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10" xfId="0" applyFont="1" applyFill="1" applyBorder="1"/>
    <xf numFmtId="0" fontId="19" fillId="0" borderId="0" xfId="0" applyFont="1" applyFill="1" applyBorder="1"/>
    <xf numFmtId="0" fontId="21" fillId="0" borderId="0" xfId="0" applyFont="1" applyBorder="1"/>
    <xf numFmtId="0" fontId="21" fillId="0" borderId="0" xfId="0" applyFont="1"/>
    <xf numFmtId="0" fontId="19" fillId="0" borderId="12" xfId="0" applyFont="1" applyFill="1" applyBorder="1"/>
    <xf numFmtId="0" fontId="19" fillId="0" borderId="11" xfId="0" applyFont="1" applyFill="1" applyBorder="1"/>
    <xf numFmtId="0" fontId="22" fillId="0" borderId="0" xfId="0" applyFont="1"/>
    <xf numFmtId="0" fontId="23" fillId="0" borderId="12" xfId="0" applyFont="1" applyBorder="1"/>
    <xf numFmtId="0" fontId="23" fillId="0" borderId="16" xfId="0" applyFont="1" applyBorder="1"/>
    <xf numFmtId="0" fontId="23" fillId="0" borderId="14" xfId="0" applyFont="1" applyBorder="1"/>
    <xf numFmtId="0" fontId="23" fillId="0" borderId="13" xfId="0" applyFont="1" applyBorder="1"/>
    <xf numFmtId="0" fontId="23" fillId="0" borderId="0" xfId="0" applyFont="1"/>
    <xf numFmtId="0" fontId="24" fillId="0" borderId="0" xfId="0" applyFo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11" fontId="0" fillId="0" borderId="0" xfId="0" applyNumberFormat="1"/>
    <xf numFmtId="10" fontId="0" fillId="0" borderId="0" xfId="42" applyNumberFormat="1" applyFont="1"/>
    <xf numFmtId="2" fontId="0" fillId="0" borderId="0" xfId="0" applyNumberFormat="1"/>
    <xf numFmtId="0" fontId="16" fillId="34" borderId="0" xfId="0" applyFont="1" applyFill="1"/>
    <xf numFmtId="0" fontId="16" fillId="34" borderId="10" xfId="0" applyFont="1" applyFill="1" applyBorder="1"/>
    <xf numFmtId="10" fontId="0" fillId="0" borderId="10" xfId="0" applyNumberFormat="1" applyBorder="1"/>
    <xf numFmtId="168" fontId="0" fillId="0" borderId="10" xfId="0" applyNumberForma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MJD!$T$39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MJD!$S$40:$S$49</c:f>
              <c:strCache>
                <c:ptCount val="10"/>
                <c:pt idx="0">
                  <c:v>^SSMI</c:v>
                </c:pt>
                <c:pt idx="1">
                  <c:v>ABBN.SW</c:v>
                </c:pt>
                <c:pt idx="2">
                  <c:v>NESN.SW</c:v>
                </c:pt>
                <c:pt idx="3">
                  <c:v>NOVN.SW</c:v>
                </c:pt>
                <c:pt idx="4">
                  <c:v>CFR.SW</c:v>
                </c:pt>
                <c:pt idx="5">
                  <c:v>ROG.SW</c:v>
                </c:pt>
                <c:pt idx="6">
                  <c:v>SREN.SW</c:v>
                </c:pt>
                <c:pt idx="7">
                  <c:v>SCMN.SW</c:v>
                </c:pt>
                <c:pt idx="8">
                  <c:v>UBSG.SW</c:v>
                </c:pt>
                <c:pt idx="9">
                  <c:v>ZURN.SW</c:v>
                </c:pt>
              </c:strCache>
            </c:strRef>
          </c:cat>
          <c:val>
            <c:numRef>
              <c:f>MJD!$T$40:$T$49</c:f>
              <c:numCache>
                <c:formatCode>General</c:formatCode>
                <c:ptCount val="10"/>
                <c:pt idx="0">
                  <c:v>-39987.980000000003</c:v>
                </c:pt>
                <c:pt idx="1">
                  <c:v>-31564.81</c:v>
                </c:pt>
                <c:pt idx="2">
                  <c:v>-39232.519999999997</c:v>
                </c:pt>
                <c:pt idx="3">
                  <c:v>-38276.22</c:v>
                </c:pt>
                <c:pt idx="4">
                  <c:v>-31709.11</c:v>
                </c:pt>
                <c:pt idx="5">
                  <c:v>-37060.65</c:v>
                </c:pt>
                <c:pt idx="6">
                  <c:v>-33820.050000000003</c:v>
                </c:pt>
                <c:pt idx="7">
                  <c:v>-39767</c:v>
                </c:pt>
                <c:pt idx="8">
                  <c:v>-31980.86</c:v>
                </c:pt>
                <c:pt idx="9">
                  <c:v>-34305.019999999997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8-734B-905B-2180C6C53A5E}"/>
            </c:ext>
          </c:extLst>
        </c:ser>
        <c:ser>
          <c:idx val="1"/>
          <c:order val="1"/>
          <c:tx>
            <c:strRef>
              <c:f>MJD!$U$39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MJD!$S$40:$S$49</c:f>
              <c:strCache>
                <c:ptCount val="10"/>
                <c:pt idx="0">
                  <c:v>^SSMI</c:v>
                </c:pt>
                <c:pt idx="1">
                  <c:v>ABBN.SW</c:v>
                </c:pt>
                <c:pt idx="2">
                  <c:v>NESN.SW</c:v>
                </c:pt>
                <c:pt idx="3">
                  <c:v>NOVN.SW</c:v>
                </c:pt>
                <c:pt idx="4">
                  <c:v>CFR.SW</c:v>
                </c:pt>
                <c:pt idx="5">
                  <c:v>ROG.SW</c:v>
                </c:pt>
                <c:pt idx="6">
                  <c:v>SREN.SW</c:v>
                </c:pt>
                <c:pt idx="7">
                  <c:v>SCMN.SW</c:v>
                </c:pt>
                <c:pt idx="8">
                  <c:v>UBSG.SW</c:v>
                </c:pt>
                <c:pt idx="9">
                  <c:v>ZURN.SW</c:v>
                </c:pt>
              </c:strCache>
            </c:strRef>
          </c:cat>
          <c:val>
            <c:numRef>
              <c:f>MJD!$U$40:$U$49</c:f>
              <c:numCache>
                <c:formatCode>General</c:formatCode>
                <c:ptCount val="10"/>
                <c:pt idx="0">
                  <c:v>-39954.26</c:v>
                </c:pt>
                <c:pt idx="1">
                  <c:v>-31531.09</c:v>
                </c:pt>
                <c:pt idx="2">
                  <c:v>-39198.800000000003</c:v>
                </c:pt>
                <c:pt idx="3">
                  <c:v>-38242.5</c:v>
                </c:pt>
                <c:pt idx="4">
                  <c:v>-31675.39</c:v>
                </c:pt>
                <c:pt idx="5">
                  <c:v>-37026.92</c:v>
                </c:pt>
                <c:pt idx="6">
                  <c:v>-33786.33</c:v>
                </c:pt>
                <c:pt idx="7">
                  <c:v>-39733.279999999999</c:v>
                </c:pt>
                <c:pt idx="8">
                  <c:v>-31947.13</c:v>
                </c:pt>
                <c:pt idx="9">
                  <c:v>-34271.300000000003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8-734B-905B-2180C6C53A5E}"/>
            </c:ext>
          </c:extLst>
        </c:ser>
        <c:ser>
          <c:idx val="2"/>
          <c:order val="2"/>
          <c:tx>
            <c:strRef>
              <c:f>MJD!$V$39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MJD!$S$40:$S$49</c:f>
              <c:strCache>
                <c:ptCount val="10"/>
                <c:pt idx="0">
                  <c:v>^SSMI</c:v>
                </c:pt>
                <c:pt idx="1">
                  <c:v>ABBN.SW</c:v>
                </c:pt>
                <c:pt idx="2">
                  <c:v>NESN.SW</c:v>
                </c:pt>
                <c:pt idx="3">
                  <c:v>NOVN.SW</c:v>
                </c:pt>
                <c:pt idx="4">
                  <c:v>CFR.SW</c:v>
                </c:pt>
                <c:pt idx="5">
                  <c:v>ROG.SW</c:v>
                </c:pt>
                <c:pt idx="6">
                  <c:v>SREN.SW</c:v>
                </c:pt>
                <c:pt idx="7">
                  <c:v>SCMN.SW</c:v>
                </c:pt>
                <c:pt idx="8">
                  <c:v>UBSG.SW</c:v>
                </c:pt>
                <c:pt idx="9">
                  <c:v>ZURN.SW</c:v>
                </c:pt>
              </c:strCache>
            </c:strRef>
          </c:cat>
          <c:val>
            <c:numRef>
              <c:f>MJD!$V$40:$V$49</c:f>
              <c:numCache>
                <c:formatCode>General</c:formatCode>
                <c:ptCount val="10"/>
                <c:pt idx="0">
                  <c:v>-40039.31</c:v>
                </c:pt>
                <c:pt idx="1">
                  <c:v>-31672.84</c:v>
                </c:pt>
                <c:pt idx="2">
                  <c:v>-39269.370000000003</c:v>
                </c:pt>
                <c:pt idx="3">
                  <c:v>-38294.36</c:v>
                </c:pt>
                <c:pt idx="4">
                  <c:v>-31750.41</c:v>
                </c:pt>
                <c:pt idx="5">
                  <c:v>-37080.199999999997</c:v>
                </c:pt>
                <c:pt idx="6">
                  <c:v>-33991.67</c:v>
                </c:pt>
                <c:pt idx="7">
                  <c:v>-39844.57</c:v>
                </c:pt>
                <c:pt idx="8">
                  <c:v>-32064.02</c:v>
                </c:pt>
                <c:pt idx="9">
                  <c:v>-34432.879999999997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8-734B-905B-2180C6C53A5E}"/>
            </c:ext>
          </c:extLst>
        </c:ser>
        <c:ser>
          <c:idx val="3"/>
          <c:order val="3"/>
          <c:tx>
            <c:strRef>
              <c:f>MJD!$W$39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MJD!$S$40:$S$49</c:f>
              <c:strCache>
                <c:ptCount val="10"/>
                <c:pt idx="0">
                  <c:v>^SSMI</c:v>
                </c:pt>
                <c:pt idx="1">
                  <c:v>ABBN.SW</c:v>
                </c:pt>
                <c:pt idx="2">
                  <c:v>NESN.SW</c:v>
                </c:pt>
                <c:pt idx="3">
                  <c:v>NOVN.SW</c:v>
                </c:pt>
                <c:pt idx="4">
                  <c:v>CFR.SW</c:v>
                </c:pt>
                <c:pt idx="5">
                  <c:v>ROG.SW</c:v>
                </c:pt>
                <c:pt idx="6">
                  <c:v>SREN.SW</c:v>
                </c:pt>
                <c:pt idx="7">
                  <c:v>SCMN.SW</c:v>
                </c:pt>
                <c:pt idx="8">
                  <c:v>UBSG.SW</c:v>
                </c:pt>
                <c:pt idx="9">
                  <c:v>ZURN.SW</c:v>
                </c:pt>
              </c:strCache>
            </c:strRef>
          </c:cat>
          <c:val>
            <c:numRef>
              <c:f>MJD!$W$40:$W$49</c:f>
              <c:numCache>
                <c:formatCode>General</c:formatCode>
                <c:ptCount val="10"/>
                <c:pt idx="0">
                  <c:v>-40012.339999999997</c:v>
                </c:pt>
                <c:pt idx="1">
                  <c:v>-31645.86</c:v>
                </c:pt>
                <c:pt idx="2">
                  <c:v>-39242.39</c:v>
                </c:pt>
                <c:pt idx="3">
                  <c:v>-38267.379999999997</c:v>
                </c:pt>
                <c:pt idx="4">
                  <c:v>-31723.439999999999</c:v>
                </c:pt>
                <c:pt idx="5">
                  <c:v>-37053.22</c:v>
                </c:pt>
                <c:pt idx="6">
                  <c:v>-33964.69</c:v>
                </c:pt>
                <c:pt idx="7">
                  <c:v>-39817.599999999999</c:v>
                </c:pt>
                <c:pt idx="8">
                  <c:v>-32037.05</c:v>
                </c:pt>
                <c:pt idx="9">
                  <c:v>-34405.9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8-734B-905B-2180C6C5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75280"/>
        <c:axId val="1805495103"/>
      </c:lineChart>
      <c:catAx>
        <c:axId val="7443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5495103"/>
        <c:crosses val="autoZero"/>
        <c:auto val="1"/>
        <c:lblAlgn val="ctr"/>
        <c:lblOffset val="100"/>
        <c:noMultiLvlLbl val="0"/>
      </c:catAx>
      <c:valAx>
        <c:axId val="1805495103"/>
        <c:scaling>
          <c:orientation val="minMax"/>
          <c:max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43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84174</xdr:colOff>
      <xdr:row>50</xdr:row>
      <xdr:rowOff>164215</xdr:rowOff>
    </xdr:from>
    <xdr:to>
      <xdr:col>23</xdr:col>
      <xdr:colOff>417919</xdr:colOff>
      <xdr:row>64</xdr:row>
      <xdr:rowOff>12996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FA875-9BF5-BD47-0C2A-F77C40209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FABC-F435-44F0-87FD-CA97B4D7D4BD}">
  <dimension ref="B2:Z26"/>
  <sheetViews>
    <sheetView showGridLines="0" tabSelected="1" workbookViewId="0">
      <selection activeCell="F15" sqref="F15"/>
    </sheetView>
  </sheetViews>
  <sheetFormatPr defaultRowHeight="15.6" x14ac:dyDescent="0.3"/>
  <cols>
    <col min="1" max="1" width="2.69921875" customWidth="1"/>
    <col min="2" max="2" width="15.3984375" bestFit="1" customWidth="1"/>
    <col min="4" max="4" width="16.09765625" bestFit="1" customWidth="1"/>
    <col min="5" max="5" width="9" bestFit="1" customWidth="1"/>
    <col min="6" max="6" width="12.59765625" bestFit="1" customWidth="1"/>
    <col min="7" max="7" width="9.796875" bestFit="1" customWidth="1"/>
    <col min="8" max="8" width="11.8984375" bestFit="1" customWidth="1"/>
    <col min="9" max="9" width="27.09765625" bestFit="1" customWidth="1"/>
    <col min="16" max="16" width="16.09765625" bestFit="1" customWidth="1"/>
  </cols>
  <sheetData>
    <row r="2" spans="2:26" x14ac:dyDescent="0.3">
      <c r="B2" s="37" t="s">
        <v>79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2:26" x14ac:dyDescent="0.3">
      <c r="B4" s="38" t="s">
        <v>60</v>
      </c>
      <c r="C4" s="38" t="s">
        <v>62</v>
      </c>
      <c r="D4" s="38" t="s">
        <v>63</v>
      </c>
      <c r="E4" s="38" t="s">
        <v>64</v>
      </c>
      <c r="F4" s="38" t="s">
        <v>65</v>
      </c>
      <c r="G4" s="38" t="s">
        <v>66</v>
      </c>
      <c r="H4" s="38" t="s">
        <v>67</v>
      </c>
      <c r="I4" s="38" t="s">
        <v>68</v>
      </c>
    </row>
    <row r="5" spans="2:26" x14ac:dyDescent="0.3">
      <c r="B5" s="6" t="s">
        <v>61</v>
      </c>
      <c r="C5" s="39">
        <v>1.8719311663479898E-2</v>
      </c>
      <c r="D5" s="39">
        <v>0.176702485022288</v>
      </c>
      <c r="E5" s="40">
        <v>-0.263294751051382</v>
      </c>
      <c r="F5" s="40">
        <v>7.8730859674024103</v>
      </c>
      <c r="G5" s="41">
        <v>7.2187292224975497E-2</v>
      </c>
      <c r="H5" s="6">
        <v>6.94305845222151E-29</v>
      </c>
      <c r="I5" s="6" t="s">
        <v>69</v>
      </c>
    </row>
    <row r="6" spans="2:26" x14ac:dyDescent="0.3">
      <c r="B6" s="6" t="s">
        <v>70</v>
      </c>
      <c r="C6" s="39">
        <v>4.4613957934990303E-2</v>
      </c>
      <c r="D6" s="39">
        <v>0.43208525898217698</v>
      </c>
      <c r="E6" s="40">
        <v>-6.9238570084528899</v>
      </c>
      <c r="F6" s="40">
        <v>262.50013519029199</v>
      </c>
      <c r="G6" s="41">
        <v>0.136199653992052</v>
      </c>
      <c r="H6" s="6">
        <v>5.2614876065259098E-102</v>
      </c>
      <c r="I6" s="6" t="s">
        <v>69</v>
      </c>
    </row>
    <row r="7" spans="2:26" x14ac:dyDescent="0.3">
      <c r="B7" s="6" t="s">
        <v>71</v>
      </c>
      <c r="C7" s="39">
        <v>6.4899235181644296E-2</v>
      </c>
      <c r="D7" s="39">
        <v>0.18258988367406201</v>
      </c>
      <c r="E7" s="40">
        <v>-9.1851164696521895E-2</v>
      </c>
      <c r="F7" s="40">
        <v>5.43784296773826</v>
      </c>
      <c r="G7" s="41">
        <v>6.4686296035258398E-2</v>
      </c>
      <c r="H7" s="6">
        <v>2.8314677557110898E-23</v>
      </c>
      <c r="I7" s="6" t="s">
        <v>69</v>
      </c>
    </row>
    <row r="8" spans="2:26" x14ac:dyDescent="0.3">
      <c r="B8" s="6" t="s">
        <v>72</v>
      </c>
      <c r="C8" s="39">
        <v>6.0462332695984701E-2</v>
      </c>
      <c r="D8" s="39">
        <v>0.19794829103836201</v>
      </c>
      <c r="E8" s="40">
        <v>-7.1889246798642198E-2</v>
      </c>
      <c r="F8" s="40">
        <v>6.5807970191921399</v>
      </c>
      <c r="G8" s="41">
        <v>6.4115245861110004E-2</v>
      </c>
      <c r="H8" s="6">
        <v>7.1426122947063699E-23</v>
      </c>
      <c r="I8" s="6" t="s">
        <v>69</v>
      </c>
      <c r="K8" s="34"/>
      <c r="L8" s="34"/>
    </row>
    <row r="9" spans="2:26" x14ac:dyDescent="0.3">
      <c r="B9" s="6" t="s">
        <v>73</v>
      </c>
      <c r="C9" s="39">
        <v>8.0410325047801101E-2</v>
      </c>
      <c r="D9" s="39">
        <v>0.33097410772528901</v>
      </c>
      <c r="E9" s="40">
        <v>-0.14334467514452001</v>
      </c>
      <c r="F9" s="40">
        <v>4.7477369239920399</v>
      </c>
      <c r="G9" s="41">
        <v>6.2521773565127003E-2</v>
      </c>
      <c r="H9" s="6">
        <v>9.0421667910379192E-22</v>
      </c>
      <c r="I9" s="6" t="s">
        <v>69</v>
      </c>
    </row>
    <row r="10" spans="2:26" x14ac:dyDescent="0.3">
      <c r="B10" s="6" t="s">
        <v>74</v>
      </c>
      <c r="C10" s="39">
        <v>4.2020076481835499E-2</v>
      </c>
      <c r="D10" s="39">
        <v>0.21936058047454501</v>
      </c>
      <c r="E10" s="40">
        <v>-0.14064728199003301</v>
      </c>
      <c r="F10" s="40">
        <v>6.68338934341417</v>
      </c>
      <c r="G10" s="41">
        <v>6.5639893971917301E-2</v>
      </c>
      <c r="H10" s="6">
        <v>5.9292399653008697E-24</v>
      </c>
      <c r="I10" s="6" t="s">
        <v>69</v>
      </c>
    </row>
    <row r="11" spans="2:26" x14ac:dyDescent="0.3">
      <c r="B11" s="6" t="s">
        <v>75</v>
      </c>
      <c r="C11" s="39">
        <v>6.0590822179732301E-2</v>
      </c>
      <c r="D11" s="39">
        <v>0.341122213888016</v>
      </c>
      <c r="E11" s="40">
        <v>0.34512229241228598</v>
      </c>
      <c r="F11" s="40">
        <v>36.823414470415401</v>
      </c>
      <c r="G11" s="41">
        <v>0.122812940909813</v>
      </c>
      <c r="H11" s="6">
        <v>5.8733945787219296E-83</v>
      </c>
      <c r="I11" s="6" t="s">
        <v>69</v>
      </c>
    </row>
    <row r="12" spans="2:26" x14ac:dyDescent="0.3">
      <c r="B12" s="6" t="s">
        <v>76</v>
      </c>
      <c r="C12" s="39">
        <v>3.1937667304015198E-2</v>
      </c>
      <c r="D12" s="39">
        <v>0.183200046129635</v>
      </c>
      <c r="E12" s="40">
        <v>0.31342895330031201</v>
      </c>
      <c r="F12" s="40">
        <v>10.5588821921634</v>
      </c>
      <c r="G12" s="41">
        <v>7.5407852344083606E-2</v>
      </c>
      <c r="H12" s="6">
        <v>1.7506715757493999E-31</v>
      </c>
      <c r="I12" s="6" t="s">
        <v>69</v>
      </c>
    </row>
    <row r="13" spans="2:26" x14ac:dyDescent="0.3">
      <c r="B13" s="6" t="s">
        <v>77</v>
      </c>
      <c r="C13" s="39">
        <v>1.2086042065009499E-2</v>
      </c>
      <c r="D13" s="39">
        <v>0.35136351401857302</v>
      </c>
      <c r="E13" s="40">
        <v>5.2273731961155201E-2</v>
      </c>
      <c r="F13" s="40">
        <v>11.9580296501916</v>
      </c>
      <c r="G13" s="41">
        <v>9.2053173209498906E-2</v>
      </c>
      <c r="H13" s="6">
        <v>9.9019133940567395E-47</v>
      </c>
      <c r="I13" s="6" t="s">
        <v>69</v>
      </c>
    </row>
    <row r="14" spans="2:26" x14ac:dyDescent="0.3">
      <c r="B14" s="6" t="s">
        <v>78</v>
      </c>
      <c r="C14" s="39">
        <v>2.5308413001912E-2</v>
      </c>
      <c r="D14" s="39">
        <v>0.32132686154965601</v>
      </c>
      <c r="E14" s="40">
        <v>-1.12725773820853</v>
      </c>
      <c r="F14" s="40">
        <v>21.7201547442445</v>
      </c>
      <c r="G14" s="41">
        <v>0.119281483881644</v>
      </c>
      <c r="H14" s="6">
        <v>2.8907642793556702E-78</v>
      </c>
      <c r="I14" s="6" t="s">
        <v>69</v>
      </c>
    </row>
    <row r="15" spans="2:26" x14ac:dyDescent="0.3">
      <c r="B15" s="11" t="s">
        <v>80</v>
      </c>
      <c r="C15" s="39">
        <f>AVERAGE(C6:C14)</f>
        <v>4.6925430210324998E-2</v>
      </c>
      <c r="D15" s="39">
        <f>AVERAGE(D6:D14)</f>
        <v>0.28444119527559059</v>
      </c>
      <c r="E15" s="40">
        <f t="shared" ref="E15:F15" si="0">AVERAGE(E6:E14)</f>
        <v>-0.8653357930685982</v>
      </c>
      <c r="F15" s="40">
        <f t="shared" si="0"/>
        <v>40.778931389071495</v>
      </c>
      <c r="G15" s="41"/>
      <c r="H15" s="41"/>
      <c r="I15" s="41"/>
    </row>
    <row r="16" spans="2:26" x14ac:dyDescent="0.3">
      <c r="C16" s="35"/>
      <c r="D16" s="35"/>
      <c r="E16" s="1"/>
      <c r="G16" s="36"/>
    </row>
    <row r="17" spans="3:7" x14ac:dyDescent="0.3">
      <c r="C17" s="35"/>
      <c r="D17" s="35"/>
      <c r="E17" s="1"/>
      <c r="G17" s="36"/>
    </row>
    <row r="18" spans="3:7" x14ac:dyDescent="0.3">
      <c r="C18" s="35"/>
      <c r="D18" s="35"/>
      <c r="E18" s="1"/>
      <c r="G18" s="36"/>
    </row>
    <row r="19" spans="3:7" x14ac:dyDescent="0.3">
      <c r="C19" s="35"/>
      <c r="D19" s="35"/>
      <c r="E19" s="1"/>
      <c r="G19" s="36"/>
    </row>
    <row r="20" spans="3:7" x14ac:dyDescent="0.3">
      <c r="C20" s="35"/>
      <c r="D20" s="35"/>
      <c r="E20" s="1"/>
      <c r="G20" s="36"/>
    </row>
    <row r="21" spans="3:7" x14ac:dyDescent="0.3">
      <c r="C21" s="35"/>
      <c r="D21" s="35"/>
      <c r="E21" s="1"/>
      <c r="G21" s="36"/>
    </row>
    <row r="22" spans="3:7" x14ac:dyDescent="0.3">
      <c r="C22" s="35"/>
      <c r="D22" s="35"/>
      <c r="E22" s="1"/>
      <c r="G22" s="36"/>
    </row>
    <row r="23" spans="3:7" x14ac:dyDescent="0.3">
      <c r="C23" s="35"/>
      <c r="D23" s="35"/>
      <c r="E23" s="1"/>
      <c r="G23" s="36"/>
    </row>
    <row r="24" spans="3:7" x14ac:dyDescent="0.3">
      <c r="C24" s="35"/>
      <c r="D24" s="35"/>
      <c r="E24" s="1"/>
      <c r="G24" s="36"/>
    </row>
    <row r="25" spans="3:7" x14ac:dyDescent="0.3">
      <c r="C25" s="35"/>
      <c r="D25" s="35"/>
      <c r="E25" s="1"/>
      <c r="G25" s="36"/>
    </row>
    <row r="26" spans="3:7" x14ac:dyDescent="0.3">
      <c r="D26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3137-AF65-4B4D-9ED2-73EAB264B91F}">
  <dimension ref="B2:Z18"/>
  <sheetViews>
    <sheetView showGridLines="0" topLeftCell="E1" zoomScaleNormal="100" workbookViewId="0">
      <selection activeCell="S4" sqref="S4:T15"/>
    </sheetView>
  </sheetViews>
  <sheetFormatPr defaultColWidth="11.19921875" defaultRowHeight="15.6" x14ac:dyDescent="0.3"/>
  <cols>
    <col min="1" max="1" width="2.796875" customWidth="1"/>
    <col min="2" max="2" width="18.5" bestFit="1" customWidth="1"/>
  </cols>
  <sheetData>
    <row r="2" spans="2:26" x14ac:dyDescent="0.3">
      <c r="B2" s="4" t="s">
        <v>50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2:26" x14ac:dyDescent="0.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54</v>
      </c>
      <c r="T4" s="5" t="s">
        <v>53</v>
      </c>
    </row>
    <row r="5" spans="2:26" x14ac:dyDescent="0.3">
      <c r="B5" s="9" t="s">
        <v>17</v>
      </c>
      <c r="C5" s="6">
        <v>0.25190000000000001</v>
      </c>
      <c r="D5" s="6">
        <v>71.001800000000003</v>
      </c>
      <c r="E5" s="6">
        <v>-7.8684000000000003</v>
      </c>
      <c r="F5" s="6">
        <v>2.11</v>
      </c>
      <c r="G5" s="6">
        <v>4.58E-2</v>
      </c>
      <c r="H5" s="6">
        <v>4.0990000000000002</v>
      </c>
      <c r="I5" s="6">
        <v>2.0358999999999998</v>
      </c>
      <c r="J5" s="6">
        <v>6.9800000000000001E-2</v>
      </c>
      <c r="K5" s="6">
        <v>4.58E-2</v>
      </c>
      <c r="L5" s="6">
        <v>4.1021999999999998</v>
      </c>
      <c r="M5" s="6">
        <v>2.0386000000000002</v>
      </c>
      <c r="N5" s="6">
        <v>6.9800000000000001E-2</v>
      </c>
      <c r="O5" s="6">
        <v>5.4976000000000003</v>
      </c>
      <c r="P5" s="6">
        <v>17.308399999999999</v>
      </c>
      <c r="Q5" s="6">
        <v>3.8597999999999999</v>
      </c>
      <c r="R5" s="6">
        <v>30.229500000000002</v>
      </c>
      <c r="S5" s="6">
        <v>-40039.31</v>
      </c>
      <c r="T5" s="11">
        <v>-40012.339999999997</v>
      </c>
    </row>
    <row r="6" spans="2:26" x14ac:dyDescent="0.3">
      <c r="B6" s="9" t="s">
        <v>18</v>
      </c>
      <c r="C6" s="6">
        <v>0.33069999999999999</v>
      </c>
      <c r="D6" s="6">
        <v>21.766200000000001</v>
      </c>
      <c r="E6" s="6">
        <v>-1.9280999999999999</v>
      </c>
      <c r="F6" s="6">
        <v>3.0863999999999998</v>
      </c>
      <c r="G6" s="6">
        <v>6.4500000000000002E-2</v>
      </c>
      <c r="H6" s="6">
        <v>2.0265</v>
      </c>
      <c r="I6" s="6">
        <v>0.80800000000000005</v>
      </c>
      <c r="J6" s="6">
        <v>0.1021</v>
      </c>
      <c r="K6" s="6">
        <v>6.4600000000000005E-2</v>
      </c>
      <c r="L6" s="6">
        <v>2.0886999999999998</v>
      </c>
      <c r="M6" s="6">
        <v>0.8105</v>
      </c>
      <c r="N6" s="6">
        <v>0.10390000000000001</v>
      </c>
      <c r="O6" s="6">
        <v>5.1219999999999999</v>
      </c>
      <c r="P6" s="6">
        <v>10.4209</v>
      </c>
      <c r="Q6" s="6">
        <v>2.3788</v>
      </c>
      <c r="R6" s="6">
        <v>29.7087</v>
      </c>
      <c r="S6" s="6">
        <v>-31672.84</v>
      </c>
      <c r="T6" s="6">
        <v>-31645.86</v>
      </c>
    </row>
    <row r="7" spans="2:26" x14ac:dyDescent="0.3">
      <c r="B7" s="9" t="s">
        <v>19</v>
      </c>
      <c r="C7" s="6">
        <v>0.15409999999999999</v>
      </c>
      <c r="D7" s="6">
        <v>75.102999999999994</v>
      </c>
      <c r="E7" s="6">
        <v>-2.7351999999999999</v>
      </c>
      <c r="F7" s="6">
        <v>2.448</v>
      </c>
      <c r="G7" s="6">
        <v>5.6099999999999997E-2</v>
      </c>
      <c r="H7" s="6">
        <v>4.2614999999999998</v>
      </c>
      <c r="I7" s="6">
        <v>2.0983000000000001</v>
      </c>
      <c r="J7" s="6">
        <v>8.6499999999999994E-2</v>
      </c>
      <c r="K7" s="6">
        <v>5.62E-2</v>
      </c>
      <c r="L7" s="6">
        <v>4.2930000000000001</v>
      </c>
      <c r="M7" s="6">
        <v>2.1011000000000002</v>
      </c>
      <c r="N7" s="6">
        <v>8.6999999999999994E-2</v>
      </c>
      <c r="O7" s="6">
        <v>2.7403</v>
      </c>
      <c r="P7" s="6">
        <v>17.494199999999999</v>
      </c>
      <c r="Q7" s="7">
        <v>1.3018000000000001</v>
      </c>
      <c r="R7" s="6">
        <v>28.1295</v>
      </c>
      <c r="S7" s="6">
        <v>-39269.370000000003</v>
      </c>
      <c r="T7" s="6">
        <v>-39242.39</v>
      </c>
    </row>
    <row r="8" spans="2:26" x14ac:dyDescent="0.3">
      <c r="B8" s="9" t="s">
        <v>20</v>
      </c>
      <c r="C8" s="6">
        <v>7.8299999999999995E-2</v>
      </c>
      <c r="D8" s="6">
        <v>69.406499999999994</v>
      </c>
      <c r="E8" s="6">
        <v>-0.47220000000000001</v>
      </c>
      <c r="F8" s="6">
        <v>2.6497999999999999</v>
      </c>
      <c r="G8" s="6">
        <v>5.8400000000000001E-2</v>
      </c>
      <c r="H8" s="6">
        <v>3.7313999999999998</v>
      </c>
      <c r="I8" s="6">
        <v>1.8900999999999999</v>
      </c>
      <c r="J8" s="6">
        <v>8.6599999999999996E-2</v>
      </c>
      <c r="K8" s="6">
        <v>5.8400000000000001E-2</v>
      </c>
      <c r="L8" s="6">
        <v>3.7403</v>
      </c>
      <c r="M8" s="6">
        <v>1.8900999999999999</v>
      </c>
      <c r="N8" s="6">
        <v>8.6699999999999999E-2</v>
      </c>
      <c r="O8" s="7">
        <v>1.3406</v>
      </c>
      <c r="P8" s="6">
        <v>18.5562</v>
      </c>
      <c r="Q8" s="7">
        <v>0.24979999999999999</v>
      </c>
      <c r="R8" s="6">
        <v>30.5501</v>
      </c>
      <c r="S8" s="6">
        <v>-38294.36</v>
      </c>
      <c r="T8" s="6">
        <v>-38267.379999999997</v>
      </c>
    </row>
    <row r="9" spans="2:26" x14ac:dyDescent="0.3">
      <c r="B9" s="9" t="s">
        <v>21</v>
      </c>
      <c r="C9" s="6">
        <v>0.2263</v>
      </c>
      <c r="D9" s="6">
        <v>40.131700000000002</v>
      </c>
      <c r="E9" s="6">
        <v>-1.3395999999999999</v>
      </c>
      <c r="F9" s="6">
        <v>4.3616999999999999</v>
      </c>
      <c r="G9" s="6">
        <v>9.0899999999999995E-2</v>
      </c>
      <c r="H9" s="6">
        <v>2.0895000000000001</v>
      </c>
      <c r="I9" s="6">
        <v>1.0479000000000001</v>
      </c>
      <c r="J9" s="6">
        <v>0.14149999999999999</v>
      </c>
      <c r="K9" s="6">
        <v>9.0899999999999995E-2</v>
      </c>
      <c r="L9" s="6">
        <v>2.0922999999999998</v>
      </c>
      <c r="M9" s="6">
        <v>1.0479000000000001</v>
      </c>
      <c r="N9" s="6">
        <v>0.1416</v>
      </c>
      <c r="O9" s="6">
        <v>2.4904000000000002</v>
      </c>
      <c r="P9" s="6">
        <v>19.180800000000001</v>
      </c>
      <c r="Q9" s="7">
        <v>1.2784</v>
      </c>
      <c r="R9" s="6">
        <v>30.811399999999999</v>
      </c>
      <c r="S9" s="6">
        <v>-31750.41</v>
      </c>
      <c r="T9" s="6">
        <v>-31723.439999999999</v>
      </c>
    </row>
    <row r="10" spans="2:26" x14ac:dyDescent="0.3">
      <c r="B10" s="9" t="s">
        <v>22</v>
      </c>
      <c r="C10" s="6">
        <v>0.10340000000000001</v>
      </c>
      <c r="D10" s="6">
        <v>62.248600000000003</v>
      </c>
      <c r="E10" s="6">
        <v>-1.3601000000000001</v>
      </c>
      <c r="F10" s="6">
        <v>2.8988</v>
      </c>
      <c r="G10" s="6">
        <v>6.5100000000000005E-2</v>
      </c>
      <c r="H10" s="6">
        <v>3.5863999999999998</v>
      </c>
      <c r="I10" s="6">
        <v>1.7613000000000001</v>
      </c>
      <c r="J10" s="6">
        <v>0.1011</v>
      </c>
      <c r="K10" s="6">
        <v>6.5100000000000005E-2</v>
      </c>
      <c r="L10" s="6">
        <v>3.5929000000000002</v>
      </c>
      <c r="M10" s="6">
        <v>1.7639</v>
      </c>
      <c r="N10" s="6">
        <v>0.1014</v>
      </c>
      <c r="O10" s="7">
        <v>1.5876999999999999</v>
      </c>
      <c r="P10" s="6">
        <v>17.325500000000002</v>
      </c>
      <c r="Q10" s="7">
        <v>0.77110000000000001</v>
      </c>
      <c r="R10" s="6">
        <v>28.5976</v>
      </c>
      <c r="S10" s="6">
        <v>-37080.199999999997</v>
      </c>
      <c r="T10" s="6">
        <v>-37053.22</v>
      </c>
    </row>
    <row r="11" spans="2:26" x14ac:dyDescent="0.3">
      <c r="B11" s="9" t="s">
        <v>23</v>
      </c>
      <c r="C11" s="6">
        <v>0.16789999999999999</v>
      </c>
      <c r="D11" s="6">
        <v>23.7896</v>
      </c>
      <c r="E11" s="6">
        <v>-1.0813999999999999</v>
      </c>
      <c r="F11" s="6">
        <v>2.4639000000000002</v>
      </c>
      <c r="G11" s="6">
        <v>4.9799999999999997E-2</v>
      </c>
      <c r="H11" s="6">
        <v>1.7085999999999999</v>
      </c>
      <c r="I11" s="6">
        <v>0.86280000000000001</v>
      </c>
      <c r="J11" s="6">
        <v>6.4899999999999999E-2</v>
      </c>
      <c r="K11" s="6">
        <v>4.9799999999999997E-2</v>
      </c>
      <c r="L11" s="6">
        <v>1.7088000000000001</v>
      </c>
      <c r="M11" s="6">
        <v>0.86380000000000001</v>
      </c>
      <c r="N11" s="6">
        <v>6.4899999999999999E-2</v>
      </c>
      <c r="O11" s="6">
        <v>3.37</v>
      </c>
      <c r="P11" s="6">
        <v>13.9221</v>
      </c>
      <c r="Q11" s="7">
        <v>1.252</v>
      </c>
      <c r="R11" s="6">
        <v>37.9696</v>
      </c>
      <c r="S11" s="6">
        <v>-33991.67</v>
      </c>
      <c r="T11" s="6">
        <v>-33964.69</v>
      </c>
    </row>
    <row r="12" spans="2:26" x14ac:dyDescent="0.3">
      <c r="B12" s="9" t="s">
        <v>24</v>
      </c>
      <c r="C12" s="6">
        <v>6.8000000000000005E-2</v>
      </c>
      <c r="D12" s="6">
        <v>62.321100000000001</v>
      </c>
      <c r="E12" s="6">
        <v>-1.1435999999999999</v>
      </c>
      <c r="F12" s="6">
        <v>2.0044</v>
      </c>
      <c r="G12" s="6">
        <v>4.2900000000000001E-2</v>
      </c>
      <c r="H12" s="6">
        <v>3.6646999999999998</v>
      </c>
      <c r="I12" s="6">
        <v>1.8279000000000001</v>
      </c>
      <c r="J12" s="6">
        <v>6.6699999999999995E-2</v>
      </c>
      <c r="K12" s="6">
        <v>4.2900000000000001E-2</v>
      </c>
      <c r="L12" s="6">
        <v>3.6928000000000001</v>
      </c>
      <c r="M12" s="6">
        <v>1.8279000000000001</v>
      </c>
      <c r="N12" s="6">
        <v>6.7100000000000007E-2</v>
      </c>
      <c r="O12" s="7">
        <v>1.5865</v>
      </c>
      <c r="P12" s="6">
        <v>16.876300000000001</v>
      </c>
      <c r="Q12" s="7">
        <v>0.62560000000000004</v>
      </c>
      <c r="R12" s="6">
        <v>29.866499999999998</v>
      </c>
      <c r="S12" s="6">
        <v>-39844.57</v>
      </c>
      <c r="T12" s="6">
        <v>-39817.599999999999</v>
      </c>
    </row>
    <row r="13" spans="2:26" x14ac:dyDescent="0.3">
      <c r="B13" s="9" t="s">
        <v>25</v>
      </c>
      <c r="C13" s="6">
        <v>0.22689999999999999</v>
      </c>
      <c r="D13" s="6">
        <v>28.502500000000001</v>
      </c>
      <c r="E13" s="6">
        <v>-1.8295999999999999</v>
      </c>
      <c r="F13" s="6">
        <v>3.3723999999999998</v>
      </c>
      <c r="G13" s="6">
        <v>7.1199999999999999E-2</v>
      </c>
      <c r="H13" s="6">
        <v>1.6586000000000001</v>
      </c>
      <c r="I13" s="6">
        <v>0.87109999999999999</v>
      </c>
      <c r="J13" s="6">
        <v>9.2799999999999994E-2</v>
      </c>
      <c r="K13" s="6">
        <v>7.1199999999999999E-2</v>
      </c>
      <c r="L13" s="6">
        <v>1.6607000000000001</v>
      </c>
      <c r="M13" s="6">
        <v>0.87150000000000005</v>
      </c>
      <c r="N13" s="6">
        <v>9.2799999999999994E-2</v>
      </c>
      <c r="O13" s="6">
        <v>3.1865000000000001</v>
      </c>
      <c r="P13" s="6">
        <v>17.162400000000002</v>
      </c>
      <c r="Q13" s="6">
        <v>2.0994999999999999</v>
      </c>
      <c r="R13" s="6">
        <v>36.3371</v>
      </c>
      <c r="S13" s="6">
        <v>-32064.02</v>
      </c>
      <c r="T13" s="6">
        <v>-32037.05</v>
      </c>
    </row>
    <row r="14" spans="2:26" x14ac:dyDescent="0.3">
      <c r="B14" s="9" t="s">
        <v>26</v>
      </c>
      <c r="C14" s="6">
        <v>0.22570000000000001</v>
      </c>
      <c r="D14" s="6">
        <v>25.6769</v>
      </c>
      <c r="E14" s="6">
        <v>-2.1333000000000002</v>
      </c>
      <c r="F14" s="6">
        <v>2.4144000000000001</v>
      </c>
      <c r="G14" s="6">
        <v>4.82E-2</v>
      </c>
      <c r="H14" s="6">
        <v>1.6968000000000001</v>
      </c>
      <c r="I14" s="6">
        <v>0.90749999999999997</v>
      </c>
      <c r="J14" s="6">
        <v>6.1699999999999998E-2</v>
      </c>
      <c r="K14" s="6">
        <v>4.8300000000000003E-2</v>
      </c>
      <c r="L14" s="6">
        <v>1.7015</v>
      </c>
      <c r="M14" s="6">
        <v>0.90759999999999996</v>
      </c>
      <c r="N14" s="6">
        <v>6.1699999999999998E-2</v>
      </c>
      <c r="O14" s="6">
        <v>4.6776</v>
      </c>
      <c r="P14" s="6">
        <v>15.090400000000001</v>
      </c>
      <c r="Q14" s="6">
        <v>2.3504999999999998</v>
      </c>
      <c r="R14" s="6">
        <v>39.139200000000002</v>
      </c>
      <c r="S14" s="6">
        <v>-34432.879999999997</v>
      </c>
      <c r="T14" s="6">
        <v>-34405.9</v>
      </c>
    </row>
    <row r="15" spans="2:26" x14ac:dyDescent="0.3">
      <c r="S15" s="12">
        <f>AVERAGE(S5:S14)</f>
        <v>-35843.963000000003</v>
      </c>
      <c r="T15" s="12">
        <f>AVERAGE(T5:T14)</f>
        <v>-35816.987000000001</v>
      </c>
      <c r="U15" t="s">
        <v>55</v>
      </c>
    </row>
    <row r="16" spans="2:26" x14ac:dyDescent="0.3">
      <c r="N16" s="2"/>
      <c r="O16" s="10" t="s">
        <v>52</v>
      </c>
    </row>
    <row r="17" spans="2:6" x14ac:dyDescent="0.3">
      <c r="B17" s="9" t="s">
        <v>27</v>
      </c>
      <c r="C17" s="8">
        <v>0.1757</v>
      </c>
      <c r="D17" s="8">
        <v>45.438400000000001</v>
      </c>
      <c r="E17" s="8">
        <v>-1.5581</v>
      </c>
      <c r="F17" s="8">
        <v>2.8555000000000001</v>
      </c>
    </row>
    <row r="18" spans="2:6" x14ac:dyDescent="0.3">
      <c r="B18" s="9" t="s">
        <v>28</v>
      </c>
      <c r="C18" s="8">
        <v>8.4199999999999997E-2</v>
      </c>
      <c r="D18" s="8">
        <v>21.971599999999999</v>
      </c>
      <c r="E18" s="8">
        <v>2.0931000000000002</v>
      </c>
      <c r="F18" s="8">
        <v>0.69699999999999995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26EC-2689-924B-8943-BA75F9E79DFE}">
  <dimension ref="B2:Z50"/>
  <sheetViews>
    <sheetView showGridLines="0" topLeftCell="D23" zoomScaleNormal="100" workbookViewId="0">
      <selection activeCell="S38" sqref="S38:W50"/>
    </sheetView>
  </sheetViews>
  <sheetFormatPr defaultColWidth="11.19921875" defaultRowHeight="15.6" x14ac:dyDescent="0.3"/>
  <cols>
    <col min="1" max="1" width="2.796875" customWidth="1"/>
    <col min="2" max="2" width="22.69921875" customWidth="1"/>
    <col min="3" max="4" width="12.19921875" bestFit="1" customWidth="1"/>
    <col min="5" max="5" width="12.296875" bestFit="1" customWidth="1"/>
    <col min="6" max="6" width="12.796875" bestFit="1" customWidth="1"/>
    <col min="7" max="7" width="12.19921875" bestFit="1" customWidth="1"/>
    <col min="8" max="10" width="0" hidden="1" customWidth="1"/>
    <col min="11" max="11" width="12.296875" hidden="1" customWidth="1"/>
    <col min="12" max="12" width="0" hidden="1" customWidth="1"/>
    <col min="15" max="15" width="12.296875" bestFit="1" customWidth="1"/>
    <col min="19" max="19" width="12.19921875" customWidth="1"/>
  </cols>
  <sheetData>
    <row r="2" spans="2:26" x14ac:dyDescent="0.3">
      <c r="B2" s="4" t="s">
        <v>51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2:26" x14ac:dyDescent="0.3">
      <c r="B4" s="5" t="s">
        <v>0</v>
      </c>
      <c r="C4" s="5" t="s">
        <v>1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5</v>
      </c>
      <c r="I4" s="5" t="s">
        <v>33</v>
      </c>
      <c r="J4" s="5" t="s">
        <v>34</v>
      </c>
      <c r="K4" s="5" t="s">
        <v>35</v>
      </c>
      <c r="L4" s="5" t="s">
        <v>36</v>
      </c>
      <c r="M4" s="5" t="s">
        <v>9</v>
      </c>
      <c r="N4" s="5" t="s">
        <v>37</v>
      </c>
      <c r="O4" s="5" t="s">
        <v>38</v>
      </c>
      <c r="P4" s="5" t="s">
        <v>39</v>
      </c>
      <c r="Q4" s="5" t="s">
        <v>40</v>
      </c>
      <c r="R4" s="5" t="s">
        <v>41</v>
      </c>
      <c r="S4" s="5" t="s">
        <v>42</v>
      </c>
      <c r="T4" s="5" t="s">
        <v>43</v>
      </c>
      <c r="U4" s="5" t="s">
        <v>44</v>
      </c>
      <c r="V4" s="5" t="s">
        <v>45</v>
      </c>
      <c r="W4" s="5" t="s">
        <v>54</v>
      </c>
      <c r="X4" s="5" t="s">
        <v>53</v>
      </c>
    </row>
    <row r="5" spans="2:26" x14ac:dyDescent="0.3">
      <c r="B5" s="9" t="s">
        <v>17</v>
      </c>
      <c r="C5" s="8">
        <v>3.5277345699999997E-2</v>
      </c>
      <c r="D5" s="8">
        <v>0.111191126</v>
      </c>
      <c r="E5" s="8">
        <v>62.203766899999998</v>
      </c>
      <c r="F5" s="8">
        <f>-0.00214173859</f>
        <v>-2.14173859E-3</v>
      </c>
      <c r="G5" s="8">
        <v>1.71162272E-2</v>
      </c>
      <c r="H5" s="6">
        <v>5.7461455100000003E-2</v>
      </c>
      <c r="I5" s="6">
        <v>5.7476143000000004E-3</v>
      </c>
      <c r="J5" s="6">
        <v>13.409155200000001</v>
      </c>
      <c r="K5" s="6">
        <v>9.830898749999999E-4</v>
      </c>
      <c r="L5" s="6">
        <v>1.8960682599999999E-3</v>
      </c>
      <c r="M5" s="8">
        <v>3.5123098200000001E-2</v>
      </c>
      <c r="N5" s="8">
        <v>4.6778010800000002E-3</v>
      </c>
      <c r="O5" s="8">
        <v>13.1949998</v>
      </c>
      <c r="P5" s="8">
        <v>6.3348950300000004E-4</v>
      </c>
      <c r="Q5" s="8">
        <v>1.6075664399999999E-3</v>
      </c>
      <c r="R5" s="7">
        <f>C5/M5</f>
        <v>1.0043916256795362</v>
      </c>
      <c r="S5" s="6">
        <f t="shared" ref="S5:V5" si="0">D5/N5</f>
        <v>23.769956032418548</v>
      </c>
      <c r="T5" s="6">
        <f t="shared" si="0"/>
        <v>4.7141923336747604</v>
      </c>
      <c r="U5" s="6">
        <f>ABS(F5)/P5</f>
        <v>3.3808588458962987</v>
      </c>
      <c r="V5" s="6">
        <f t="shared" si="0"/>
        <v>10.647290696115801</v>
      </c>
      <c r="W5" s="6">
        <v>-39987.980000000003</v>
      </c>
      <c r="X5" s="6">
        <v>-39954.26</v>
      </c>
    </row>
    <row r="6" spans="2:26" x14ac:dyDescent="0.3">
      <c r="B6" s="9" t="s">
        <v>18</v>
      </c>
      <c r="C6" s="8">
        <v>0.15426837500000001</v>
      </c>
      <c r="D6" s="8">
        <v>0.19103926500000001</v>
      </c>
      <c r="E6" s="8">
        <v>64.4396962</v>
      </c>
      <c r="F6" s="8">
        <f>-0.00295664388</f>
        <v>-2.9566438800000001E-3</v>
      </c>
      <c r="G6" s="8">
        <v>3.9863913399999999E-2</v>
      </c>
      <c r="H6" s="6">
        <v>0.146222568</v>
      </c>
      <c r="I6" s="6">
        <v>1.3808725399999999E-2</v>
      </c>
      <c r="J6" s="6">
        <v>13.603316599999999</v>
      </c>
      <c r="K6" s="6">
        <v>2.0603524300000001E-3</v>
      </c>
      <c r="L6" s="6">
        <v>4.9321429999999999E-3</v>
      </c>
      <c r="M6" s="8">
        <v>7.53260823E-2</v>
      </c>
      <c r="N6" s="8">
        <v>6.4305734500000001E-3</v>
      </c>
      <c r="O6" s="8">
        <v>7.7228802300000003</v>
      </c>
      <c r="P6" s="8">
        <v>1.23284592E-3</v>
      </c>
      <c r="Q6" s="8">
        <v>2.8584698800000002E-3</v>
      </c>
      <c r="R6" s="6">
        <f t="shared" ref="R6:R14" si="1">C6/M6</f>
        <v>2.0480074137613822</v>
      </c>
      <c r="S6" s="6">
        <f t="shared" ref="S6:S14" si="2">D6/N6</f>
        <v>29.707967179816603</v>
      </c>
      <c r="T6" s="6">
        <f t="shared" ref="T6:T14" si="3">E6/O6</f>
        <v>8.3439978713744729</v>
      </c>
      <c r="U6" s="6">
        <f t="shared" ref="U6:U14" si="4">ABS(F6)/P6</f>
        <v>2.3982266007742479</v>
      </c>
      <c r="V6" s="6">
        <f t="shared" ref="V6:V14" si="5">G6/Q6</f>
        <v>13.945892408703637</v>
      </c>
      <c r="W6" s="6">
        <v>-31564.81</v>
      </c>
      <c r="X6" s="6">
        <v>-31531.09</v>
      </c>
    </row>
    <row r="7" spans="2:26" x14ac:dyDescent="0.3">
      <c r="B7" s="9" t="s">
        <v>19</v>
      </c>
      <c r="C7" s="8">
        <v>8.1877434200000002E-2</v>
      </c>
      <c r="D7" s="8">
        <v>0.11530409799999999</v>
      </c>
      <c r="E7" s="8">
        <v>81.183572299999994</v>
      </c>
      <c r="F7" s="8">
        <f>-0.00069889905</f>
        <v>-6.9889905000000002E-4</v>
      </c>
      <c r="G7" s="8">
        <v>1.55914743E-2</v>
      </c>
      <c r="H7" s="6">
        <v>6.2287650899999998E-2</v>
      </c>
      <c r="I7" s="6">
        <v>5.24876257E-3</v>
      </c>
      <c r="J7" s="6">
        <v>11.217556</v>
      </c>
      <c r="K7" s="6">
        <v>7.3707739699999998E-4</v>
      </c>
      <c r="L7" s="6">
        <v>1.21276315E-3</v>
      </c>
      <c r="M7" s="8">
        <v>3.7079183500000001E-2</v>
      </c>
      <c r="N7" s="8">
        <v>5.0965003599999998E-3</v>
      </c>
      <c r="O7" s="8">
        <v>14.8542243</v>
      </c>
      <c r="P7" s="8">
        <v>5.5389003899999998E-4</v>
      </c>
      <c r="Q7" s="8">
        <v>1.33311303E-3</v>
      </c>
      <c r="R7" s="6">
        <f t="shared" si="1"/>
        <v>2.2081779174020917</v>
      </c>
      <c r="S7" s="6">
        <f t="shared" si="2"/>
        <v>22.624171461846025</v>
      </c>
      <c r="T7" s="6">
        <f t="shared" si="3"/>
        <v>5.4653525260151072</v>
      </c>
      <c r="U7" s="7">
        <f t="shared" si="4"/>
        <v>1.2618010810625899</v>
      </c>
      <c r="V7" s="6">
        <f t="shared" si="5"/>
        <v>11.6955381495296</v>
      </c>
      <c r="W7" s="6">
        <v>-39232.519999999997</v>
      </c>
      <c r="X7" s="6">
        <v>-39198.800000000003</v>
      </c>
    </row>
    <row r="8" spans="2:26" x14ac:dyDescent="0.3">
      <c r="B8" s="9" t="s">
        <v>20</v>
      </c>
      <c r="C8" s="8">
        <v>7.8735675399999996E-2</v>
      </c>
      <c r="D8" s="8">
        <v>0.12428808</v>
      </c>
      <c r="E8" s="8">
        <v>78.7788185</v>
      </c>
      <c r="F8" s="8">
        <f>-0.000162149414</f>
        <v>-1.6214941399999999E-4</v>
      </c>
      <c r="G8" s="8">
        <v>1.7117220900000001E-2</v>
      </c>
      <c r="H8" s="6">
        <v>6.0809278500000001E-2</v>
      </c>
      <c r="I8" s="6">
        <v>5.1318537000000003E-3</v>
      </c>
      <c r="J8" s="6">
        <v>12.6542724</v>
      </c>
      <c r="K8" s="6">
        <v>8.1339212399999996E-4</v>
      </c>
      <c r="L8" s="6">
        <v>1.4704910900000001E-3</v>
      </c>
      <c r="M8" s="8">
        <v>4.0192819900000003E-2</v>
      </c>
      <c r="N8" s="8">
        <v>4.2556314999999999E-3</v>
      </c>
      <c r="O8" s="8">
        <v>11.859137199999999</v>
      </c>
      <c r="P8" s="8">
        <v>5.9215985600000003E-4</v>
      </c>
      <c r="Q8" s="8">
        <v>1.19380263E-3</v>
      </c>
      <c r="R8" s="7">
        <f t="shared" si="1"/>
        <v>1.9589487773163183</v>
      </c>
      <c r="S8" s="6">
        <f t="shared" si="2"/>
        <v>29.205555039246232</v>
      </c>
      <c r="T8" s="6">
        <f t="shared" si="3"/>
        <v>6.6428794246515679</v>
      </c>
      <c r="U8" s="7">
        <f t="shared" si="4"/>
        <v>0.27382709644538955</v>
      </c>
      <c r="V8" s="6">
        <f t="shared" si="5"/>
        <v>14.338401063834146</v>
      </c>
      <c r="W8" s="6">
        <v>-38276.22</v>
      </c>
      <c r="X8" s="6">
        <v>-38242.5</v>
      </c>
    </row>
    <row r="9" spans="2:26" x14ac:dyDescent="0.3">
      <c r="B9" s="9" t="s">
        <v>21</v>
      </c>
      <c r="C9" s="8">
        <v>0.13449058699999999</v>
      </c>
      <c r="D9" s="8">
        <v>0.19949966599999999</v>
      </c>
      <c r="E9" s="8">
        <v>97.449576699999994</v>
      </c>
      <c r="F9" s="8">
        <f>-0.00101110369</f>
        <v>-1.01110369E-3</v>
      </c>
      <c r="G9" s="8">
        <v>2.6324748299999999E-2</v>
      </c>
      <c r="H9" s="6">
        <v>0.103482299</v>
      </c>
      <c r="I9" s="6">
        <v>6.8523775000000004E-3</v>
      </c>
      <c r="J9" s="6">
        <v>1.4687407800000001</v>
      </c>
      <c r="K9" s="6">
        <v>1.2427193399999999E-3</v>
      </c>
      <c r="L9" s="6">
        <v>9.4319539000000004E-4</v>
      </c>
      <c r="M9" s="8">
        <v>6.3457746100000004E-2</v>
      </c>
      <c r="N9" s="8">
        <v>5.3232469000000001E-3</v>
      </c>
      <c r="O9" s="8">
        <v>7.10194437</v>
      </c>
      <c r="P9" s="8">
        <v>8.0890958399999996E-4</v>
      </c>
      <c r="Q9" s="8">
        <v>1.1227771200000001E-3</v>
      </c>
      <c r="R9" s="6">
        <f t="shared" si="1"/>
        <v>2.1193722636801939</v>
      </c>
      <c r="S9" s="6">
        <f t="shared" si="2"/>
        <v>37.477064233109303</v>
      </c>
      <c r="T9" s="6">
        <f t="shared" si="3"/>
        <v>13.721534783016049</v>
      </c>
      <c r="U9" s="7">
        <f t="shared" si="4"/>
        <v>1.2499588458331334</v>
      </c>
      <c r="V9" s="6">
        <f t="shared" si="5"/>
        <v>23.446103265802208</v>
      </c>
      <c r="W9" s="6">
        <v>-31709.11</v>
      </c>
      <c r="X9" s="6">
        <v>-31675.39</v>
      </c>
    </row>
    <row r="10" spans="2:26" x14ac:dyDescent="0.3">
      <c r="B10" s="9" t="s">
        <v>22</v>
      </c>
      <c r="C10" s="8">
        <v>6.5775529499999999E-2</v>
      </c>
      <c r="D10" s="8">
        <v>0.142711066</v>
      </c>
      <c r="E10" s="8">
        <v>63.519520499999999</v>
      </c>
      <c r="F10" s="8">
        <f>-0.000636197504</f>
        <v>-6.3619750399999996E-4</v>
      </c>
      <c r="G10" s="8">
        <v>2.0657917800000002E-2</v>
      </c>
      <c r="H10" s="6">
        <v>7.0871889300000004E-2</v>
      </c>
      <c r="I10" s="6">
        <v>6.8362987699999997E-3</v>
      </c>
      <c r="J10" s="6">
        <v>13.9474772</v>
      </c>
      <c r="K10" s="6">
        <v>1.13898345E-3</v>
      </c>
      <c r="L10" s="6">
        <v>2.3234583100000001E-3</v>
      </c>
      <c r="M10" s="8">
        <v>4.3545345399999998E-2</v>
      </c>
      <c r="N10" s="8">
        <v>5.1225260700000002E-3</v>
      </c>
      <c r="O10" s="8">
        <v>11.6131429</v>
      </c>
      <c r="P10" s="8">
        <v>7.3183125800000001E-4</v>
      </c>
      <c r="Q10" s="8">
        <v>1.7489862599999999E-3</v>
      </c>
      <c r="R10" s="7">
        <f t="shared" si="1"/>
        <v>1.5105065511777982</v>
      </c>
      <c r="S10" s="6">
        <f t="shared" si="2"/>
        <v>27.859509946818093</v>
      </c>
      <c r="T10" s="6">
        <f t="shared" si="3"/>
        <v>5.4696236020655524</v>
      </c>
      <c r="U10" s="7">
        <f t="shared" si="4"/>
        <v>0.869322671101321</v>
      </c>
      <c r="V10" s="6">
        <f t="shared" si="5"/>
        <v>11.811366545555368</v>
      </c>
      <c r="W10" s="6">
        <v>-37060.65</v>
      </c>
      <c r="X10" s="6">
        <v>-37026.92</v>
      </c>
    </row>
    <row r="11" spans="2:26" x14ac:dyDescent="0.3">
      <c r="B11" s="9" t="s">
        <v>23</v>
      </c>
      <c r="C11" s="8">
        <v>0.10843726200000001</v>
      </c>
      <c r="D11" s="8">
        <v>0.15874803400000001</v>
      </c>
      <c r="E11" s="8">
        <v>61.388856400000002</v>
      </c>
      <c r="F11" s="8">
        <f>-0.00110288586</f>
        <v>-1.1028858600000001E-3</v>
      </c>
      <c r="G11" s="8">
        <v>3.56447581E-2</v>
      </c>
      <c r="H11" s="6">
        <v>0.128992406</v>
      </c>
      <c r="I11" s="6">
        <v>1.06033198E-2</v>
      </c>
      <c r="J11" s="6">
        <v>12.426371400000001</v>
      </c>
      <c r="K11" s="6">
        <v>1.9161250899999999E-3</v>
      </c>
      <c r="L11" s="6">
        <v>4.5205694900000001E-3</v>
      </c>
      <c r="M11" s="8">
        <v>6.7067612999999998E-2</v>
      </c>
      <c r="N11" s="8">
        <v>5.5002463299999999E-3</v>
      </c>
      <c r="O11" s="8">
        <v>7.5387280800000003</v>
      </c>
      <c r="P11" s="8">
        <v>1.1721062999999999E-3</v>
      </c>
      <c r="Q11" s="8">
        <v>2.8669656699999999E-3</v>
      </c>
      <c r="R11" s="7">
        <f t="shared" si="1"/>
        <v>1.616834969212338</v>
      </c>
      <c r="S11" s="6">
        <f t="shared" si="2"/>
        <v>28.861986259440858</v>
      </c>
      <c r="T11" s="6">
        <f t="shared" si="3"/>
        <v>8.1431318053323398</v>
      </c>
      <c r="U11" s="7">
        <f t="shared" si="4"/>
        <v>0.94094354752636356</v>
      </c>
      <c r="V11" s="6">
        <f t="shared" si="5"/>
        <v>12.432921144814406</v>
      </c>
      <c r="W11" s="6">
        <v>-33820.050000000003</v>
      </c>
      <c r="X11" s="6">
        <v>-33786.33</v>
      </c>
    </row>
    <row r="12" spans="2:26" x14ac:dyDescent="0.3">
      <c r="B12" s="9" t="s">
        <v>24</v>
      </c>
      <c r="C12" s="8">
        <v>4.7915681799999998E-2</v>
      </c>
      <c r="D12" s="8">
        <v>0.110033385</v>
      </c>
      <c r="E12" s="8">
        <v>65.133735299999998</v>
      </c>
      <c r="F12" s="8">
        <f>-0.000381743859</f>
        <v>-3.8174385900000002E-4</v>
      </c>
      <c r="G12" s="8">
        <v>1.7828647400000001E-2</v>
      </c>
      <c r="H12" s="6">
        <v>5.9830188999999999E-2</v>
      </c>
      <c r="I12" s="6">
        <v>5.1059521699999997E-3</v>
      </c>
      <c r="J12" s="6">
        <v>10.0135062</v>
      </c>
      <c r="K12" s="6">
        <v>6.9555504099999999E-4</v>
      </c>
      <c r="L12" s="6">
        <v>1.15555998E-3</v>
      </c>
      <c r="M12" s="8">
        <v>3.65074518E-2</v>
      </c>
      <c r="N12" s="8">
        <v>4.8589446800000003E-3</v>
      </c>
      <c r="O12" s="8">
        <v>13.049366900000001</v>
      </c>
      <c r="P12" s="8">
        <v>5.9081578199999998E-4</v>
      </c>
      <c r="Q12" s="8">
        <v>1.6753031699999999E-3</v>
      </c>
      <c r="R12" s="7">
        <f t="shared" si="1"/>
        <v>1.3124904488677569</v>
      </c>
      <c r="S12" s="6">
        <f t="shared" si="2"/>
        <v>22.645531539577025</v>
      </c>
      <c r="T12" s="6">
        <f t="shared" si="3"/>
        <v>4.9913329741690378</v>
      </c>
      <c r="U12" s="7">
        <f t="shared" si="4"/>
        <v>0.64613009779078656</v>
      </c>
      <c r="V12" s="6">
        <f t="shared" si="5"/>
        <v>10.64204241910436</v>
      </c>
      <c r="W12" s="6">
        <v>-39767</v>
      </c>
      <c r="X12" s="6">
        <v>-39733.279999999999</v>
      </c>
    </row>
    <row r="13" spans="2:26" x14ac:dyDescent="0.3">
      <c r="B13" s="9" t="s">
        <v>25</v>
      </c>
      <c r="C13" s="8">
        <v>7.4778921400000004E-2</v>
      </c>
      <c r="D13" s="8">
        <v>0.18925688700000001</v>
      </c>
      <c r="E13" s="8">
        <v>73.6788509</v>
      </c>
      <c r="F13" s="8">
        <f>-0.0019141576</f>
        <v>-1.9141576000000001E-3</v>
      </c>
      <c r="G13" s="8">
        <v>3.3420187599999998E-2</v>
      </c>
      <c r="H13" s="6">
        <v>0.119463403</v>
      </c>
      <c r="I13" s="6">
        <v>8.2784411299999996E-3</v>
      </c>
      <c r="J13" s="6">
        <v>9.1751624799999991</v>
      </c>
      <c r="K13" s="6">
        <v>1.38437868E-3</v>
      </c>
      <c r="L13" s="6">
        <v>2.5095837600000001E-3</v>
      </c>
      <c r="M13" s="8">
        <v>6.6537078900000005E-2</v>
      </c>
      <c r="N13" s="8">
        <v>7.2368645700000003E-3</v>
      </c>
      <c r="O13" s="8">
        <v>10.4410597</v>
      </c>
      <c r="P13" s="8">
        <v>1.00387755E-3</v>
      </c>
      <c r="Q13" s="8">
        <v>2.4508205600000002E-3</v>
      </c>
      <c r="R13" s="7">
        <f t="shared" si="1"/>
        <v>1.1238684149688454</v>
      </c>
      <c r="S13" s="6">
        <f t="shared" si="2"/>
        <v>26.151779568261286</v>
      </c>
      <c r="T13" s="6">
        <f t="shared" si="3"/>
        <v>7.05664492082159</v>
      </c>
      <c r="U13" s="7">
        <f t="shared" si="4"/>
        <v>1.906764027146538</v>
      </c>
      <c r="V13" s="6">
        <f t="shared" si="5"/>
        <v>13.63632578633174</v>
      </c>
      <c r="W13" s="6">
        <v>-31980.86</v>
      </c>
      <c r="X13" s="6">
        <v>-31947.13</v>
      </c>
    </row>
    <row r="14" spans="2:26" x14ac:dyDescent="0.3">
      <c r="B14" s="9" t="s">
        <v>26</v>
      </c>
      <c r="C14" s="8">
        <v>7.2681889099999994E-2</v>
      </c>
      <c r="D14" s="8">
        <v>0.15983829699999999</v>
      </c>
      <c r="E14" s="8">
        <v>53.129874000000001</v>
      </c>
      <c r="F14" s="8">
        <f>-0.0028085238</f>
        <v>-2.8085238000000001E-3</v>
      </c>
      <c r="G14" s="8">
        <v>3.6466630299999997E-2</v>
      </c>
      <c r="H14" s="6">
        <v>0.11729423899999999</v>
      </c>
      <c r="I14" s="6">
        <v>7.9932134800000006E-3</v>
      </c>
      <c r="J14" s="6">
        <v>9.0517381500000003</v>
      </c>
      <c r="K14" s="6">
        <v>1.8844618100000001E-3</v>
      </c>
      <c r="L14" s="6">
        <v>3.3337976000000001E-3</v>
      </c>
      <c r="M14" s="8">
        <v>6.5865540900000005E-2</v>
      </c>
      <c r="N14" s="8">
        <v>4.67627557E-3</v>
      </c>
      <c r="O14" s="8">
        <v>6.1317497899999998</v>
      </c>
      <c r="P14" s="8">
        <v>1.2691594000000001E-3</v>
      </c>
      <c r="Q14" s="8">
        <v>2.54894618E-3</v>
      </c>
      <c r="R14" s="7">
        <f t="shared" si="1"/>
        <v>1.103488836603481</v>
      </c>
      <c r="S14" s="6">
        <f t="shared" si="2"/>
        <v>34.180683881296581</v>
      </c>
      <c r="T14" s="6">
        <f t="shared" si="3"/>
        <v>8.6647165686126275</v>
      </c>
      <c r="U14" s="6">
        <f t="shared" si="4"/>
        <v>2.2129007593530017</v>
      </c>
      <c r="V14" s="6">
        <f t="shared" si="5"/>
        <v>14.306551698161002</v>
      </c>
      <c r="W14" s="6">
        <v>-34305.019999999997</v>
      </c>
      <c r="X14" s="6">
        <v>-34271.300000000003</v>
      </c>
    </row>
    <row r="15" spans="2:26" x14ac:dyDescent="0.3">
      <c r="W15" s="12">
        <f>AVERAGE(W5:W14)</f>
        <v>-35770.422000000006</v>
      </c>
      <c r="X15" s="12">
        <f>AVERAGE(X5:X14)</f>
        <v>-35736.700000000004</v>
      </c>
      <c r="Y15" t="s">
        <v>55</v>
      </c>
    </row>
    <row r="16" spans="2:26" x14ac:dyDescent="0.3">
      <c r="B16" s="9" t="s">
        <v>27</v>
      </c>
      <c r="C16" s="8">
        <f>AVERAGE(C6:C14)</f>
        <v>9.099570615555555E-2</v>
      </c>
      <c r="D16" s="8">
        <f t="shared" ref="D16:G16" si="6">AVERAGE(D6:D14)</f>
        <v>0.15452430866666667</v>
      </c>
      <c r="E16" s="8">
        <f t="shared" si="6"/>
        <v>70.966944533333333</v>
      </c>
      <c r="F16" s="8">
        <f t="shared" si="6"/>
        <v>-1.2969227396666667E-3</v>
      </c>
      <c r="G16" s="8">
        <f t="shared" si="6"/>
        <v>2.6990610900000003E-2</v>
      </c>
      <c r="R16" s="2"/>
      <c r="S16" s="10" t="s">
        <v>52</v>
      </c>
    </row>
    <row r="17" spans="2:7" x14ac:dyDescent="0.3">
      <c r="B17" s="9" t="s">
        <v>28</v>
      </c>
      <c r="C17" s="8">
        <f>_xlfn.STDEV.S(C6:C14)</f>
        <v>3.4502210440408305E-2</v>
      </c>
      <c r="D17" s="8">
        <f t="shared" ref="D17:G17" si="7">_xlfn.STDEV.S(D6:D14)</f>
        <v>3.3874777800749087E-2</v>
      </c>
      <c r="E17" s="8">
        <f t="shared" si="7"/>
        <v>13.304535802726987</v>
      </c>
      <c r="F17" s="8">
        <f t="shared" si="7"/>
        <v>1.0283109206738171E-3</v>
      </c>
      <c r="G17" s="8">
        <f t="shared" si="7"/>
        <v>9.5109323716177363E-3</v>
      </c>
    </row>
    <row r="19" spans="2:7" x14ac:dyDescent="0.3">
      <c r="B19" t="s">
        <v>49</v>
      </c>
    </row>
    <row r="20" spans="2:7" x14ac:dyDescent="0.3">
      <c r="B20" s="5" t="s">
        <v>0</v>
      </c>
      <c r="C20" s="5" t="s">
        <v>1</v>
      </c>
      <c r="D20" s="5" t="s">
        <v>29</v>
      </c>
      <c r="E20" s="5" t="s">
        <v>30</v>
      </c>
      <c r="F20" s="5" t="s">
        <v>46</v>
      </c>
      <c r="G20" s="5" t="s">
        <v>47</v>
      </c>
    </row>
    <row r="21" spans="2:7" x14ac:dyDescent="0.3">
      <c r="B21" s="9" t="s">
        <v>48</v>
      </c>
      <c r="C21" s="8">
        <v>2.8931849999999999E-2</v>
      </c>
      <c r="D21" s="8">
        <v>0.17347718000000001</v>
      </c>
      <c r="E21" s="8">
        <v>0.12848947999999999</v>
      </c>
      <c r="F21" s="8">
        <v>-4.4925090000000001E-2</v>
      </c>
      <c r="G21" s="8">
        <v>4.4299610000000003E-2</v>
      </c>
    </row>
    <row r="22" spans="2:7" x14ac:dyDescent="0.3">
      <c r="B22" s="9" t="s">
        <v>18</v>
      </c>
      <c r="C22" s="8">
        <v>0.10420469</v>
      </c>
      <c r="D22" s="8">
        <v>0.29097013999999999</v>
      </c>
      <c r="E22" s="8">
        <v>4.9388145300000001</v>
      </c>
      <c r="F22" s="8">
        <v>-1.306208E-2</v>
      </c>
      <c r="G22" s="8">
        <v>0.12550516</v>
      </c>
    </row>
    <row r="23" spans="2:7" x14ac:dyDescent="0.3">
      <c r="B23" s="9" t="s">
        <v>19</v>
      </c>
      <c r="C23" s="8">
        <v>6.3643900000000003E-2</v>
      </c>
      <c r="D23" s="8">
        <v>0.17848855999999999</v>
      </c>
      <c r="E23" s="8">
        <v>0.24091778</v>
      </c>
      <c r="F23" s="8">
        <v>3.1971489999999998E-2</v>
      </c>
      <c r="G23" s="8">
        <v>7.2204980000000002E-2</v>
      </c>
    </row>
    <row r="24" spans="2:7" x14ac:dyDescent="0.3">
      <c r="B24" s="9" t="s">
        <v>20</v>
      </c>
      <c r="C24" s="8">
        <v>5.4642389999999999E-2</v>
      </c>
      <c r="D24" s="8">
        <v>0.19080517999999999</v>
      </c>
      <c r="E24" s="8">
        <v>0.26099425999999998</v>
      </c>
      <c r="F24" s="8">
        <v>-1.5189930000000001E-2</v>
      </c>
      <c r="G24" s="8">
        <v>8.3971210000000004E-2</v>
      </c>
    </row>
    <row r="25" spans="2:7" x14ac:dyDescent="0.3">
      <c r="B25" s="9" t="s">
        <v>21</v>
      </c>
      <c r="C25" s="8">
        <v>5.1249629999999997E-2</v>
      </c>
      <c r="D25" s="8">
        <v>0.30006966000000002</v>
      </c>
      <c r="E25" s="8">
        <v>2.1160611899999999</v>
      </c>
      <c r="F25" s="8">
        <v>1.2759049999999999E-2</v>
      </c>
      <c r="G25" s="8">
        <v>9.2122609999999994E-2</v>
      </c>
    </row>
    <row r="26" spans="2:7" x14ac:dyDescent="0.3">
      <c r="B26" s="9" t="s">
        <v>22</v>
      </c>
      <c r="C26" s="8">
        <v>6.6371059999999996E-2</v>
      </c>
      <c r="D26" s="8">
        <v>0.20597001000000001</v>
      </c>
      <c r="E26" s="8">
        <v>0.73078394000000002</v>
      </c>
      <c r="F26" s="8">
        <v>-1.1710949999999999E-2</v>
      </c>
      <c r="G26" s="8">
        <v>8.7788329999999998E-2</v>
      </c>
    </row>
    <row r="27" spans="2:7" x14ac:dyDescent="0.3">
      <c r="B27" s="9" t="s">
        <v>23</v>
      </c>
      <c r="C27" s="8">
        <v>5.90405793E-2</v>
      </c>
      <c r="D27" s="8">
        <v>0.25632979</v>
      </c>
      <c r="E27" s="8">
        <v>3.4732313600000002</v>
      </c>
      <c r="F27" s="8">
        <v>-4.5841753799999999E-4</v>
      </c>
      <c r="G27" s="8">
        <v>0.119176294</v>
      </c>
    </row>
    <row r="28" spans="2:7" x14ac:dyDescent="0.3">
      <c r="B28" s="9" t="s">
        <v>24</v>
      </c>
      <c r="C28" s="8">
        <v>1.122276E-2</v>
      </c>
      <c r="D28" s="8">
        <v>0.17417732</v>
      </c>
      <c r="E28" s="8">
        <v>0.36137667000000001</v>
      </c>
      <c r="F28" s="8">
        <v>2.981555E-2</v>
      </c>
      <c r="G28" s="8">
        <v>8.1678429999999996E-2</v>
      </c>
    </row>
    <row r="29" spans="2:7" x14ac:dyDescent="0.3">
      <c r="B29" s="9" t="s">
        <v>25</v>
      </c>
      <c r="C29" s="8">
        <v>5.71648409E-2</v>
      </c>
      <c r="D29" s="8">
        <v>0.28540542299999999</v>
      </c>
      <c r="E29" s="8">
        <v>4.1237093700000003</v>
      </c>
      <c r="F29" s="8">
        <v>-4.1008033199999997E-3</v>
      </c>
      <c r="G29" s="8">
        <v>0.10031551499999999</v>
      </c>
    </row>
    <row r="30" spans="2:7" x14ac:dyDescent="0.3">
      <c r="B30" s="9" t="s">
        <v>26</v>
      </c>
      <c r="C30" s="8">
        <v>9.0476150000000005E-2</v>
      </c>
      <c r="D30" s="8">
        <v>0.24745301</v>
      </c>
      <c r="E30" s="8">
        <v>3.5374761000000001</v>
      </c>
      <c r="F30" s="8">
        <v>-1.022517E-2</v>
      </c>
      <c r="G30" s="8">
        <v>0.10787539</v>
      </c>
    </row>
    <row r="31" spans="2:7" x14ac:dyDescent="0.3">
      <c r="C31" s="1"/>
      <c r="D31" s="1"/>
      <c r="E31" s="1"/>
      <c r="F31" s="1"/>
      <c r="G31" s="1"/>
    </row>
    <row r="32" spans="2:7" x14ac:dyDescent="0.3">
      <c r="B32" s="9" t="s">
        <v>27</v>
      </c>
      <c r="C32" s="8">
        <f>AVERAGE(C22:C30)</f>
        <v>6.2001777799999998E-2</v>
      </c>
      <c r="D32" s="8">
        <f t="shared" ref="D32:G32" si="8">AVERAGE(D22:D30)</f>
        <v>0.23662989922222222</v>
      </c>
      <c r="E32" s="8">
        <f t="shared" si="8"/>
        <v>2.1981516888888888</v>
      </c>
      <c r="F32" s="8">
        <f t="shared" si="8"/>
        <v>2.1998599046666664E-3</v>
      </c>
      <c r="G32" s="8">
        <f t="shared" si="8"/>
        <v>9.6737546555555554E-2</v>
      </c>
    </row>
    <row r="33" spans="2:23" x14ac:dyDescent="0.3">
      <c r="B33" s="9" t="s">
        <v>28</v>
      </c>
      <c r="C33" s="8">
        <f>_xlfn.STDEV.S(C22:C30)</f>
        <v>2.5966578128373875E-2</v>
      </c>
      <c r="D33" s="8">
        <f t="shared" ref="D33:G33" si="9">_xlfn.STDEV.S(D22:D30)</f>
        <v>5.0227502221971844E-2</v>
      </c>
      <c r="E33" s="8">
        <f t="shared" si="9"/>
        <v>1.8626465092281137</v>
      </c>
      <c r="F33" s="8">
        <f t="shared" si="9"/>
        <v>1.8338692675579509E-2</v>
      </c>
      <c r="G33" s="8">
        <f t="shared" si="9"/>
        <v>1.7891742730947329E-2</v>
      </c>
    </row>
    <row r="38" spans="2:23" x14ac:dyDescent="0.3">
      <c r="T38" s="29" t="s">
        <v>56</v>
      </c>
      <c r="U38" s="30"/>
      <c r="V38" s="29" t="s">
        <v>57</v>
      </c>
      <c r="W38" s="30"/>
    </row>
    <row r="39" spans="2:23" x14ac:dyDescent="0.3">
      <c r="S39" s="20" t="s">
        <v>0</v>
      </c>
      <c r="T39" s="16" t="s">
        <v>54</v>
      </c>
      <c r="U39" s="16" t="s">
        <v>53</v>
      </c>
      <c r="V39" s="21" t="s">
        <v>54</v>
      </c>
      <c r="W39" s="16" t="s">
        <v>53</v>
      </c>
    </row>
    <row r="40" spans="2:23" x14ac:dyDescent="0.3">
      <c r="S40" s="13" t="s">
        <v>17</v>
      </c>
      <c r="T40" s="14">
        <v>-39987.980000000003</v>
      </c>
      <c r="U40" s="14">
        <v>-39954.26</v>
      </c>
      <c r="V40" s="15">
        <v>-40039.31</v>
      </c>
      <c r="W40" s="16">
        <v>-40012.339999999997</v>
      </c>
    </row>
    <row r="41" spans="2:23" x14ac:dyDescent="0.3">
      <c r="S41" s="13" t="s">
        <v>18</v>
      </c>
      <c r="T41" s="14">
        <v>-31564.81</v>
      </c>
      <c r="U41" s="14">
        <v>-31531.09</v>
      </c>
      <c r="V41" s="15">
        <v>-31672.84</v>
      </c>
      <c r="W41" s="14">
        <v>-31645.86</v>
      </c>
    </row>
    <row r="42" spans="2:23" x14ac:dyDescent="0.3">
      <c r="S42" s="13" t="s">
        <v>19</v>
      </c>
      <c r="T42" s="14">
        <v>-39232.519999999997</v>
      </c>
      <c r="U42" s="14">
        <v>-39198.800000000003</v>
      </c>
      <c r="V42" s="15">
        <v>-39269.370000000003</v>
      </c>
      <c r="W42" s="14">
        <v>-39242.39</v>
      </c>
    </row>
    <row r="43" spans="2:23" x14ac:dyDescent="0.3">
      <c r="S43" s="13" t="s">
        <v>20</v>
      </c>
      <c r="T43" s="14">
        <v>-38276.22</v>
      </c>
      <c r="U43" s="14">
        <v>-38242.5</v>
      </c>
      <c r="V43" s="15">
        <v>-38294.36</v>
      </c>
      <c r="W43" s="14">
        <v>-38267.379999999997</v>
      </c>
    </row>
    <row r="44" spans="2:23" x14ac:dyDescent="0.3">
      <c r="S44" s="13" t="s">
        <v>21</v>
      </c>
      <c r="T44" s="14">
        <v>-31709.11</v>
      </c>
      <c r="U44" s="14">
        <v>-31675.39</v>
      </c>
      <c r="V44" s="15">
        <v>-31750.41</v>
      </c>
      <c r="W44" s="14">
        <v>-31723.439999999999</v>
      </c>
    </row>
    <row r="45" spans="2:23" x14ac:dyDescent="0.3">
      <c r="S45" s="13" t="s">
        <v>22</v>
      </c>
      <c r="T45" s="14">
        <v>-37060.65</v>
      </c>
      <c r="U45" s="14">
        <v>-37026.92</v>
      </c>
      <c r="V45" s="15">
        <v>-37080.199999999997</v>
      </c>
      <c r="W45" s="14">
        <v>-37053.22</v>
      </c>
    </row>
    <row r="46" spans="2:23" x14ac:dyDescent="0.3">
      <c r="S46" s="13" t="s">
        <v>23</v>
      </c>
      <c r="T46" s="14">
        <v>-33820.050000000003</v>
      </c>
      <c r="U46" s="14">
        <v>-33786.33</v>
      </c>
      <c r="V46" s="15">
        <v>-33991.67</v>
      </c>
      <c r="W46" s="14">
        <v>-33964.69</v>
      </c>
    </row>
    <row r="47" spans="2:23" x14ac:dyDescent="0.3">
      <c r="S47" s="13" t="s">
        <v>24</v>
      </c>
      <c r="T47" s="14">
        <v>-39767</v>
      </c>
      <c r="U47" s="14">
        <v>-39733.279999999999</v>
      </c>
      <c r="V47" s="15">
        <v>-39844.57</v>
      </c>
      <c r="W47" s="14">
        <v>-39817.599999999999</v>
      </c>
    </row>
    <row r="48" spans="2:23" x14ac:dyDescent="0.3">
      <c r="S48" s="13" t="s">
        <v>25</v>
      </c>
      <c r="T48" s="14">
        <v>-31980.86</v>
      </c>
      <c r="U48" s="14">
        <v>-31947.13</v>
      </c>
      <c r="V48" s="15">
        <v>-32064.02</v>
      </c>
      <c r="W48" s="14">
        <v>-32037.05</v>
      </c>
    </row>
    <row r="49" spans="19:23" x14ac:dyDescent="0.3">
      <c r="S49" s="14" t="s">
        <v>26</v>
      </c>
      <c r="T49" s="14">
        <v>-34305.019999999997</v>
      </c>
      <c r="U49" s="14">
        <v>-34271.300000000003</v>
      </c>
      <c r="V49" s="15">
        <v>-34432.879999999997</v>
      </c>
      <c r="W49" s="14">
        <v>-34405.9</v>
      </c>
    </row>
    <row r="50" spans="19:23" x14ac:dyDescent="0.3">
      <c r="S50" s="17" t="s">
        <v>58</v>
      </c>
      <c r="T50" s="18">
        <f>AVERAGE(T40:T49)</f>
        <v>-35770.422000000006</v>
      </c>
      <c r="U50" s="18">
        <f>AVERAGE(U40:U49)</f>
        <v>-35736.700000000004</v>
      </c>
      <c r="V50" s="19">
        <f>AVERAGE(V40:V49)</f>
        <v>-35843.963000000003</v>
      </c>
      <c r="W50" s="19">
        <f>AVERAGE(W40:W49)</f>
        <v>-35816.987000000001</v>
      </c>
    </row>
  </sheetData>
  <mergeCells count="2">
    <mergeCell ref="T38:U38"/>
    <mergeCell ref="V38:W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9E6F-CB72-154D-A02A-98203D0B8E81}">
  <dimension ref="B2:Z16"/>
  <sheetViews>
    <sheetView showGridLines="0" workbookViewId="0">
      <selection activeCell="B29" sqref="B29"/>
    </sheetView>
  </sheetViews>
  <sheetFormatPr defaultColWidth="11.19921875" defaultRowHeight="15.6" x14ac:dyDescent="0.3"/>
  <cols>
    <col min="1" max="1" width="2.796875" customWidth="1"/>
  </cols>
  <sheetData>
    <row r="2" spans="2:26" x14ac:dyDescent="0.3">
      <c r="B2" s="4" t="s">
        <v>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2:26" x14ac:dyDescent="0.3">
      <c r="B4" s="22"/>
      <c r="C4" s="31" t="s">
        <v>56</v>
      </c>
      <c r="D4" s="32"/>
      <c r="E4" s="33" t="s">
        <v>57</v>
      </c>
      <c r="F4" s="32"/>
    </row>
    <row r="5" spans="2:26" x14ac:dyDescent="0.3">
      <c r="B5" s="23" t="s">
        <v>0</v>
      </c>
      <c r="C5" s="24" t="s">
        <v>54</v>
      </c>
      <c r="D5" s="25" t="s">
        <v>53</v>
      </c>
      <c r="E5" s="25" t="s">
        <v>54</v>
      </c>
      <c r="F5" s="25" t="s">
        <v>53</v>
      </c>
    </row>
    <row r="6" spans="2:26" x14ac:dyDescent="0.3">
      <c r="B6" s="26" t="s">
        <v>17</v>
      </c>
      <c r="C6" s="24">
        <v>-39987.980000000003</v>
      </c>
      <c r="D6" s="25">
        <v>-39954.26</v>
      </c>
      <c r="E6" s="25">
        <v>-40039.31</v>
      </c>
      <c r="F6" s="25">
        <v>-40012.339999999997</v>
      </c>
    </row>
    <row r="7" spans="2:26" x14ac:dyDescent="0.3">
      <c r="B7" s="26" t="s">
        <v>18</v>
      </c>
      <c r="C7" s="24">
        <v>-31564.81</v>
      </c>
      <c r="D7" s="25">
        <v>-31531.09</v>
      </c>
      <c r="E7" s="25">
        <v>-31672.84</v>
      </c>
      <c r="F7" s="25">
        <v>-31645.86</v>
      </c>
    </row>
    <row r="8" spans="2:26" x14ac:dyDescent="0.3">
      <c r="B8" s="26" t="s">
        <v>19</v>
      </c>
      <c r="C8" s="24">
        <v>-39232.519999999997</v>
      </c>
      <c r="D8" s="25">
        <v>-39198.800000000003</v>
      </c>
      <c r="E8" s="25">
        <v>-39269.370000000003</v>
      </c>
      <c r="F8" s="25">
        <v>-39242.39</v>
      </c>
    </row>
    <row r="9" spans="2:26" x14ac:dyDescent="0.3">
      <c r="B9" s="26" t="s">
        <v>20</v>
      </c>
      <c r="C9" s="24">
        <v>-38276.22</v>
      </c>
      <c r="D9" s="25">
        <v>-38242.5</v>
      </c>
      <c r="E9" s="25">
        <v>-38294.36</v>
      </c>
      <c r="F9" s="25">
        <v>-38267.379999999997</v>
      </c>
    </row>
    <row r="10" spans="2:26" x14ac:dyDescent="0.3">
      <c r="B10" s="26" t="s">
        <v>21</v>
      </c>
      <c r="C10" s="24">
        <v>-31709.11</v>
      </c>
      <c r="D10" s="25">
        <v>-31675.39</v>
      </c>
      <c r="E10" s="25">
        <v>-31750.41</v>
      </c>
      <c r="F10" s="25">
        <v>-31723.439999999999</v>
      </c>
    </row>
    <row r="11" spans="2:26" x14ac:dyDescent="0.3">
      <c r="B11" s="26" t="s">
        <v>22</v>
      </c>
      <c r="C11" s="24">
        <v>-37060.65</v>
      </c>
      <c r="D11" s="25">
        <v>-37026.92</v>
      </c>
      <c r="E11" s="25">
        <v>-37080.199999999997</v>
      </c>
      <c r="F11" s="25">
        <v>-37053.22</v>
      </c>
    </row>
    <row r="12" spans="2:26" x14ac:dyDescent="0.3">
      <c r="B12" s="26" t="s">
        <v>23</v>
      </c>
      <c r="C12" s="24">
        <v>-33820.050000000003</v>
      </c>
      <c r="D12" s="25">
        <v>-33786.33</v>
      </c>
      <c r="E12" s="25">
        <v>-33991.67</v>
      </c>
      <c r="F12" s="25">
        <v>-33964.69</v>
      </c>
    </row>
    <row r="13" spans="2:26" x14ac:dyDescent="0.3">
      <c r="B13" s="26" t="s">
        <v>24</v>
      </c>
      <c r="C13" s="24">
        <v>-39767</v>
      </c>
      <c r="D13" s="25">
        <v>-39733.279999999999</v>
      </c>
      <c r="E13" s="25">
        <v>-39844.57</v>
      </c>
      <c r="F13" s="25">
        <v>-39817.599999999999</v>
      </c>
    </row>
    <row r="14" spans="2:26" x14ac:dyDescent="0.3">
      <c r="B14" s="26" t="s">
        <v>25</v>
      </c>
      <c r="C14" s="24">
        <v>-31980.86</v>
      </c>
      <c r="D14" s="25">
        <v>-31947.13</v>
      </c>
      <c r="E14" s="25">
        <v>-32064.02</v>
      </c>
      <c r="F14" s="25">
        <v>-32037.05</v>
      </c>
    </row>
    <row r="15" spans="2:26" x14ac:dyDescent="0.3">
      <c r="B15" s="24" t="s">
        <v>26</v>
      </c>
      <c r="C15" s="25">
        <v>-34305.019999999997</v>
      </c>
      <c r="D15" s="25">
        <v>-34271.300000000003</v>
      </c>
      <c r="E15" s="25">
        <v>-34432.879999999997</v>
      </c>
      <c r="F15" s="25">
        <v>-34405.9</v>
      </c>
    </row>
    <row r="16" spans="2:26" x14ac:dyDescent="0.3">
      <c r="B16" s="27" t="s">
        <v>58</v>
      </c>
      <c r="C16" s="28">
        <v>-35770.421999999999</v>
      </c>
      <c r="D16" s="28">
        <v>-35736.699999999997</v>
      </c>
      <c r="E16" s="28">
        <v>-35843.963000000003</v>
      </c>
      <c r="F16" s="28">
        <v>-35816.987000000001</v>
      </c>
    </row>
  </sheetData>
  <mergeCells count="2"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NIG</vt:lpstr>
      <vt:lpstr>MJD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Alioth, Julian</cp:lastModifiedBy>
  <dcterms:created xsi:type="dcterms:W3CDTF">2025-04-29T09:40:09Z</dcterms:created>
  <dcterms:modified xsi:type="dcterms:W3CDTF">2025-05-06T13:57:23Z</dcterms:modified>
</cp:coreProperties>
</file>