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90" windowWidth="14460" windowHeight="13905"/>
  </bookViews>
  <sheets>
    <sheet name="Sheet1" sheetId="1" r:id="rId1"/>
  </sheets>
  <definedNames>
    <definedName name="HeaderRange">Sheet1!$A$1:$N$1</definedName>
    <definedName name="NPVRange">Sheet1!$A$2:$N$3</definedName>
  </definedNames>
  <calcPr calcId="125725"/>
</workbook>
</file>

<file path=xl/calcChain.xml><?xml version="1.0" encoding="utf-8"?>
<calcChain xmlns="http://schemas.openxmlformats.org/spreadsheetml/2006/main">
  <c r="B91" i="1"/>
  <c r="P91" s="1"/>
  <c r="Q91" s="1"/>
  <c r="P90"/>
  <c r="Q90" s="1"/>
  <c r="B90"/>
  <c r="B89"/>
  <c r="P89" s="1"/>
  <c r="Q89" s="1"/>
  <c r="P88"/>
  <c r="Q88" s="1"/>
  <c r="B88"/>
  <c r="B87"/>
  <c r="P87" s="1"/>
  <c r="Q87" s="1"/>
  <c r="P86"/>
  <c r="Q86" s="1"/>
  <c r="B86"/>
  <c r="B85"/>
  <c r="P85" s="1"/>
  <c r="Q85" s="1"/>
  <c r="B10"/>
  <c r="P10" s="1"/>
  <c r="Q10" s="1"/>
  <c r="B83"/>
  <c r="P83" s="1"/>
  <c r="Q83" s="1"/>
  <c r="B78"/>
  <c r="P78" s="1"/>
  <c r="Q78" s="1"/>
  <c r="B79"/>
  <c r="P79" s="1"/>
  <c r="Q79" s="1"/>
  <c r="B80"/>
  <c r="P80" s="1"/>
  <c r="Q80" s="1"/>
  <c r="B82"/>
  <c r="P82" s="1"/>
  <c r="Q82" s="1"/>
  <c r="B81"/>
  <c r="P81" s="1"/>
  <c r="Q81" s="1"/>
  <c r="B68"/>
  <c r="P68" s="1"/>
  <c r="Q68" s="1"/>
  <c r="B77"/>
  <c r="P77" s="1"/>
  <c r="Q77" s="1"/>
  <c r="B76"/>
  <c r="P76" s="1"/>
  <c r="Q76" s="1"/>
  <c r="B75"/>
  <c r="P75" s="1"/>
  <c r="Q75" s="1"/>
  <c r="B74"/>
  <c r="P74" s="1"/>
  <c r="Q74" s="1"/>
  <c r="B73"/>
  <c r="P73" s="1"/>
  <c r="Q73" s="1"/>
  <c r="B72"/>
  <c r="P72" s="1"/>
  <c r="Q72" s="1"/>
  <c r="B71"/>
  <c r="P71" s="1"/>
  <c r="Q71" s="1"/>
  <c r="B70"/>
  <c r="P70" s="1"/>
  <c r="Q70" s="1"/>
  <c r="B3"/>
  <c r="P3" s="1"/>
  <c r="Q3" s="1"/>
  <c r="B2"/>
  <c r="P2" s="1"/>
  <c r="Q2" s="1"/>
  <c r="B49"/>
  <c r="P49" s="1"/>
  <c r="Q49" s="1"/>
  <c r="B53"/>
  <c r="P53" s="1"/>
  <c r="Q53" s="1"/>
  <c r="B60"/>
  <c r="P60" s="1"/>
  <c r="Q60" s="1"/>
  <c r="B57"/>
  <c r="P57" s="1"/>
  <c r="Q57" s="1"/>
  <c r="B44"/>
  <c r="P44" s="1"/>
  <c r="Q44" s="1"/>
  <c r="B40"/>
  <c r="P40" s="1"/>
  <c r="Q40" s="1"/>
  <c r="B67"/>
  <c r="P67" s="1"/>
  <c r="Q67" s="1"/>
  <c r="B66"/>
  <c r="P66" s="1"/>
  <c r="Q66" s="1"/>
  <c r="B59"/>
  <c r="P59" s="1"/>
  <c r="Q59" s="1"/>
  <c r="B63"/>
  <c r="P63" s="1"/>
  <c r="Q63" s="1"/>
  <c r="B64"/>
  <c r="P64" s="1"/>
  <c r="Q64" s="1"/>
  <c r="B65"/>
  <c r="P65" s="1"/>
  <c r="Q65" s="1"/>
  <c r="B62"/>
  <c r="P62" s="1"/>
  <c r="Q62" s="1"/>
  <c r="B56"/>
  <c r="P56" s="1"/>
  <c r="Q56" s="1"/>
  <c r="B58"/>
  <c r="P58" s="1"/>
  <c r="Q58" s="1"/>
  <c r="B55"/>
  <c r="P55" s="1"/>
  <c r="Q55" s="1"/>
  <c r="B48"/>
  <c r="P48" s="1"/>
  <c r="Q48" s="1"/>
  <c r="B50"/>
  <c r="P50" s="1"/>
  <c r="Q50" s="1"/>
  <c r="B52"/>
  <c r="P52" s="1"/>
  <c r="Q52" s="1"/>
  <c r="B51"/>
  <c r="P51" s="1"/>
  <c r="Q51" s="1"/>
  <c r="B46"/>
  <c r="P46" s="1"/>
  <c r="Q46" s="1"/>
  <c r="B45"/>
  <c r="P45" s="1"/>
  <c r="Q45" s="1"/>
  <c r="B43"/>
  <c r="P43" s="1"/>
  <c r="Q43" s="1"/>
  <c r="B42"/>
  <c r="P42" s="1"/>
  <c r="Q42" s="1"/>
  <c r="B39"/>
  <c r="P39" s="1"/>
  <c r="Q39" s="1"/>
  <c r="B38"/>
  <c r="P38" s="1"/>
  <c r="Q38" s="1"/>
  <c r="B37"/>
  <c r="P37" s="1"/>
  <c r="Q37" s="1"/>
  <c r="B36"/>
  <c r="P36" s="1"/>
  <c r="Q36" s="1"/>
  <c r="B35"/>
  <c r="P35" s="1"/>
  <c r="Q35" s="1"/>
  <c r="B32"/>
  <c r="P32" s="1"/>
  <c r="Q32" s="1"/>
  <c r="B33"/>
  <c r="P33" s="1"/>
  <c r="Q33" s="1"/>
  <c r="B31"/>
  <c r="P31" s="1"/>
  <c r="Q31" s="1"/>
  <c r="B29"/>
  <c r="P29" s="1"/>
  <c r="Q29" s="1"/>
  <c r="B28"/>
  <c r="P28" s="1"/>
  <c r="Q28" s="1"/>
  <c r="B25"/>
  <c r="P25" s="1"/>
  <c r="Q25" s="1"/>
  <c r="B26"/>
  <c r="P26" s="1"/>
  <c r="Q26" s="1"/>
  <c r="B23"/>
  <c r="P23" s="1"/>
  <c r="Q23" s="1"/>
  <c r="B24"/>
  <c r="P24" s="1"/>
  <c r="Q24" s="1"/>
  <c r="B22"/>
  <c r="P22" s="1"/>
  <c r="Q22" s="1"/>
  <c r="B20"/>
  <c r="P20" s="1"/>
  <c r="Q20" s="1"/>
  <c r="B21"/>
  <c r="P21" s="1"/>
  <c r="Q21" s="1"/>
  <c r="B19"/>
  <c r="P19" s="1"/>
  <c r="Q19" s="1"/>
  <c r="B13"/>
  <c r="P13" s="1"/>
  <c r="Q13" s="1"/>
  <c r="B14"/>
  <c r="P14" s="1"/>
  <c r="Q14" s="1"/>
  <c r="B16"/>
  <c r="P16" s="1"/>
  <c r="Q16" s="1"/>
  <c r="B17"/>
  <c r="P17" s="1"/>
  <c r="Q17" s="1"/>
  <c r="B15"/>
  <c r="P15" s="1"/>
  <c r="Q15" s="1"/>
  <c r="B12"/>
  <c r="P12" s="1"/>
  <c r="Q12" s="1"/>
  <c r="B5"/>
  <c r="P5" s="1"/>
  <c r="Q5" s="1"/>
  <c r="B8"/>
  <c r="P8" s="1"/>
  <c r="Q8" s="1"/>
  <c r="B9"/>
  <c r="P9" s="1"/>
  <c r="Q9" s="1"/>
  <c r="B7"/>
  <c r="P7" s="1"/>
  <c r="Q7" s="1"/>
  <c r="Q1" l="1"/>
  <c r="A1" s="1"/>
</calcChain>
</file>

<file path=xl/comments1.xml><?xml version="1.0" encoding="utf-8"?>
<comments xmlns="http://schemas.openxmlformats.org/spreadsheetml/2006/main">
  <authors>
    <author>peo</author>
    <author>Vladimir Korenev</author>
  </authors>
  <commentList>
    <comment ref="N3" authorId="0">
      <text>
        <r>
          <rPr>
            <b/>
            <sz val="8"/>
            <color indexed="81"/>
            <rFont val="Tahoma"/>
            <family val="2"/>
            <charset val="204"/>
          </rPr>
          <t>peo: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5" authorId="0">
      <text>
        <r>
          <rPr>
            <b/>
            <sz val="8"/>
            <color indexed="81"/>
            <rFont val="Tahoma"/>
            <family val="2"/>
            <charset val="204"/>
          </rPr>
          <t>peo:</t>
        </r>
        <r>
          <rPr>
            <sz val="8"/>
            <color indexed="81"/>
            <rFont val="Tahoma"/>
            <family val="2"/>
            <charset val="204"/>
          </rPr>
          <t xml:space="preserve">
Requires fractional exponents.</t>
        </r>
      </text>
    </comment>
    <comment ref="N35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36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37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38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39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40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42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43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44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45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46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48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49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50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51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52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53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55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56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57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58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59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  <comment ref="N60" authorId="1">
      <text>
        <r>
          <rPr>
            <b/>
            <sz val="8"/>
            <color indexed="81"/>
            <rFont val="Tahoma"/>
            <family val="2"/>
            <charset val="204"/>
          </rPr>
          <t>Vladimir Korenev:</t>
        </r>
        <r>
          <rPr>
            <sz val="8"/>
            <color indexed="81"/>
            <rFont val="Tahoma"/>
            <family val="2"/>
            <charset val="204"/>
          </rPr>
          <t xml:space="preserve">
Precision problem</t>
        </r>
      </text>
    </comment>
  </commentList>
</comments>
</file>

<file path=xl/sharedStrings.xml><?xml version="1.0" encoding="utf-8"?>
<sst xmlns="http://schemas.openxmlformats.org/spreadsheetml/2006/main" count="70" uniqueCount="25">
  <si>
    <t>Actual</t>
  </si>
  <si>
    <t>Inputs</t>
  </si>
  <si>
    <t>Name</t>
  </si>
  <si>
    <t># of Inputs</t>
  </si>
  <si>
    <t>Highlight</t>
  </si>
  <si>
    <t>Excel says</t>
  </si>
  <si>
    <t>Skip for</t>
  </si>
  <si>
    <t>IRR</t>
  </si>
  <si>
    <t>MIRR</t>
  </si>
  <si>
    <t>NPV</t>
  </si>
  <si>
    <t>long, bigdecimal</t>
  </si>
  <si>
    <t>bigdecimal</t>
  </si>
  <si>
    <t>DB</t>
  </si>
  <si>
    <t>DDB</t>
  </si>
  <si>
    <t>SLN</t>
  </si>
  <si>
    <t>SYD</t>
  </si>
  <si>
    <t>FV</t>
  </si>
  <si>
    <t>NPER</t>
  </si>
  <si>
    <t>PMT</t>
  </si>
  <si>
    <t>PV</t>
  </si>
  <si>
    <t>RATE</t>
  </si>
  <si>
    <t>VDB</t>
  </si>
  <si>
    <t>!NUM:FE</t>
  </si>
  <si>
    <t>Custom check</t>
  </si>
  <si>
    <t>XIRR</t>
  </si>
</sst>
</file>

<file path=xl/styles.xml><?xml version="1.0" encoding="utf-8"?>
<styleSheet xmlns="http://schemas.openxmlformats.org/spreadsheetml/2006/main">
  <numFmts count="1">
    <numFmt numFmtId="164" formatCode="m/d/yy\ h:mm;@"/>
  </numFmts>
  <fonts count="7">
    <font>
      <sz val="10"/>
      <name val="Verdana"/>
    </font>
    <font>
      <sz val="8"/>
      <name val="Verdana"/>
      <family val="2"/>
      <charset val="204"/>
    </font>
    <font>
      <u/>
      <sz val="10"/>
      <name val="Verdana"/>
      <family val="2"/>
      <charset val="204"/>
    </font>
    <font>
      <i/>
      <sz val="10"/>
      <name val="Verdana"/>
      <family val="2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10"/>
      <name val="Verdana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3" fillId="0" borderId="0" xfId="0" applyFont="1"/>
    <xf numFmtId="0" fontId="2" fillId="0" borderId="0" xfId="0" applyFont="1" applyAlignment="1">
      <alignment vertical="center"/>
    </xf>
    <xf numFmtId="0" fontId="0" fillId="0" borderId="0" xfId="0" quotePrefix="1"/>
    <xf numFmtId="9" fontId="0" fillId="0" borderId="0" xfId="0" applyNumberFormat="1"/>
    <xf numFmtId="0" fontId="0" fillId="0" borderId="0" xfId="0" applyNumberFormat="1"/>
    <xf numFmtId="10" fontId="0" fillId="0" borderId="0" xfId="0" applyNumberFormat="1"/>
    <xf numFmtId="0" fontId="6" fillId="0" borderId="0" xfId="0" applyFont="1"/>
    <xf numFmtId="16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114">
    <dxf>
      <fill>
        <patternFill>
          <bgColor indexed="34"/>
        </patternFill>
      </fill>
    </dxf>
    <dxf>
      <fill>
        <patternFill>
          <bgColor indexed="34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ill>
        <patternFill>
          <bgColor indexed="34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  <dxf>
      <fill>
        <patternFill>
          <bgColor indexed="34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29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Q91"/>
  <sheetViews>
    <sheetView tabSelected="1" topLeftCell="B52" workbookViewId="0">
      <selection activeCell="N88" sqref="N88"/>
    </sheetView>
  </sheetViews>
  <sheetFormatPr defaultRowHeight="12.75"/>
  <cols>
    <col min="1" max="1" width="14.125" customWidth="1"/>
    <col min="2" max="2" width="14.125" style="5" customWidth="1"/>
    <col min="3" max="3" width="13.125" customWidth="1"/>
    <col min="4" max="4" width="9.25" customWidth="1"/>
    <col min="5" max="5" width="10.25" customWidth="1"/>
    <col min="6" max="6" width="6.75" customWidth="1"/>
    <col min="7" max="8" width="6.125" customWidth="1"/>
    <col min="9" max="9" width="8.5" customWidth="1"/>
    <col min="10" max="10" width="10.25" style="1" customWidth="1"/>
    <col min="11" max="11" width="24.25" customWidth="1"/>
    <col min="14" max="14" width="14.125" bestFit="1" customWidth="1"/>
  </cols>
  <sheetData>
    <row r="1" spans="1:17" s="2" customFormat="1" ht="25.5" customHeight="1">
      <c r="A1" s="2" t="str">
        <f>IF( Q1, "Expected", "FAILED!" )</f>
        <v>Expected</v>
      </c>
      <c r="B1" s="2" t="s">
        <v>0</v>
      </c>
      <c r="C1" s="2" t="s">
        <v>1</v>
      </c>
      <c r="J1" s="2" t="s">
        <v>3</v>
      </c>
      <c r="K1" s="2" t="s">
        <v>2</v>
      </c>
      <c r="L1" s="2" t="s">
        <v>4</v>
      </c>
      <c r="M1" s="2" t="s">
        <v>5</v>
      </c>
      <c r="N1" s="2" t="s">
        <v>6</v>
      </c>
      <c r="O1" s="2" t="s">
        <v>23</v>
      </c>
      <c r="Q1" s="2" t="b">
        <f>AND( Q2:Q10000 )</f>
        <v>1</v>
      </c>
    </row>
    <row r="2" spans="1:17">
      <c r="A2">
        <v>1.1884434123352206</v>
      </c>
      <c r="B2" s="5">
        <f>NPV(C2,D2:G2)</f>
        <v>1.1884434123352206</v>
      </c>
      <c r="C2" s="4">
        <v>0.1</v>
      </c>
      <c r="D2">
        <v>-10</v>
      </c>
      <c r="E2">
        <v>3</v>
      </c>
      <c r="F2">
        <v>4.2</v>
      </c>
      <c r="G2">
        <v>6.8</v>
      </c>
      <c r="J2" s="1">
        <v>5</v>
      </c>
      <c r="K2" t="s">
        <v>9</v>
      </c>
      <c r="L2" t="s">
        <v>9</v>
      </c>
      <c r="P2" t="b">
        <f>OR(ISBLANK(B2),IF(ISERROR(B2),ERROR.TYPE(B2)=IF(ISBLANK(M2),ERROR.TYPE(A2),ERROR.TYPE(M2)),IF(ISBLANK(M2),AND(NOT(ISBLANK(A2)),A2=B2),B2=M2)))</f>
        <v>1</v>
      </c>
      <c r="Q2" t="b">
        <f>IF(ISBLANK(O2),IF(ISERROR(P2),FALSE,P2),O2)</f>
        <v>1</v>
      </c>
    </row>
    <row r="3" spans="1:17">
      <c r="A3">
        <v>1.9220615549323696</v>
      </c>
      <c r="B3" s="5">
        <f>NPV(C3,E3:I3)+D3</f>
        <v>1.9220615549323696</v>
      </c>
      <c r="C3" s="4">
        <v>0.08</v>
      </c>
      <c r="D3" s="5">
        <v>-40</v>
      </c>
      <c r="E3" s="5">
        <v>8</v>
      </c>
      <c r="F3" s="5">
        <v>9.1999999999999993</v>
      </c>
      <c r="G3" s="5">
        <v>10</v>
      </c>
      <c r="H3" s="5">
        <v>12</v>
      </c>
      <c r="I3" s="5">
        <v>14.5</v>
      </c>
      <c r="J3" s="1">
        <v>7</v>
      </c>
      <c r="N3" t="s">
        <v>10</v>
      </c>
      <c r="P3" t="b">
        <f>OR(ISBLANK(B3),IF(ISERROR(B3),ERROR.TYPE(B3)=IF(ISBLANK(M3),ERROR.TYPE(A3),ERROR.TYPE(M3)),IF(ISBLANK(M3),AND(NOT(ISBLANK(A3)),A3=B3),B3=M3)))</f>
        <v>1</v>
      </c>
      <c r="Q3" t="b">
        <f>IF(ISBLANK(O3),IF(ISERROR(P3),FALSE,P3),O3)</f>
        <v>1</v>
      </c>
    </row>
    <row r="4" spans="1:17">
      <c r="C4" s="4"/>
      <c r="D4" s="5"/>
      <c r="E4" s="5"/>
      <c r="F4" s="5"/>
      <c r="G4" s="5"/>
      <c r="H4" s="5"/>
      <c r="I4" s="5"/>
    </row>
    <row r="5" spans="1:17">
      <c r="A5">
        <v>6.2522011677732303E-2</v>
      </c>
      <c r="B5" s="5">
        <f>MIRR(C5:G5,H5,I5)</f>
        <v>6.2522011677732303E-2</v>
      </c>
      <c r="C5">
        <v>-120</v>
      </c>
      <c r="D5">
        <v>39</v>
      </c>
      <c r="E5">
        <v>30</v>
      </c>
      <c r="F5">
        <v>21</v>
      </c>
      <c r="G5">
        <v>37</v>
      </c>
      <c r="H5" s="4">
        <v>0.1</v>
      </c>
      <c r="I5" s="4">
        <v>0.12</v>
      </c>
      <c r="J5" s="1">
        <v>7</v>
      </c>
      <c r="K5" t="s">
        <v>8</v>
      </c>
      <c r="L5" t="s">
        <v>8</v>
      </c>
      <c r="N5" t="s">
        <v>11</v>
      </c>
      <c r="P5" t="b">
        <f>OR(ISBLANK(B5),IF(ISERROR(B5),ERROR.TYPE(B5)=IF(ISBLANK(M5),ERROR.TYPE(A5),ERROR.TYPE(M5)),IF(ISBLANK(M5),AND(NOT(ISBLANK(A5)),A5=B5),B5=M5)))</f>
        <v>1</v>
      </c>
      <c r="Q5" t="b">
        <f>IF(ISBLANK(O5),IF(ISERROR(P5),FALSE,P5),O5)</f>
        <v>1</v>
      </c>
    </row>
    <row r="7" spans="1:17">
      <c r="A7">
        <v>8.6630948036342512E-2</v>
      </c>
      <c r="B7" s="5">
        <f>IRR(C7:H7)</f>
        <v>8.6630948036342512E-2</v>
      </c>
      <c r="C7">
        <v>-70</v>
      </c>
      <c r="D7">
        <v>12</v>
      </c>
      <c r="E7">
        <v>15</v>
      </c>
      <c r="F7">
        <v>18</v>
      </c>
      <c r="G7">
        <v>21</v>
      </c>
      <c r="H7">
        <v>26</v>
      </c>
      <c r="J7" s="1">
        <v>6</v>
      </c>
      <c r="K7" t="s">
        <v>7</v>
      </c>
      <c r="L7" t="s">
        <v>7</v>
      </c>
      <c r="P7" t="b">
        <f>OR(ISBLANK(B7),IF(ISERROR(B7),ERROR.TYPE(B7)=IF(ISBLANK(M7),ERROR.TYPE(A7),ERROR.TYPE(M7)),IF(ISBLANK(M7),AND(NOT(ISBLANK(A7)),A7=B7),B7=M7)))</f>
        <v>1</v>
      </c>
      <c r="Q7" t="b">
        <f>IF(ISBLANK(O7),IF(ISERROR(P7),FALSE,P7),O7)</f>
        <v>1</v>
      </c>
    </row>
    <row r="8" spans="1:17">
      <c r="A8">
        <v>-0.44350694133465396</v>
      </c>
      <c r="B8" s="5">
        <f>IRR(C8:E8,F8)</f>
        <v>-0.44350694133465396</v>
      </c>
      <c r="C8">
        <v>-70</v>
      </c>
      <c r="D8">
        <v>12</v>
      </c>
      <c r="E8">
        <v>15</v>
      </c>
      <c r="F8" s="4">
        <v>-0.1</v>
      </c>
      <c r="J8" s="1">
        <v>4</v>
      </c>
      <c r="P8" t="b">
        <f>OR(ISBLANK(B8),IF(ISERROR(B8),ERROR.TYPE(B8)=IF(ISBLANK(M8),ERROR.TYPE(A8),ERROR.TYPE(M8)),IF(ISBLANK(M8),AND(NOT(ISBLANK(A8)),A8=B8),B8=M8)))</f>
        <v>1</v>
      </c>
      <c r="Q8" t="b">
        <f>IF(ISBLANK(O8),IF(ISERROR(P8),FALSE,P8),O8)</f>
        <v>1</v>
      </c>
    </row>
    <row r="9" spans="1:17">
      <c r="A9">
        <v>5.1881654954215053E-2</v>
      </c>
      <c r="B9" s="5">
        <f>IRR(C9:G9)</f>
        <v>5.1881654954215053E-2</v>
      </c>
      <c r="C9">
        <v>100</v>
      </c>
      <c r="D9">
        <v>-50</v>
      </c>
      <c r="E9">
        <v>-30</v>
      </c>
      <c r="F9">
        <v>-20</v>
      </c>
      <c r="G9">
        <v>-10</v>
      </c>
      <c r="J9" s="1">
        <v>5</v>
      </c>
      <c r="P9" t="b">
        <f>OR(ISBLANK(B9),IF(ISERROR(B9),ERROR.TYPE(B9)=IF(ISBLANK(M9),ERROR.TYPE(A9),ERROR.TYPE(M9)),IF(ISBLANK(M9),AND(NOT(ISBLANK(A9)),A9=B9),B9=M9)))</f>
        <v>1</v>
      </c>
      <c r="Q9" t="b">
        <f>IF(ISBLANK(O9),IF(ISERROR(P9),FALSE,P9),O9)</f>
        <v>1</v>
      </c>
    </row>
    <row r="10" spans="1:17">
      <c r="A10" t="s">
        <v>22</v>
      </c>
      <c r="B10" s="5" t="e">
        <f>IRR(C10:G10)</f>
        <v>#NUM!</v>
      </c>
      <c r="C10">
        <v>34</v>
      </c>
      <c r="D10">
        <v>12</v>
      </c>
      <c r="E10">
        <v>15</v>
      </c>
      <c r="F10">
        <v>18</v>
      </c>
      <c r="G10">
        <v>21</v>
      </c>
      <c r="J10" s="1">
        <v>5</v>
      </c>
      <c r="M10" s="3" t="e">
        <v>#NUM!</v>
      </c>
      <c r="P10" t="b">
        <f>OR(ISBLANK(B10),IF(ISERROR(B10),ERROR.TYPE(B10)=IF(ISBLANK(M10),ERROR.TYPE(A10),ERROR.TYPE(M10)),IF(ISBLANK(M10),AND(NOT(ISBLANK(A10)),A10=B10),B10=M10)))</f>
        <v>1</v>
      </c>
      <c r="Q10" t="b">
        <f>IF(ISBLANK(O10),IF(ISERROR(P10),FALSE,P10),O10)</f>
        <v>1</v>
      </c>
    </row>
    <row r="12" spans="1:17">
      <c r="A12">
        <v>2752.9617600000001</v>
      </c>
      <c r="B12" s="5">
        <f>DB(C12,D12,E12,F12)</f>
        <v>2752.9617600000001</v>
      </c>
      <c r="C12">
        <v>12345.12</v>
      </c>
      <c r="D12">
        <v>987.65</v>
      </c>
      <c r="E12">
        <v>10</v>
      </c>
      <c r="F12">
        <v>1</v>
      </c>
      <c r="J12" s="1">
        <v>4</v>
      </c>
      <c r="K12" t="s">
        <v>12</v>
      </c>
      <c r="L12" t="s">
        <v>12</v>
      </c>
      <c r="P12" t="b">
        <f t="shared" ref="P12:P17" si="0">OR(ISBLANK(B12),IF(ISERROR(B12),ERROR.TYPE(B12)=IF(ISBLANK(M12),ERROR.TYPE(A12),ERROR.TYPE(M12)),IF(ISBLANK(M12),AND(NOT(ISBLANK(A12)),A12=B12),B12=M12)))</f>
        <v>1</v>
      </c>
      <c r="Q12" t="b">
        <f t="shared" ref="Q12:Q17" si="1">IF(ISBLANK(O12),IF(ISERROR(P12),FALSE,P12),O12)</f>
        <v>1</v>
      </c>
    </row>
    <row r="13" spans="1:17">
      <c r="A13">
        <v>1003.4234680309769</v>
      </c>
      <c r="B13" s="5">
        <f>DB(C13,D13,E13,F13)</f>
        <v>1003.4234680309769</v>
      </c>
      <c r="C13">
        <v>12345.12</v>
      </c>
      <c r="D13">
        <v>987.65</v>
      </c>
      <c r="E13">
        <v>10</v>
      </c>
      <c r="F13">
        <v>5</v>
      </c>
      <c r="J13" s="1">
        <v>4</v>
      </c>
      <c r="P13" t="b">
        <f t="shared" si="0"/>
        <v>1</v>
      </c>
      <c r="Q13" t="b">
        <f t="shared" si="1"/>
        <v>1</v>
      </c>
    </row>
    <row r="14" spans="1:17">
      <c r="A14">
        <v>284.17727671733377</v>
      </c>
      <c r="B14" s="5">
        <f>DB(C14,D14,E14,F14)</f>
        <v>284.17727671733377</v>
      </c>
      <c r="C14">
        <v>12345.12</v>
      </c>
      <c r="D14">
        <v>987.65</v>
      </c>
      <c r="E14">
        <v>10</v>
      </c>
      <c r="F14">
        <v>10</v>
      </c>
      <c r="J14" s="1">
        <v>4</v>
      </c>
      <c r="P14" t="b">
        <f t="shared" si="0"/>
        <v>1</v>
      </c>
      <c r="Q14" t="b">
        <f t="shared" si="1"/>
        <v>1</v>
      </c>
    </row>
    <row r="15" spans="1:17">
      <c r="A15">
        <v>1605.8943600000002</v>
      </c>
      <c r="B15" s="5">
        <f>DB(C15,D15,E15,F15,G15)</f>
        <v>1605.8943600000002</v>
      </c>
      <c r="C15">
        <v>12345.12</v>
      </c>
      <c r="D15">
        <v>987.65</v>
      </c>
      <c r="E15">
        <v>10</v>
      </c>
      <c r="F15">
        <v>1</v>
      </c>
      <c r="G15">
        <v>7</v>
      </c>
      <c r="J15" s="1">
        <v>5</v>
      </c>
      <c r="P15" t="b">
        <f t="shared" si="0"/>
        <v>1</v>
      </c>
      <c r="Q15" t="b">
        <f t="shared" si="1"/>
        <v>1</v>
      </c>
    </row>
    <row r="16" spans="1:17">
      <c r="A16">
        <v>1123.4167291693875</v>
      </c>
      <c r="B16" s="5">
        <f>DB(C16,D16,E16,F16,G16)</f>
        <v>1123.4167291693875</v>
      </c>
      <c r="C16">
        <v>12345.12</v>
      </c>
      <c r="D16">
        <v>987.65</v>
      </c>
      <c r="E16">
        <v>10</v>
      </c>
      <c r="F16">
        <v>5</v>
      </c>
      <c r="G16">
        <v>7</v>
      </c>
      <c r="J16" s="1">
        <v>5</v>
      </c>
      <c r="P16" t="b">
        <f t="shared" si="0"/>
        <v>1</v>
      </c>
      <c r="Q16" t="b">
        <f t="shared" si="1"/>
        <v>1</v>
      </c>
    </row>
    <row r="17" spans="1:17">
      <c r="A17">
        <v>103.0043955434808</v>
      </c>
      <c r="B17" s="5">
        <f>DB(C17,D17,E17,F17,G17)</f>
        <v>103.0043955434808</v>
      </c>
      <c r="C17">
        <v>12345.12</v>
      </c>
      <c r="D17">
        <v>987.65</v>
      </c>
      <c r="E17">
        <v>10</v>
      </c>
      <c r="F17">
        <v>11</v>
      </c>
      <c r="G17">
        <v>7</v>
      </c>
      <c r="J17" s="1">
        <v>5</v>
      </c>
      <c r="P17" t="b">
        <f t="shared" si="0"/>
        <v>1</v>
      </c>
      <c r="Q17" t="b">
        <f t="shared" si="1"/>
        <v>1</v>
      </c>
    </row>
    <row r="19" spans="1:17">
      <c r="A19">
        <v>2469.0240000000003</v>
      </c>
      <c r="B19" s="5">
        <f>DDB(C19,D19,E19,F19)</f>
        <v>2469.0240000000003</v>
      </c>
      <c r="C19">
        <v>12345.12</v>
      </c>
      <c r="D19">
        <v>987.65</v>
      </c>
      <c r="E19">
        <v>10</v>
      </c>
      <c r="F19">
        <v>1</v>
      </c>
      <c r="J19" s="1">
        <v>4</v>
      </c>
      <c r="K19" t="s">
        <v>13</v>
      </c>
      <c r="L19" t="s">
        <v>13</v>
      </c>
      <c r="P19" t="b">
        <f t="shared" ref="P19:P26" si="2">OR(ISBLANK(B19),IF(ISERROR(B19),ERROR.TYPE(B19)=IF(ISBLANK(M19),ERROR.TYPE(A19),ERROR.TYPE(M19)),IF(ISBLANK(M19),AND(NOT(ISBLANK(A19)),A19=B19),B19=M19)))</f>
        <v>1</v>
      </c>
      <c r="Q19" t="b">
        <f t="shared" ref="Q19:Q26" si="3">IF(ISBLANK(O19),IF(ISERROR(P19),FALSE,P19),O19)</f>
        <v>1</v>
      </c>
    </row>
    <row r="20" spans="1:17">
      <c r="A20">
        <v>904.5451574605321</v>
      </c>
      <c r="B20" s="5">
        <f>DDB(C20,D20,E20,F20)</f>
        <v>904.5451574605321</v>
      </c>
      <c r="C20">
        <v>12345.12</v>
      </c>
      <c r="D20">
        <v>987.65</v>
      </c>
      <c r="E20">
        <v>10</v>
      </c>
      <c r="F20">
        <v>5.5</v>
      </c>
      <c r="J20" s="1">
        <v>4</v>
      </c>
      <c r="P20" t="b">
        <f t="shared" si="2"/>
        <v>1</v>
      </c>
      <c r="Q20" t="b">
        <f t="shared" si="3"/>
        <v>1</v>
      </c>
    </row>
    <row r="21" spans="1:17">
      <c r="A21">
        <v>331.38679165747232</v>
      </c>
      <c r="B21" s="5">
        <f>DDB(C21,D21,E21,F21)</f>
        <v>331.38679165747232</v>
      </c>
      <c r="C21">
        <v>12345.12</v>
      </c>
      <c r="D21">
        <v>987.65</v>
      </c>
      <c r="E21">
        <v>10</v>
      </c>
      <c r="F21">
        <v>10</v>
      </c>
      <c r="J21" s="1">
        <v>4</v>
      </c>
      <c r="P21" t="b">
        <f t="shared" si="2"/>
        <v>1</v>
      </c>
      <c r="Q21" t="b">
        <f t="shared" si="3"/>
        <v>1</v>
      </c>
    </row>
    <row r="22" spans="1:17">
      <c r="A22">
        <v>1851.768</v>
      </c>
      <c r="B22" s="5">
        <f>DDB(C22,D22,E22,F22,G22)</f>
        <v>1851.768</v>
      </c>
      <c r="C22">
        <v>12345.12</v>
      </c>
      <c r="D22">
        <v>987.65</v>
      </c>
      <c r="E22">
        <v>10</v>
      </c>
      <c r="F22">
        <v>1</v>
      </c>
      <c r="G22">
        <v>1.5</v>
      </c>
      <c r="J22" s="1">
        <v>5</v>
      </c>
      <c r="P22" t="b">
        <f t="shared" si="2"/>
        <v>1</v>
      </c>
      <c r="Q22" t="b">
        <f t="shared" si="3"/>
        <v>1</v>
      </c>
    </row>
    <row r="23" spans="1:17">
      <c r="A23">
        <v>891.1929465967952</v>
      </c>
      <c r="B23" s="5">
        <f>DDB(C23,D23,E23,F23,G23)</f>
        <v>891.1929465967952</v>
      </c>
      <c r="C23">
        <v>12345.12</v>
      </c>
      <c r="D23">
        <v>987.65</v>
      </c>
      <c r="E23">
        <v>10</v>
      </c>
      <c r="F23">
        <v>5.5</v>
      </c>
      <c r="G23">
        <v>1.5</v>
      </c>
      <c r="J23" s="1">
        <v>5</v>
      </c>
      <c r="P23" t="b">
        <f t="shared" si="2"/>
        <v>1</v>
      </c>
      <c r="Q23" t="b">
        <f t="shared" si="3"/>
        <v>1</v>
      </c>
    </row>
    <row r="24" spans="1:17">
      <c r="A24">
        <v>428.90084938495431</v>
      </c>
      <c r="B24" s="5">
        <f>DDB(C24,D24,E24,F24,G24)</f>
        <v>428.90084938495431</v>
      </c>
      <c r="C24">
        <v>12345.12</v>
      </c>
      <c r="D24">
        <v>987.65</v>
      </c>
      <c r="E24">
        <v>10</v>
      </c>
      <c r="F24">
        <v>10</v>
      </c>
      <c r="G24">
        <v>1.5</v>
      </c>
      <c r="J24" s="1">
        <v>5</v>
      </c>
      <c r="P24" t="b">
        <f t="shared" si="2"/>
        <v>1</v>
      </c>
      <c r="Q24" t="b">
        <f t="shared" si="3"/>
        <v>1</v>
      </c>
    </row>
    <row r="25" spans="1:17">
      <c r="A25">
        <v>11357.47</v>
      </c>
      <c r="B25" s="5">
        <f>DDB(C25,D25,E25,F25,G25)</f>
        <v>11357.470000000001</v>
      </c>
      <c r="C25">
        <v>12345.12</v>
      </c>
      <c r="D25">
        <v>987.65</v>
      </c>
      <c r="E25">
        <v>10</v>
      </c>
      <c r="F25">
        <v>1</v>
      </c>
      <c r="G25">
        <v>10.1</v>
      </c>
      <c r="J25" s="1">
        <v>5</v>
      </c>
      <c r="P25" t="b">
        <f t="shared" si="2"/>
        <v>1</v>
      </c>
      <c r="Q25" t="b">
        <f t="shared" si="3"/>
        <v>1</v>
      </c>
    </row>
    <row r="26" spans="1:17">
      <c r="A26">
        <v>0</v>
      </c>
      <c r="B26" s="5">
        <f>DDB(C26,D26,E26,F26,G26)</f>
        <v>0</v>
      </c>
      <c r="C26">
        <v>12345.12</v>
      </c>
      <c r="D26">
        <v>987.65</v>
      </c>
      <c r="E26">
        <v>10</v>
      </c>
      <c r="F26">
        <v>1.0009999999999999</v>
      </c>
      <c r="G26">
        <v>10.1</v>
      </c>
      <c r="J26" s="1">
        <v>5</v>
      </c>
      <c r="P26" t="b">
        <f t="shared" si="2"/>
        <v>1</v>
      </c>
      <c r="Q26" t="b">
        <f t="shared" si="3"/>
        <v>1</v>
      </c>
    </row>
    <row r="28" spans="1:17">
      <c r="A28">
        <v>2250</v>
      </c>
      <c r="B28" s="5">
        <f>SLN(C28,D28,E28)</f>
        <v>2250</v>
      </c>
      <c r="C28" s="5">
        <v>30000</v>
      </c>
      <c r="D28">
        <v>7500</v>
      </c>
      <c r="E28">
        <v>10</v>
      </c>
      <c r="J28" s="1">
        <v>3</v>
      </c>
      <c r="K28" t="s">
        <v>14</v>
      </c>
      <c r="L28" t="s">
        <v>14</v>
      </c>
      <c r="P28" t="b">
        <f>OR(ISBLANK(B28),IF(ISERROR(B28),ERROR.TYPE(B28)=IF(ISBLANK(M28),ERROR.TYPE(A28),ERROR.TYPE(M28)),IF(ISBLANK(M28),AND(NOT(ISBLANK(A28)),A28=B28),B28=M28)))</f>
        <v>1</v>
      </c>
      <c r="Q28" t="b">
        <f>IF(ISBLANK(O28),IF(ISERROR(P28),FALSE,P28),O28)</f>
        <v>1</v>
      </c>
    </row>
    <row r="29" spans="1:17">
      <c r="A29">
        <v>2247.7722277722278</v>
      </c>
      <c r="B29" s="5">
        <f>SLN(C29,D29,E29)</f>
        <v>2247.7722277722278</v>
      </c>
      <c r="C29" s="5">
        <v>29999.95</v>
      </c>
      <c r="D29">
        <v>7499.75</v>
      </c>
      <c r="E29">
        <v>10.01</v>
      </c>
      <c r="J29" s="1">
        <v>3</v>
      </c>
      <c r="P29" t="b">
        <f>OR(ISBLANK(B29),IF(ISERROR(B29),ERROR.TYPE(B29)=IF(ISBLANK(M29),ERROR.TYPE(A29),ERROR.TYPE(M29)),IF(ISBLANK(M29),AND(NOT(ISBLANK(A29)),A29=B29),B29=M29)))</f>
        <v>1</v>
      </c>
      <c r="Q29" t="b">
        <f>IF(ISBLANK(O29),IF(ISERROR(P29),FALSE,P29),O29)</f>
        <v>1</v>
      </c>
    </row>
    <row r="30" spans="1:17" ht="11.25" customHeight="1"/>
    <row r="31" spans="1:17">
      <c r="A31">
        <v>4090.909090909091</v>
      </c>
      <c r="B31" s="5">
        <f>SYD(C31,D31,E31,F31)</f>
        <v>4090.909090909091</v>
      </c>
      <c r="C31">
        <v>30000</v>
      </c>
      <c r="D31">
        <v>7500</v>
      </c>
      <c r="E31">
        <v>10</v>
      </c>
      <c r="F31">
        <v>1</v>
      </c>
      <c r="J31" s="1">
        <v>4</v>
      </c>
      <c r="K31" t="s">
        <v>15</v>
      </c>
      <c r="L31" t="s">
        <v>15</v>
      </c>
      <c r="M31" s="3"/>
      <c r="P31" t="b">
        <f>OR(ISBLANK(B31),IF(ISERROR(B31),ERROR.TYPE(B31)=IF(ISBLANK(M31),ERROR.TYPE(A31),ERROR.TYPE(M31)),IF(ISBLANK(M31),AND(NOT(ISBLANK(A31)),A31=B31),B31=M31)))</f>
        <v>1</v>
      </c>
      <c r="Q31" t="b">
        <f>IF(ISBLANK(O31),IF(ISERROR(P31),FALSE,P31),O31)</f>
        <v>1</v>
      </c>
    </row>
    <row r="32" spans="1:17">
      <c r="A32">
        <v>409.09090909090907</v>
      </c>
      <c r="B32" s="5">
        <f>SYD(C32,D32,E32,F32)</f>
        <v>409.09090909090907</v>
      </c>
      <c r="C32">
        <v>30000</v>
      </c>
      <c r="D32">
        <v>7500</v>
      </c>
      <c r="E32">
        <v>10</v>
      </c>
      <c r="F32">
        <v>10</v>
      </c>
      <c r="J32" s="1">
        <v>4</v>
      </c>
      <c r="M32" s="3"/>
      <c r="P32" t="b">
        <f>OR(ISBLANK(B32),IF(ISERROR(B32),ERROR.TYPE(B32)=IF(ISBLANK(M32),ERROR.TYPE(A32),ERROR.TYPE(M32)),IF(ISBLANK(M32),AND(NOT(ISBLANK(A32)),A32=B32),B32=M32)))</f>
        <v>1</v>
      </c>
      <c r="Q32" t="b">
        <f>IF(ISBLANK(O32),IF(ISERROR(P32),FALSE,P32),O32)</f>
        <v>1</v>
      </c>
    </row>
    <row r="33" spans="1:17">
      <c r="A33">
        <v>3270.6004622080918</v>
      </c>
      <c r="B33" s="5">
        <f>SYD(C33,D33,E33,F33)</f>
        <v>3270.6004622080918</v>
      </c>
      <c r="C33" s="5">
        <v>29999.95</v>
      </c>
      <c r="D33">
        <v>7499.75</v>
      </c>
      <c r="E33">
        <v>10.01</v>
      </c>
      <c r="F33">
        <v>3</v>
      </c>
      <c r="J33" s="1">
        <v>4</v>
      </c>
      <c r="P33" t="b">
        <f>OR(ISBLANK(B33),IF(ISERROR(B33),ERROR.TYPE(B33)=IF(ISBLANK(M33),ERROR.TYPE(A33),ERROR.TYPE(M33)),IF(ISBLANK(M33),AND(NOT(ISBLANK(A33)),A33=B33),B33=M33)))</f>
        <v>1</v>
      </c>
      <c r="Q33" t="b">
        <f>IF(ISBLANK(O33),IF(ISERROR(P33),FALSE,P33),O33)</f>
        <v>1</v>
      </c>
    </row>
    <row r="34" spans="1:17">
      <c r="C34" s="6"/>
    </row>
    <row r="35" spans="1:17">
      <c r="A35">
        <v>2581.4033740601185</v>
      </c>
      <c r="B35" s="5">
        <f>FV(C35,D35,E35,F35,G35)</f>
        <v>2581.4033740601185</v>
      </c>
      <c r="C35" s="6">
        <v>5.0000000000000001E-3</v>
      </c>
      <c r="D35">
        <v>10</v>
      </c>
      <c r="E35">
        <v>-200</v>
      </c>
      <c r="F35">
        <v>-500</v>
      </c>
      <c r="G35">
        <v>1</v>
      </c>
      <c r="J35" s="1">
        <v>5</v>
      </c>
      <c r="K35" t="s">
        <v>16</v>
      </c>
      <c r="L35" t="s">
        <v>16</v>
      </c>
      <c r="N35" t="s">
        <v>10</v>
      </c>
      <c r="P35" t="b">
        <f t="shared" ref="P35:P40" si="4">OR(ISBLANK(B35),IF(ISERROR(B35),ERROR.TYPE(B35)=IF(ISBLANK(M35),ERROR.TYPE(A35),ERROR.TYPE(M35)),IF(ISBLANK(M35),AND(NOT(ISBLANK(A35)),A35=B35),B35=M35)))</f>
        <v>1</v>
      </c>
      <c r="Q35" t="b">
        <f t="shared" ref="Q35:Q40" si="5">IF(ISBLANK(O35),IF(ISERROR(P35),FALSE,P35),O35)</f>
        <v>1</v>
      </c>
    </row>
    <row r="36" spans="1:17">
      <c r="A36">
        <v>12682.503013196976</v>
      </c>
      <c r="B36" s="5">
        <f>FV(C36,D36,E36)</f>
        <v>12682.503013196976</v>
      </c>
      <c r="C36" s="6">
        <v>0.01</v>
      </c>
      <c r="D36">
        <v>12</v>
      </c>
      <c r="E36">
        <v>-1000</v>
      </c>
      <c r="J36" s="1">
        <v>3</v>
      </c>
      <c r="N36" t="s">
        <v>10</v>
      </c>
      <c r="P36" t="b">
        <f t="shared" si="4"/>
        <v>1</v>
      </c>
      <c r="Q36" t="b">
        <f t="shared" si="5"/>
        <v>1</v>
      </c>
    </row>
    <row r="37" spans="1:17">
      <c r="A37">
        <v>82898.06514315684</v>
      </c>
      <c r="B37" s="5">
        <f>FV(C37,D37,E37,,F37)</f>
        <v>82898.06514315684</v>
      </c>
      <c r="C37" s="6">
        <v>9.1999999999999998E-3</v>
      </c>
      <c r="D37">
        <v>35</v>
      </c>
      <c r="E37">
        <v>-2000</v>
      </c>
      <c r="F37">
        <v>1</v>
      </c>
      <c r="J37" s="1">
        <v>4</v>
      </c>
      <c r="N37" t="s">
        <v>10</v>
      </c>
      <c r="P37" t="b">
        <f t="shared" si="4"/>
        <v>1</v>
      </c>
      <c r="Q37" t="b">
        <f t="shared" si="5"/>
        <v>1</v>
      </c>
    </row>
    <row r="38" spans="1:17">
      <c r="A38">
        <v>2301.4018303408993</v>
      </c>
      <c r="B38" s="5">
        <f>FV(C38,D38,E38,F38,G38)</f>
        <v>2301.4018303408993</v>
      </c>
      <c r="C38" s="6">
        <v>5.0000000000000001E-3</v>
      </c>
      <c r="D38">
        <v>12</v>
      </c>
      <c r="E38">
        <v>-100</v>
      </c>
      <c r="F38">
        <v>-1000</v>
      </c>
      <c r="G38">
        <v>1</v>
      </c>
      <c r="J38" s="1">
        <v>5</v>
      </c>
      <c r="N38" t="s">
        <v>10</v>
      </c>
      <c r="P38" t="b">
        <f t="shared" si="4"/>
        <v>1</v>
      </c>
      <c r="Q38" t="b">
        <f t="shared" si="5"/>
        <v>1</v>
      </c>
    </row>
    <row r="39" spans="1:17">
      <c r="A39">
        <v>2295.2340491544501</v>
      </c>
      <c r="B39" s="5">
        <f>FV(C39,D39,E39,F39)</f>
        <v>2295.2340491544501</v>
      </c>
      <c r="C39" s="6">
        <v>5.0000000000000001E-3</v>
      </c>
      <c r="D39">
        <v>12</v>
      </c>
      <c r="E39">
        <v>-100</v>
      </c>
      <c r="F39">
        <v>-1000</v>
      </c>
      <c r="J39" s="1">
        <v>4</v>
      </c>
      <c r="N39" t="s">
        <v>10</v>
      </c>
      <c r="P39" t="b">
        <f t="shared" si="4"/>
        <v>1</v>
      </c>
      <c r="Q39" t="b">
        <f t="shared" si="5"/>
        <v>1</v>
      </c>
    </row>
    <row r="40" spans="1:17">
      <c r="A40">
        <v>2200</v>
      </c>
      <c r="B40" s="5">
        <f>FV(C40,D40,E40,F40)</f>
        <v>2200</v>
      </c>
      <c r="C40" s="6">
        <v>0</v>
      </c>
      <c r="D40">
        <v>12</v>
      </c>
      <c r="E40">
        <v>-100</v>
      </c>
      <c r="F40">
        <v>-1000</v>
      </c>
      <c r="J40" s="1">
        <v>4</v>
      </c>
      <c r="N40" t="s">
        <v>10</v>
      </c>
      <c r="P40" t="b">
        <f t="shared" si="4"/>
        <v>1</v>
      </c>
      <c r="Q40" t="b">
        <f t="shared" si="5"/>
        <v>1</v>
      </c>
    </row>
    <row r="41" spans="1:17">
      <c r="C41" s="6"/>
    </row>
    <row r="42" spans="1:17">
      <c r="A42">
        <v>59.673865674294568</v>
      </c>
      <c r="B42" s="5">
        <f>NPER(C42,D42,E42,F42,G42)</f>
        <v>59.673865674294568</v>
      </c>
      <c r="C42" s="4">
        <v>0.01</v>
      </c>
      <c r="D42">
        <v>-100</v>
      </c>
      <c r="E42">
        <v>-1000</v>
      </c>
      <c r="F42">
        <v>10000</v>
      </c>
      <c r="G42">
        <v>1</v>
      </c>
      <c r="J42" s="1">
        <v>5</v>
      </c>
      <c r="K42" t="s">
        <v>17</v>
      </c>
      <c r="L42" t="s">
        <v>17</v>
      </c>
      <c r="N42" t="s">
        <v>10</v>
      </c>
      <c r="P42" t="b">
        <f>OR(ISBLANK(B42),IF(ISERROR(B42),ERROR.TYPE(B42)=IF(ISBLANK(M42),ERROR.TYPE(A42),ERROR.TYPE(M42)),IF(ISBLANK(M42),AND(NOT(ISBLANK(A42)),A42=B42),B42=M42)))</f>
        <v>1</v>
      </c>
      <c r="Q42" t="b">
        <f>IF(ISBLANK(O42),IF(ISERROR(P42),FALSE,P42),O42)</f>
        <v>1</v>
      </c>
    </row>
    <row r="43" spans="1:17">
      <c r="A43">
        <v>60.082122853761661</v>
      </c>
      <c r="B43" s="5">
        <f>NPER(C43,D43,E43,F43)</f>
        <v>60.082122853761661</v>
      </c>
      <c r="C43" s="4">
        <v>0.01</v>
      </c>
      <c r="D43">
        <v>-100</v>
      </c>
      <c r="E43">
        <v>-1000</v>
      </c>
      <c r="F43">
        <v>10000</v>
      </c>
      <c r="J43" s="1">
        <v>4</v>
      </c>
      <c r="N43" t="s">
        <v>10</v>
      </c>
      <c r="P43" t="b">
        <f>OR(ISBLANK(B43),IF(ISERROR(B43),ERROR.TYPE(B43)=IF(ISBLANK(M43),ERROR.TYPE(A43),ERROR.TYPE(M43)),IF(ISBLANK(M43),AND(NOT(ISBLANK(A43)),A43=B43),B43=M43)))</f>
        <v>1</v>
      </c>
      <c r="Q43" t="b">
        <f>IF(ISBLANK(O43),IF(ISERROR(P43),FALSE,P43),O43)</f>
        <v>1</v>
      </c>
    </row>
    <row r="44" spans="1:17">
      <c r="A44">
        <v>90</v>
      </c>
      <c r="B44" s="5">
        <f>NPER(C44,D44,E44,F44)</f>
        <v>90</v>
      </c>
      <c r="C44" s="4">
        <v>0</v>
      </c>
      <c r="D44">
        <v>-100</v>
      </c>
      <c r="E44">
        <v>-1000</v>
      </c>
      <c r="F44">
        <v>10000</v>
      </c>
      <c r="J44" s="1">
        <v>4</v>
      </c>
      <c r="N44" t="s">
        <v>10</v>
      </c>
      <c r="P44" t="b">
        <f>OR(ISBLANK(B44),IF(ISERROR(B44),ERROR.TYPE(B44)=IF(ISBLANK(M44),ERROR.TYPE(A44),ERROR.TYPE(M44)),IF(ISBLANK(M44),AND(NOT(ISBLANK(A44)),A44=B44),B44=M44)))</f>
        <v>1</v>
      </c>
      <c r="Q44" t="b">
        <f>IF(ISBLANK(O44),IF(ISERROR(P44),FALSE,P44),O44)</f>
        <v>1</v>
      </c>
    </row>
    <row r="45" spans="1:17">
      <c r="A45">
        <v>-9.5785940398131615</v>
      </c>
      <c r="B45" s="5">
        <f>NPER(C45,D45,E45)</f>
        <v>-9.5785940398131615</v>
      </c>
      <c r="C45" s="4">
        <v>0.01</v>
      </c>
      <c r="D45">
        <v>-100</v>
      </c>
      <c r="E45">
        <v>-1000</v>
      </c>
      <c r="J45" s="1">
        <v>3</v>
      </c>
      <c r="N45" t="s">
        <v>10</v>
      </c>
      <c r="P45" t="b">
        <f>OR(ISBLANK(B45),IF(ISERROR(B45),ERROR.TYPE(B45)=IF(ISBLANK(M45),ERROR.TYPE(A45),ERROR.TYPE(M45)),IF(ISBLANK(M45),AND(NOT(ISBLANK(A45)),A45=B45),B45=M45)))</f>
        <v>1</v>
      </c>
      <c r="Q45" t="b">
        <f>IF(ISBLANK(O45),IF(ISERROR(P45),FALSE,P45),O45)</f>
        <v>1</v>
      </c>
    </row>
    <row r="46" spans="1:17">
      <c r="A46">
        <v>-9.4880950055058211</v>
      </c>
      <c r="B46" s="5">
        <f>NPER(C46,D46,E46,,F46)</f>
        <v>-9.4880950055058211</v>
      </c>
      <c r="C46" s="4">
        <v>0.01</v>
      </c>
      <c r="D46">
        <v>-100</v>
      </c>
      <c r="E46">
        <v>-1000</v>
      </c>
      <c r="F46">
        <v>1</v>
      </c>
      <c r="J46" s="1">
        <v>4</v>
      </c>
      <c r="N46" t="s">
        <v>10</v>
      </c>
      <c r="P46" t="b">
        <f>OR(ISBLANK(B46),IF(ISERROR(B46),ERROR.TYPE(B46)=IF(ISBLANK(M46),ERROR.TYPE(A46),ERROR.TYPE(M46)),IF(ISBLANK(M46),AND(NOT(ISBLANK(A46)),A46=B46),B46=M46)))</f>
        <v>1</v>
      </c>
      <c r="Q46" t="b">
        <f>IF(ISBLANK(O46),IF(ISERROR(P46),FALSE,P46),O46)</f>
        <v>1</v>
      </c>
    </row>
    <row r="48" spans="1:17">
      <c r="A48">
        <v>-1512.0079920253022</v>
      </c>
      <c r="B48" s="5">
        <f>PMT(C48,D48,E48,F48,G48)</f>
        <v>-1512.0079920253022</v>
      </c>
      <c r="C48" s="6">
        <v>6.6E-3</v>
      </c>
      <c r="D48">
        <v>10</v>
      </c>
      <c r="E48">
        <v>10000</v>
      </c>
      <c r="F48">
        <v>5000</v>
      </c>
      <c r="G48">
        <v>1</v>
      </c>
      <c r="J48" s="1">
        <v>5</v>
      </c>
      <c r="K48" t="s">
        <v>18</v>
      </c>
      <c r="L48" t="s">
        <v>18</v>
      </c>
      <c r="N48" t="s">
        <v>10</v>
      </c>
      <c r="P48" t="b">
        <f t="shared" ref="P48:P53" si="6">OR(ISBLANK(B48),IF(ISERROR(B48),ERROR.TYPE(B48)=IF(ISBLANK(M48),ERROR.TYPE(A48),ERROR.TYPE(M48)),IF(ISBLANK(M48),AND(NOT(ISBLANK(A48)),A48=B48),B48=M48)))</f>
        <v>1</v>
      </c>
      <c r="Q48" t="b">
        <f t="shared" ref="Q48:Q53" si="7">IF(ISBLANK(O48),IF(ISERROR(P48),FALSE,P48),O48)</f>
        <v>1</v>
      </c>
    </row>
    <row r="49" spans="1:17">
      <c r="A49">
        <v>-1500</v>
      </c>
      <c r="B49" s="5">
        <f>PMT(C49,D49,E49,F49)</f>
        <v>-1500</v>
      </c>
      <c r="C49" s="6">
        <v>0</v>
      </c>
      <c r="D49">
        <v>10</v>
      </c>
      <c r="E49">
        <v>10000</v>
      </c>
      <c r="F49">
        <v>5000</v>
      </c>
      <c r="J49" s="1">
        <v>4</v>
      </c>
      <c r="N49" t="s">
        <v>10</v>
      </c>
      <c r="P49" t="b">
        <f t="shared" si="6"/>
        <v>1</v>
      </c>
      <c r="Q49" t="b">
        <f t="shared" si="7"/>
        <v>1</v>
      </c>
    </row>
    <row r="50" spans="1:17">
      <c r="A50">
        <v>-1029.8610800534268</v>
      </c>
      <c r="B50" s="5">
        <f>PMT(C50,D50,E50,,F50)</f>
        <v>-1029.8610800534268</v>
      </c>
      <c r="C50" s="6">
        <v>6.6E-3</v>
      </c>
      <c r="D50">
        <v>10</v>
      </c>
      <c r="E50">
        <v>10000</v>
      </c>
      <c r="F50">
        <v>1</v>
      </c>
      <c r="J50" s="1">
        <v>4</v>
      </c>
      <c r="N50" t="s">
        <v>10</v>
      </c>
      <c r="P50" t="b">
        <f t="shared" si="6"/>
        <v>1</v>
      </c>
      <c r="Q50" t="b">
        <f t="shared" si="7"/>
        <v>1</v>
      </c>
    </row>
    <row r="51" spans="1:17">
      <c r="A51">
        <v>-1036.6581631817796</v>
      </c>
      <c r="B51" s="5">
        <f>PMT(C51,D51,E51)</f>
        <v>-1036.6581631817796</v>
      </c>
      <c r="C51" s="6">
        <v>6.6E-3</v>
      </c>
      <c r="D51">
        <v>10</v>
      </c>
      <c r="E51">
        <v>10000</v>
      </c>
      <c r="J51" s="1">
        <v>3</v>
      </c>
      <c r="N51" t="s">
        <v>10</v>
      </c>
      <c r="P51" t="b">
        <f t="shared" si="6"/>
        <v>1</v>
      </c>
      <c r="Q51" t="b">
        <f t="shared" si="7"/>
        <v>1</v>
      </c>
    </row>
    <row r="52" spans="1:17">
      <c r="A52">
        <v>-129.08116086799728</v>
      </c>
      <c r="B52" s="5">
        <f>PMT(C52,D52,E52,F52)</f>
        <v>-129.08116086799728</v>
      </c>
      <c r="C52" s="6">
        <v>5.0000000000000001E-3</v>
      </c>
      <c r="D52">
        <v>216</v>
      </c>
      <c r="E52">
        <v>0</v>
      </c>
      <c r="F52">
        <v>50000</v>
      </c>
      <c r="J52" s="1">
        <v>4</v>
      </c>
      <c r="N52" t="s">
        <v>10</v>
      </c>
      <c r="P52" t="b">
        <f t="shared" si="6"/>
        <v>1</v>
      </c>
      <c r="Q52" t="b">
        <f t="shared" si="7"/>
        <v>1</v>
      </c>
    </row>
    <row r="53" spans="1:17">
      <c r="A53">
        <v>-231.4814814814815</v>
      </c>
      <c r="B53" s="5">
        <f>PMT(C53,D53,E53,F53)</f>
        <v>-231.4814814814815</v>
      </c>
      <c r="C53" s="6">
        <v>0</v>
      </c>
      <c r="D53">
        <v>216</v>
      </c>
      <c r="E53">
        <v>0</v>
      </c>
      <c r="F53">
        <v>50000</v>
      </c>
      <c r="J53" s="1">
        <v>4</v>
      </c>
      <c r="N53" t="s">
        <v>10</v>
      </c>
      <c r="P53" t="b">
        <f t="shared" si="6"/>
        <v>1</v>
      </c>
      <c r="Q53" t="b">
        <f t="shared" si="7"/>
        <v>1</v>
      </c>
    </row>
    <row r="54" spans="1:17" ht="11.25" customHeight="1"/>
    <row r="55" spans="1:17">
      <c r="A55">
        <v>-70842.651670974636</v>
      </c>
      <c r="B55" s="5">
        <f>PV(C55,D55,E55,F55,G55)</f>
        <v>-70842.651670974636</v>
      </c>
      <c r="C55" s="6">
        <v>6.6E-3</v>
      </c>
      <c r="D55">
        <v>240</v>
      </c>
      <c r="E55">
        <v>500</v>
      </c>
      <c r="F55">
        <v>50000</v>
      </c>
      <c r="G55">
        <v>1</v>
      </c>
      <c r="J55" s="1">
        <v>5</v>
      </c>
      <c r="K55" t="s">
        <v>19</v>
      </c>
      <c r="L55" t="s">
        <v>19</v>
      </c>
      <c r="N55" t="s">
        <v>10</v>
      </c>
      <c r="P55" t="b">
        <f t="shared" ref="P55:P60" si="8">OR(ISBLANK(B55),IF(ISERROR(B55),ERROR.TYPE(B55)=IF(ISBLANK(M55),ERROR.TYPE(A55),ERROR.TYPE(M55)),IF(ISBLANK(M55),AND(NOT(ISBLANK(A55)),A55=B55),B55=M55)))</f>
        <v>1</v>
      </c>
      <c r="Q55" t="b">
        <f t="shared" ref="Q55:Q60" si="9">IF(ISBLANK(O55),IF(ISERROR(P55),FALSE,P55),O55)</f>
        <v>1</v>
      </c>
    </row>
    <row r="56" spans="1:17">
      <c r="A56">
        <v>-70445.76332409514</v>
      </c>
      <c r="B56" s="5">
        <f>PV(C56,D56,E56,F56)</f>
        <v>-70445.76332409514</v>
      </c>
      <c r="C56" s="6">
        <v>6.6E-3</v>
      </c>
      <c r="D56">
        <v>240</v>
      </c>
      <c r="E56">
        <v>500</v>
      </c>
      <c r="F56">
        <v>50000</v>
      </c>
      <c r="J56" s="1">
        <v>4</v>
      </c>
      <c r="N56" t="s">
        <v>10</v>
      </c>
      <c r="P56" t="b">
        <f t="shared" si="8"/>
        <v>1</v>
      </c>
      <c r="Q56" t="b">
        <f t="shared" si="9"/>
        <v>1</v>
      </c>
    </row>
    <row r="57" spans="1:17">
      <c r="A57">
        <v>-170000</v>
      </c>
      <c r="B57" s="5">
        <f>PV(C57,D57,E57,F57)</f>
        <v>-170000</v>
      </c>
      <c r="C57" s="6">
        <v>0</v>
      </c>
      <c r="D57">
        <v>240</v>
      </c>
      <c r="E57">
        <v>500</v>
      </c>
      <c r="F57">
        <v>50000</v>
      </c>
      <c r="J57" s="1">
        <v>4</v>
      </c>
      <c r="N57" t="s">
        <v>10</v>
      </c>
      <c r="P57" t="b">
        <f t="shared" si="8"/>
        <v>1</v>
      </c>
      <c r="Q57" t="b">
        <f t="shared" si="9"/>
        <v>1</v>
      </c>
    </row>
    <row r="58" spans="1:17">
      <c r="A58">
        <v>-60134.598012044538</v>
      </c>
      <c r="B58" s="5">
        <f>PV(C58,D58,E58)</f>
        <v>-60134.598012044538</v>
      </c>
      <c r="C58" s="6">
        <v>6.6E-3</v>
      </c>
      <c r="D58">
        <v>240</v>
      </c>
      <c r="E58">
        <v>500</v>
      </c>
      <c r="J58" s="1">
        <v>3</v>
      </c>
      <c r="N58" t="s">
        <v>10</v>
      </c>
      <c r="P58" t="b">
        <f t="shared" si="8"/>
        <v>1</v>
      </c>
      <c r="Q58" t="b">
        <f t="shared" si="9"/>
        <v>1</v>
      </c>
    </row>
    <row r="59" spans="1:17">
      <c r="A59">
        <v>-60531.486358924034</v>
      </c>
      <c r="B59" s="5">
        <f>PV(C59,D59,E59,,F59)</f>
        <v>-60531.486358924034</v>
      </c>
      <c r="C59" s="6">
        <v>6.6E-3</v>
      </c>
      <c r="D59">
        <v>240</v>
      </c>
      <c r="E59">
        <v>500</v>
      </c>
      <c r="F59">
        <v>1</v>
      </c>
      <c r="J59" s="1">
        <v>4</v>
      </c>
      <c r="N59" t="s">
        <v>10</v>
      </c>
      <c r="P59" t="b">
        <f t="shared" si="8"/>
        <v>1</v>
      </c>
      <c r="Q59" t="b">
        <f t="shared" si="9"/>
        <v>1</v>
      </c>
    </row>
    <row r="60" spans="1:17">
      <c r="A60">
        <v>-120000</v>
      </c>
      <c r="B60" s="5">
        <f>PV(C60,D60,E60)</f>
        <v>-120000</v>
      </c>
      <c r="C60" s="6">
        <v>0</v>
      </c>
      <c r="D60">
        <v>240</v>
      </c>
      <c r="E60">
        <v>500</v>
      </c>
      <c r="J60" s="1">
        <v>3</v>
      </c>
      <c r="N60" t="s">
        <v>10</v>
      </c>
      <c r="P60" t="b">
        <f t="shared" si="8"/>
        <v>1</v>
      </c>
      <c r="Q60" t="b">
        <f t="shared" si="9"/>
        <v>1</v>
      </c>
    </row>
    <row r="62" spans="1:17">
      <c r="A62">
        <v>7.2520541970750871E-3</v>
      </c>
      <c r="B62" s="5">
        <f>RATE(C62,D62,E62,F62,G62,H62)</f>
        <v>7.2520541970750871E-3</v>
      </c>
      <c r="C62">
        <v>48</v>
      </c>
      <c r="D62">
        <v>-200</v>
      </c>
      <c r="E62">
        <v>8000</v>
      </c>
      <c r="F62">
        <v>200</v>
      </c>
      <c r="G62">
        <v>1</v>
      </c>
      <c r="H62">
        <v>0</v>
      </c>
      <c r="J62" s="1">
        <v>6</v>
      </c>
      <c r="K62" t="s">
        <v>20</v>
      </c>
      <c r="L62" t="s">
        <v>20</v>
      </c>
      <c r="P62" t="b">
        <f t="shared" ref="P62:P68" si="10">OR(ISBLANK(B62),IF(ISERROR(B62),ERROR.TYPE(B62)=IF(ISBLANK(M62),ERROR.TYPE(A62),ERROR.TYPE(M62)),IF(ISBLANK(M62),AND(NOT(ISBLANK(A62)),A62=B62),B62=M62)))</f>
        <v>1</v>
      </c>
      <c r="Q62" t="b">
        <f t="shared" ref="Q62:Q68" si="11">IF(ISBLANK(O62),IF(ISERROR(P62),FALSE,P62),O62)</f>
        <v>1</v>
      </c>
    </row>
    <row r="63" spans="1:17">
      <c r="A63">
        <v>7.2520541970776146E-3</v>
      </c>
      <c r="B63" s="5">
        <f>RATE(C63,D63,E63,F63,G63)</f>
        <v>7.2520541970776146E-3</v>
      </c>
      <c r="C63">
        <v>48</v>
      </c>
      <c r="D63">
        <v>-200</v>
      </c>
      <c r="E63">
        <v>8000</v>
      </c>
      <c r="F63">
        <v>200</v>
      </c>
      <c r="G63">
        <v>1</v>
      </c>
      <c r="J63" s="1">
        <v>5</v>
      </c>
      <c r="P63" t="b">
        <f t="shared" si="10"/>
        <v>1</v>
      </c>
      <c r="Q63" t="b">
        <f t="shared" si="11"/>
        <v>1</v>
      </c>
    </row>
    <row r="64" spans="1:17">
      <c r="A64">
        <v>6.9258280078605215E-3</v>
      </c>
      <c r="B64" s="5">
        <f>RATE(C64,D64,E64,F64)</f>
        <v>6.9258280078605215E-3</v>
      </c>
      <c r="C64">
        <v>48</v>
      </c>
      <c r="D64">
        <v>-200</v>
      </c>
      <c r="E64">
        <v>8000</v>
      </c>
      <c r="F64">
        <v>200</v>
      </c>
      <c r="J64" s="1">
        <v>4</v>
      </c>
      <c r="P64" t="b">
        <f t="shared" si="10"/>
        <v>1</v>
      </c>
      <c r="Q64" t="b">
        <f t="shared" si="11"/>
        <v>1</v>
      </c>
    </row>
    <row r="65" spans="1:17">
      <c r="A65">
        <v>7.7014724882013682E-3</v>
      </c>
      <c r="B65" s="5">
        <f>RATE(C65,D65,E65)</f>
        <v>7.7014724882013682E-3</v>
      </c>
      <c r="C65">
        <v>48</v>
      </c>
      <c r="D65">
        <v>-200</v>
      </c>
      <c r="E65">
        <v>8000</v>
      </c>
      <c r="J65" s="1">
        <v>3</v>
      </c>
      <c r="P65" t="b">
        <f t="shared" si="10"/>
        <v>1</v>
      </c>
      <c r="Q65" t="b">
        <f t="shared" si="11"/>
        <v>1</v>
      </c>
    </row>
    <row r="66" spans="1:17">
      <c r="A66">
        <v>7.7014724881959056E-3</v>
      </c>
      <c r="B66" s="5">
        <f>RATE(C66,D66,E66,,,F66)</f>
        <v>7.7014724881959056E-3</v>
      </c>
      <c r="C66">
        <v>48</v>
      </c>
      <c r="D66">
        <v>-200</v>
      </c>
      <c r="E66">
        <v>8000</v>
      </c>
      <c r="F66">
        <v>0</v>
      </c>
      <c r="J66" s="1">
        <v>4</v>
      </c>
      <c r="P66" t="b">
        <f t="shared" si="10"/>
        <v>1</v>
      </c>
      <c r="Q66" t="b">
        <f t="shared" si="11"/>
        <v>1</v>
      </c>
    </row>
    <row r="67" spans="1:17">
      <c r="A67">
        <v>0</v>
      </c>
      <c r="B67" s="5">
        <f>RATE(C67,D67,E67,,,F67)</f>
        <v>0</v>
      </c>
      <c r="C67">
        <v>240</v>
      </c>
      <c r="D67">
        <v>500</v>
      </c>
      <c r="E67">
        <v>-120000</v>
      </c>
      <c r="F67" s="7">
        <v>0</v>
      </c>
      <c r="J67" s="1">
        <v>4</v>
      </c>
      <c r="P67" t="b">
        <f t="shared" si="10"/>
        <v>1</v>
      </c>
      <c r="Q67" t="b">
        <f t="shared" si="11"/>
        <v>1</v>
      </c>
    </row>
    <row r="68" spans="1:17">
      <c r="A68" t="s">
        <v>22</v>
      </c>
      <c r="B68" s="5" t="e">
        <f>RATE(C68,D68,E68,,,F68)</f>
        <v>#NUM!</v>
      </c>
      <c r="C68">
        <v>240</v>
      </c>
      <c r="D68">
        <v>500</v>
      </c>
      <c r="E68">
        <v>3</v>
      </c>
      <c r="F68" s="7">
        <v>0</v>
      </c>
      <c r="J68" s="1">
        <v>4</v>
      </c>
      <c r="M68" s="3" t="e">
        <v>#NUM!</v>
      </c>
      <c r="P68" t="b">
        <f t="shared" si="10"/>
        <v>1</v>
      </c>
      <c r="Q68" t="b">
        <f t="shared" si="11"/>
        <v>1</v>
      </c>
    </row>
    <row r="70" spans="1:17">
      <c r="A70">
        <v>384</v>
      </c>
      <c r="B70" s="5">
        <f>VDB(C70,D70,E70,F70,G70)</f>
        <v>384</v>
      </c>
      <c r="C70">
        <v>2400</v>
      </c>
      <c r="D70">
        <v>300</v>
      </c>
      <c r="E70">
        <v>10</v>
      </c>
      <c r="F70">
        <v>1</v>
      </c>
      <c r="G70">
        <v>2</v>
      </c>
      <c r="J70" s="1">
        <v>5</v>
      </c>
      <c r="K70" t="s">
        <v>21</v>
      </c>
      <c r="L70" t="s">
        <v>21</v>
      </c>
      <c r="P70" t="b">
        <f t="shared" ref="P70:P83" si="12">OR(ISBLANK(B70),IF(ISERROR(B70),ERROR.TYPE(B70)=IF(ISBLANK(M70),ERROR.TYPE(A70),ERROR.TYPE(M70)),IF(ISBLANK(M70),AND(NOT(ISBLANK(A70)),A70=B70),B70=M70)))</f>
        <v>1</v>
      </c>
      <c r="Q70" t="b">
        <f t="shared" ref="Q70:Q83" si="13">IF(ISBLANK(O70),IF(ISERROR(P70),FALSE,P70),O70)</f>
        <v>1</v>
      </c>
    </row>
    <row r="71" spans="1:17">
      <c r="A71">
        <v>307.2</v>
      </c>
      <c r="B71" s="5">
        <f>VDB(C71,D71,E71,F71,G71)</f>
        <v>307.20000000000005</v>
      </c>
      <c r="C71">
        <v>2400</v>
      </c>
      <c r="D71">
        <v>300</v>
      </c>
      <c r="E71">
        <v>10</v>
      </c>
      <c r="F71">
        <v>2</v>
      </c>
      <c r="G71">
        <v>3</v>
      </c>
      <c r="J71" s="1">
        <v>5</v>
      </c>
      <c r="P71" t="b">
        <f t="shared" si="12"/>
        <v>1</v>
      </c>
      <c r="Q71" t="b">
        <f t="shared" si="13"/>
        <v>1</v>
      </c>
    </row>
    <row r="72" spans="1:17">
      <c r="A72">
        <v>329.14560000000012</v>
      </c>
      <c r="B72" s="5">
        <f>VDB(C72,D72,E72,F72,G72)</f>
        <v>329.14560000000012</v>
      </c>
      <c r="C72">
        <v>2400</v>
      </c>
      <c r="D72">
        <v>300</v>
      </c>
      <c r="E72">
        <v>10</v>
      </c>
      <c r="F72">
        <v>6</v>
      </c>
      <c r="G72">
        <v>10</v>
      </c>
      <c r="J72" s="1">
        <v>5</v>
      </c>
      <c r="P72" t="b">
        <f t="shared" si="12"/>
        <v>1</v>
      </c>
      <c r="Q72" t="b">
        <f t="shared" si="13"/>
        <v>1</v>
      </c>
    </row>
    <row r="73" spans="1:17">
      <c r="A73">
        <v>313.34400000000005</v>
      </c>
      <c r="B73" s="5">
        <f>VDB(C73,D73,E73,F73,G73,H73,I73)</f>
        <v>313.34400000000005</v>
      </c>
      <c r="C73">
        <v>2400</v>
      </c>
      <c r="D73">
        <v>300</v>
      </c>
      <c r="E73">
        <v>10</v>
      </c>
      <c r="F73">
        <v>2.2999999999999998</v>
      </c>
      <c r="G73">
        <v>3.4</v>
      </c>
      <c r="H73">
        <v>2</v>
      </c>
      <c r="I73" t="b">
        <v>1</v>
      </c>
      <c r="J73" s="1">
        <v>7</v>
      </c>
      <c r="P73" t="b">
        <f t="shared" si="12"/>
        <v>1</v>
      </c>
      <c r="Q73" t="b">
        <f t="shared" si="13"/>
        <v>1</v>
      </c>
    </row>
    <row r="74" spans="1:17">
      <c r="A74">
        <v>3890.7484052950003</v>
      </c>
      <c r="B74" s="5">
        <f>VDB(C74,D74,E74,F74,G74,H74)</f>
        <v>3890.7484052950003</v>
      </c>
      <c r="C74">
        <v>12345.12</v>
      </c>
      <c r="D74">
        <v>987.65</v>
      </c>
      <c r="E74">
        <v>10</v>
      </c>
      <c r="F74">
        <v>2</v>
      </c>
      <c r="G74">
        <v>5.5</v>
      </c>
      <c r="H74">
        <v>1.5</v>
      </c>
      <c r="J74" s="1">
        <v>6</v>
      </c>
      <c r="P74" t="b">
        <f t="shared" si="12"/>
        <v>1</v>
      </c>
      <c r="Q74" t="b">
        <f t="shared" si="13"/>
        <v>1</v>
      </c>
    </row>
    <row r="75" spans="1:17">
      <c r="A75">
        <v>428.90084938495431</v>
      </c>
      <c r="B75" s="5">
        <f>VDB(C75,D75,E75,F75,G75,H75,I75)</f>
        <v>428.90084938495431</v>
      </c>
      <c r="C75">
        <v>12345.12</v>
      </c>
      <c r="D75">
        <v>987.65</v>
      </c>
      <c r="E75">
        <v>10</v>
      </c>
      <c r="F75">
        <v>9</v>
      </c>
      <c r="G75">
        <v>10</v>
      </c>
      <c r="H75">
        <v>1.5</v>
      </c>
      <c r="I75" t="b">
        <v>1</v>
      </c>
      <c r="J75" s="1">
        <v>7</v>
      </c>
      <c r="P75" t="b">
        <f t="shared" si="12"/>
        <v>1</v>
      </c>
      <c r="Q75" t="b">
        <f t="shared" si="13"/>
        <v>1</v>
      </c>
    </row>
    <row r="76" spans="1:17">
      <c r="A76">
        <v>11357.47</v>
      </c>
      <c r="B76" s="5">
        <f>VDB(C76,D76,E76,F76,G76,H76)</f>
        <v>11357.470000000001</v>
      </c>
      <c r="C76">
        <v>12345.12</v>
      </c>
      <c r="D76">
        <v>987.65</v>
      </c>
      <c r="E76">
        <v>10</v>
      </c>
      <c r="F76">
        <v>0</v>
      </c>
      <c r="G76">
        <v>1</v>
      </c>
      <c r="H76">
        <v>10.1</v>
      </c>
      <c r="J76" s="1">
        <v>6</v>
      </c>
      <c r="P76" t="b">
        <f t="shared" si="12"/>
        <v>1</v>
      </c>
      <c r="Q76" t="b">
        <f t="shared" si="13"/>
        <v>1</v>
      </c>
    </row>
    <row r="77" spans="1:17">
      <c r="A77">
        <v>2488.7761920000003</v>
      </c>
      <c r="B77" s="5">
        <f>VDB(C77,D77,E77,F77,G77,H77)</f>
        <v>2488.7761920000003</v>
      </c>
      <c r="C77">
        <v>12345.12</v>
      </c>
      <c r="D77">
        <v>987.65</v>
      </c>
      <c r="E77">
        <v>10</v>
      </c>
      <c r="F77">
        <v>0</v>
      </c>
      <c r="G77">
        <v>1.01</v>
      </c>
      <c r="H77">
        <v>2</v>
      </c>
      <c r="J77" s="1">
        <v>6</v>
      </c>
      <c r="P77" t="b">
        <f t="shared" si="12"/>
        <v>1</v>
      </c>
      <c r="Q77" t="b">
        <f t="shared" si="13"/>
        <v>1</v>
      </c>
    </row>
    <row r="78" spans="1:17">
      <c r="A78" t="s">
        <v>22</v>
      </c>
      <c r="B78" s="5" t="e">
        <f>VDB(C78,D78,E78,F78,G78)</f>
        <v>#NUM!</v>
      </c>
      <c r="C78">
        <v>2400</v>
      </c>
      <c r="D78">
        <v>300</v>
      </c>
      <c r="E78">
        <v>10</v>
      </c>
      <c r="F78">
        <v>-1</v>
      </c>
      <c r="G78">
        <v>2</v>
      </c>
      <c r="J78" s="1">
        <v>5</v>
      </c>
      <c r="M78" s="3" t="e">
        <v>#NUM!</v>
      </c>
      <c r="P78" t="b">
        <f t="shared" si="12"/>
        <v>1</v>
      </c>
      <c r="Q78" t="b">
        <f t="shared" si="13"/>
        <v>1</v>
      </c>
    </row>
    <row r="79" spans="1:17">
      <c r="A79" t="s">
        <v>22</v>
      </c>
      <c r="B79" s="5" t="e">
        <f>VDB(C79,D79,E79,F79,G79)</f>
        <v>#NUM!</v>
      </c>
      <c r="C79">
        <v>2400</v>
      </c>
      <c r="D79">
        <v>300</v>
      </c>
      <c r="E79">
        <v>10</v>
      </c>
      <c r="F79">
        <v>2</v>
      </c>
      <c r="G79">
        <v>1</v>
      </c>
      <c r="J79" s="1">
        <v>5</v>
      </c>
      <c r="M79" s="3" t="e">
        <v>#NUM!</v>
      </c>
      <c r="P79" t="b">
        <f t="shared" si="12"/>
        <v>1</v>
      </c>
      <c r="Q79" t="b">
        <f t="shared" si="13"/>
        <v>1</v>
      </c>
    </row>
    <row r="80" spans="1:17">
      <c r="A80" t="s">
        <v>22</v>
      </c>
      <c r="B80" s="5" t="e">
        <f>VDB(C80,D80,E80,F80,G80)</f>
        <v>#NUM!</v>
      </c>
      <c r="C80">
        <v>-1</v>
      </c>
      <c r="D80">
        <v>2401</v>
      </c>
      <c r="E80">
        <v>10</v>
      </c>
      <c r="F80">
        <v>1</v>
      </c>
      <c r="G80">
        <v>2</v>
      </c>
      <c r="J80" s="1">
        <v>5</v>
      </c>
      <c r="M80" s="3" t="e">
        <v>#NUM!</v>
      </c>
      <c r="P80" t="b">
        <f t="shared" si="12"/>
        <v>1</v>
      </c>
      <c r="Q80" t="b">
        <f t="shared" si="13"/>
        <v>1</v>
      </c>
    </row>
    <row r="81" spans="1:17">
      <c r="A81">
        <v>0</v>
      </c>
      <c r="B81" s="5">
        <f>VDB(C81,D81,E81,F81,G81)</f>
        <v>0</v>
      </c>
      <c r="C81">
        <v>2400</v>
      </c>
      <c r="D81">
        <v>2410</v>
      </c>
      <c r="E81">
        <v>10</v>
      </c>
      <c r="F81">
        <v>1</v>
      </c>
      <c r="G81">
        <v>2</v>
      </c>
      <c r="J81" s="1">
        <v>5</v>
      </c>
      <c r="P81" t="b">
        <f t="shared" si="12"/>
        <v>1</v>
      </c>
      <c r="Q81" t="b">
        <f t="shared" si="13"/>
        <v>1</v>
      </c>
    </row>
    <row r="82" spans="1:17">
      <c r="A82">
        <v>1147.10447</v>
      </c>
      <c r="B82" s="5">
        <f>VDB(C82,D82,E82,F82,G82,H82)</f>
        <v>1147.10447</v>
      </c>
      <c r="C82">
        <v>12345.12</v>
      </c>
      <c r="D82">
        <v>987.65</v>
      </c>
      <c r="E82">
        <v>10</v>
      </c>
      <c r="F82">
        <v>0</v>
      </c>
      <c r="G82">
        <v>1.01</v>
      </c>
      <c r="H82">
        <v>0</v>
      </c>
      <c r="J82" s="1">
        <v>6</v>
      </c>
      <c r="P82" t="b">
        <f t="shared" si="12"/>
        <v>1</v>
      </c>
      <c r="Q82" t="b">
        <f t="shared" si="13"/>
        <v>1</v>
      </c>
    </row>
    <row r="83" spans="1:17">
      <c r="A83" t="s">
        <v>22</v>
      </c>
      <c r="B83" s="5" t="e">
        <f>VDB(C83,D83,E83,F83,G83,H83)</f>
        <v>#NUM!</v>
      </c>
      <c r="C83">
        <v>12345.12</v>
      </c>
      <c r="D83">
        <v>987.65</v>
      </c>
      <c r="E83">
        <v>10</v>
      </c>
      <c r="F83">
        <v>0</v>
      </c>
      <c r="G83">
        <v>1.01</v>
      </c>
      <c r="H83">
        <v>-1E-3</v>
      </c>
      <c r="J83" s="1">
        <v>6</v>
      </c>
      <c r="M83" s="3" t="e">
        <v>#NUM!</v>
      </c>
      <c r="P83" t="b">
        <f t="shared" si="12"/>
        <v>1</v>
      </c>
      <c r="Q83" t="b">
        <f t="shared" si="13"/>
        <v>1</v>
      </c>
    </row>
    <row r="85" spans="1:17">
      <c r="A85">
        <v>-0.4486799232661724</v>
      </c>
      <c r="B85">
        <f t="shared" ref="B85" si="14">XIRR(F85:H85,C85:E85,I85)</f>
        <v>-0.4486799232661724</v>
      </c>
      <c r="C85" s="8">
        <v>39448.166666666664</v>
      </c>
      <c r="D85" s="9">
        <v>39508</v>
      </c>
      <c r="E85" s="9">
        <v>39751</v>
      </c>
      <c r="F85" s="5">
        <v>-10000</v>
      </c>
      <c r="G85" s="5">
        <v>2750</v>
      </c>
      <c r="H85" s="5">
        <v>4250</v>
      </c>
      <c r="I85" s="6">
        <v>0.1</v>
      </c>
      <c r="J85" s="1">
        <v>7</v>
      </c>
      <c r="K85" s="7" t="s">
        <v>24</v>
      </c>
      <c r="L85" s="7" t="s">
        <v>24</v>
      </c>
      <c r="P85" t="b">
        <f t="shared" ref="P85:P91" si="15">OR(ISBLANK(B85),IF(ISERROR(B85),ERROR.TYPE(B85)=IF(ISBLANK(M85),ERROR.TYPE(A85),ERROR.TYPE(M85)),IF(ISBLANK(M85),AND(NOT(ISBLANK(A85)),A85=B85),B85=M85)))</f>
        <v>1</v>
      </c>
      <c r="Q85" t="b">
        <f t="shared" ref="Q85:Q91" si="16">IF(ISBLANK(O85),IF(ISERROR(P85),FALSE,P85),O85)</f>
        <v>1</v>
      </c>
    </row>
    <row r="86" spans="1:17">
      <c r="A86">
        <v>-0.4486799232661724</v>
      </c>
      <c r="B86">
        <f>XIRR(F86:H86,C86:E86)</f>
        <v>-0.4486799232661724</v>
      </c>
      <c r="C86" s="8">
        <v>39448</v>
      </c>
      <c r="D86" s="9">
        <v>39508</v>
      </c>
      <c r="E86" s="9">
        <v>39751</v>
      </c>
      <c r="F86" s="5">
        <v>-10000</v>
      </c>
      <c r="G86" s="5">
        <v>2750</v>
      </c>
      <c r="H86" s="5">
        <v>4250</v>
      </c>
      <c r="J86" s="1">
        <v>6</v>
      </c>
      <c r="K86" s="7"/>
      <c r="L86" s="7"/>
      <c r="P86" t="b">
        <f t="shared" si="15"/>
        <v>1</v>
      </c>
      <c r="Q86" t="b">
        <f t="shared" si="16"/>
        <v>1</v>
      </c>
    </row>
    <row r="87" spans="1:17">
      <c r="A87">
        <v>-0.44867992773652066</v>
      </c>
      <c r="B87">
        <f t="shared" ref="B87:B91" si="17">XIRR(F87:H87,C87:E87,I87)</f>
        <v>-0.44867992773652066</v>
      </c>
      <c r="C87" s="8">
        <v>39448</v>
      </c>
      <c r="D87" s="9">
        <v>39508</v>
      </c>
      <c r="E87" s="9">
        <v>39751</v>
      </c>
      <c r="F87" s="5">
        <v>-10000</v>
      </c>
      <c r="G87" s="5">
        <v>2750</v>
      </c>
      <c r="H87" s="5">
        <v>4250</v>
      </c>
      <c r="I87">
        <v>-0.7</v>
      </c>
      <c r="J87" s="1">
        <v>7</v>
      </c>
      <c r="P87" t="b">
        <f t="shared" si="15"/>
        <v>1</v>
      </c>
      <c r="Q87" t="b">
        <f t="shared" si="16"/>
        <v>1</v>
      </c>
    </row>
    <row r="88" spans="1:17">
      <c r="A88" t="s">
        <v>22</v>
      </c>
      <c r="B88" t="e">
        <f t="shared" si="17"/>
        <v>#NUM!</v>
      </c>
      <c r="C88" s="8">
        <v>39448</v>
      </c>
      <c r="D88" s="9">
        <v>39508</v>
      </c>
      <c r="E88" s="9">
        <v>39751</v>
      </c>
      <c r="F88" s="5">
        <v>10000</v>
      </c>
      <c r="G88" s="5">
        <v>2750</v>
      </c>
      <c r="H88" s="5">
        <v>4250</v>
      </c>
      <c r="I88">
        <v>0.1</v>
      </c>
      <c r="J88" s="1">
        <v>7</v>
      </c>
      <c r="K88" s="7"/>
      <c r="L88" s="7"/>
      <c r="M88" t="e">
        <v>#NUM!</v>
      </c>
      <c r="P88" t="b">
        <f t="shared" si="15"/>
        <v>1</v>
      </c>
      <c r="Q88" t="b">
        <f t="shared" si="16"/>
        <v>1</v>
      </c>
    </row>
    <row r="89" spans="1:17">
      <c r="A89">
        <v>-0.44867992986716332</v>
      </c>
      <c r="B89">
        <f t="shared" si="17"/>
        <v>-0.44867992986716332</v>
      </c>
      <c r="C89" s="8">
        <v>39448</v>
      </c>
      <c r="D89" s="9">
        <v>39508</v>
      </c>
      <c r="E89" s="9">
        <v>39751</v>
      </c>
      <c r="F89" s="5">
        <v>-10000</v>
      </c>
      <c r="G89" s="5">
        <v>2750</v>
      </c>
      <c r="H89" s="5">
        <v>4250</v>
      </c>
      <c r="I89">
        <v>-0.99999000000000005</v>
      </c>
      <c r="J89" s="1">
        <v>7</v>
      </c>
      <c r="P89" t="b">
        <f t="shared" si="15"/>
        <v>1</v>
      </c>
      <c r="Q89" t="b">
        <f t="shared" si="16"/>
        <v>1</v>
      </c>
    </row>
    <row r="90" spans="1:17">
      <c r="A90" t="s">
        <v>22</v>
      </c>
      <c r="B90" t="e">
        <f t="shared" si="17"/>
        <v>#NUM!</v>
      </c>
      <c r="C90" s="8">
        <v>39448</v>
      </c>
      <c r="D90" s="9">
        <v>39508</v>
      </c>
      <c r="E90" s="9">
        <v>39751</v>
      </c>
      <c r="F90" s="5">
        <v>-10000</v>
      </c>
      <c r="G90" s="5">
        <v>2750</v>
      </c>
      <c r="H90" s="5">
        <v>4250</v>
      </c>
      <c r="I90">
        <v>-1</v>
      </c>
      <c r="J90" s="1">
        <v>7</v>
      </c>
      <c r="M90" t="e">
        <v>#NUM!</v>
      </c>
      <c r="P90" t="b">
        <f t="shared" si="15"/>
        <v>1</v>
      </c>
      <c r="Q90" t="b">
        <f t="shared" si="16"/>
        <v>1</v>
      </c>
    </row>
    <row r="91" spans="1:17">
      <c r="A91" t="s">
        <v>22</v>
      </c>
      <c r="B91" t="e">
        <f t="shared" si="17"/>
        <v>#NUM!</v>
      </c>
      <c r="C91" s="8">
        <v>39448</v>
      </c>
      <c r="D91" s="9">
        <v>39508</v>
      </c>
      <c r="E91" s="9">
        <v>39751</v>
      </c>
      <c r="F91" s="5">
        <v>-10000</v>
      </c>
      <c r="G91" s="5">
        <v>2750</v>
      </c>
      <c r="H91" s="5">
        <v>4250</v>
      </c>
      <c r="I91">
        <v>1</v>
      </c>
      <c r="J91" s="1">
        <v>7</v>
      </c>
      <c r="M91" t="e">
        <v>#NUM!</v>
      </c>
      <c r="P91" t="b">
        <f t="shared" si="15"/>
        <v>1</v>
      </c>
      <c r="Q91" t="b">
        <f t="shared" si="16"/>
        <v>1</v>
      </c>
    </row>
  </sheetData>
  <phoneticPr fontId="1" type="noConversion"/>
  <conditionalFormatting sqref="A2:A10000">
    <cfRule type="expression" dxfId="113" priority="111" stopIfTrue="1">
      <formula>NOT(OR(ISBLANK(Q2),Q2))</formula>
    </cfRule>
    <cfRule type="expression" dxfId="112" priority="112" stopIfTrue="1">
      <formula>NOT(AND(ISBLANK(M2),ISBLANK(O2)))</formula>
    </cfRule>
  </conditionalFormatting>
  <conditionalFormatting sqref="C2:I10000">
    <cfRule type="expression" dxfId="111" priority="113" stopIfTrue="1">
      <formula>$J2&gt;COLUMN(C2)-3</formula>
    </cfRule>
  </conditionalFormatting>
  <conditionalFormatting sqref="M2:M10000">
    <cfRule type="expression" dxfId="110" priority="114" stopIfTrue="1">
      <formula>AND(NOT(ISBLANK(M2)),IF(ISERROR(A2),ERROR.TYPE(A2)=ERROR.TYPE(M2),A2=M2))</formula>
    </cfRule>
  </conditionalFormatting>
  <conditionalFormatting sqref="A85:A91">
    <cfRule type="expression" dxfId="109" priority="109" stopIfTrue="1">
      <formula>NOT(OR(ISBLANK(Q85),Q85))</formula>
    </cfRule>
    <cfRule type="expression" dxfId="108" priority="110" stopIfTrue="1">
      <formula>NOT(AND(ISBLANK(M85),ISBLANK(O85)))</formula>
    </cfRule>
  </conditionalFormatting>
  <conditionalFormatting sqref="C85:I91">
    <cfRule type="expression" dxfId="107" priority="108" stopIfTrue="1">
      <formula>$J85&gt;COLUMN(C85)-3</formula>
    </cfRule>
  </conditionalFormatting>
  <conditionalFormatting sqref="M85:M91">
    <cfRule type="expression" dxfId="106" priority="107" stopIfTrue="1">
      <formula>AND(NOT(ISBLANK(M85)),IF(ISERROR(A85),ERROR.TYPE(A85)=ERROR.TYPE(M85),A85=M85))</formula>
    </cfRule>
  </conditionalFormatting>
  <conditionalFormatting sqref="A87">
    <cfRule type="expression" dxfId="105" priority="105" stopIfTrue="1">
      <formula>NOT(OR(ISBLANK(Q87),Q87))</formula>
    </cfRule>
    <cfRule type="expression" dxfId="104" priority="106" stopIfTrue="1">
      <formula>NOT(AND(ISBLANK(M87),ISBLANK(O87)))</formula>
    </cfRule>
  </conditionalFormatting>
  <conditionalFormatting sqref="A87">
    <cfRule type="expression" dxfId="103" priority="103" stopIfTrue="1">
      <formula>NOT(OR(ISBLANK(Q87),Q87))</formula>
    </cfRule>
    <cfRule type="expression" dxfId="102" priority="104" stopIfTrue="1">
      <formula>NOT(AND(ISBLANK(M87),ISBLANK(O87)))</formula>
    </cfRule>
  </conditionalFormatting>
  <conditionalFormatting sqref="A87">
    <cfRule type="expression" dxfId="101" priority="101" stopIfTrue="1">
      <formula>NOT(OR(ISBLANK(Q87),Q87))</formula>
    </cfRule>
    <cfRule type="expression" dxfId="100" priority="102" stopIfTrue="1">
      <formula>NOT(AND(ISBLANK(M87),ISBLANK(O87)))</formula>
    </cfRule>
  </conditionalFormatting>
  <conditionalFormatting sqref="A87">
    <cfRule type="expression" dxfId="99" priority="99" stopIfTrue="1">
      <formula>NOT(OR(ISBLANK(Q87),Q87))</formula>
    </cfRule>
    <cfRule type="expression" dxfId="98" priority="100" stopIfTrue="1">
      <formula>NOT(AND(ISBLANK(M87),ISBLANK(O87)))</formula>
    </cfRule>
  </conditionalFormatting>
  <conditionalFormatting sqref="A87">
    <cfRule type="expression" dxfId="97" priority="97" stopIfTrue="1">
      <formula>NOT(OR(ISBLANK(Q87),Q87))</formula>
    </cfRule>
    <cfRule type="expression" dxfId="96" priority="98" stopIfTrue="1">
      <formula>NOT(AND(ISBLANK(M87),ISBLANK(O87)))</formula>
    </cfRule>
  </conditionalFormatting>
  <conditionalFormatting sqref="A87">
    <cfRule type="expression" dxfId="95" priority="95" stopIfTrue="1">
      <formula>NOT(OR(ISBLANK(Q87),Q87))</formula>
    </cfRule>
    <cfRule type="expression" dxfId="94" priority="96" stopIfTrue="1">
      <formula>NOT(AND(ISBLANK(M87),ISBLANK(O87)))</formula>
    </cfRule>
  </conditionalFormatting>
  <conditionalFormatting sqref="M87">
    <cfRule type="expression" dxfId="93" priority="94" stopIfTrue="1">
      <formula>AND(NOT(ISBLANK(M87)),IF(ISERROR(A87),ERROR.TYPE(A87)=ERROR.TYPE(M87),A87=M87))</formula>
    </cfRule>
  </conditionalFormatting>
  <conditionalFormatting sqref="A90">
    <cfRule type="expression" dxfId="92" priority="92" stopIfTrue="1">
      <formula>NOT(OR(ISBLANK(Q90),Q90))</formula>
    </cfRule>
    <cfRule type="expression" dxfId="91" priority="93" stopIfTrue="1">
      <formula>NOT(AND(ISBLANK(M90),ISBLANK(O90)))</formula>
    </cfRule>
  </conditionalFormatting>
  <conditionalFormatting sqref="A90">
    <cfRule type="expression" dxfId="90" priority="90" stopIfTrue="1">
      <formula>NOT(OR(ISBLANK(Q90),Q90))</formula>
    </cfRule>
    <cfRule type="expression" dxfId="89" priority="91" stopIfTrue="1">
      <formula>NOT(AND(ISBLANK(M90),ISBLANK(O90)))</formula>
    </cfRule>
  </conditionalFormatting>
  <conditionalFormatting sqref="A90">
    <cfRule type="expression" dxfId="88" priority="88" stopIfTrue="1">
      <formula>NOT(OR(ISBLANK(Q90),Q90))</formula>
    </cfRule>
    <cfRule type="expression" dxfId="87" priority="89" stopIfTrue="1">
      <formula>NOT(AND(ISBLANK(M90),ISBLANK(O90)))</formula>
    </cfRule>
  </conditionalFormatting>
  <conditionalFormatting sqref="A90">
    <cfRule type="expression" dxfId="86" priority="86" stopIfTrue="1">
      <formula>NOT(OR(ISBLANK(Q90),Q90))</formula>
    </cfRule>
    <cfRule type="expression" dxfId="85" priority="87" stopIfTrue="1">
      <formula>NOT(AND(ISBLANK(M90),ISBLANK(O90)))</formula>
    </cfRule>
  </conditionalFormatting>
  <conditionalFormatting sqref="A90">
    <cfRule type="expression" dxfId="84" priority="84" stopIfTrue="1">
      <formula>NOT(OR(ISBLANK(Q90),Q90))</formula>
    </cfRule>
    <cfRule type="expression" dxfId="83" priority="85" stopIfTrue="1">
      <formula>NOT(AND(ISBLANK(M90),ISBLANK(O90)))</formula>
    </cfRule>
  </conditionalFormatting>
  <conditionalFormatting sqref="A90">
    <cfRule type="expression" dxfId="82" priority="82" stopIfTrue="1">
      <formula>NOT(OR(ISBLANK(Q90),Q90))</formula>
    </cfRule>
    <cfRule type="expression" dxfId="81" priority="83" stopIfTrue="1">
      <formula>NOT(AND(ISBLANK(M90),ISBLANK(O90)))</formula>
    </cfRule>
  </conditionalFormatting>
  <conditionalFormatting sqref="M90">
    <cfRule type="expression" dxfId="80" priority="81" stopIfTrue="1">
      <formula>AND(NOT(ISBLANK(M90)),IF(ISERROR(A90),ERROR.TYPE(A90)=ERROR.TYPE(M90),A90=M90))</formula>
    </cfRule>
  </conditionalFormatting>
  <conditionalFormatting sqref="M87">
    <cfRule type="expression" dxfId="79" priority="80" stopIfTrue="1">
      <formula>AND(NOT(ISBLANK(M87)),IF(ISERROR(A87),ERROR.TYPE(A87)=ERROR.TYPE(M87),A87=M87))</formula>
    </cfRule>
  </conditionalFormatting>
  <conditionalFormatting sqref="M90">
    <cfRule type="expression" dxfId="78" priority="79" stopIfTrue="1">
      <formula>AND(NOT(ISBLANK(M90)),IF(ISERROR(A90),ERROR.TYPE(A90)=ERROR.TYPE(M90),A90=M90))</formula>
    </cfRule>
  </conditionalFormatting>
  <conditionalFormatting sqref="A91">
    <cfRule type="expression" dxfId="77" priority="77" stopIfTrue="1">
      <formula>NOT(OR(ISBLANK(Q91),Q91))</formula>
    </cfRule>
    <cfRule type="expression" dxfId="76" priority="78" stopIfTrue="1">
      <formula>NOT(AND(ISBLANK(M91),ISBLANK(O91)))</formula>
    </cfRule>
  </conditionalFormatting>
  <conditionalFormatting sqref="A91">
    <cfRule type="expression" dxfId="75" priority="75" stopIfTrue="1">
      <formula>NOT(OR(ISBLANK(Q91),Q91))</formula>
    </cfRule>
    <cfRule type="expression" dxfId="74" priority="76" stopIfTrue="1">
      <formula>NOT(AND(ISBLANK(M91),ISBLANK(O91)))</formula>
    </cfRule>
  </conditionalFormatting>
  <conditionalFormatting sqref="A91">
    <cfRule type="expression" dxfId="73" priority="73" stopIfTrue="1">
      <formula>NOT(OR(ISBLANK(Q91),Q91))</formula>
    </cfRule>
    <cfRule type="expression" dxfId="72" priority="74" stopIfTrue="1">
      <formula>NOT(AND(ISBLANK(M91),ISBLANK(O91)))</formula>
    </cfRule>
  </conditionalFormatting>
  <conditionalFormatting sqref="A91">
    <cfRule type="expression" dxfId="71" priority="71" stopIfTrue="1">
      <formula>NOT(OR(ISBLANK(Q91),Q91))</formula>
    </cfRule>
    <cfRule type="expression" dxfId="70" priority="72" stopIfTrue="1">
      <formula>NOT(AND(ISBLANK(M91),ISBLANK(O91)))</formula>
    </cfRule>
  </conditionalFormatting>
  <conditionalFormatting sqref="A91">
    <cfRule type="expression" dxfId="69" priority="69" stopIfTrue="1">
      <formula>NOT(OR(ISBLANK(Q91),Q91))</formula>
    </cfRule>
    <cfRule type="expression" dxfId="68" priority="70" stopIfTrue="1">
      <formula>NOT(AND(ISBLANK(M91),ISBLANK(O91)))</formula>
    </cfRule>
  </conditionalFormatting>
  <conditionalFormatting sqref="A91">
    <cfRule type="expression" dxfId="67" priority="67" stopIfTrue="1">
      <formula>NOT(OR(ISBLANK(Q91),Q91))</formula>
    </cfRule>
    <cfRule type="expression" dxfId="66" priority="68" stopIfTrue="1">
      <formula>NOT(AND(ISBLANK(M91),ISBLANK(O91)))</formula>
    </cfRule>
  </conditionalFormatting>
  <conditionalFormatting sqref="A88">
    <cfRule type="expression" dxfId="65" priority="65" stopIfTrue="1">
      <formula>NOT(OR(ISBLANK(Q88),Q88))</formula>
    </cfRule>
    <cfRule type="expression" dxfId="64" priority="66" stopIfTrue="1">
      <formula>NOT(AND(ISBLANK(M88),ISBLANK(O88)))</formula>
    </cfRule>
  </conditionalFormatting>
  <conditionalFormatting sqref="A88">
    <cfRule type="expression" dxfId="63" priority="63" stopIfTrue="1">
      <formula>NOT(OR(ISBLANK(Q88),Q88))</formula>
    </cfRule>
    <cfRule type="expression" dxfId="62" priority="64" stopIfTrue="1">
      <formula>NOT(AND(ISBLANK(M88),ISBLANK(O88)))</formula>
    </cfRule>
  </conditionalFormatting>
  <conditionalFormatting sqref="A88">
    <cfRule type="expression" dxfId="61" priority="61" stopIfTrue="1">
      <formula>NOT(OR(ISBLANK(Q88),Q88))</formula>
    </cfRule>
    <cfRule type="expression" dxfId="60" priority="62" stopIfTrue="1">
      <formula>NOT(AND(ISBLANK(M88),ISBLANK(O88)))</formula>
    </cfRule>
  </conditionalFormatting>
  <conditionalFormatting sqref="A88">
    <cfRule type="expression" dxfId="59" priority="59" stopIfTrue="1">
      <formula>NOT(OR(ISBLANK(Q88),Q88))</formula>
    </cfRule>
    <cfRule type="expression" dxfId="58" priority="60" stopIfTrue="1">
      <formula>NOT(AND(ISBLANK(M88),ISBLANK(O88)))</formula>
    </cfRule>
  </conditionalFormatting>
  <conditionalFormatting sqref="A88">
    <cfRule type="expression" dxfId="57" priority="57" stopIfTrue="1">
      <formula>NOT(OR(ISBLANK(Q88),Q88))</formula>
    </cfRule>
    <cfRule type="expression" dxfId="56" priority="58" stopIfTrue="1">
      <formula>NOT(AND(ISBLANK(M88),ISBLANK(O88)))</formula>
    </cfRule>
  </conditionalFormatting>
  <conditionalFormatting sqref="A88">
    <cfRule type="expression" dxfId="55" priority="55" stopIfTrue="1">
      <formula>NOT(OR(ISBLANK(Q88),Q88))</formula>
    </cfRule>
    <cfRule type="expression" dxfId="54" priority="56" stopIfTrue="1">
      <formula>NOT(AND(ISBLANK(M88),ISBLANK(O88)))</formula>
    </cfRule>
  </conditionalFormatting>
  <conditionalFormatting sqref="M88">
    <cfRule type="expression" dxfId="53" priority="54" stopIfTrue="1">
      <formula>AND(NOT(ISBLANK(M88)),IF(ISERROR(A88),ERROR.TYPE(A88)=ERROR.TYPE(M88),A88=M88))</formula>
    </cfRule>
  </conditionalFormatting>
  <conditionalFormatting sqref="A91">
    <cfRule type="expression" dxfId="52" priority="52" stopIfTrue="1">
      <formula>NOT(OR(ISBLANK(Q91),Q91))</formula>
    </cfRule>
    <cfRule type="expression" dxfId="51" priority="53" stopIfTrue="1">
      <formula>NOT(AND(ISBLANK(M91),ISBLANK(O91)))</formula>
    </cfRule>
  </conditionalFormatting>
  <conditionalFormatting sqref="A91">
    <cfRule type="expression" dxfId="50" priority="50" stopIfTrue="1">
      <formula>NOT(OR(ISBLANK(Q91),Q91))</formula>
    </cfRule>
    <cfRule type="expression" dxfId="49" priority="51" stopIfTrue="1">
      <formula>NOT(AND(ISBLANK(M91),ISBLANK(O91)))</formula>
    </cfRule>
  </conditionalFormatting>
  <conditionalFormatting sqref="A91">
    <cfRule type="expression" dxfId="48" priority="48" stopIfTrue="1">
      <formula>NOT(OR(ISBLANK(Q91),Q91))</formula>
    </cfRule>
    <cfRule type="expression" dxfId="47" priority="49" stopIfTrue="1">
      <formula>NOT(AND(ISBLANK(M91),ISBLANK(O91)))</formula>
    </cfRule>
  </conditionalFormatting>
  <conditionalFormatting sqref="A91">
    <cfRule type="expression" dxfId="46" priority="46" stopIfTrue="1">
      <formula>NOT(OR(ISBLANK(Q91),Q91))</formula>
    </cfRule>
    <cfRule type="expression" dxfId="45" priority="47" stopIfTrue="1">
      <formula>NOT(AND(ISBLANK(M91),ISBLANK(O91)))</formula>
    </cfRule>
  </conditionalFormatting>
  <conditionalFormatting sqref="A91">
    <cfRule type="expression" dxfId="44" priority="44" stopIfTrue="1">
      <formula>NOT(OR(ISBLANK(Q91),Q91))</formula>
    </cfRule>
    <cfRule type="expression" dxfId="43" priority="45" stopIfTrue="1">
      <formula>NOT(AND(ISBLANK(M91),ISBLANK(O91)))</formula>
    </cfRule>
  </conditionalFormatting>
  <conditionalFormatting sqref="A91">
    <cfRule type="expression" dxfId="42" priority="42" stopIfTrue="1">
      <formula>NOT(OR(ISBLANK(Q91),Q91))</formula>
    </cfRule>
    <cfRule type="expression" dxfId="41" priority="43" stopIfTrue="1">
      <formula>NOT(AND(ISBLANK(M91),ISBLANK(O91)))</formula>
    </cfRule>
  </conditionalFormatting>
  <conditionalFormatting sqref="M91">
    <cfRule type="expression" dxfId="40" priority="41" stopIfTrue="1">
      <formula>AND(NOT(ISBLANK(M91)),IF(ISERROR(A91),ERROR.TYPE(A91)=ERROR.TYPE(M91),A91=M91))</formula>
    </cfRule>
  </conditionalFormatting>
  <conditionalFormatting sqref="M88">
    <cfRule type="expression" dxfId="39" priority="40" stopIfTrue="1">
      <formula>AND(NOT(ISBLANK(M88)),IF(ISERROR(A88),ERROR.TYPE(A88)=ERROR.TYPE(M88),A88=M88))</formula>
    </cfRule>
  </conditionalFormatting>
  <conditionalFormatting sqref="M91">
    <cfRule type="expression" dxfId="38" priority="39" stopIfTrue="1">
      <formula>AND(NOT(ISBLANK(M91)),IF(ISERROR(A91),ERROR.TYPE(A91)=ERROR.TYPE(M91),A91=M91))</formula>
    </cfRule>
  </conditionalFormatting>
  <conditionalFormatting sqref="A87">
    <cfRule type="expression" dxfId="37" priority="37" stopIfTrue="1">
      <formula>NOT(OR(ISBLANK(Q87),Q87))</formula>
    </cfRule>
    <cfRule type="expression" dxfId="36" priority="38" stopIfTrue="1">
      <formula>NOT(AND(ISBLANK(M87),ISBLANK(O87)))</formula>
    </cfRule>
  </conditionalFormatting>
  <conditionalFormatting sqref="A87">
    <cfRule type="expression" dxfId="35" priority="35" stopIfTrue="1">
      <formula>NOT(OR(ISBLANK(Q87),Q87))</formula>
    </cfRule>
    <cfRule type="expression" dxfId="34" priority="36" stopIfTrue="1">
      <formula>NOT(AND(ISBLANK(M87),ISBLANK(O87)))</formula>
    </cfRule>
  </conditionalFormatting>
  <conditionalFormatting sqref="A87">
    <cfRule type="expression" dxfId="33" priority="33" stopIfTrue="1">
      <formula>NOT(OR(ISBLANK(Q87),Q87))</formula>
    </cfRule>
    <cfRule type="expression" dxfId="32" priority="34" stopIfTrue="1">
      <formula>NOT(AND(ISBLANK(M87),ISBLANK(O87)))</formula>
    </cfRule>
  </conditionalFormatting>
  <conditionalFormatting sqref="A87">
    <cfRule type="expression" dxfId="31" priority="31" stopIfTrue="1">
      <formula>NOT(OR(ISBLANK(Q87),Q87))</formula>
    </cfRule>
    <cfRule type="expression" dxfId="30" priority="32" stopIfTrue="1">
      <formula>NOT(AND(ISBLANK(M87),ISBLANK(O87)))</formula>
    </cfRule>
  </conditionalFormatting>
  <conditionalFormatting sqref="A87">
    <cfRule type="expression" dxfId="29" priority="29" stopIfTrue="1">
      <formula>NOT(OR(ISBLANK(Q87),Q87))</formula>
    </cfRule>
    <cfRule type="expression" dxfId="28" priority="30" stopIfTrue="1">
      <formula>NOT(AND(ISBLANK(M87),ISBLANK(O87)))</formula>
    </cfRule>
  </conditionalFormatting>
  <conditionalFormatting sqref="A87">
    <cfRule type="expression" dxfId="27" priority="27" stopIfTrue="1">
      <formula>NOT(OR(ISBLANK(Q87),Q87))</formula>
    </cfRule>
    <cfRule type="expression" dxfId="26" priority="28" stopIfTrue="1">
      <formula>NOT(AND(ISBLANK(M87),ISBLANK(O87)))</formula>
    </cfRule>
  </conditionalFormatting>
  <conditionalFormatting sqref="A90">
    <cfRule type="expression" dxfId="25" priority="25" stopIfTrue="1">
      <formula>NOT(OR(ISBLANK(Q90),Q90))</formula>
    </cfRule>
    <cfRule type="expression" dxfId="24" priority="26" stopIfTrue="1">
      <formula>NOT(AND(ISBLANK(M90),ISBLANK(O90)))</formula>
    </cfRule>
  </conditionalFormatting>
  <conditionalFormatting sqref="A90">
    <cfRule type="expression" dxfId="23" priority="23" stopIfTrue="1">
      <formula>NOT(OR(ISBLANK(Q90),Q90))</formula>
    </cfRule>
    <cfRule type="expression" dxfId="22" priority="24" stopIfTrue="1">
      <formula>NOT(AND(ISBLANK(M90),ISBLANK(O90)))</formula>
    </cfRule>
  </conditionalFormatting>
  <conditionalFormatting sqref="A90">
    <cfRule type="expression" dxfId="21" priority="21" stopIfTrue="1">
      <formula>NOT(OR(ISBLANK(Q90),Q90))</formula>
    </cfRule>
    <cfRule type="expression" dxfId="20" priority="22" stopIfTrue="1">
      <formula>NOT(AND(ISBLANK(M90),ISBLANK(O90)))</formula>
    </cfRule>
  </conditionalFormatting>
  <conditionalFormatting sqref="A90">
    <cfRule type="expression" dxfId="19" priority="19" stopIfTrue="1">
      <formula>NOT(OR(ISBLANK(Q90),Q90))</formula>
    </cfRule>
    <cfRule type="expression" dxfId="18" priority="20" stopIfTrue="1">
      <formula>NOT(AND(ISBLANK(M90),ISBLANK(O90)))</formula>
    </cfRule>
  </conditionalFormatting>
  <conditionalFormatting sqref="A90">
    <cfRule type="expression" dxfId="17" priority="17" stopIfTrue="1">
      <formula>NOT(OR(ISBLANK(Q90),Q90))</formula>
    </cfRule>
    <cfRule type="expression" dxfId="16" priority="18" stopIfTrue="1">
      <formula>NOT(AND(ISBLANK(M90),ISBLANK(O90)))</formula>
    </cfRule>
  </conditionalFormatting>
  <conditionalFormatting sqref="A90">
    <cfRule type="expression" dxfId="15" priority="15" stopIfTrue="1">
      <formula>NOT(OR(ISBLANK(Q90),Q90))</formula>
    </cfRule>
    <cfRule type="expression" dxfId="14" priority="16" stopIfTrue="1">
      <formula>NOT(AND(ISBLANK(M90),ISBLANK(O90)))</formula>
    </cfRule>
  </conditionalFormatting>
  <conditionalFormatting sqref="A90">
    <cfRule type="expression" dxfId="13" priority="13" stopIfTrue="1">
      <formula>NOT(OR(ISBLANK(Q90),Q90))</formula>
    </cfRule>
    <cfRule type="expression" dxfId="12" priority="14" stopIfTrue="1">
      <formula>NOT(AND(ISBLANK(M90),ISBLANK(O90)))</formula>
    </cfRule>
  </conditionalFormatting>
  <conditionalFormatting sqref="A90">
    <cfRule type="expression" dxfId="11" priority="11" stopIfTrue="1">
      <formula>NOT(OR(ISBLANK(Q90),Q90))</formula>
    </cfRule>
    <cfRule type="expression" dxfId="10" priority="12" stopIfTrue="1">
      <formula>NOT(AND(ISBLANK(M90),ISBLANK(O90)))</formula>
    </cfRule>
  </conditionalFormatting>
  <conditionalFormatting sqref="A90">
    <cfRule type="expression" dxfId="9" priority="9" stopIfTrue="1">
      <formula>NOT(OR(ISBLANK(Q90),Q90))</formula>
    </cfRule>
    <cfRule type="expression" dxfId="8" priority="10" stopIfTrue="1">
      <formula>NOT(AND(ISBLANK(M90),ISBLANK(O90)))</formula>
    </cfRule>
  </conditionalFormatting>
  <conditionalFormatting sqref="A90">
    <cfRule type="expression" dxfId="7" priority="7" stopIfTrue="1">
      <formula>NOT(OR(ISBLANK(Q90),Q90))</formula>
    </cfRule>
    <cfRule type="expression" dxfId="6" priority="8" stopIfTrue="1">
      <formula>NOT(AND(ISBLANK(M90),ISBLANK(O90)))</formula>
    </cfRule>
  </conditionalFormatting>
  <conditionalFormatting sqref="A90">
    <cfRule type="expression" dxfId="5" priority="5" stopIfTrue="1">
      <formula>NOT(OR(ISBLANK(Q90),Q90))</formula>
    </cfRule>
    <cfRule type="expression" dxfId="4" priority="6" stopIfTrue="1">
      <formula>NOT(AND(ISBLANK(M90),ISBLANK(O90)))</formula>
    </cfRule>
  </conditionalFormatting>
  <conditionalFormatting sqref="A90">
    <cfRule type="expression" dxfId="3" priority="3" stopIfTrue="1">
      <formula>NOT(OR(ISBLANK(Q90),Q90))</formula>
    </cfRule>
    <cfRule type="expression" dxfId="2" priority="4" stopIfTrue="1">
      <formula>NOT(AND(ISBLANK(M90),ISBLANK(O90)))</formula>
    </cfRule>
  </conditionalFormatting>
  <conditionalFormatting sqref="M90">
    <cfRule type="expression" dxfId="1" priority="2" stopIfTrue="1">
      <formula>AND(NOT(ISBLANK(M90)),IF(ISERROR(A90),ERROR.TYPE(A90)=ERROR.TYPE(M90),A90=M90))</formula>
    </cfRule>
  </conditionalFormatting>
  <conditionalFormatting sqref="M90">
    <cfRule type="expression" dxfId="0" priority="1" stopIfTrue="1">
      <formula>AND(NOT(ISBLANK(M90)),IF(ISERROR(A90),ERROR.TYPE(A90)=ERROR.TYPE(M90),A90=M90))</formula>
    </cfRule>
  </conditionalFormatting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HeaderRange</vt:lpstr>
      <vt:lpstr>NPVRange</vt:lpstr>
    </vt:vector>
  </TitlesOfParts>
  <Company>Opus Software AG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Arrenbrecht</dc:creator>
  <cp:lastModifiedBy>samsonov</cp:lastModifiedBy>
  <dcterms:created xsi:type="dcterms:W3CDTF">2005-11-22T20:05:38Z</dcterms:created>
  <dcterms:modified xsi:type="dcterms:W3CDTF">2010-07-29T12:50:08Z</dcterms:modified>
</cp:coreProperties>
</file>