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360" yWindow="90" windowWidth="14460" windowHeight="1177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B946" i="1"/>
  <c r="P946" s="1"/>
  <c r="Q946" s="1"/>
  <c r="B945"/>
  <c r="P945" s="1"/>
  <c r="Q945" s="1"/>
  <c r="B944"/>
  <c r="P944" s="1"/>
  <c r="Q944" s="1"/>
  <c r="B943"/>
  <c r="P943" s="1"/>
  <c r="Q943" s="1"/>
  <c r="B443"/>
  <c r="P443" s="1"/>
  <c r="Q443" s="1"/>
  <c r="B448"/>
  <c r="P448" s="1"/>
  <c r="Q448" s="1"/>
  <c r="B449"/>
  <c r="P449" s="1"/>
  <c r="Q449" s="1"/>
  <c r="B445"/>
  <c r="P445" s="1"/>
  <c r="Q445" s="1"/>
  <c r="B446"/>
  <c r="P446" s="1"/>
  <c r="Q446" s="1"/>
  <c r="B447"/>
  <c r="P447" s="1"/>
  <c r="Q447" s="1"/>
  <c r="B444"/>
  <c r="P444" s="1"/>
  <c r="Q444" s="1"/>
  <c r="B440"/>
  <c r="P440" s="1"/>
  <c r="Q440" s="1"/>
  <c r="B438"/>
  <c r="P438" s="1"/>
  <c r="Q438" s="1"/>
  <c r="B437"/>
  <c r="P437" s="1"/>
  <c r="Q437" s="1"/>
  <c r="B436"/>
  <c r="P436" s="1"/>
  <c r="Q436" s="1"/>
  <c r="B435"/>
  <c r="P435" s="1"/>
  <c r="Q435" s="1"/>
  <c r="B800"/>
  <c r="P800" s="1"/>
  <c r="Q800" s="1"/>
  <c r="B801"/>
  <c r="P801" s="1"/>
  <c r="Q801" s="1"/>
  <c r="B433"/>
  <c r="P433" s="1"/>
  <c r="Q433" s="1"/>
  <c r="B434"/>
  <c r="P434" s="1"/>
  <c r="Q434" s="1"/>
  <c r="B432"/>
  <c r="P432" s="1"/>
  <c r="Q432" s="1"/>
  <c r="B439"/>
  <c r="P439" s="1"/>
  <c r="Q439" s="1"/>
  <c r="B441"/>
  <c r="P441" s="1"/>
  <c r="Q441" s="1"/>
  <c r="B442"/>
  <c r="P442" s="1"/>
  <c r="Q442" s="1"/>
  <c r="B2"/>
  <c r="P2" s="1"/>
  <c r="Q2" s="1"/>
  <c r="B3"/>
  <c r="P3" s="1"/>
  <c r="Q3" s="1"/>
  <c r="B4"/>
  <c r="P4" s="1"/>
  <c r="Q4" s="1"/>
  <c r="B5"/>
  <c r="P5" s="1"/>
  <c r="Q5" s="1"/>
  <c r="B7"/>
  <c r="P7" s="1"/>
  <c r="Q7" s="1"/>
  <c r="B8"/>
  <c r="P8" s="1"/>
  <c r="Q8" s="1"/>
  <c r="B9"/>
  <c r="P9" s="1"/>
  <c r="Q9" s="1"/>
  <c r="B10"/>
  <c r="P10" s="1"/>
  <c r="Q10" s="1"/>
  <c r="B11"/>
  <c r="P11" s="1"/>
  <c r="Q11" s="1"/>
  <c r="B13"/>
  <c r="P13" s="1"/>
  <c r="Q13" s="1"/>
  <c r="B15"/>
  <c r="P15" s="1"/>
  <c r="Q15" s="1"/>
  <c r="B16"/>
  <c r="P16" s="1"/>
  <c r="Q16" s="1"/>
  <c r="B18"/>
  <c r="P18" s="1"/>
  <c r="Q18" s="1"/>
  <c r="B19"/>
  <c r="P19" s="1"/>
  <c r="Q19" s="1"/>
  <c r="B21"/>
  <c r="P21" s="1"/>
  <c r="Q21" s="1"/>
  <c r="B22"/>
  <c r="P22" s="1"/>
  <c r="Q22" s="1"/>
  <c r="B24"/>
  <c r="P24" s="1"/>
  <c r="Q24" s="1"/>
  <c r="B25"/>
  <c r="P25" s="1"/>
  <c r="Q25" s="1"/>
  <c r="B27"/>
  <c r="P27" s="1"/>
  <c r="Q27" s="1"/>
  <c r="B28"/>
  <c r="P28" s="1"/>
  <c r="Q28" s="1"/>
  <c r="B30"/>
  <c r="P30" s="1"/>
  <c r="Q30" s="1"/>
  <c r="B31"/>
  <c r="P31" s="1"/>
  <c r="Q31" s="1"/>
  <c r="B33"/>
  <c r="P33" s="1"/>
  <c r="Q33" s="1"/>
  <c r="B34"/>
  <c r="P34" s="1"/>
  <c r="Q34" s="1"/>
  <c r="B36"/>
  <c r="P36" s="1"/>
  <c r="Q36" s="1"/>
  <c r="B37"/>
  <c r="P37" s="1"/>
  <c r="Q37" s="1"/>
  <c r="B38"/>
  <c r="P38" s="1"/>
  <c r="Q38" s="1"/>
  <c r="B40"/>
  <c r="P40" s="1"/>
  <c r="Q40" s="1"/>
  <c r="B41"/>
  <c r="P41" s="1"/>
  <c r="Q41" s="1"/>
  <c r="B43"/>
  <c r="P43" s="1"/>
  <c r="Q43" s="1"/>
  <c r="B44"/>
  <c r="P44" s="1"/>
  <c r="Q44" s="1"/>
  <c r="B45"/>
  <c r="P45" s="1"/>
  <c r="Q45" s="1"/>
  <c r="B47"/>
  <c r="P47" s="1"/>
  <c r="Q47" s="1"/>
  <c r="B48"/>
  <c r="P48" s="1"/>
  <c r="Q48" s="1"/>
  <c r="B50"/>
  <c r="P50" s="1"/>
  <c r="Q50" s="1"/>
  <c r="B51"/>
  <c r="P51" s="1"/>
  <c r="Q51" s="1"/>
  <c r="B52"/>
  <c r="P52" s="1"/>
  <c r="Q52" s="1"/>
  <c r="B54"/>
  <c r="P54" s="1"/>
  <c r="Q54" s="1"/>
  <c r="B55"/>
  <c r="P55" s="1"/>
  <c r="Q55" s="1"/>
  <c r="B57"/>
  <c r="P57" s="1"/>
  <c r="Q57" s="1"/>
  <c r="B59"/>
  <c r="P59" s="1"/>
  <c r="Q59" s="1"/>
  <c r="B60"/>
  <c r="P60" s="1"/>
  <c r="Q60" s="1"/>
  <c r="B62"/>
  <c r="P62" s="1"/>
  <c r="Q62" s="1"/>
  <c r="B64"/>
  <c r="P64" s="1"/>
  <c r="Q64" s="1"/>
  <c r="B65"/>
  <c r="P65" s="1"/>
  <c r="Q65" s="1"/>
  <c r="B67"/>
  <c r="P67" s="1"/>
  <c r="Q67" s="1"/>
  <c r="B68"/>
  <c r="P68" s="1"/>
  <c r="Q68" s="1"/>
  <c r="B69"/>
  <c r="P69" s="1"/>
  <c r="Q69" s="1"/>
  <c r="B70"/>
  <c r="P70" s="1"/>
  <c r="Q70" s="1"/>
  <c r="B71"/>
  <c r="P71" s="1"/>
  <c r="Q71" s="1"/>
  <c r="B72"/>
  <c r="P72" s="1"/>
  <c r="Q72" s="1"/>
  <c r="B73"/>
  <c r="P73" s="1"/>
  <c r="Q73" s="1"/>
  <c r="B74"/>
  <c r="P74" s="1"/>
  <c r="Q74" s="1"/>
  <c r="B75"/>
  <c r="P75" s="1"/>
  <c r="Q75" s="1"/>
  <c r="B76"/>
  <c r="P76" s="1"/>
  <c r="Q76" s="1"/>
  <c r="B77"/>
  <c r="P77" s="1"/>
  <c r="Q77" s="1"/>
  <c r="B78"/>
  <c r="P78" s="1"/>
  <c r="Q78" s="1"/>
  <c r="B79"/>
  <c r="P79" s="1"/>
  <c r="Q79" s="1"/>
  <c r="B80"/>
  <c r="P80" s="1"/>
  <c r="Q80" s="1"/>
  <c r="B81"/>
  <c r="P81" s="1"/>
  <c r="Q81" s="1"/>
  <c r="B82"/>
  <c r="P82" s="1"/>
  <c r="Q82" s="1"/>
  <c r="B83"/>
  <c r="P83" s="1"/>
  <c r="Q83" s="1"/>
  <c r="B84"/>
  <c r="P84" s="1"/>
  <c r="Q84" s="1"/>
  <c r="B85"/>
  <c r="P85" s="1"/>
  <c r="Q85" s="1"/>
  <c r="B86"/>
  <c r="P86" s="1"/>
  <c r="Q86" s="1"/>
  <c r="B87"/>
  <c r="P87" s="1"/>
  <c r="Q87" s="1"/>
  <c r="B88"/>
  <c r="P88" s="1"/>
  <c r="Q88" s="1"/>
  <c r="B89"/>
  <c r="P89" s="1"/>
  <c r="Q89" s="1"/>
  <c r="B90"/>
  <c r="P90" s="1"/>
  <c r="Q90" s="1"/>
  <c r="B91"/>
  <c r="P91" s="1"/>
  <c r="Q91" s="1"/>
  <c r="B92"/>
  <c r="P92" s="1"/>
  <c r="Q92" s="1"/>
  <c r="B93"/>
  <c r="P93" s="1"/>
  <c r="Q93" s="1"/>
  <c r="B94"/>
  <c r="P94" s="1"/>
  <c r="Q94" s="1"/>
  <c r="B95"/>
  <c r="P95" s="1"/>
  <c r="Q95" s="1"/>
  <c r="B96"/>
  <c r="P96" s="1"/>
  <c r="Q96" s="1"/>
  <c r="B97"/>
  <c r="P97" s="1"/>
  <c r="Q97" s="1"/>
  <c r="B98"/>
  <c r="P98" s="1"/>
  <c r="Q98" s="1"/>
  <c r="B99"/>
  <c r="P99" s="1"/>
  <c r="Q99" s="1"/>
  <c r="B100"/>
  <c r="P100" s="1"/>
  <c r="Q100" s="1"/>
  <c r="B102"/>
  <c r="P102" s="1"/>
  <c r="Q102" s="1"/>
  <c r="B103"/>
  <c r="P103" s="1"/>
  <c r="Q103" s="1"/>
  <c r="B104"/>
  <c r="P104" s="1"/>
  <c r="Q104" s="1"/>
  <c r="B105"/>
  <c r="P105" s="1"/>
  <c r="Q105" s="1"/>
  <c r="B106"/>
  <c r="P106" s="1"/>
  <c r="Q106" s="1"/>
  <c r="B107"/>
  <c r="P107" s="1"/>
  <c r="Q107" s="1"/>
  <c r="B108"/>
  <c r="P108" s="1"/>
  <c r="Q108" s="1"/>
  <c r="B109"/>
  <c r="P109" s="1"/>
  <c r="Q109" s="1"/>
  <c r="B110"/>
  <c r="P110" s="1"/>
  <c r="Q110" s="1"/>
  <c r="B111"/>
  <c r="P111" s="1"/>
  <c r="Q111" s="1"/>
  <c r="B112"/>
  <c r="P112" s="1"/>
  <c r="Q112" s="1"/>
  <c r="B113"/>
  <c r="P113" s="1"/>
  <c r="Q113" s="1"/>
  <c r="B114"/>
  <c r="P114" s="1"/>
  <c r="Q114" s="1"/>
  <c r="B115"/>
  <c r="P115" s="1"/>
  <c r="Q115" s="1"/>
  <c r="B116"/>
  <c r="P116" s="1"/>
  <c r="Q116" s="1"/>
  <c r="B117"/>
  <c r="P117" s="1"/>
  <c r="Q117" s="1"/>
  <c r="B118"/>
  <c r="P118" s="1"/>
  <c r="Q118" s="1"/>
  <c r="B119"/>
  <c r="P119" s="1"/>
  <c r="Q119" s="1"/>
  <c r="B120"/>
  <c r="P120" s="1"/>
  <c r="Q120" s="1"/>
  <c r="B121"/>
  <c r="P121" s="1"/>
  <c r="Q121" s="1"/>
  <c r="B122"/>
  <c r="P122" s="1"/>
  <c r="Q122" s="1"/>
  <c r="B123"/>
  <c r="P123" s="1"/>
  <c r="Q123" s="1"/>
  <c r="B124"/>
  <c r="P124" s="1"/>
  <c r="Q124" s="1"/>
  <c r="B125"/>
  <c r="P125" s="1"/>
  <c r="Q125" s="1"/>
  <c r="B126"/>
  <c r="P126" s="1"/>
  <c r="Q126" s="1"/>
  <c r="B127"/>
  <c r="P127" s="1"/>
  <c r="Q127" s="1"/>
  <c r="B128"/>
  <c r="P128" s="1"/>
  <c r="Q128" s="1"/>
  <c r="B129"/>
  <c r="P129" s="1"/>
  <c r="Q129" s="1"/>
  <c r="B130"/>
  <c r="P130" s="1"/>
  <c r="Q130" s="1"/>
  <c r="B131"/>
  <c r="P131" s="1"/>
  <c r="Q131" s="1"/>
  <c r="B132"/>
  <c r="P132" s="1"/>
  <c r="Q132" s="1"/>
  <c r="B133"/>
  <c r="P133" s="1"/>
  <c r="Q133" s="1"/>
  <c r="B134"/>
  <c r="P134" s="1"/>
  <c r="Q134" s="1"/>
  <c r="B136"/>
  <c r="P136" s="1"/>
  <c r="Q136" s="1"/>
  <c r="B137"/>
  <c r="P137" s="1"/>
  <c r="Q137" s="1"/>
  <c r="B138"/>
  <c r="P138" s="1"/>
  <c r="Q138" s="1"/>
  <c r="B139"/>
  <c r="P139" s="1"/>
  <c r="Q139" s="1"/>
  <c r="B140"/>
  <c r="P140" s="1"/>
  <c r="Q140" s="1"/>
  <c r="B141"/>
  <c r="P141" s="1"/>
  <c r="Q141" s="1"/>
  <c r="B142"/>
  <c r="P142" s="1"/>
  <c r="Q142" s="1"/>
  <c r="B143"/>
  <c r="P143" s="1"/>
  <c r="Q143" s="1"/>
  <c r="B144"/>
  <c r="P144" s="1"/>
  <c r="Q144" s="1"/>
  <c r="B145"/>
  <c r="P145" s="1"/>
  <c r="Q145" s="1"/>
  <c r="B146"/>
  <c r="P146" s="1"/>
  <c r="Q146" s="1"/>
  <c r="B147"/>
  <c r="P147" s="1"/>
  <c r="Q147" s="1"/>
  <c r="B148"/>
  <c r="P148" s="1"/>
  <c r="Q148" s="1"/>
  <c r="B149"/>
  <c r="P149" s="1"/>
  <c r="Q149" s="1"/>
  <c r="B150"/>
  <c r="P150" s="1"/>
  <c r="Q150" s="1"/>
  <c r="B151"/>
  <c r="P151" s="1"/>
  <c r="Q151" s="1"/>
  <c r="B152"/>
  <c r="P152" s="1"/>
  <c r="Q152" s="1"/>
  <c r="B154"/>
  <c r="P154" s="1"/>
  <c r="Q154" s="1"/>
  <c r="B155"/>
  <c r="P155" s="1"/>
  <c r="Q155" s="1"/>
  <c r="B156"/>
  <c r="P156" s="1"/>
  <c r="Q156" s="1"/>
  <c r="B157"/>
  <c r="P157" s="1"/>
  <c r="Q157" s="1"/>
  <c r="B158"/>
  <c r="P158" s="1"/>
  <c r="Q158" s="1"/>
  <c r="B159"/>
  <c r="P159" s="1"/>
  <c r="Q159" s="1"/>
  <c r="B160"/>
  <c r="P160" s="1"/>
  <c r="Q160" s="1"/>
  <c r="B161"/>
  <c r="P161" s="1"/>
  <c r="Q161" s="1"/>
  <c r="B162"/>
  <c r="P162" s="1"/>
  <c r="Q162" s="1"/>
  <c r="B163"/>
  <c r="P163" s="1"/>
  <c r="Q163" s="1"/>
  <c r="B164"/>
  <c r="P164" s="1"/>
  <c r="Q164" s="1"/>
  <c r="B165"/>
  <c r="P165" s="1"/>
  <c r="Q165" s="1"/>
  <c r="B166"/>
  <c r="P166" s="1"/>
  <c r="Q166" s="1"/>
  <c r="B167"/>
  <c r="P167" s="1"/>
  <c r="Q167" s="1"/>
  <c r="B168"/>
  <c r="P168" s="1"/>
  <c r="Q168" s="1"/>
  <c r="B169"/>
  <c r="P169" s="1"/>
  <c r="Q169" s="1"/>
  <c r="B170"/>
  <c r="P170" s="1"/>
  <c r="Q170" s="1"/>
  <c r="B171"/>
  <c r="P171" s="1"/>
  <c r="Q171" s="1"/>
  <c r="B172"/>
  <c r="P172" s="1"/>
  <c r="Q172" s="1"/>
  <c r="B173"/>
  <c r="P173" s="1"/>
  <c r="Q173" s="1"/>
  <c r="B175"/>
  <c r="P175" s="1"/>
  <c r="Q175" s="1"/>
  <c r="B176"/>
  <c r="P176" s="1"/>
  <c r="Q176" s="1"/>
  <c r="B177"/>
  <c r="P177" s="1"/>
  <c r="Q177" s="1"/>
  <c r="B178"/>
  <c r="P178" s="1"/>
  <c r="Q178" s="1"/>
  <c r="B179"/>
  <c r="P179" s="1"/>
  <c r="Q179" s="1"/>
  <c r="B180"/>
  <c r="P180" s="1"/>
  <c r="Q180" s="1"/>
  <c r="B181"/>
  <c r="P181" s="1"/>
  <c r="Q181" s="1"/>
  <c r="B182"/>
  <c r="P182" s="1"/>
  <c r="Q182" s="1"/>
  <c r="B183"/>
  <c r="P183" s="1"/>
  <c r="Q183" s="1"/>
  <c r="B184"/>
  <c r="P184" s="1"/>
  <c r="Q184" s="1"/>
  <c r="B185"/>
  <c r="P185" s="1"/>
  <c r="Q185" s="1"/>
  <c r="B186"/>
  <c r="P186" s="1"/>
  <c r="Q186" s="1"/>
  <c r="B187"/>
  <c r="P187" s="1"/>
  <c r="Q187" s="1"/>
  <c r="B188"/>
  <c r="P188" s="1"/>
  <c r="Q188" s="1"/>
  <c r="B189"/>
  <c r="P189" s="1"/>
  <c r="Q189" s="1"/>
  <c r="B190"/>
  <c r="P190" s="1"/>
  <c r="Q190" s="1"/>
  <c r="B192"/>
  <c r="P192" s="1"/>
  <c r="Q192" s="1"/>
  <c r="B193"/>
  <c r="P193" s="1"/>
  <c r="Q193" s="1"/>
  <c r="B194"/>
  <c r="P194" s="1"/>
  <c r="Q194" s="1"/>
  <c r="B195"/>
  <c r="P195" s="1"/>
  <c r="Q195" s="1"/>
  <c r="B196"/>
  <c r="P196" s="1"/>
  <c r="Q196" s="1"/>
  <c r="B197"/>
  <c r="P197" s="1"/>
  <c r="Q197" s="1"/>
  <c r="B198"/>
  <c r="P198" s="1"/>
  <c r="Q198" s="1"/>
  <c r="B199"/>
  <c r="P199" s="1"/>
  <c r="Q199" s="1"/>
  <c r="B200"/>
  <c r="P200" s="1"/>
  <c r="Q200" s="1"/>
  <c r="B201"/>
  <c r="P201" s="1"/>
  <c r="Q201" s="1"/>
  <c r="B202"/>
  <c r="P202" s="1"/>
  <c r="Q202" s="1"/>
  <c r="B203"/>
  <c r="P203" s="1"/>
  <c r="Q203" s="1"/>
  <c r="B204"/>
  <c r="P204" s="1"/>
  <c r="Q204" s="1"/>
  <c r="B205"/>
  <c r="P205" s="1"/>
  <c r="Q205" s="1"/>
  <c r="B206"/>
  <c r="P206" s="1"/>
  <c r="Q206" s="1"/>
  <c r="B207"/>
  <c r="P207" s="1"/>
  <c r="Q207" s="1"/>
  <c r="B208"/>
  <c r="P208" s="1"/>
  <c r="Q208" s="1"/>
  <c r="B209"/>
  <c r="P209" s="1"/>
  <c r="Q209" s="1"/>
  <c r="B210"/>
  <c r="P210" s="1"/>
  <c r="Q210" s="1"/>
  <c r="B211"/>
  <c r="P211" s="1"/>
  <c r="Q211" s="1"/>
  <c r="B212"/>
  <c r="P212" s="1"/>
  <c r="Q212" s="1"/>
  <c r="B213"/>
  <c r="P213" s="1"/>
  <c r="Q213" s="1"/>
  <c r="B214"/>
  <c r="P214" s="1"/>
  <c r="Q214" s="1"/>
  <c r="B215"/>
  <c r="P215" s="1"/>
  <c r="Q215" s="1"/>
  <c r="B216"/>
  <c r="P216" s="1"/>
  <c r="Q216" s="1"/>
  <c r="B217"/>
  <c r="P217" s="1"/>
  <c r="Q217" s="1"/>
  <c r="B218"/>
  <c r="P218" s="1"/>
  <c r="Q218" s="1"/>
  <c r="B219"/>
  <c r="P219" s="1"/>
  <c r="Q219" s="1"/>
  <c r="B220"/>
  <c r="P220" s="1"/>
  <c r="Q220" s="1"/>
  <c r="B221"/>
  <c r="P221" s="1"/>
  <c r="Q221" s="1"/>
  <c r="B223"/>
  <c r="P223" s="1"/>
  <c r="Q223" s="1"/>
  <c r="B224"/>
  <c r="P224" s="1"/>
  <c r="Q224" s="1"/>
  <c r="B225"/>
  <c r="P225" s="1"/>
  <c r="Q225" s="1"/>
  <c r="B226"/>
  <c r="P226" s="1"/>
  <c r="Q226" s="1"/>
  <c r="B227"/>
  <c r="P227" s="1"/>
  <c r="Q227" s="1"/>
  <c r="B228"/>
  <c r="P228" s="1"/>
  <c r="Q228" s="1"/>
  <c r="B229"/>
  <c r="P229" s="1"/>
  <c r="Q229" s="1"/>
  <c r="B230"/>
  <c r="P230" s="1"/>
  <c r="Q230" s="1"/>
  <c r="B231"/>
  <c r="P231" s="1"/>
  <c r="Q231" s="1"/>
  <c r="B232"/>
  <c r="P232" s="1"/>
  <c r="Q232" s="1"/>
  <c r="B233"/>
  <c r="P233" s="1"/>
  <c r="Q233" s="1"/>
  <c r="B234"/>
  <c r="P234" s="1"/>
  <c r="Q234" s="1"/>
  <c r="B235"/>
  <c r="P235" s="1"/>
  <c r="Q235" s="1"/>
  <c r="B236"/>
  <c r="P236" s="1"/>
  <c r="Q236" s="1"/>
  <c r="B237"/>
  <c r="P237" s="1"/>
  <c r="Q237" s="1"/>
  <c r="B238"/>
  <c r="P238" s="1"/>
  <c r="Q238" s="1"/>
  <c r="B240"/>
  <c r="P240" s="1"/>
  <c r="Q240" s="1"/>
  <c r="B241"/>
  <c r="P241" s="1"/>
  <c r="Q241" s="1"/>
  <c r="B242"/>
  <c r="P242" s="1"/>
  <c r="Q242" s="1"/>
  <c r="B243"/>
  <c r="P243" s="1"/>
  <c r="Q243" s="1"/>
  <c r="B244"/>
  <c r="P244" s="1"/>
  <c r="Q244" s="1"/>
  <c r="B245"/>
  <c r="P245" s="1"/>
  <c r="Q245" s="1"/>
  <c r="B246"/>
  <c r="P246" s="1"/>
  <c r="Q246" s="1"/>
  <c r="B248"/>
  <c r="P248" s="1"/>
  <c r="Q248" s="1"/>
  <c r="B250"/>
  <c r="P250" s="1"/>
  <c r="Q250" s="1"/>
  <c r="B251"/>
  <c r="P251" s="1"/>
  <c r="Q251" s="1"/>
  <c r="B252"/>
  <c r="P252" s="1"/>
  <c r="Q252" s="1"/>
  <c r="B253"/>
  <c r="P253" s="1"/>
  <c r="Q253" s="1"/>
  <c r="B254"/>
  <c r="P254" s="1"/>
  <c r="Q254" s="1"/>
  <c r="B255"/>
  <c r="P255" s="1"/>
  <c r="Q255" s="1"/>
  <c r="B257"/>
  <c r="P257" s="1"/>
  <c r="Q257" s="1"/>
  <c r="B258"/>
  <c r="P258" s="1"/>
  <c r="Q258" s="1"/>
  <c r="B259"/>
  <c r="P259" s="1"/>
  <c r="Q259" s="1"/>
  <c r="B260"/>
  <c r="P260" s="1"/>
  <c r="Q260" s="1"/>
  <c r="B261"/>
  <c r="P261" s="1"/>
  <c r="Q261" s="1"/>
  <c r="B262"/>
  <c r="P262" s="1"/>
  <c r="Q262" s="1"/>
  <c r="B263"/>
  <c r="P263" s="1"/>
  <c r="Q263" s="1"/>
  <c r="B264"/>
  <c r="P264" s="1"/>
  <c r="Q264" s="1"/>
  <c r="B265"/>
  <c r="P265" s="1"/>
  <c r="Q265" s="1"/>
  <c r="B266"/>
  <c r="P266" s="1"/>
  <c r="Q266" s="1"/>
  <c r="B267"/>
  <c r="P267" s="1"/>
  <c r="Q267" s="1"/>
  <c r="B268"/>
  <c r="P268" s="1"/>
  <c r="Q268" s="1"/>
  <c r="B269"/>
  <c r="P269" s="1"/>
  <c r="Q269" s="1"/>
  <c r="B270"/>
  <c r="P270" s="1"/>
  <c r="Q270" s="1"/>
  <c r="B271"/>
  <c r="P271" s="1"/>
  <c r="Q271" s="1"/>
  <c r="B272"/>
  <c r="P272" s="1"/>
  <c r="Q272" s="1"/>
  <c r="B273"/>
  <c r="P273" s="1"/>
  <c r="Q273" s="1"/>
  <c r="B274"/>
  <c r="P274" s="1"/>
  <c r="Q274" s="1"/>
  <c r="B275"/>
  <c r="P275" s="1"/>
  <c r="Q275" s="1"/>
  <c r="B276"/>
  <c r="P276" s="1"/>
  <c r="Q276" s="1"/>
  <c r="B277"/>
  <c r="P277" s="1"/>
  <c r="Q277" s="1"/>
  <c r="B278"/>
  <c r="P278" s="1"/>
  <c r="Q278" s="1"/>
  <c r="B279"/>
  <c r="P279" s="1"/>
  <c r="Q279" s="1"/>
  <c r="B280"/>
  <c r="P280" s="1"/>
  <c r="Q280" s="1"/>
  <c r="B281"/>
  <c r="P281" s="1"/>
  <c r="Q281" s="1"/>
  <c r="B282"/>
  <c r="P282" s="1"/>
  <c r="Q282" s="1"/>
  <c r="B283"/>
  <c r="P283" s="1"/>
  <c r="Q283" s="1"/>
  <c r="B285"/>
  <c r="P285" s="1"/>
  <c r="Q285" s="1"/>
  <c r="B286"/>
  <c r="P286" s="1"/>
  <c r="Q286" s="1"/>
  <c r="B287"/>
  <c r="P287" s="1"/>
  <c r="Q287" s="1"/>
  <c r="B288"/>
  <c r="P288" s="1"/>
  <c r="Q288" s="1"/>
  <c r="B289"/>
  <c r="P289" s="1"/>
  <c r="Q289" s="1"/>
  <c r="B290"/>
  <c r="P290" s="1"/>
  <c r="Q290" s="1"/>
  <c r="B291"/>
  <c r="P291" s="1"/>
  <c r="Q291" s="1"/>
  <c r="B292"/>
  <c r="P292" s="1"/>
  <c r="Q292" s="1"/>
  <c r="B293"/>
  <c r="P293" s="1"/>
  <c r="Q293" s="1"/>
  <c r="B294"/>
  <c r="P294" s="1"/>
  <c r="Q294" s="1"/>
  <c r="B295"/>
  <c r="P295" s="1"/>
  <c r="Q295" s="1"/>
  <c r="B296"/>
  <c r="P296" s="1"/>
  <c r="Q296" s="1"/>
  <c r="B297"/>
  <c r="P297" s="1"/>
  <c r="Q297" s="1"/>
  <c r="B298"/>
  <c r="P298" s="1"/>
  <c r="Q298" s="1"/>
  <c r="B299"/>
  <c r="P299" s="1"/>
  <c r="Q299" s="1"/>
  <c r="B300"/>
  <c r="P300" s="1"/>
  <c r="Q300" s="1"/>
  <c r="B301"/>
  <c r="P301" s="1"/>
  <c r="Q301" s="1"/>
  <c r="B302"/>
  <c r="P302" s="1"/>
  <c r="Q302" s="1"/>
  <c r="B303"/>
  <c r="P303" s="1"/>
  <c r="Q303" s="1"/>
  <c r="B304"/>
  <c r="P304" s="1"/>
  <c r="Q304" s="1"/>
  <c r="B305"/>
  <c r="P305" s="1"/>
  <c r="Q305" s="1"/>
  <c r="B306"/>
  <c r="P306" s="1"/>
  <c r="Q306" s="1"/>
  <c r="B307"/>
  <c r="P307" s="1"/>
  <c r="Q307" s="1"/>
  <c r="B309"/>
  <c r="P309" s="1"/>
  <c r="Q309" s="1"/>
  <c r="B310"/>
  <c r="P310" s="1"/>
  <c r="Q310" s="1"/>
  <c r="B311"/>
  <c r="P311" s="1"/>
  <c r="Q311" s="1"/>
  <c r="B312"/>
  <c r="P312" s="1"/>
  <c r="Q312" s="1"/>
  <c r="B313"/>
  <c r="P313" s="1"/>
  <c r="Q313" s="1"/>
  <c r="B314"/>
  <c r="P314" s="1"/>
  <c r="Q314" s="1"/>
  <c r="B315"/>
  <c r="P315" s="1"/>
  <c r="Q315" s="1"/>
  <c r="B316"/>
  <c r="P316" s="1"/>
  <c r="Q316" s="1"/>
  <c r="B317"/>
  <c r="P317" s="1"/>
  <c r="Q317" s="1"/>
  <c r="B318"/>
  <c r="P318" s="1"/>
  <c r="Q318" s="1"/>
  <c r="B319"/>
  <c r="P319" s="1"/>
  <c r="Q319" s="1"/>
  <c r="B320"/>
  <c r="P320" s="1"/>
  <c r="Q320" s="1"/>
  <c r="B321"/>
  <c r="P321" s="1"/>
  <c r="Q321" s="1"/>
  <c r="B322"/>
  <c r="P322" s="1"/>
  <c r="Q322" s="1"/>
  <c r="B323"/>
  <c r="P323" s="1"/>
  <c r="Q323" s="1"/>
  <c r="B324"/>
  <c r="P324" s="1"/>
  <c r="Q324" s="1"/>
  <c r="B325"/>
  <c r="P325" s="1"/>
  <c r="Q325" s="1"/>
  <c r="B326"/>
  <c r="P326" s="1"/>
  <c r="Q326" s="1"/>
  <c r="B327"/>
  <c r="P327" s="1"/>
  <c r="Q327" s="1"/>
  <c r="B328"/>
  <c r="P328" s="1"/>
  <c r="Q328" s="1"/>
  <c r="B329"/>
  <c r="P329" s="1"/>
  <c r="Q329" s="1"/>
  <c r="B330"/>
  <c r="P330" s="1"/>
  <c r="Q330" s="1"/>
  <c r="B331"/>
  <c r="P331" s="1"/>
  <c r="Q331" s="1"/>
  <c r="B332"/>
  <c r="P332" s="1"/>
  <c r="Q332" s="1"/>
  <c r="B333"/>
  <c r="P333" s="1"/>
  <c r="Q333" s="1"/>
  <c r="B334"/>
  <c r="P334" s="1"/>
  <c r="Q334" s="1"/>
  <c r="B335"/>
  <c r="P335" s="1"/>
  <c r="Q335" s="1"/>
  <c r="B336"/>
  <c r="P336" s="1"/>
  <c r="Q336" s="1"/>
  <c r="B337"/>
  <c r="P337" s="1"/>
  <c r="Q337" s="1"/>
  <c r="B338"/>
  <c r="P338" s="1"/>
  <c r="Q338" s="1"/>
  <c r="B340"/>
  <c r="P340" s="1"/>
  <c r="Q340" s="1"/>
  <c r="B341"/>
  <c r="P341" s="1"/>
  <c r="Q341" s="1"/>
  <c r="B342"/>
  <c r="P342" s="1"/>
  <c r="Q342" s="1"/>
  <c r="B343"/>
  <c r="P343" s="1"/>
  <c r="Q343" s="1"/>
  <c r="B344"/>
  <c r="P344" s="1"/>
  <c r="Q344" s="1"/>
  <c r="B345"/>
  <c r="P345" s="1"/>
  <c r="Q345" s="1"/>
  <c r="B346"/>
  <c r="P346" s="1"/>
  <c r="Q346" s="1"/>
  <c r="B347"/>
  <c r="P347" s="1"/>
  <c r="Q347" s="1"/>
  <c r="B348"/>
  <c r="P348" s="1"/>
  <c r="Q348" s="1"/>
  <c r="B349"/>
  <c r="P349" s="1"/>
  <c r="Q349" s="1"/>
  <c r="B350"/>
  <c r="P350" s="1"/>
  <c r="Q350" s="1"/>
  <c r="B351"/>
  <c r="P351" s="1"/>
  <c r="Q351" s="1"/>
  <c r="B352"/>
  <c r="P352" s="1"/>
  <c r="Q352" s="1"/>
  <c r="B353"/>
  <c r="P353" s="1"/>
  <c r="Q353" s="1"/>
  <c r="B354"/>
  <c r="P354" s="1"/>
  <c r="Q354" s="1"/>
  <c r="B355"/>
  <c r="P355" s="1"/>
  <c r="Q355" s="1"/>
  <c r="B356"/>
  <c r="P356" s="1"/>
  <c r="Q356" s="1"/>
  <c r="B358"/>
  <c r="P358" s="1"/>
  <c r="Q358" s="1"/>
  <c r="B359"/>
  <c r="P359" s="1"/>
  <c r="Q359" s="1"/>
  <c r="B360"/>
  <c r="P360" s="1"/>
  <c r="Q360" s="1"/>
  <c r="B361"/>
  <c r="P361" s="1"/>
  <c r="Q361" s="1"/>
  <c r="B362"/>
  <c r="P362" s="1"/>
  <c r="Q362" s="1"/>
  <c r="B363"/>
  <c r="P363" s="1"/>
  <c r="Q363" s="1"/>
  <c r="B364"/>
  <c r="P364" s="1"/>
  <c r="Q364" s="1"/>
  <c r="B365"/>
  <c r="P365" s="1"/>
  <c r="Q365" s="1"/>
  <c r="B366"/>
  <c r="P366" s="1"/>
  <c r="Q366" s="1"/>
  <c r="B367"/>
  <c r="P367" s="1"/>
  <c r="Q367" s="1"/>
  <c r="B368"/>
  <c r="P368" s="1"/>
  <c r="Q368" s="1"/>
  <c r="B369"/>
  <c r="P369" s="1"/>
  <c r="Q369" s="1"/>
  <c r="B370"/>
  <c r="P370" s="1"/>
  <c r="Q370" s="1"/>
  <c r="B372"/>
  <c r="P372" s="1"/>
  <c r="Q372" s="1"/>
  <c r="B373"/>
  <c r="P373" s="1"/>
  <c r="Q373" s="1"/>
  <c r="B374"/>
  <c r="P374" s="1"/>
  <c r="Q374" s="1"/>
  <c r="B375"/>
  <c r="P375" s="1"/>
  <c r="Q375" s="1"/>
  <c r="B376"/>
  <c r="P376" s="1"/>
  <c r="Q376" s="1"/>
  <c r="B377"/>
  <c r="P377" s="1"/>
  <c r="Q377" s="1"/>
  <c r="B378"/>
  <c r="P378" s="1"/>
  <c r="Q378" s="1"/>
  <c r="B379"/>
  <c r="P379" s="1"/>
  <c r="Q379" s="1"/>
  <c r="B380"/>
  <c r="P380" s="1"/>
  <c r="Q380" s="1"/>
  <c r="B381"/>
  <c r="P381" s="1"/>
  <c r="Q381" s="1"/>
  <c r="B382"/>
  <c r="P382" s="1"/>
  <c r="Q382" s="1"/>
  <c r="B383"/>
  <c r="P383" s="1"/>
  <c r="Q383" s="1"/>
  <c r="B384"/>
  <c r="P384" s="1"/>
  <c r="Q384" s="1"/>
  <c r="B385"/>
  <c r="P385" s="1"/>
  <c r="Q385" s="1"/>
  <c r="B386"/>
  <c r="P386" s="1"/>
  <c r="Q386" s="1"/>
  <c r="B387"/>
  <c r="P387" s="1"/>
  <c r="Q387" s="1"/>
  <c r="B388"/>
  <c r="P388" s="1"/>
  <c r="Q388" s="1"/>
  <c r="B389"/>
  <c r="P389" s="1"/>
  <c r="Q389" s="1"/>
  <c r="B390"/>
  <c r="P390" s="1"/>
  <c r="Q390" s="1"/>
  <c r="B391"/>
  <c r="P391" s="1"/>
  <c r="Q391" s="1"/>
  <c r="B392"/>
  <c r="P392" s="1"/>
  <c r="Q392" s="1"/>
  <c r="B393"/>
  <c r="P393" s="1"/>
  <c r="Q393" s="1"/>
  <c r="B394"/>
  <c r="P394" s="1"/>
  <c r="Q394" s="1"/>
  <c r="B395"/>
  <c r="P395" s="1"/>
  <c r="Q395" s="1"/>
  <c r="B396"/>
  <c r="P396" s="1"/>
  <c r="Q396" s="1"/>
  <c r="B397"/>
  <c r="P397" s="1"/>
  <c r="Q397" s="1"/>
  <c r="B398"/>
  <c r="P398" s="1"/>
  <c r="Q398" s="1"/>
  <c r="B399"/>
  <c r="P399" s="1"/>
  <c r="Q399" s="1"/>
  <c r="B400"/>
  <c r="P400" s="1"/>
  <c r="Q400" s="1"/>
  <c r="B401"/>
  <c r="P401" s="1"/>
  <c r="Q401" s="1"/>
  <c r="B402"/>
  <c r="P402" s="1"/>
  <c r="Q402" s="1"/>
  <c r="B403"/>
  <c r="P403" s="1"/>
  <c r="Q403" s="1"/>
  <c r="B404"/>
  <c r="P404" s="1"/>
  <c r="Q404" s="1"/>
  <c r="B405"/>
  <c r="P405" s="1"/>
  <c r="Q405" s="1"/>
  <c r="B406"/>
  <c r="P406" s="1"/>
  <c r="Q406" s="1"/>
  <c r="B407"/>
  <c r="P407" s="1"/>
  <c r="Q407" s="1"/>
  <c r="B408"/>
  <c r="P408" s="1"/>
  <c r="Q408" s="1"/>
  <c r="B409"/>
  <c r="P409" s="1"/>
  <c r="Q409" s="1"/>
  <c r="B412"/>
  <c r="P412" s="1"/>
  <c r="Q412" s="1"/>
  <c r="B413"/>
  <c r="P413" s="1"/>
  <c r="Q413" s="1"/>
  <c r="B414"/>
  <c r="P414" s="1"/>
  <c r="Q414" s="1"/>
  <c r="B415"/>
  <c r="P415" s="1"/>
  <c r="Q415" s="1"/>
  <c r="B416"/>
  <c r="P416" s="1"/>
  <c r="Q416" s="1"/>
  <c r="B417"/>
  <c r="P417" s="1"/>
  <c r="Q417" s="1"/>
  <c r="B418"/>
  <c r="P418" s="1"/>
  <c r="Q418" s="1"/>
  <c r="B419"/>
  <c r="P419" s="1"/>
  <c r="Q419" s="1"/>
  <c r="B420"/>
  <c r="P420" s="1"/>
  <c r="Q420" s="1"/>
  <c r="B421"/>
  <c r="P421" s="1"/>
  <c r="Q421" s="1"/>
  <c r="B422"/>
  <c r="P422" s="1"/>
  <c r="Q422" s="1"/>
  <c r="B423"/>
  <c r="P423" s="1"/>
  <c r="Q423" s="1"/>
  <c r="B424"/>
  <c r="P424" s="1"/>
  <c r="Q424" s="1"/>
  <c r="B425"/>
  <c r="P425" s="1"/>
  <c r="Q425" s="1"/>
  <c r="B426"/>
  <c r="P426" s="1"/>
  <c r="Q426" s="1"/>
  <c r="B427"/>
  <c r="P427" s="1"/>
  <c r="Q427" s="1"/>
  <c r="B428"/>
  <c r="P428" s="1"/>
  <c r="Q428" s="1"/>
  <c r="B429"/>
  <c r="P429" s="1"/>
  <c r="Q429" s="1"/>
  <c r="B430"/>
  <c r="P430" s="1"/>
  <c r="Q430" s="1"/>
  <c r="B451"/>
  <c r="P451" s="1"/>
  <c r="Q451" s="1"/>
  <c r="B452"/>
  <c r="P452" s="1"/>
  <c r="Q452" s="1"/>
  <c r="B453"/>
  <c r="P453" s="1"/>
  <c r="Q453" s="1"/>
  <c r="B454"/>
  <c r="P454" s="1"/>
  <c r="Q454" s="1"/>
  <c r="B455"/>
  <c r="P455" s="1"/>
  <c r="Q455" s="1"/>
  <c r="B456"/>
  <c r="P456" s="1"/>
  <c r="Q456" s="1"/>
  <c r="B457"/>
  <c r="P457" s="1"/>
  <c r="Q457" s="1"/>
  <c r="B458"/>
  <c r="P458" s="1"/>
  <c r="Q458" s="1"/>
  <c r="B459"/>
  <c r="P459" s="1"/>
  <c r="Q459" s="1"/>
  <c r="B460"/>
  <c r="P460" s="1"/>
  <c r="Q460" s="1"/>
  <c r="B461"/>
  <c r="P461" s="1"/>
  <c r="Q461" s="1"/>
  <c r="B462"/>
  <c r="P462" s="1"/>
  <c r="Q462" s="1"/>
  <c r="B463"/>
  <c r="P463" s="1"/>
  <c r="Q463" s="1"/>
  <c r="B464"/>
  <c r="P464" s="1"/>
  <c r="Q464" s="1"/>
  <c r="B466"/>
  <c r="P466" s="1"/>
  <c r="Q466" s="1"/>
  <c r="B467"/>
  <c r="P467" s="1"/>
  <c r="Q467" s="1"/>
  <c r="B468"/>
  <c r="P468" s="1"/>
  <c r="Q468" s="1"/>
  <c r="B469"/>
  <c r="P469" s="1"/>
  <c r="Q469" s="1"/>
  <c r="B470"/>
  <c r="P470" s="1"/>
  <c r="Q470" s="1"/>
  <c r="B471"/>
  <c r="P471" s="1"/>
  <c r="Q471" s="1"/>
  <c r="B472"/>
  <c r="P472" s="1"/>
  <c r="Q472" s="1"/>
  <c r="B473"/>
  <c r="P473" s="1"/>
  <c r="Q473" s="1"/>
  <c r="B474"/>
  <c r="P474" s="1"/>
  <c r="Q474" s="1"/>
  <c r="B475"/>
  <c r="P475" s="1"/>
  <c r="Q475" s="1"/>
  <c r="B476"/>
  <c r="P476" s="1"/>
  <c r="Q476" s="1"/>
  <c r="B478"/>
  <c r="P478" s="1"/>
  <c r="Q478" s="1"/>
  <c r="B479"/>
  <c r="P479" s="1"/>
  <c r="Q479" s="1"/>
  <c r="B480"/>
  <c r="P480" s="1"/>
  <c r="Q480" s="1"/>
  <c r="B481"/>
  <c r="P481" s="1"/>
  <c r="Q481" s="1"/>
  <c r="B482"/>
  <c r="P482" s="1"/>
  <c r="Q482" s="1"/>
  <c r="B483"/>
  <c r="P483" s="1"/>
  <c r="Q483" s="1"/>
  <c r="B484"/>
  <c r="P484" s="1"/>
  <c r="Q484" s="1"/>
  <c r="B485"/>
  <c r="P485" s="1"/>
  <c r="Q485" s="1"/>
  <c r="B486"/>
  <c r="P486" s="1"/>
  <c r="Q486" s="1"/>
  <c r="B487"/>
  <c r="P487" s="1"/>
  <c r="Q487" s="1"/>
  <c r="B489"/>
  <c r="P489" s="1"/>
  <c r="Q489" s="1"/>
  <c r="B490"/>
  <c r="P490" s="1"/>
  <c r="Q490" s="1"/>
  <c r="B491"/>
  <c r="P491" s="1"/>
  <c r="Q491" s="1"/>
  <c r="B492"/>
  <c r="P492" s="1"/>
  <c r="Q492" s="1"/>
  <c r="B493"/>
  <c r="P493" s="1"/>
  <c r="Q493" s="1"/>
  <c r="B494"/>
  <c r="P494" s="1"/>
  <c r="Q494" s="1"/>
  <c r="B495"/>
  <c r="P495" s="1"/>
  <c r="Q495" s="1"/>
  <c r="B496"/>
  <c r="P496" s="1"/>
  <c r="Q496" s="1"/>
  <c r="B497"/>
  <c r="P497" s="1"/>
  <c r="Q497" s="1"/>
  <c r="B498"/>
  <c r="P498" s="1"/>
  <c r="Q498" s="1"/>
  <c r="B499"/>
  <c r="P499" s="1"/>
  <c r="Q499" s="1"/>
  <c r="B500"/>
  <c r="P500" s="1"/>
  <c r="Q500" s="1"/>
  <c r="B502"/>
  <c r="P502" s="1"/>
  <c r="Q502" s="1"/>
  <c r="B503"/>
  <c r="P503" s="1"/>
  <c r="Q503" s="1"/>
  <c r="B504"/>
  <c r="P504" s="1"/>
  <c r="Q504" s="1"/>
  <c r="B505"/>
  <c r="P505" s="1"/>
  <c r="Q505" s="1"/>
  <c r="B506"/>
  <c r="P506" s="1"/>
  <c r="Q506" s="1"/>
  <c r="B507"/>
  <c r="P507" s="1"/>
  <c r="Q507" s="1"/>
  <c r="B508"/>
  <c r="P508" s="1"/>
  <c r="Q508" s="1"/>
  <c r="B509"/>
  <c r="P509" s="1"/>
  <c r="Q509" s="1"/>
  <c r="B510"/>
  <c r="P510" s="1"/>
  <c r="Q510" s="1"/>
  <c r="B511"/>
  <c r="P511" s="1"/>
  <c r="Q511" s="1"/>
  <c r="B512"/>
  <c r="P512" s="1"/>
  <c r="Q512" s="1"/>
  <c r="B514"/>
  <c r="P514" s="1"/>
  <c r="Q514" s="1"/>
  <c r="B515"/>
  <c r="P515" s="1"/>
  <c r="Q515" s="1"/>
  <c r="B516"/>
  <c r="P516" s="1"/>
  <c r="Q516" s="1"/>
  <c r="B517"/>
  <c r="P517" s="1"/>
  <c r="Q517" s="1"/>
  <c r="B518"/>
  <c r="P518" s="1"/>
  <c r="Q518" s="1"/>
  <c r="B519"/>
  <c r="P519" s="1"/>
  <c r="Q519" s="1"/>
  <c r="B520"/>
  <c r="P520" s="1"/>
  <c r="Q520" s="1"/>
  <c r="B521"/>
  <c r="P521" s="1"/>
  <c r="Q521" s="1"/>
  <c r="B522"/>
  <c r="P522" s="1"/>
  <c r="Q522" s="1"/>
  <c r="B523"/>
  <c r="P523" s="1"/>
  <c r="Q523" s="1"/>
  <c r="B524"/>
  <c r="P524" s="1"/>
  <c r="Q524" s="1"/>
  <c r="B525"/>
  <c r="P525" s="1"/>
  <c r="Q525" s="1"/>
  <c r="B526"/>
  <c r="P526" s="1"/>
  <c r="Q526" s="1"/>
  <c r="B527"/>
  <c r="P527" s="1"/>
  <c r="Q527" s="1"/>
  <c r="B528"/>
  <c r="P528" s="1"/>
  <c r="Q528" s="1"/>
  <c r="B529"/>
  <c r="P529" s="1"/>
  <c r="Q529" s="1"/>
  <c r="B530"/>
  <c r="P530" s="1"/>
  <c r="Q530" s="1"/>
  <c r="B531"/>
  <c r="P531" s="1"/>
  <c r="Q531" s="1"/>
  <c r="B532"/>
  <c r="P532" s="1"/>
  <c r="Q532" s="1"/>
  <c r="B533"/>
  <c r="P533" s="1"/>
  <c r="Q533" s="1"/>
  <c r="B534"/>
  <c r="P534" s="1"/>
  <c r="Q534" s="1"/>
  <c r="B535"/>
  <c r="P535" s="1"/>
  <c r="Q535" s="1"/>
  <c r="B536"/>
  <c r="P536" s="1"/>
  <c r="Q536" s="1"/>
  <c r="B537"/>
  <c r="P537" s="1"/>
  <c r="Q537" s="1"/>
  <c r="B538"/>
  <c r="P538" s="1"/>
  <c r="Q538" s="1"/>
  <c r="B539"/>
  <c r="P539" s="1"/>
  <c r="Q539" s="1"/>
  <c r="B540"/>
  <c r="P540" s="1"/>
  <c r="Q540" s="1"/>
  <c r="B541"/>
  <c r="P541" s="1"/>
  <c r="Q541" s="1"/>
  <c r="B542"/>
  <c r="P542" s="1"/>
  <c r="Q542" s="1"/>
  <c r="B543"/>
  <c r="P543" s="1"/>
  <c r="Q543" s="1"/>
  <c r="B545"/>
  <c r="P545" s="1"/>
  <c r="Q545" s="1"/>
  <c r="B546"/>
  <c r="P546" s="1"/>
  <c r="Q546" s="1"/>
  <c r="B547"/>
  <c r="P547" s="1"/>
  <c r="Q547" s="1"/>
  <c r="B548"/>
  <c r="P548" s="1"/>
  <c r="Q548" s="1"/>
  <c r="B549"/>
  <c r="P549" s="1"/>
  <c r="Q549" s="1"/>
  <c r="B550"/>
  <c r="P550" s="1"/>
  <c r="Q550" s="1"/>
  <c r="B551"/>
  <c r="P551" s="1"/>
  <c r="Q551" s="1"/>
  <c r="B552"/>
  <c r="P552" s="1"/>
  <c r="Q552" s="1"/>
  <c r="B553"/>
  <c r="P553" s="1"/>
  <c r="Q553" s="1"/>
  <c r="B554"/>
  <c r="P554" s="1"/>
  <c r="Q554" s="1"/>
  <c r="B555"/>
  <c r="P555" s="1"/>
  <c r="Q555" s="1"/>
  <c r="B557"/>
  <c r="P557" s="1"/>
  <c r="Q557" s="1"/>
  <c r="B558"/>
  <c r="P558" s="1"/>
  <c r="Q558" s="1"/>
  <c r="B560"/>
  <c r="P560" s="1"/>
  <c r="Q560" s="1"/>
  <c r="B561"/>
  <c r="P561" s="1"/>
  <c r="Q561" s="1"/>
  <c r="B562"/>
  <c r="P562" s="1"/>
  <c r="Q562" s="1"/>
  <c r="B563"/>
  <c r="P563" s="1"/>
  <c r="Q563" s="1"/>
  <c r="B564"/>
  <c r="P564" s="1"/>
  <c r="Q564" s="1"/>
  <c r="B565"/>
  <c r="P565" s="1"/>
  <c r="Q565" s="1"/>
  <c r="B566"/>
  <c r="P566" s="1"/>
  <c r="Q566" s="1"/>
  <c r="B567"/>
  <c r="P567" s="1"/>
  <c r="Q567" s="1"/>
  <c r="B568"/>
  <c r="P568" s="1"/>
  <c r="Q568" s="1"/>
  <c r="B569"/>
  <c r="P569" s="1"/>
  <c r="Q569" s="1"/>
  <c r="B570"/>
  <c r="P570" s="1"/>
  <c r="Q570" s="1"/>
  <c r="B571"/>
  <c r="P571" s="1"/>
  <c r="Q571" s="1"/>
  <c r="B572"/>
  <c r="P572" s="1"/>
  <c r="Q572" s="1"/>
  <c r="B574"/>
  <c r="P574" s="1"/>
  <c r="Q574" s="1"/>
  <c r="B576"/>
  <c r="P576" s="1"/>
  <c r="Q576" s="1"/>
  <c r="B577"/>
  <c r="P577" s="1"/>
  <c r="Q577" s="1"/>
  <c r="B578"/>
  <c r="P578" s="1"/>
  <c r="Q578" s="1"/>
  <c r="B579"/>
  <c r="P579" s="1"/>
  <c r="Q579" s="1"/>
  <c r="B580"/>
  <c r="P580" s="1"/>
  <c r="Q580" s="1"/>
  <c r="B581"/>
  <c r="P581" s="1"/>
  <c r="Q581" s="1"/>
  <c r="B582"/>
  <c r="P582" s="1"/>
  <c r="Q582" s="1"/>
  <c r="B583"/>
  <c r="P583" s="1"/>
  <c r="Q583" s="1"/>
  <c r="B584"/>
  <c r="P584" s="1"/>
  <c r="Q584" s="1"/>
  <c r="B585"/>
  <c r="P585" s="1"/>
  <c r="Q585" s="1"/>
  <c r="B586"/>
  <c r="P586" s="1"/>
  <c r="Q586" s="1"/>
  <c r="B587"/>
  <c r="P587" s="1"/>
  <c r="Q587" s="1"/>
  <c r="B588"/>
  <c r="P588" s="1"/>
  <c r="Q588" s="1"/>
  <c r="B589"/>
  <c r="P589" s="1"/>
  <c r="Q589" s="1"/>
  <c r="B590"/>
  <c r="P590" s="1"/>
  <c r="Q590" s="1"/>
  <c r="B591"/>
  <c r="P591" s="1"/>
  <c r="Q591" s="1"/>
  <c r="B592"/>
  <c r="P592" s="1"/>
  <c r="Q592" s="1"/>
  <c r="B594"/>
  <c r="P594" s="1"/>
  <c r="Q594" s="1"/>
  <c r="B596"/>
  <c r="P596" s="1"/>
  <c r="Q596" s="1"/>
  <c r="B597"/>
  <c r="P597" s="1"/>
  <c r="Q597" s="1"/>
  <c r="B598"/>
  <c r="P598" s="1"/>
  <c r="Q598" s="1"/>
  <c r="B599"/>
  <c r="P599" s="1"/>
  <c r="Q599" s="1"/>
  <c r="B601"/>
  <c r="P601" s="1"/>
  <c r="Q601" s="1"/>
  <c r="B602"/>
  <c r="P602" s="1"/>
  <c r="Q602" s="1"/>
  <c r="B604"/>
  <c r="P604" s="1"/>
  <c r="Q604" s="1"/>
  <c r="B605"/>
  <c r="P605" s="1"/>
  <c r="Q605" s="1"/>
  <c r="B606"/>
  <c r="P606" s="1"/>
  <c r="Q606" s="1"/>
  <c r="B607"/>
  <c r="P607" s="1"/>
  <c r="Q607" s="1"/>
  <c r="B608"/>
  <c r="P608" s="1"/>
  <c r="Q608" s="1"/>
  <c r="B609"/>
  <c r="P609" s="1"/>
  <c r="Q609" s="1"/>
  <c r="B610"/>
  <c r="P610" s="1"/>
  <c r="Q610" s="1"/>
  <c r="B612"/>
  <c r="P612" s="1"/>
  <c r="Q612" s="1"/>
  <c r="B613"/>
  <c r="P613" s="1"/>
  <c r="Q613" s="1"/>
  <c r="B614"/>
  <c r="P614" s="1"/>
  <c r="Q614" s="1"/>
  <c r="B615"/>
  <c r="P615" s="1"/>
  <c r="Q615" s="1"/>
  <c r="B616"/>
  <c r="P616" s="1"/>
  <c r="Q616" s="1"/>
  <c r="B617"/>
  <c r="P617" s="1"/>
  <c r="Q617" s="1"/>
  <c r="B618"/>
  <c r="P618" s="1"/>
  <c r="Q618" s="1"/>
  <c r="B619"/>
  <c r="P619" s="1"/>
  <c r="Q619" s="1"/>
  <c r="B620"/>
  <c r="P620" s="1"/>
  <c r="Q620" s="1"/>
  <c r="B621"/>
  <c r="P621" s="1"/>
  <c r="Q621" s="1"/>
  <c r="B623"/>
  <c r="P623" s="1"/>
  <c r="Q623" s="1"/>
  <c r="B624"/>
  <c r="P624" s="1"/>
  <c r="Q624" s="1"/>
  <c r="B625"/>
  <c r="P625" s="1"/>
  <c r="Q625" s="1"/>
  <c r="B626"/>
  <c r="P626" s="1"/>
  <c r="Q626" s="1"/>
  <c r="B627"/>
  <c r="P627" s="1"/>
  <c r="Q627" s="1"/>
  <c r="B628"/>
  <c r="P628" s="1"/>
  <c r="Q628" s="1"/>
  <c r="B630"/>
  <c r="P630" s="1"/>
  <c r="Q630" s="1"/>
  <c r="B631"/>
  <c r="P631" s="1"/>
  <c r="Q631" s="1"/>
  <c r="B632"/>
  <c r="P632" s="1"/>
  <c r="Q632" s="1"/>
  <c r="B633"/>
  <c r="P633" s="1"/>
  <c r="Q633" s="1"/>
  <c r="B634"/>
  <c r="P634" s="1"/>
  <c r="Q634" s="1"/>
  <c r="B635"/>
  <c r="P635" s="1"/>
  <c r="Q635" s="1"/>
  <c r="B636"/>
  <c r="P636" s="1"/>
  <c r="Q636" s="1"/>
  <c r="B637"/>
  <c r="P637" s="1"/>
  <c r="Q637" s="1"/>
  <c r="B638"/>
  <c r="P638" s="1"/>
  <c r="Q638" s="1"/>
  <c r="B640"/>
  <c r="P640" s="1"/>
  <c r="Q640" s="1"/>
  <c r="B641"/>
  <c r="P641" s="1"/>
  <c r="Q641" s="1"/>
  <c r="B642"/>
  <c r="P642" s="1"/>
  <c r="Q642" s="1"/>
  <c r="B644"/>
  <c r="P644" s="1"/>
  <c r="Q644" s="1"/>
  <c r="B645"/>
  <c r="P645" s="1"/>
  <c r="Q645" s="1"/>
  <c r="B646"/>
  <c r="P646" s="1"/>
  <c r="Q646" s="1"/>
  <c r="B647"/>
  <c r="P647" s="1"/>
  <c r="Q647" s="1"/>
  <c r="B648"/>
  <c r="P648" s="1"/>
  <c r="Q648" s="1"/>
  <c r="B649"/>
  <c r="P649" s="1"/>
  <c r="Q649" s="1"/>
  <c r="B650"/>
  <c r="P650" s="1"/>
  <c r="Q650" s="1"/>
  <c r="B652"/>
  <c r="P652" s="1"/>
  <c r="Q652" s="1"/>
  <c r="B653"/>
  <c r="P653" s="1"/>
  <c r="Q653" s="1"/>
  <c r="B654"/>
  <c r="P654" s="1"/>
  <c r="Q654" s="1"/>
  <c r="B655"/>
  <c r="P655" s="1"/>
  <c r="Q655" s="1"/>
  <c r="B656"/>
  <c r="P656" s="1"/>
  <c r="Q656" s="1"/>
  <c r="B657"/>
  <c r="P657" s="1"/>
  <c r="Q657" s="1"/>
  <c r="B659"/>
  <c r="P659" s="1"/>
  <c r="Q659" s="1"/>
  <c r="B660"/>
  <c r="P660" s="1"/>
  <c r="Q660" s="1"/>
  <c r="B661"/>
  <c r="P661" s="1"/>
  <c r="Q661" s="1"/>
  <c r="B662"/>
  <c r="P662" s="1"/>
  <c r="Q662" s="1"/>
  <c r="B663"/>
  <c r="P663" s="1"/>
  <c r="Q663" s="1"/>
  <c r="B664"/>
  <c r="P664" s="1"/>
  <c r="Q664" s="1"/>
  <c r="B665"/>
  <c r="P665" s="1"/>
  <c r="Q665" s="1"/>
  <c r="B666"/>
  <c r="P666" s="1"/>
  <c r="Q666" s="1"/>
  <c r="B667"/>
  <c r="P667" s="1"/>
  <c r="Q667" s="1"/>
  <c r="B668"/>
  <c r="P668" s="1"/>
  <c r="Q668" s="1"/>
  <c r="B669"/>
  <c r="P669" s="1"/>
  <c r="Q669" s="1"/>
  <c r="B671"/>
  <c r="P671" s="1"/>
  <c r="Q671" s="1"/>
  <c r="B672"/>
  <c r="P672" s="1"/>
  <c r="Q672" s="1"/>
  <c r="B673"/>
  <c r="P673" s="1"/>
  <c r="Q673" s="1"/>
  <c r="B674"/>
  <c r="P674" s="1"/>
  <c r="Q674" s="1"/>
  <c r="B675"/>
  <c r="P675" s="1"/>
  <c r="Q675" s="1"/>
  <c r="B676"/>
  <c r="P676" s="1"/>
  <c r="Q676" s="1"/>
  <c r="B677"/>
  <c r="P677" s="1"/>
  <c r="Q677" s="1"/>
  <c r="B678"/>
  <c r="P678" s="1"/>
  <c r="Q678" s="1"/>
  <c r="B679"/>
  <c r="P679" s="1"/>
  <c r="Q679" s="1"/>
  <c r="B680"/>
  <c r="P680" s="1"/>
  <c r="Q680" s="1"/>
  <c r="B682"/>
  <c r="P682" s="1"/>
  <c r="Q682" s="1"/>
  <c r="B683"/>
  <c r="P683" s="1"/>
  <c r="Q683" s="1"/>
  <c r="B684"/>
  <c r="P684" s="1"/>
  <c r="Q684" s="1"/>
  <c r="B685"/>
  <c r="P685" s="1"/>
  <c r="Q685" s="1"/>
  <c r="B686"/>
  <c r="P686" s="1"/>
  <c r="Q686" s="1"/>
  <c r="B687"/>
  <c r="P687" s="1"/>
  <c r="Q687" s="1"/>
  <c r="B688"/>
  <c r="P688" s="1"/>
  <c r="Q688" s="1"/>
  <c r="B689"/>
  <c r="P689" s="1"/>
  <c r="Q689" s="1"/>
  <c r="B690"/>
  <c r="P690" s="1"/>
  <c r="Q690" s="1"/>
  <c r="B691"/>
  <c r="P691" s="1"/>
  <c r="Q691" s="1"/>
  <c r="B693"/>
  <c r="P693" s="1"/>
  <c r="Q693" s="1"/>
  <c r="B694"/>
  <c r="P694" s="1"/>
  <c r="Q694" s="1"/>
  <c r="B696"/>
  <c r="P696" s="1"/>
  <c r="Q696" s="1"/>
  <c r="B698"/>
  <c r="P698" s="1"/>
  <c r="Q698" s="1"/>
  <c r="B699"/>
  <c r="P699" s="1"/>
  <c r="Q699" s="1"/>
  <c r="B701"/>
  <c r="P701" s="1"/>
  <c r="Q701" s="1"/>
  <c r="B703"/>
  <c r="P703" s="1"/>
  <c r="Q703" s="1"/>
  <c r="B704"/>
  <c r="P704" s="1"/>
  <c r="Q704" s="1"/>
  <c r="B706"/>
  <c r="P706" s="1"/>
  <c r="Q706" s="1"/>
  <c r="B708"/>
  <c r="P708" s="1"/>
  <c r="Q708" s="1"/>
  <c r="B710"/>
  <c r="P710" s="1"/>
  <c r="Q710" s="1"/>
  <c r="B711"/>
  <c r="P711" s="1"/>
  <c r="Q711" s="1"/>
  <c r="B712"/>
  <c r="P712" s="1"/>
  <c r="Q712" s="1"/>
  <c r="B714"/>
  <c r="P714" s="1"/>
  <c r="Q714" s="1"/>
  <c r="B715"/>
  <c r="P715" s="1"/>
  <c r="Q715" s="1"/>
  <c r="B717"/>
  <c r="P717" s="1"/>
  <c r="Q717" s="1"/>
  <c r="B718"/>
  <c r="P718" s="1"/>
  <c r="Q718" s="1"/>
  <c r="B719"/>
  <c r="P719" s="1"/>
  <c r="Q719" s="1"/>
  <c r="B720"/>
  <c r="P720" s="1"/>
  <c r="Q720" s="1"/>
  <c r="B721"/>
  <c r="P721" s="1"/>
  <c r="Q721" s="1"/>
  <c r="B722"/>
  <c r="P722" s="1"/>
  <c r="Q722" s="1"/>
  <c r="B723"/>
  <c r="P723" s="1"/>
  <c r="Q723" s="1"/>
  <c r="B724"/>
  <c r="P724" s="1"/>
  <c r="Q724" s="1"/>
  <c r="B725"/>
  <c r="P725" s="1"/>
  <c r="Q725" s="1"/>
  <c r="B727"/>
  <c r="P727" s="1"/>
  <c r="Q727" s="1"/>
  <c r="B728"/>
  <c r="P728" s="1"/>
  <c r="Q728" s="1"/>
  <c r="B730"/>
  <c r="P730" s="1"/>
  <c r="Q730" s="1"/>
  <c r="B731"/>
  <c r="P731" s="1"/>
  <c r="Q731" s="1"/>
  <c r="B734"/>
  <c r="P734" s="1"/>
  <c r="Q734" s="1"/>
  <c r="B735"/>
  <c r="P735" s="1"/>
  <c r="Q735" s="1"/>
  <c r="B736"/>
  <c r="P736" s="1"/>
  <c r="Q736" s="1"/>
  <c r="B737"/>
  <c r="P737" s="1"/>
  <c r="Q737" s="1"/>
  <c r="B738"/>
  <c r="P738" s="1"/>
  <c r="Q738" s="1"/>
  <c r="B739"/>
  <c r="P739" s="1"/>
  <c r="Q739" s="1"/>
  <c r="B740"/>
  <c r="P740" s="1"/>
  <c r="Q740" s="1"/>
  <c r="B741"/>
  <c r="P741" s="1"/>
  <c r="Q741" s="1"/>
  <c r="B742"/>
  <c r="P742" s="1"/>
  <c r="Q742" s="1"/>
  <c r="B744"/>
  <c r="P744" s="1"/>
  <c r="Q744" s="1"/>
  <c r="B745"/>
  <c r="P745" s="1"/>
  <c r="Q745" s="1"/>
  <c r="B747"/>
  <c r="P747" s="1"/>
  <c r="Q747" s="1"/>
  <c r="B748"/>
  <c r="P748" s="1"/>
  <c r="Q748" s="1"/>
  <c r="B750"/>
  <c r="P750" s="1"/>
  <c r="Q750" s="1"/>
  <c r="B751"/>
  <c r="P751" s="1"/>
  <c r="Q751" s="1"/>
  <c r="B752"/>
  <c r="P752" s="1"/>
  <c r="Q752" s="1"/>
  <c r="B753"/>
  <c r="P753" s="1"/>
  <c r="Q753" s="1"/>
  <c r="B754"/>
  <c r="P754" s="1"/>
  <c r="Q754" s="1"/>
  <c r="B755"/>
  <c r="P755" s="1"/>
  <c r="Q755" s="1"/>
  <c r="B756"/>
  <c r="P756" s="1"/>
  <c r="Q756" s="1"/>
  <c r="B758"/>
  <c r="P758" s="1"/>
  <c r="Q758" s="1"/>
  <c r="B759"/>
  <c r="P759" s="1"/>
  <c r="Q759" s="1"/>
  <c r="B761"/>
  <c r="P761" s="1"/>
  <c r="Q761" s="1"/>
  <c r="B762"/>
  <c r="P762" s="1"/>
  <c r="Q762" s="1"/>
  <c r="B764"/>
  <c r="P764" s="1"/>
  <c r="Q764" s="1"/>
  <c r="B765"/>
  <c r="P765" s="1"/>
  <c r="Q765" s="1"/>
  <c r="B766"/>
  <c r="P766" s="1"/>
  <c r="Q766" s="1"/>
  <c r="B767"/>
  <c r="P767" s="1"/>
  <c r="Q767" s="1"/>
  <c r="B768"/>
  <c r="P768" s="1"/>
  <c r="Q768" s="1"/>
  <c r="B769"/>
  <c r="P769" s="1"/>
  <c r="Q769" s="1"/>
  <c r="B770"/>
  <c r="P770" s="1"/>
  <c r="Q770" s="1"/>
  <c r="B772"/>
  <c r="P772" s="1"/>
  <c r="Q772" s="1"/>
  <c r="B774"/>
  <c r="P774" s="1"/>
  <c r="Q774" s="1"/>
  <c r="B775"/>
  <c r="P775" s="1"/>
  <c r="Q775" s="1"/>
  <c r="B777"/>
  <c r="P777" s="1"/>
  <c r="Q777" s="1"/>
  <c r="B778"/>
  <c r="P778" s="1"/>
  <c r="Q778" s="1"/>
  <c r="B779"/>
  <c r="P779" s="1"/>
  <c r="Q779" s="1"/>
  <c r="B780"/>
  <c r="P780" s="1"/>
  <c r="Q780" s="1"/>
  <c r="B781"/>
  <c r="P781" s="1"/>
  <c r="Q781" s="1"/>
  <c r="B782"/>
  <c r="P782" s="1"/>
  <c r="Q782" s="1"/>
  <c r="B783"/>
  <c r="P783" s="1"/>
  <c r="Q783" s="1"/>
  <c r="B784"/>
  <c r="P784" s="1"/>
  <c r="Q784" s="1"/>
  <c r="B785"/>
  <c r="P785" s="1"/>
  <c r="Q785" s="1"/>
  <c r="B787"/>
  <c r="P787" s="1"/>
  <c r="Q787" s="1"/>
  <c r="B788"/>
  <c r="P788" s="1"/>
  <c r="Q788" s="1"/>
  <c r="B790"/>
  <c r="P790" s="1"/>
  <c r="Q790" s="1"/>
  <c r="B791"/>
  <c r="P791" s="1"/>
  <c r="Q791" s="1"/>
  <c r="B792"/>
  <c r="P792" s="1"/>
  <c r="Q792" s="1"/>
  <c r="B793"/>
  <c r="P793" s="1"/>
  <c r="Q793" s="1"/>
  <c r="B794"/>
  <c r="P794" s="1"/>
  <c r="Q794" s="1"/>
  <c r="B795"/>
  <c r="P795" s="1"/>
  <c r="Q795" s="1"/>
  <c r="B796"/>
  <c r="P796" s="1"/>
  <c r="Q796" s="1"/>
  <c r="B797"/>
  <c r="P797" s="1"/>
  <c r="Q797" s="1"/>
  <c r="B798"/>
  <c r="P798" s="1"/>
  <c r="Q798" s="1"/>
  <c r="B799"/>
  <c r="P799" s="1"/>
  <c r="Q799" s="1"/>
  <c r="B802"/>
  <c r="P802" s="1"/>
  <c r="Q802" s="1"/>
  <c r="B803"/>
  <c r="P803" s="1"/>
  <c r="Q803" s="1"/>
  <c r="B804"/>
  <c r="P804" s="1"/>
  <c r="Q804" s="1"/>
  <c r="B805"/>
  <c r="P805" s="1"/>
  <c r="Q805" s="1"/>
  <c r="B806"/>
  <c r="P806" s="1"/>
  <c r="Q806" s="1"/>
  <c r="B807"/>
  <c r="P807" s="1"/>
  <c r="Q807" s="1"/>
  <c r="B809"/>
  <c r="P809" s="1"/>
  <c r="Q809" s="1"/>
  <c r="B810"/>
  <c r="P810" s="1"/>
  <c r="Q810" s="1"/>
  <c r="B811"/>
  <c r="P811" s="1"/>
  <c r="Q811" s="1"/>
  <c r="B812"/>
  <c r="P812" s="1"/>
  <c r="Q812" s="1"/>
  <c r="B813"/>
  <c r="P813" s="1"/>
  <c r="Q813" s="1"/>
  <c r="B814"/>
  <c r="P814" s="1"/>
  <c r="Q814" s="1"/>
  <c r="B815"/>
  <c r="P815" s="1"/>
  <c r="Q815" s="1"/>
  <c r="B816"/>
  <c r="P816" s="1"/>
  <c r="Q816" s="1"/>
  <c r="B817"/>
  <c r="P817" s="1"/>
  <c r="Q817" s="1"/>
  <c r="B819"/>
  <c r="P819" s="1"/>
  <c r="Q819" s="1"/>
  <c r="B820"/>
  <c r="P820" s="1"/>
  <c r="Q820" s="1"/>
  <c r="B821"/>
  <c r="P821" s="1"/>
  <c r="Q821" s="1"/>
  <c r="B822"/>
  <c r="P822" s="1"/>
  <c r="Q822" s="1"/>
  <c r="B824"/>
  <c r="P824" s="1"/>
  <c r="Q824" s="1"/>
  <c r="B825"/>
  <c r="P825" s="1"/>
  <c r="Q825" s="1"/>
  <c r="B826"/>
  <c r="P826" s="1"/>
  <c r="Q826" s="1"/>
  <c r="B827"/>
  <c r="P827" s="1"/>
  <c r="Q827" s="1"/>
  <c r="B829"/>
  <c r="P829" s="1"/>
  <c r="Q829" s="1"/>
  <c r="B830"/>
  <c r="P830" s="1"/>
  <c r="Q830" s="1"/>
  <c r="B832"/>
  <c r="P832" s="1"/>
  <c r="Q832" s="1"/>
  <c r="B833"/>
  <c r="P833" s="1"/>
  <c r="Q833" s="1"/>
  <c r="B834"/>
  <c r="P834" s="1"/>
  <c r="Q834" s="1"/>
  <c r="B836"/>
  <c r="P836" s="1"/>
  <c r="Q836" s="1"/>
  <c r="B837"/>
  <c r="P837" s="1"/>
  <c r="Q837" s="1"/>
  <c r="B838"/>
  <c r="P838" s="1"/>
  <c r="Q838" s="1"/>
  <c r="B839"/>
  <c r="P839" s="1"/>
  <c r="Q839" s="1"/>
  <c r="B840"/>
  <c r="P840" s="1"/>
  <c r="Q840" s="1"/>
  <c r="B842"/>
  <c r="P842" s="1"/>
  <c r="Q842" s="1"/>
  <c r="B844"/>
  <c r="P844" s="1"/>
  <c r="Q844" s="1"/>
  <c r="B845"/>
  <c r="P845" s="1"/>
  <c r="Q845" s="1"/>
  <c r="B846"/>
  <c r="P846" s="1"/>
  <c r="Q846" s="1"/>
  <c r="B847"/>
  <c r="P847" s="1"/>
  <c r="Q847" s="1"/>
  <c r="B848"/>
  <c r="P848" s="1"/>
  <c r="Q848" s="1"/>
  <c r="B850"/>
  <c r="P850" s="1"/>
  <c r="Q850" s="1"/>
  <c r="B851"/>
  <c r="P851" s="1"/>
  <c r="Q851" s="1"/>
  <c r="B852"/>
  <c r="P852" s="1"/>
  <c r="Q852" s="1"/>
  <c r="B853"/>
  <c r="P853" s="1"/>
  <c r="Q853" s="1"/>
  <c r="B855"/>
  <c r="P855" s="1"/>
  <c r="Q855" s="1"/>
  <c r="B857"/>
  <c r="P857" s="1"/>
  <c r="Q857" s="1"/>
  <c r="B858"/>
  <c r="P858" s="1"/>
  <c r="Q858" s="1"/>
  <c r="B859"/>
  <c r="P859" s="1"/>
  <c r="Q859" s="1"/>
  <c r="B860"/>
  <c r="P860" s="1"/>
  <c r="Q860" s="1"/>
  <c r="B861"/>
  <c r="P861" s="1"/>
  <c r="Q861" s="1"/>
  <c r="B862"/>
  <c r="P862" s="1"/>
  <c r="Q862" s="1"/>
  <c r="B864"/>
  <c r="P864" s="1"/>
  <c r="Q864" s="1"/>
  <c r="B865"/>
  <c r="P865" s="1"/>
  <c r="Q865" s="1"/>
  <c r="B867"/>
  <c r="P867" s="1"/>
  <c r="Q867" s="1"/>
  <c r="B868"/>
  <c r="P868" s="1"/>
  <c r="Q868" s="1"/>
  <c r="B869"/>
  <c r="P869" s="1"/>
  <c r="Q869" s="1"/>
  <c r="B870"/>
  <c r="P870" s="1"/>
  <c r="Q870" s="1"/>
  <c r="B871"/>
  <c r="P871" s="1"/>
  <c r="Q871" s="1"/>
  <c r="B872"/>
  <c r="P872" s="1"/>
  <c r="Q872" s="1"/>
  <c r="B873"/>
  <c r="P873" s="1"/>
  <c r="Q873" s="1"/>
  <c r="B874"/>
  <c r="P874" s="1"/>
  <c r="Q874" s="1"/>
  <c r="B876"/>
  <c r="P876" s="1"/>
  <c r="Q876" s="1"/>
  <c r="B877"/>
  <c r="P877" s="1"/>
  <c r="Q877" s="1"/>
  <c r="B878"/>
  <c r="P878" s="1"/>
  <c r="Q878" s="1"/>
  <c r="B880"/>
  <c r="P880" s="1"/>
  <c r="Q880" s="1"/>
  <c r="B882"/>
  <c r="P882" s="1"/>
  <c r="Q882" s="1"/>
  <c r="B883"/>
  <c r="P883" s="1"/>
  <c r="Q883" s="1"/>
  <c r="B884"/>
  <c r="P884" s="1"/>
  <c r="Q884" s="1"/>
  <c r="B885"/>
  <c r="P885" s="1"/>
  <c r="Q885" s="1"/>
  <c r="B886"/>
  <c r="P886" s="1"/>
  <c r="Q886" s="1"/>
  <c r="B888"/>
  <c r="P888" s="1"/>
  <c r="Q888" s="1"/>
  <c r="B889"/>
  <c r="P889" s="1"/>
  <c r="Q889" s="1"/>
  <c r="B890"/>
  <c r="P890" s="1"/>
  <c r="Q890" s="1"/>
  <c r="B891"/>
  <c r="P891" s="1"/>
  <c r="Q891" s="1"/>
  <c r="B892"/>
  <c r="P892" s="1"/>
  <c r="Q892" s="1"/>
  <c r="B893"/>
  <c r="P893" s="1"/>
  <c r="Q893" s="1"/>
  <c r="B894"/>
  <c r="P894" s="1"/>
  <c r="Q894" s="1"/>
  <c r="B895"/>
  <c r="P895" s="1"/>
  <c r="Q895" s="1"/>
  <c r="B897"/>
  <c r="P897" s="1"/>
  <c r="Q897" s="1"/>
  <c r="B898"/>
  <c r="P898" s="1"/>
  <c r="Q898" s="1"/>
  <c r="B900"/>
  <c r="P900" s="1"/>
  <c r="Q900" s="1"/>
  <c r="B901"/>
  <c r="P901" s="1"/>
  <c r="Q901" s="1"/>
  <c r="B903"/>
  <c r="P903" s="1"/>
  <c r="Q903" s="1"/>
  <c r="B905"/>
  <c r="P905" s="1"/>
  <c r="Q905" s="1"/>
  <c r="B906"/>
  <c r="P906" s="1"/>
  <c r="Q906" s="1"/>
  <c r="B907"/>
  <c r="P907" s="1"/>
  <c r="Q907" s="1"/>
  <c r="B908"/>
  <c r="P908" s="1"/>
  <c r="Q908" s="1"/>
  <c r="B909"/>
  <c r="P909" s="1"/>
  <c r="Q909" s="1"/>
  <c r="B910"/>
  <c r="P910" s="1"/>
  <c r="Q910" s="1"/>
  <c r="B911"/>
  <c r="P911" s="1"/>
  <c r="Q911" s="1"/>
  <c r="B912"/>
  <c r="P912" s="1"/>
  <c r="Q912" s="1"/>
  <c r="B914"/>
  <c r="P914" s="1"/>
  <c r="Q914" s="1"/>
  <c r="B915"/>
  <c r="P915" s="1"/>
  <c r="Q915" s="1"/>
  <c r="B917"/>
  <c r="P917" s="1"/>
  <c r="Q917" s="1"/>
  <c r="B918"/>
  <c r="P918" s="1"/>
  <c r="Q918" s="1"/>
  <c r="B920"/>
  <c r="P920" s="1"/>
  <c r="Q920" s="1"/>
  <c r="B921"/>
  <c r="P921" s="1"/>
  <c r="Q921" s="1"/>
  <c r="B922"/>
  <c r="P922" s="1"/>
  <c r="Q922" s="1"/>
  <c r="B923"/>
  <c r="P923" s="1"/>
  <c r="Q923" s="1"/>
  <c r="B924"/>
  <c r="P924" s="1"/>
  <c r="Q924" s="1"/>
  <c r="B925"/>
  <c r="P925" s="1"/>
  <c r="Q925" s="1"/>
  <c r="B926"/>
  <c r="P926" s="1"/>
  <c r="Q926" s="1"/>
  <c r="B927"/>
  <c r="P927" s="1"/>
  <c r="Q927" s="1"/>
  <c r="B928"/>
  <c r="P928" s="1"/>
  <c r="Q928" s="1"/>
  <c r="B929"/>
  <c r="P929" s="1"/>
  <c r="Q929" s="1"/>
  <c r="B931"/>
  <c r="P931" s="1"/>
  <c r="Q931" s="1"/>
  <c r="B932"/>
  <c r="P932" s="1"/>
  <c r="Q932" s="1"/>
  <c r="B933"/>
  <c r="P933" s="1"/>
  <c r="Q933" s="1"/>
  <c r="B935"/>
  <c r="P935" s="1"/>
  <c r="Q935" s="1"/>
  <c r="B936"/>
  <c r="P936" s="1"/>
  <c r="Q936" s="1"/>
  <c r="B938"/>
  <c r="P938" s="1"/>
  <c r="Q938" s="1"/>
  <c r="B940"/>
  <c r="P940" s="1"/>
  <c r="Q940" s="1"/>
  <c r="B941"/>
  <c r="P941" s="1"/>
  <c r="Q941" s="1"/>
  <c r="Q1" l="1"/>
  <c r="A1" s="1"/>
</calcChain>
</file>

<file path=xl/comments1.xml><?xml version="1.0" encoding="utf-8"?>
<comments xmlns="http://schemas.openxmlformats.org/spreadsheetml/2006/main">
  <authors>
    <author>vkorenev</author>
    <author>samsonov</author>
  </authors>
  <commentList>
    <comment ref="D31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TODO: Test empty cell</t>
        </r>
      </text>
    </comment>
    <comment ref="D34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TODO: Test empty cell</t>
        </r>
      </text>
    </comment>
    <comment ref="D38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TODO: Test empty cell</t>
        </r>
      </text>
    </comment>
    <comment ref="D41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TODO: Test empty cell</t>
        </r>
      </text>
    </comment>
    <comment ref="N41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D45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TODO: Test empty cell</t>
        </r>
      </text>
    </comment>
    <comment ref="D48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TODO: Test empty cell</t>
        </r>
      </text>
    </comment>
    <comment ref="D52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TODO: Test empty cell</t>
        </r>
      </text>
    </comment>
    <comment ref="N52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54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D55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TODO: Test empty cell</t>
        </r>
      </text>
    </comment>
    <comment ref="N55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57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D60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TODO: Test empty cell</t>
        </r>
      </text>
    </comment>
    <comment ref="N62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64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D65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TODO: Test empty cell</t>
        </r>
      </text>
    </comment>
    <comment ref="N65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67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79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84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92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108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109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112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124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127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128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136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146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150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154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155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156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157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158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159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160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161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162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163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164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165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166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167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168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169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170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171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172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173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175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176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177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178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179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180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181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182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183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184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185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186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187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188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189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190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192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193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194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195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196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197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198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199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200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201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202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203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204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205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206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207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208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209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210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211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212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213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214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215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216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217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218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219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220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221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223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224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225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226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227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228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229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230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231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232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233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234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235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236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237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238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240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250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251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252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253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254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255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344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346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348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351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361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366" authorId="0">
      <text>
        <r>
          <rPr>
            <b/>
            <sz val="8"/>
            <color indexed="8"/>
            <rFont val="Tahoma"/>
            <family val="2"/>
            <charset val="204"/>
          </rPr>
          <t>vkorenev: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453" authorId="0">
      <text>
        <r>
          <rPr>
            <b/>
            <sz val="8"/>
            <color indexed="8"/>
            <rFont val="Tahoma"/>
            <family val="2"/>
            <charset val="204"/>
          </rPr>
          <t>Samsonov: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454" authorId="0">
      <text>
        <r>
          <rPr>
            <b/>
            <sz val="8"/>
            <color indexed="8"/>
            <rFont val="Tahoma"/>
            <family val="2"/>
            <charset val="204"/>
          </rPr>
          <t>Samsonov: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455" authorId="0">
      <text>
        <r>
          <rPr>
            <b/>
            <sz val="8"/>
            <color indexed="8"/>
            <rFont val="Tahoma"/>
            <family val="2"/>
            <charset val="204"/>
          </rPr>
          <t>Samsonov: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456" authorId="0">
      <text>
        <r>
          <rPr>
            <b/>
            <sz val="8"/>
            <color indexed="8"/>
            <rFont val="Tahoma"/>
            <family val="2"/>
            <charset val="204"/>
          </rPr>
          <t>Samsonov: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457" authorId="0">
      <text>
        <r>
          <rPr>
            <b/>
            <sz val="8"/>
            <color indexed="8"/>
            <rFont val="Tahoma"/>
            <family val="2"/>
            <charset val="204"/>
          </rPr>
          <t>Samsonov: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458" authorId="0">
      <text>
        <r>
          <rPr>
            <b/>
            <sz val="8"/>
            <color indexed="8"/>
            <rFont val="Tahoma"/>
            <family val="2"/>
            <charset val="204"/>
          </rPr>
          <t>Samsonov: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470" authorId="0">
      <text>
        <r>
          <rPr>
            <b/>
            <sz val="8"/>
            <color indexed="8"/>
            <rFont val="Tahoma"/>
            <family val="2"/>
            <charset val="204"/>
          </rPr>
          <t>Samsonov: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489" authorId="0">
      <text>
        <r>
          <rPr>
            <b/>
            <sz val="8"/>
            <color indexed="8"/>
            <rFont val="Tahoma"/>
            <family val="2"/>
            <charset val="204"/>
          </rPr>
          <t>Samsonov: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493" authorId="0">
      <text>
        <r>
          <rPr>
            <b/>
            <sz val="8"/>
            <color indexed="8"/>
            <rFont val="Tahoma"/>
            <family val="2"/>
            <charset val="204"/>
          </rPr>
          <t>Samsonov: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495" authorId="0">
      <text>
        <r>
          <rPr>
            <b/>
            <sz val="8"/>
            <color indexed="8"/>
            <rFont val="Tahoma"/>
            <family val="2"/>
            <charset val="204"/>
          </rPr>
          <t>Samsonov: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502" authorId="0">
      <text>
        <r>
          <rPr>
            <b/>
            <sz val="8"/>
            <color indexed="8"/>
            <rFont val="Tahoma"/>
            <family val="2"/>
            <charset val="204"/>
          </rPr>
          <t>Samsonov: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503" authorId="0">
      <text>
        <r>
          <rPr>
            <b/>
            <sz val="8"/>
            <color indexed="8"/>
            <rFont val="Tahoma"/>
            <family val="2"/>
            <charset val="204"/>
          </rPr>
          <t>Samsonov: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554" authorId="0">
      <text>
        <r>
          <rPr>
            <b/>
            <sz val="8"/>
            <color indexed="8"/>
            <rFont val="Tahoma"/>
            <family val="2"/>
            <charset val="204"/>
          </rPr>
          <t>Samsonov: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563" authorId="0">
      <text>
        <r>
          <rPr>
            <b/>
            <sz val="8"/>
            <color indexed="8"/>
            <rFont val="Tahoma"/>
            <family val="2"/>
            <charset val="204"/>
          </rPr>
          <t>Samsonov: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581" authorId="0">
      <text>
        <r>
          <rPr>
            <b/>
            <sz val="8"/>
            <color indexed="8"/>
            <rFont val="Tahoma"/>
            <family val="2"/>
            <charset val="204"/>
          </rPr>
          <t>Samsonov: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582" authorId="0">
      <text>
        <r>
          <rPr>
            <b/>
            <sz val="8"/>
            <color indexed="8"/>
            <rFont val="Tahoma"/>
            <family val="2"/>
            <charset val="204"/>
          </rPr>
          <t>Samsonov: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583" authorId="0">
      <text>
        <r>
          <rPr>
            <b/>
            <sz val="8"/>
            <color indexed="8"/>
            <rFont val="Tahoma"/>
            <family val="2"/>
            <charset val="204"/>
          </rPr>
          <t>Samsonov: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587" authorId="0">
      <text>
        <r>
          <rPr>
            <b/>
            <sz val="8"/>
            <color indexed="8"/>
            <rFont val="Tahoma"/>
            <family val="2"/>
            <charset val="204"/>
          </rPr>
          <t>Samsonov: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633" authorId="0">
      <text>
        <r>
          <rPr>
            <b/>
            <sz val="8"/>
            <color indexed="8"/>
            <rFont val="Tahoma"/>
            <family val="2"/>
            <charset val="204"/>
          </rPr>
          <t>Samsonov: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641" authorId="0">
      <text>
        <r>
          <rPr>
            <b/>
            <sz val="8"/>
            <color indexed="8"/>
            <rFont val="Tahoma"/>
            <family val="2"/>
            <charset val="204"/>
          </rPr>
          <t>Samsonov: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660" authorId="0">
      <text>
        <r>
          <rPr>
            <b/>
            <sz val="8"/>
            <color indexed="8"/>
            <rFont val="Tahoma"/>
            <family val="2"/>
            <charset val="204"/>
          </rPr>
          <t>Samsonov: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680" authorId="0">
      <text>
        <r>
          <rPr>
            <b/>
            <sz val="8"/>
            <color indexed="8"/>
            <rFont val="Tahoma"/>
            <family val="2"/>
            <charset val="204"/>
          </rPr>
          <t>Samsonov: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685" authorId="0">
      <text>
        <r>
          <rPr>
            <b/>
            <sz val="8"/>
            <color indexed="8"/>
            <rFont val="Tahoma"/>
            <family val="2"/>
            <charset val="204"/>
          </rPr>
          <t>Samsonov: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686" authorId="0">
      <text>
        <r>
          <rPr>
            <b/>
            <sz val="8"/>
            <color indexed="8"/>
            <rFont val="Tahoma"/>
            <family val="2"/>
            <charset val="204"/>
          </rPr>
          <t>Samsonov: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687" authorId="0">
      <text>
        <r>
          <rPr>
            <b/>
            <sz val="8"/>
            <color indexed="8"/>
            <rFont val="Tahoma"/>
            <family val="2"/>
            <charset val="204"/>
          </rPr>
          <t>Samsonov:</t>
        </r>
        <r>
          <rPr>
            <sz val="8"/>
            <color indexed="8"/>
            <rFont val="Tahoma"/>
            <family val="2"/>
            <charset val="204"/>
          </rPr>
          <t xml:space="preserve">
Precision problem</t>
        </r>
      </text>
    </comment>
    <comment ref="N751" authorId="1">
      <text>
        <r>
          <rPr>
            <b/>
            <sz val="8"/>
            <color indexed="81"/>
            <rFont val="Tahoma"/>
            <family val="2"/>
            <charset val="204"/>
          </rPr>
          <t>samsonov:</t>
        </r>
        <r>
          <rPr>
            <sz val="8"/>
            <color indexed="81"/>
            <rFont val="Tahoma"/>
            <family val="2"/>
            <charset val="204"/>
          </rPr>
          <t xml:space="preserve">
Precision problem</t>
        </r>
      </text>
    </comment>
    <comment ref="N752" authorId="1">
      <text>
        <r>
          <rPr>
            <b/>
            <sz val="8"/>
            <color indexed="81"/>
            <rFont val="Tahoma"/>
            <family val="2"/>
            <charset val="204"/>
          </rPr>
          <t>samsonov:</t>
        </r>
        <r>
          <rPr>
            <sz val="8"/>
            <color indexed="81"/>
            <rFont val="Tahoma"/>
            <family val="2"/>
            <charset val="204"/>
          </rPr>
          <t xml:space="preserve">
Precision problem</t>
        </r>
      </text>
    </comment>
    <comment ref="N754" authorId="1">
      <text>
        <r>
          <rPr>
            <b/>
            <sz val="8"/>
            <color indexed="81"/>
            <rFont val="Tahoma"/>
            <family val="2"/>
            <charset val="204"/>
          </rPr>
          <t>samsonov:</t>
        </r>
        <r>
          <rPr>
            <sz val="8"/>
            <color indexed="81"/>
            <rFont val="Tahoma"/>
            <family val="2"/>
            <charset val="204"/>
          </rPr>
          <t xml:space="preserve">
Precision problem</t>
        </r>
      </text>
    </comment>
    <comment ref="N761" authorId="1">
      <text>
        <r>
          <rPr>
            <b/>
            <sz val="8"/>
            <color indexed="81"/>
            <rFont val="Tahoma"/>
            <family val="2"/>
            <charset val="204"/>
          </rPr>
          <t>samsonov:</t>
        </r>
        <r>
          <rPr>
            <sz val="8"/>
            <color indexed="81"/>
            <rFont val="Tahoma"/>
            <family val="2"/>
            <charset val="204"/>
          </rPr>
          <t xml:space="preserve">
Precision problem</t>
        </r>
      </text>
    </comment>
  </commentList>
</comments>
</file>

<file path=xl/sharedStrings.xml><?xml version="1.0" encoding="utf-8"?>
<sst xmlns="http://schemas.openxmlformats.org/spreadsheetml/2006/main" count="457" uniqueCount="86">
  <si>
    <t>Actual</t>
  </si>
  <si>
    <t>Inputs</t>
  </si>
  <si>
    <t># of Inputs</t>
  </si>
  <si>
    <t>Name</t>
  </si>
  <si>
    <t>Highlight</t>
  </si>
  <si>
    <t>Excel says</t>
  </si>
  <si>
    <t>Skip for</t>
  </si>
  <si>
    <t>RANK</t>
  </si>
  <si>
    <t>VARP (does not support blanks!)</t>
  </si>
  <si>
    <t>VARP</t>
  </si>
  <si>
    <t>VAR (does not support blanks!)</t>
  </si>
  <si>
    <t>VAR</t>
  </si>
  <si>
    <t>STDEV (does not support blanks!)</t>
  </si>
  <si>
    <t>STDEV</t>
  </si>
  <si>
    <t>STDEVP (does not support blanks!)</t>
  </si>
  <si>
    <t>STDEVP</t>
  </si>
  <si>
    <t>bigdecimal</t>
  </si>
  <si>
    <t>AVEDEV (does not support blanks!)</t>
  </si>
  <si>
    <t>AVEDEV</t>
  </si>
  <si>
    <t>DEVSQ (does not support blanks!)</t>
  </si>
  <si>
    <t>DEVSQ</t>
  </si>
  <si>
    <t>long</t>
  </si>
  <si>
    <t>long, bigdecimal</t>
  </si>
  <si>
    <t>SKEW (does not support blanks!)</t>
  </si>
  <si>
    <t>SKEW</t>
  </si>
  <si>
    <t>KURT (does not support blanks!)</t>
  </si>
  <si>
    <t>KURT</t>
  </si>
  <si>
    <t>NORMDIST</t>
  </si>
  <si>
    <t>NORMSDIST</t>
  </si>
  <si>
    <t>LOGNORMDIST</t>
  </si>
  <si>
    <t>CONFIDENCE</t>
  </si>
  <si>
    <t>NORMINV</t>
  </si>
  <si>
    <t>NORMSINV</t>
  </si>
  <si>
    <t>LOGINV</t>
  </si>
  <si>
    <t>BETADIST</t>
  </si>
  <si>
    <t>BINOMDIST</t>
  </si>
  <si>
    <t>NEGBINOMDIST</t>
  </si>
  <si>
    <t>CHIDIST</t>
  </si>
  <si>
    <t>FDIST</t>
  </si>
  <si>
    <t>GAMMADIST</t>
  </si>
  <si>
    <t>POISSON</t>
  </si>
  <si>
    <t>TDIST</t>
  </si>
  <si>
    <t>BETAINV</t>
  </si>
  <si>
    <t>CHIINV</t>
  </si>
  <si>
    <t>FINV</t>
  </si>
  <si>
    <t>FISHERINV</t>
  </si>
  <si>
    <t>GAMMAINV</t>
  </si>
  <si>
    <t>TINV</t>
  </si>
  <si>
    <t>HYPGEOMDIST</t>
  </si>
  <si>
    <t>RSQ</t>
  </si>
  <si>
    <t>PEARSON</t>
  </si>
  <si>
    <t>TTEST</t>
  </si>
  <si>
    <t>ZTEST</t>
  </si>
  <si>
    <t>CHITEST</t>
  </si>
  <si>
    <t>FTEST</t>
  </si>
  <si>
    <t>bigdecimal, long</t>
  </si>
  <si>
    <t>STANDARDIZE</t>
  </si>
  <si>
    <t>GAMMALN</t>
  </si>
  <si>
    <t>EXPONDIST</t>
  </si>
  <si>
    <t>WEIBULL</t>
  </si>
  <si>
    <t>FISHER</t>
  </si>
  <si>
    <t>SUMX2MY2</t>
  </si>
  <si>
    <t>SUMX2PY2</t>
  </si>
  <si>
    <t>SUMXMY2</t>
  </si>
  <si>
    <t>STDEVPA</t>
  </si>
  <si>
    <t>STEYX</t>
  </si>
  <si>
    <t>CORREL</t>
  </si>
  <si>
    <t>INTERCEPT</t>
  </si>
  <si>
    <t>SLOPE</t>
  </si>
  <si>
    <t>PROB</t>
  </si>
  <si>
    <t>CRITBINOM</t>
  </si>
  <si>
    <t>PERCENTRANK</t>
  </si>
  <si>
    <t>MODE</t>
  </si>
  <si>
    <t>TRIMMEAN</t>
  </si>
  <si>
    <t>QUARTILE</t>
  </si>
  <si>
    <t>PERCENTILE</t>
  </si>
  <si>
    <t>MEDIAN</t>
  </si>
  <si>
    <t>SMALL</t>
  </si>
  <si>
    <t>LARGE</t>
  </si>
  <si>
    <t>FORECAST</t>
  </si>
  <si>
    <t>VARA</t>
  </si>
  <si>
    <t>!NUM:FE</t>
  </si>
  <si>
    <t>!NUM:NaN/AE</t>
  </si>
  <si>
    <t>!NUM:NA</t>
  </si>
  <si>
    <t>Custom check</t>
  </si>
  <si>
    <t>SUMPRODUCT</t>
  </si>
</sst>
</file>

<file path=xl/styles.xml><?xml version="1.0" encoding="utf-8"?>
<styleSheet xmlns="http://schemas.openxmlformats.org/spreadsheetml/2006/main">
  <fonts count="8">
    <font>
      <sz val="10"/>
      <name val="Verdana"/>
    </font>
    <font>
      <i/>
      <sz val="10"/>
      <name val="Verdana"/>
      <family val="2"/>
    </font>
    <font>
      <u/>
      <sz val="10"/>
      <name val="Verdana"/>
      <family val="2"/>
      <charset val="204"/>
    </font>
    <font>
      <b/>
      <sz val="10"/>
      <name val="Verdana"/>
      <family val="2"/>
      <charset val="204"/>
    </font>
    <font>
      <b/>
      <sz val="8"/>
      <color indexed="8"/>
      <name val="Tahoma"/>
      <family val="2"/>
      <charset val="204"/>
    </font>
    <font>
      <sz val="8"/>
      <color indexed="8"/>
      <name val="Tahoma"/>
      <family val="2"/>
      <charset val="204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1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75">
    <dxf>
      <fill>
        <patternFill>
          <bgColor indexed="34"/>
        </patternFill>
      </fill>
    </dxf>
    <dxf>
      <fill>
        <patternFill>
          <bgColor indexed="34"/>
        </patternFill>
      </fill>
    </dxf>
    <dxf>
      <fill>
        <patternFill>
          <bgColor indexed="34"/>
        </patternFill>
      </fill>
    </dxf>
    <dxf>
      <fill>
        <patternFill>
          <bgColor indexed="34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34"/>
        </patternFill>
      </fill>
    </dxf>
    <dxf>
      <fill>
        <patternFill>
          <bgColor indexed="34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34"/>
        </patternFill>
      </fill>
    </dxf>
    <dxf>
      <fill>
        <patternFill>
          <bgColor indexed="34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34"/>
        </patternFill>
      </fill>
    </dxf>
    <dxf>
      <fill>
        <patternFill>
          <bgColor indexed="34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34"/>
        </patternFill>
      </fill>
    </dxf>
    <dxf>
      <fill>
        <patternFill>
          <bgColor indexed="34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34"/>
        </patternFill>
      </fill>
    </dxf>
    <dxf>
      <fill>
        <patternFill>
          <bgColor indexed="34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34"/>
        </patternFill>
      </fill>
    </dxf>
    <dxf>
      <fill>
        <patternFill>
          <bgColor indexed="34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34"/>
        </patternFill>
      </fill>
    </dxf>
    <dxf>
      <fill>
        <patternFill>
          <bgColor indexed="34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34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2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Z946"/>
  <sheetViews>
    <sheetView tabSelected="1" topLeftCell="A910" workbookViewId="0">
      <selection activeCell="H943" sqref="H943"/>
    </sheetView>
  </sheetViews>
  <sheetFormatPr defaultColWidth="9" defaultRowHeight="12.75"/>
  <cols>
    <col min="1" max="2" width="13" bestFit="1" customWidth="1"/>
    <col min="3" max="4" width="11.875" bestFit="1" customWidth="1"/>
    <col min="5" max="5" width="8.875" bestFit="1" customWidth="1"/>
    <col min="6" max="6" width="6" bestFit="1" customWidth="1"/>
    <col min="7" max="8" width="5.875" bestFit="1" customWidth="1"/>
    <col min="9" max="9" width="5.75" bestFit="1" customWidth="1"/>
    <col min="10" max="10" width="10.625" style="1" bestFit="1" customWidth="1"/>
    <col min="11" max="11" width="30.625" bestFit="1" customWidth="1"/>
    <col min="12" max="12" width="13.625" bestFit="1" customWidth="1"/>
    <col min="13" max="13" width="9.5" bestFit="1" customWidth="1"/>
    <col min="14" max="14" width="14.125" bestFit="1" customWidth="1"/>
  </cols>
  <sheetData>
    <row r="1" spans="1:17" s="2" customFormat="1" ht="25.5" customHeight="1">
      <c r="A1" s="2" t="str">
        <f>IF( Q1, "Expected", "FAILED!" )</f>
        <v>Expected</v>
      </c>
      <c r="B1" s="2" t="s">
        <v>0</v>
      </c>
      <c r="C1" s="2" t="s">
        <v>1</v>
      </c>
      <c r="J1" s="2" t="s">
        <v>2</v>
      </c>
      <c r="K1" s="2" t="s">
        <v>3</v>
      </c>
      <c r="L1" s="2" t="s">
        <v>4</v>
      </c>
      <c r="M1" s="2" t="s">
        <v>5</v>
      </c>
      <c r="N1" s="2" t="s">
        <v>6</v>
      </c>
      <c r="O1" s="2" t="s">
        <v>84</v>
      </c>
      <c r="Q1" s="2" t="b">
        <f>AND( Q2:Q10000 )</f>
        <v>1</v>
      </c>
    </row>
    <row r="2" spans="1:17">
      <c r="A2">
        <v>5</v>
      </c>
      <c r="B2">
        <f>RANK(C2,D2:H2)</f>
        <v>5</v>
      </c>
      <c r="C2">
        <v>-1</v>
      </c>
      <c r="D2">
        <v>2</v>
      </c>
      <c r="E2">
        <v>0</v>
      </c>
      <c r="F2">
        <v>-1</v>
      </c>
      <c r="G2">
        <v>2</v>
      </c>
      <c r="H2">
        <v>4</v>
      </c>
      <c r="J2" s="1">
        <v>6</v>
      </c>
      <c r="K2" t="s">
        <v>7</v>
      </c>
      <c r="L2" t="s">
        <v>7</v>
      </c>
      <c r="P2" t="b">
        <f>OR(ISBLANK(B2),IF(ISERROR(B2),ERROR.TYPE(B2)=IF(ISBLANK(M2),ERROR.TYPE(A2),ERROR.TYPE(M2)),IF(ISBLANK(M2),AND(NOT(ISBLANK(A2)),A2=B2),B2=M2)))</f>
        <v>1</v>
      </c>
      <c r="Q2" t="b">
        <f>IF(ISBLANK(O2),IF(ISERROR(P2),FALSE,P2),O2)</f>
        <v>1</v>
      </c>
    </row>
    <row r="3" spans="1:17">
      <c r="A3">
        <v>4</v>
      </c>
      <c r="B3">
        <f>RANK(C3,D3:H3)</f>
        <v>4</v>
      </c>
      <c r="C3">
        <v>0</v>
      </c>
      <c r="D3">
        <v>2</v>
      </c>
      <c r="E3">
        <v>0</v>
      </c>
      <c r="F3">
        <v>-1</v>
      </c>
      <c r="G3">
        <v>2</v>
      </c>
      <c r="H3">
        <v>4</v>
      </c>
      <c r="J3" s="1">
        <v>6</v>
      </c>
      <c r="P3" t="b">
        <f>OR(ISBLANK(B3),IF(ISERROR(B3),ERROR.TYPE(B3)=IF(ISBLANK(M3),ERROR.TYPE(A3),ERROR.TYPE(M3)),IF(ISBLANK(M3),AND(NOT(ISBLANK(A3)),A3=B3),B3=M3)))</f>
        <v>1</v>
      </c>
      <c r="Q3" t="b">
        <f>IF(ISBLANK(O3),IF(ISERROR(P3),FALSE,P3),O3)</f>
        <v>1</v>
      </c>
    </row>
    <row r="4" spans="1:17">
      <c r="A4">
        <v>2</v>
      </c>
      <c r="B4">
        <f>RANK(C4,D4:H4)</f>
        <v>2</v>
      </c>
      <c r="C4">
        <v>2</v>
      </c>
      <c r="D4">
        <v>2</v>
      </c>
      <c r="E4">
        <v>0</v>
      </c>
      <c r="F4">
        <v>-1</v>
      </c>
      <c r="G4">
        <v>2</v>
      </c>
      <c r="H4">
        <v>4</v>
      </c>
      <c r="J4" s="1">
        <v>6</v>
      </c>
      <c r="P4" t="b">
        <f>OR(ISBLANK(B4),IF(ISERROR(B4),ERROR.TYPE(B4)=IF(ISBLANK(M4),ERROR.TYPE(A4),ERROR.TYPE(M4)),IF(ISBLANK(M4),AND(NOT(ISBLANK(A4)),A4=B4),B4=M4)))</f>
        <v>1</v>
      </c>
      <c r="Q4" t="b">
        <f>IF(ISBLANK(O4),IF(ISERROR(P4),FALSE,P4),O4)</f>
        <v>1</v>
      </c>
    </row>
    <row r="5" spans="1:17">
      <c r="A5">
        <v>1</v>
      </c>
      <c r="B5">
        <f>RANK(C5,D5:H5)</f>
        <v>1</v>
      </c>
      <c r="C5">
        <v>4</v>
      </c>
      <c r="D5">
        <v>2</v>
      </c>
      <c r="E5">
        <v>0</v>
      </c>
      <c r="F5">
        <v>-1</v>
      </c>
      <c r="G5">
        <v>2</v>
      </c>
      <c r="H5">
        <v>4</v>
      </c>
      <c r="J5" s="1">
        <v>6</v>
      </c>
      <c r="P5" t="b">
        <f>OR(ISBLANK(B5),IF(ISERROR(B5),ERROR.TYPE(B5)=IF(ISBLANK(M5),ERROR.TYPE(A5),ERROR.TYPE(M5)),IF(ISBLANK(M5),AND(NOT(ISBLANK(A5)),A5=B5),B5=M5)))</f>
        <v>1</v>
      </c>
      <c r="Q5" t="b">
        <f>IF(ISBLANK(O5),IF(ISERROR(P5),FALSE,P5),O5)</f>
        <v>1</v>
      </c>
    </row>
    <row r="7" spans="1:17">
      <c r="A7">
        <v>5</v>
      </c>
      <c r="B7">
        <f>RANK(C7,D7:H7,I7)</f>
        <v>5</v>
      </c>
      <c r="C7">
        <v>-1</v>
      </c>
      <c r="D7">
        <v>2</v>
      </c>
      <c r="E7">
        <v>0</v>
      </c>
      <c r="F7">
        <v>-1</v>
      </c>
      <c r="G7">
        <v>2</v>
      </c>
      <c r="H7">
        <v>4</v>
      </c>
      <c r="I7">
        <v>0</v>
      </c>
      <c r="J7" s="1">
        <v>7</v>
      </c>
      <c r="P7" t="b">
        <f>OR(ISBLANK(B7),IF(ISERROR(B7),ERROR.TYPE(B7)=IF(ISBLANK(M7),ERROR.TYPE(A7),ERROR.TYPE(M7)),IF(ISBLANK(M7),AND(NOT(ISBLANK(A7)),A7=B7),B7=M7)))</f>
        <v>1</v>
      </c>
      <c r="Q7" t="b">
        <f>IF(ISBLANK(O7),IF(ISERROR(P7),FALSE,P7),O7)</f>
        <v>1</v>
      </c>
    </row>
    <row r="8" spans="1:17">
      <c r="A8">
        <v>1</v>
      </c>
      <c r="B8">
        <f>RANK(C8,D8:H8,I8)</f>
        <v>1</v>
      </c>
      <c r="C8">
        <v>-1</v>
      </c>
      <c r="D8">
        <v>2</v>
      </c>
      <c r="E8">
        <v>0</v>
      </c>
      <c r="F8">
        <v>-1</v>
      </c>
      <c r="G8">
        <v>2</v>
      </c>
      <c r="H8">
        <v>4</v>
      </c>
      <c r="I8">
        <v>1</v>
      </c>
      <c r="J8" s="1">
        <v>7</v>
      </c>
      <c r="P8" t="b">
        <f>OR(ISBLANK(B8),IF(ISERROR(B8),ERROR.TYPE(B8)=IF(ISBLANK(M8),ERROR.TYPE(A8),ERROR.TYPE(M8)),IF(ISBLANK(M8),AND(NOT(ISBLANK(A8)),A8=B8),B8=M8)))</f>
        <v>1</v>
      </c>
      <c r="Q8" t="b">
        <f>IF(ISBLANK(O8),IF(ISERROR(P8),FALSE,P8),O8)</f>
        <v>1</v>
      </c>
    </row>
    <row r="9" spans="1:17">
      <c r="A9">
        <v>2</v>
      </c>
      <c r="B9">
        <f>RANK(C9,D9:H9,I9)</f>
        <v>2</v>
      </c>
      <c r="C9">
        <v>0</v>
      </c>
      <c r="D9">
        <v>2</v>
      </c>
      <c r="E9">
        <v>0</v>
      </c>
      <c r="F9">
        <v>-1</v>
      </c>
      <c r="G9">
        <v>2</v>
      </c>
      <c r="H9">
        <v>4</v>
      </c>
      <c r="I9">
        <v>1</v>
      </c>
      <c r="J9" s="1">
        <v>7</v>
      </c>
      <c r="P9" t="b">
        <f>OR(ISBLANK(B9),IF(ISERROR(B9),ERROR.TYPE(B9)=IF(ISBLANK(M9),ERROR.TYPE(A9),ERROR.TYPE(M9)),IF(ISBLANK(M9),AND(NOT(ISBLANK(A9)),A9=B9),B9=M9)))</f>
        <v>1</v>
      </c>
      <c r="Q9" t="b">
        <f>IF(ISBLANK(O9),IF(ISERROR(P9),FALSE,P9),O9)</f>
        <v>1</v>
      </c>
    </row>
    <row r="10" spans="1:17">
      <c r="A10">
        <v>3</v>
      </c>
      <c r="B10">
        <f>RANK(C10,D10:H10,I10)</f>
        <v>3</v>
      </c>
      <c r="C10">
        <v>2</v>
      </c>
      <c r="D10">
        <v>2</v>
      </c>
      <c r="E10">
        <v>0</v>
      </c>
      <c r="F10">
        <v>-1</v>
      </c>
      <c r="G10">
        <v>2</v>
      </c>
      <c r="H10">
        <v>4</v>
      </c>
      <c r="I10">
        <v>1</v>
      </c>
      <c r="J10" s="1">
        <v>7</v>
      </c>
      <c r="P10" t="b">
        <f>OR(ISBLANK(B10),IF(ISERROR(B10),ERROR.TYPE(B10)=IF(ISBLANK(M10),ERROR.TYPE(A10),ERROR.TYPE(M10)),IF(ISBLANK(M10),AND(NOT(ISBLANK(A10)),A10=B10),B10=M10)))</f>
        <v>1</v>
      </c>
      <c r="Q10" t="b">
        <f>IF(ISBLANK(O10),IF(ISERROR(P10),FALSE,P10),O10)</f>
        <v>1</v>
      </c>
    </row>
    <row r="11" spans="1:17">
      <c r="A11">
        <v>5</v>
      </c>
      <c r="B11">
        <f>RANK(C11,D11:H11,I11)</f>
        <v>5</v>
      </c>
      <c r="C11">
        <v>4</v>
      </c>
      <c r="D11">
        <v>2</v>
      </c>
      <c r="E11">
        <v>0</v>
      </c>
      <c r="F11">
        <v>-1</v>
      </c>
      <c r="G11">
        <v>2</v>
      </c>
      <c r="H11">
        <v>4</v>
      </c>
      <c r="I11">
        <v>1</v>
      </c>
      <c r="J11" s="1">
        <v>7</v>
      </c>
      <c r="P11" t="b">
        <f>OR(ISBLANK(B11),IF(ISERROR(B11),ERROR.TYPE(B11)=IF(ISBLANK(M11),ERROR.TYPE(A11),ERROR.TYPE(M11)),IF(ISBLANK(M11),AND(NOT(ISBLANK(A11)),A11=B11),B11=M11)))</f>
        <v>1</v>
      </c>
      <c r="Q11" t="b">
        <f>IF(ISBLANK(O11),IF(ISERROR(P11),FALSE,P11),O11)</f>
        <v>1</v>
      </c>
    </row>
    <row r="13" spans="1:17">
      <c r="A13">
        <v>1</v>
      </c>
      <c r="B13">
        <f>RANK(C13,D13)</f>
        <v>1</v>
      </c>
      <c r="C13">
        <v>6</v>
      </c>
      <c r="D13">
        <v>6</v>
      </c>
      <c r="J13" s="1">
        <v>2</v>
      </c>
      <c r="P13" t="b">
        <f>OR(ISBLANK(B13),IF(ISERROR(B13),ERROR.TYPE(B13)=IF(ISBLANK(M13),ERROR.TYPE(A13),ERROR.TYPE(M13)),IF(ISBLANK(M13),AND(NOT(ISBLANK(A13)),A13=B13),B13=M13)))</f>
        <v>1</v>
      </c>
      <c r="Q13" t="b">
        <f>IF(ISBLANK(O13),IF(ISERROR(P13),FALSE,P13),O13)</f>
        <v>1</v>
      </c>
    </row>
    <row r="15" spans="1:17">
      <c r="A15">
        <v>0</v>
      </c>
      <c r="B15">
        <f>VARP(C15)</f>
        <v>0</v>
      </c>
      <c r="C15">
        <v>1</v>
      </c>
      <c r="J15" s="1">
        <v>1</v>
      </c>
      <c r="K15" t="s">
        <v>8</v>
      </c>
      <c r="L15" t="s">
        <v>9</v>
      </c>
      <c r="P15" t="b">
        <f>OR(ISBLANK(B15),IF(ISERROR(B15),ERROR.TYPE(B15)=IF(ISBLANK(M15),ERROR.TYPE(A15),ERROR.TYPE(M15)),IF(ISBLANK(M15),AND(NOT(ISBLANK(A15)),A15=B15),B15=M15)))</f>
        <v>1</v>
      </c>
      <c r="Q15" t="b">
        <f>IF(ISBLANK(O15),IF(ISERROR(P15),FALSE,P15),O15)</f>
        <v>1</v>
      </c>
    </row>
    <row r="16" spans="1:17">
      <c r="A16">
        <v>0</v>
      </c>
      <c r="B16">
        <f>VARP(C16)</f>
        <v>0</v>
      </c>
      <c r="C16">
        <v>4</v>
      </c>
      <c r="J16" s="1">
        <v>1</v>
      </c>
      <c r="P16" t="b">
        <f>OR(ISBLANK(B16),IF(ISERROR(B16),ERROR.TYPE(B16)=IF(ISBLANK(M16),ERROR.TYPE(A16),ERROR.TYPE(M16)),IF(ISBLANK(M16),AND(NOT(ISBLANK(A16)),A16=B16),B16=M16)))</f>
        <v>1</v>
      </c>
      <c r="Q16" t="b">
        <f>IF(ISBLANK(O16),IF(ISERROR(P16),FALSE,P16),O16)</f>
        <v>1</v>
      </c>
    </row>
    <row r="18" spans="1:17">
      <c r="A18">
        <v>0.25</v>
      </c>
      <c r="B18">
        <f>VARP(C18,D18)</f>
        <v>0.25</v>
      </c>
      <c r="C18">
        <v>1</v>
      </c>
      <c r="D18">
        <v>2</v>
      </c>
      <c r="J18" s="1">
        <v>2</v>
      </c>
      <c r="P18" t="b">
        <f>OR(ISBLANK(B18),IF(ISERROR(B18),ERROR.TYPE(B18)=IF(ISBLANK(M18),ERROR.TYPE(A18),ERROR.TYPE(M18)),IF(ISBLANK(M18),AND(NOT(ISBLANK(A18)),A18=B18),B18=M18)))</f>
        <v>1</v>
      </c>
      <c r="Q18" t="b">
        <f>IF(ISBLANK(O18),IF(ISERROR(P18),FALSE,P18),O18)</f>
        <v>1</v>
      </c>
    </row>
    <row r="19" spans="1:17">
      <c r="A19">
        <v>0.25</v>
      </c>
      <c r="B19">
        <f>VARP(C19,D19)</f>
        <v>0.25</v>
      </c>
      <c r="C19">
        <v>4</v>
      </c>
      <c r="D19">
        <v>5</v>
      </c>
      <c r="J19" s="1">
        <v>2</v>
      </c>
      <c r="P19" t="b">
        <f>OR(ISBLANK(B19),IF(ISERROR(B19),ERROR.TYPE(B19)=IF(ISBLANK(M19),ERROR.TYPE(A19),ERROR.TYPE(M19)),IF(ISBLANK(M19),AND(NOT(ISBLANK(A19)),A19=B19),B19=M19)))</f>
        <v>1</v>
      </c>
      <c r="Q19" t="b">
        <f>IF(ISBLANK(O19),IF(ISERROR(P19),FALSE,P19),O19)</f>
        <v>1</v>
      </c>
    </row>
    <row r="21" spans="1:17">
      <c r="A21">
        <v>4.6399999999999997</v>
      </c>
      <c r="B21">
        <f>VARP(C21:E21,G21,I21)</f>
        <v>4.6399999999999997</v>
      </c>
      <c r="C21">
        <v>1</v>
      </c>
      <c r="D21">
        <v>2</v>
      </c>
      <c r="E21">
        <v>3</v>
      </c>
      <c r="F21">
        <v>100</v>
      </c>
      <c r="G21">
        <v>5</v>
      </c>
      <c r="H21">
        <v>200</v>
      </c>
      <c r="I21">
        <v>7</v>
      </c>
      <c r="J21" s="1">
        <v>7</v>
      </c>
      <c r="P21" t="b">
        <f>OR(ISBLANK(B21),IF(ISERROR(B21),ERROR.TYPE(B21)=IF(ISBLANK(M21),ERROR.TYPE(A21),ERROR.TYPE(M21)),IF(ISBLANK(M21),AND(NOT(ISBLANK(A21)),A21=B21),B21=M21)))</f>
        <v>1</v>
      </c>
      <c r="Q21" t="b">
        <f>IF(ISBLANK(O21),IF(ISERROR(P21),FALSE,P21),O21)</f>
        <v>1</v>
      </c>
    </row>
    <row r="22" spans="1:17">
      <c r="A22">
        <v>2</v>
      </c>
      <c r="B22">
        <f>VARP(C22:E22,G22,I22)</f>
        <v>2</v>
      </c>
      <c r="C22">
        <v>6</v>
      </c>
      <c r="D22">
        <v>7</v>
      </c>
      <c r="E22">
        <v>8</v>
      </c>
      <c r="F22">
        <v>80</v>
      </c>
      <c r="G22">
        <v>9</v>
      </c>
      <c r="I22">
        <v>10</v>
      </c>
      <c r="J22" s="1">
        <v>7</v>
      </c>
      <c r="P22" t="b">
        <f>OR(ISBLANK(B22),IF(ISERROR(B22),ERROR.TYPE(B22)=IF(ISBLANK(M22),ERROR.TYPE(A22),ERROR.TYPE(M22)),IF(ISBLANK(M22),AND(NOT(ISBLANK(A22)),A22=B22),B22=M22)))</f>
        <v>1</v>
      </c>
      <c r="Q22" t="b">
        <f>IF(ISBLANK(O22),IF(ISERROR(P22),FALSE,P22),O22)</f>
        <v>1</v>
      </c>
    </row>
    <row r="24" spans="1:17">
      <c r="A24">
        <v>0.5</v>
      </c>
      <c r="B24">
        <f>VAR(C24,D24)</f>
        <v>0.5</v>
      </c>
      <c r="C24">
        <v>1</v>
      </c>
      <c r="D24">
        <v>2</v>
      </c>
      <c r="J24" s="1">
        <v>2</v>
      </c>
      <c r="K24" t="s">
        <v>10</v>
      </c>
      <c r="L24" t="s">
        <v>11</v>
      </c>
      <c r="P24" t="b">
        <f>OR(ISBLANK(B24),IF(ISERROR(B24),ERROR.TYPE(B24)=IF(ISBLANK(M24),ERROR.TYPE(A24),ERROR.TYPE(M24)),IF(ISBLANK(M24),AND(NOT(ISBLANK(A24)),A24=B24),B24=M24)))</f>
        <v>1</v>
      </c>
      <c r="Q24" t="b">
        <f>IF(ISBLANK(O24),IF(ISERROR(P24),FALSE,P24),O24)</f>
        <v>1</v>
      </c>
    </row>
    <row r="25" spans="1:17">
      <c r="A25">
        <v>0.5</v>
      </c>
      <c r="B25">
        <f>VAR(C25,D25)</f>
        <v>0.5</v>
      </c>
      <c r="C25">
        <v>4</v>
      </c>
      <c r="D25">
        <v>5</v>
      </c>
      <c r="J25" s="1">
        <v>2</v>
      </c>
      <c r="P25" t="b">
        <f>OR(ISBLANK(B25),IF(ISERROR(B25),ERROR.TYPE(B25)=IF(ISBLANK(M25),ERROR.TYPE(A25),ERROR.TYPE(M25)),IF(ISBLANK(M25),AND(NOT(ISBLANK(A25)),A25=B25),B25=M25)))</f>
        <v>1</v>
      </c>
      <c r="Q25" t="b">
        <f>IF(ISBLANK(O25),IF(ISERROR(P25),FALSE,P25),O25)</f>
        <v>1</v>
      </c>
    </row>
    <row r="27" spans="1:17">
      <c r="A27">
        <v>5.8</v>
      </c>
      <c r="B27">
        <f>VAR(C27:E27,G27,I27)</f>
        <v>5.8000000000000007</v>
      </c>
      <c r="C27">
        <v>1</v>
      </c>
      <c r="D27">
        <v>2</v>
      </c>
      <c r="E27">
        <v>3</v>
      </c>
      <c r="F27">
        <v>100</v>
      </c>
      <c r="G27">
        <v>5</v>
      </c>
      <c r="H27">
        <v>200</v>
      </c>
      <c r="I27">
        <v>7</v>
      </c>
      <c r="J27" s="1">
        <v>7</v>
      </c>
      <c r="P27" t="b">
        <f>OR(ISBLANK(B27),IF(ISERROR(B27),ERROR.TYPE(B27)=IF(ISBLANK(M27),ERROR.TYPE(A27),ERROR.TYPE(M27)),IF(ISBLANK(M27),AND(NOT(ISBLANK(A27)),A27=B27),B27=M27)))</f>
        <v>1</v>
      </c>
      <c r="Q27" t="b">
        <f>IF(ISBLANK(O27),IF(ISERROR(P27),FALSE,P27),O27)</f>
        <v>1</v>
      </c>
    </row>
    <row r="28" spans="1:17">
      <c r="A28">
        <v>2.5</v>
      </c>
      <c r="B28">
        <f>VAR(C28:E28,G28,I28)</f>
        <v>2.5</v>
      </c>
      <c r="C28">
        <v>6</v>
      </c>
      <c r="D28">
        <v>7</v>
      </c>
      <c r="E28">
        <v>8</v>
      </c>
      <c r="F28">
        <v>80</v>
      </c>
      <c r="G28">
        <v>9</v>
      </c>
      <c r="I28">
        <v>10</v>
      </c>
      <c r="J28" s="1">
        <v>7</v>
      </c>
      <c r="P28" t="b">
        <f>OR(ISBLANK(B28),IF(ISERROR(B28),ERROR.TYPE(B28)=IF(ISBLANK(M28),ERROR.TYPE(A28),ERROR.TYPE(M28)),IF(ISBLANK(M28),AND(NOT(ISBLANK(A28)),A28=B28),B28=M28)))</f>
        <v>1</v>
      </c>
      <c r="Q28" t="b">
        <f>IF(ISBLANK(O28),IF(ISERROR(P28),FALSE,P28),O28)</f>
        <v>1</v>
      </c>
    </row>
    <row r="30" spans="1:17">
      <c r="A30">
        <v>2.8284271247461903</v>
      </c>
      <c r="B30">
        <f>STDEV(C30,D30)</f>
        <v>2.8284271247461903</v>
      </c>
      <c r="C30">
        <v>-1</v>
      </c>
      <c r="D30">
        <v>3</v>
      </c>
      <c r="J30" s="1">
        <v>2</v>
      </c>
      <c r="K30" t="s">
        <v>12</v>
      </c>
      <c r="L30" t="s">
        <v>13</v>
      </c>
      <c r="P30" t="b">
        <f>OR(ISBLANK(B30),IF(ISERROR(B30),ERROR.TYPE(B30)=IF(ISBLANK(M30),ERROR.TYPE(A30),ERROR.TYPE(M30)),IF(ISBLANK(M30),AND(NOT(ISBLANK(A30)),A30=B30),B30=M30)))</f>
        <v>1</v>
      </c>
      <c r="Q30" t="b">
        <f>IF(ISBLANK(O30),IF(ISERROR(P30),FALSE,P30),O30)</f>
        <v>1</v>
      </c>
    </row>
    <row r="31" spans="1:17">
      <c r="A31">
        <v>2.0816659994661326</v>
      </c>
      <c r="B31">
        <f>STDEV(C31,D31,E31)</f>
        <v>2.0816659994661326</v>
      </c>
      <c r="C31">
        <v>-1</v>
      </c>
      <c r="D31">
        <v>0</v>
      </c>
      <c r="E31">
        <v>3</v>
      </c>
      <c r="J31" s="1">
        <v>3</v>
      </c>
      <c r="P31" t="b">
        <f>OR(ISBLANK(B31),IF(ISERROR(B31),ERROR.TYPE(B31)=IF(ISBLANK(M31),ERROR.TYPE(A31),ERROR.TYPE(M31)),IF(ISBLANK(M31),AND(NOT(ISBLANK(A31)),A31=B31),B31=M31)))</f>
        <v>1</v>
      </c>
      <c r="Q31" t="b">
        <f>IF(ISBLANK(O31),IF(ISERROR(P31),FALSE,P31),O31)</f>
        <v>1</v>
      </c>
    </row>
    <row r="33" spans="1:17">
      <c r="A33">
        <v>40.688718279617696</v>
      </c>
      <c r="B33">
        <f>STDEV(C33:E33,F33:H33,I33)</f>
        <v>40.688718279617696</v>
      </c>
      <c r="C33">
        <v>-1</v>
      </c>
      <c r="D33">
        <v>0</v>
      </c>
      <c r="E33">
        <v>5.45</v>
      </c>
      <c r="F33">
        <v>7.62</v>
      </c>
      <c r="G33">
        <v>12.7</v>
      </c>
      <c r="H33">
        <v>14.5</v>
      </c>
      <c r="I33">
        <v>-100</v>
      </c>
      <c r="J33" s="1">
        <v>7</v>
      </c>
      <c r="P33" t="b">
        <f>OR(ISBLANK(B33),IF(ISERROR(B33),ERROR.TYPE(B33)=IF(ISBLANK(M33),ERROR.TYPE(A33),ERROR.TYPE(M33)),IF(ISBLANK(M33),AND(NOT(ISBLANK(A33)),A33=B33),B33=M33)))</f>
        <v>1</v>
      </c>
      <c r="Q33" t="b">
        <f>IF(ISBLANK(O33),IF(ISERROR(P33),FALSE,P33),O33)</f>
        <v>1</v>
      </c>
    </row>
    <row r="34" spans="1:17">
      <c r="A34">
        <v>4.1518785191880596</v>
      </c>
      <c r="B34">
        <f>STDEV(C34:E34,F34:H34,I34)</f>
        <v>4.1518785191880596</v>
      </c>
      <c r="C34">
        <v>-10</v>
      </c>
      <c r="D34">
        <v>0</v>
      </c>
      <c r="E34">
        <v>1</v>
      </c>
      <c r="F34">
        <v>0</v>
      </c>
      <c r="G34">
        <v>-1</v>
      </c>
      <c r="H34">
        <v>-2</v>
      </c>
      <c r="I34">
        <v>3</v>
      </c>
      <c r="J34" s="1">
        <v>7</v>
      </c>
      <c r="P34" t="b">
        <f>OR(ISBLANK(B34),IF(ISERROR(B34),ERROR.TYPE(B34)=IF(ISBLANK(M34),ERROR.TYPE(A34),ERROR.TYPE(M34)),IF(ISBLANK(M34),AND(NOT(ISBLANK(A34)),A34=B34),B34=M34)))</f>
        <v>1</v>
      </c>
      <c r="Q34" t="b">
        <f>IF(ISBLANK(O34),IF(ISERROR(P34),FALSE,P34),O34)</f>
        <v>1</v>
      </c>
    </row>
    <row r="36" spans="1:17">
      <c r="A36">
        <v>0</v>
      </c>
      <c r="B36">
        <f>STDEVP(C36)</f>
        <v>0</v>
      </c>
      <c r="C36">
        <v>7</v>
      </c>
      <c r="J36" s="1">
        <v>1</v>
      </c>
      <c r="K36" t="s">
        <v>14</v>
      </c>
      <c r="L36" t="s">
        <v>15</v>
      </c>
      <c r="P36" t="b">
        <f>OR(ISBLANK(B36),IF(ISERROR(B36),ERROR.TYPE(B36)=IF(ISBLANK(M36),ERROR.TYPE(A36),ERROR.TYPE(M36)),IF(ISBLANK(M36),AND(NOT(ISBLANK(A36)),A36=B36),B36=M36)))</f>
        <v>1</v>
      </c>
      <c r="Q36" t="b">
        <f>IF(ISBLANK(O36),IF(ISERROR(P36),FALSE,P36),O36)</f>
        <v>1</v>
      </c>
    </row>
    <row r="37" spans="1:17">
      <c r="A37">
        <v>1.5</v>
      </c>
      <c r="B37">
        <f>STDEVP(C37,D37)</f>
        <v>1.5</v>
      </c>
      <c r="C37">
        <v>2</v>
      </c>
      <c r="D37">
        <v>5</v>
      </c>
      <c r="J37" s="1">
        <v>2</v>
      </c>
      <c r="P37" t="b">
        <f>OR(ISBLANK(B37),IF(ISERROR(B37),ERROR.TYPE(B37)=IF(ISBLANK(M37),ERROR.TYPE(A37),ERROR.TYPE(M37)),IF(ISBLANK(M37),AND(NOT(ISBLANK(A37)),A37=B37),B37=M37)))</f>
        <v>1</v>
      </c>
      <c r="Q37" t="b">
        <f>IF(ISBLANK(O37),IF(ISERROR(P37),FALSE,P37),O37)</f>
        <v>1</v>
      </c>
    </row>
    <row r="38" spans="1:17">
      <c r="A38">
        <v>2.0548046676563256</v>
      </c>
      <c r="B38">
        <f>STDEVP(C38,D38,E38)</f>
        <v>2.0548046676563256</v>
      </c>
      <c r="C38">
        <v>2</v>
      </c>
      <c r="D38">
        <v>0</v>
      </c>
      <c r="E38">
        <v>5</v>
      </c>
      <c r="J38" s="1">
        <v>3</v>
      </c>
      <c r="P38" t="b">
        <f>OR(ISBLANK(B38),IF(ISERROR(B38),ERROR.TYPE(B38)=IF(ISBLANK(M38),ERROR.TYPE(A38),ERROR.TYPE(M38)),IF(ISBLANK(M38),AND(NOT(ISBLANK(A38)),A38=B38),B38=M38)))</f>
        <v>1</v>
      </c>
      <c r="Q38" t="b">
        <f>IF(ISBLANK(O38),IF(ISERROR(P38),FALSE,P38),O38)</f>
        <v>1</v>
      </c>
    </row>
    <row r="40" spans="1:17">
      <c r="A40">
        <v>37.670433217252899</v>
      </c>
      <c r="B40">
        <f>STDEVP(C40:E40,F40:H40,I40)</f>
        <v>37.670433217252899</v>
      </c>
      <c r="C40">
        <v>-1</v>
      </c>
      <c r="D40">
        <v>0</v>
      </c>
      <c r="E40">
        <v>5.45</v>
      </c>
      <c r="F40">
        <v>7.62</v>
      </c>
      <c r="G40">
        <v>12.7</v>
      </c>
      <c r="H40">
        <v>14.5</v>
      </c>
      <c r="I40">
        <v>-100</v>
      </c>
      <c r="J40" s="1">
        <v>7</v>
      </c>
      <c r="P40" t="b">
        <f>OR(ISBLANK(B40),IF(ISERROR(B40),ERROR.TYPE(B40)=IF(ISBLANK(M40),ERROR.TYPE(A40),ERROR.TYPE(M40)),IF(ISBLANK(M40),AND(NOT(ISBLANK(A40)),A40=B40),B40=M40)))</f>
        <v>1</v>
      </c>
      <c r="Q40" t="b">
        <f>IF(ISBLANK(O40),IF(ISERROR(P40),FALSE,P40),O40)</f>
        <v>1</v>
      </c>
    </row>
    <row r="41" spans="1:17">
      <c r="A41">
        <v>3.8438925848782031</v>
      </c>
      <c r="B41">
        <f>STDEVP(C41:E41,F41:H41,I41)</f>
        <v>3.8438925848782031</v>
      </c>
      <c r="C41">
        <v>-10</v>
      </c>
      <c r="D41">
        <v>0</v>
      </c>
      <c r="E41">
        <v>1</v>
      </c>
      <c r="F41">
        <v>0</v>
      </c>
      <c r="G41">
        <v>-1</v>
      </c>
      <c r="H41">
        <v>-2</v>
      </c>
      <c r="I41">
        <v>3</v>
      </c>
      <c r="J41" s="1">
        <v>7</v>
      </c>
      <c r="N41" t="s">
        <v>16</v>
      </c>
      <c r="P41" t="b">
        <f>OR(ISBLANK(B41),IF(ISERROR(B41),ERROR.TYPE(B41)=IF(ISBLANK(M41),ERROR.TYPE(A41),ERROR.TYPE(M41)),IF(ISBLANK(M41),AND(NOT(ISBLANK(A41)),A41=B41),B41=M41)))</f>
        <v>1</v>
      </c>
      <c r="Q41" t="b">
        <f>IF(ISBLANK(O41),IF(ISERROR(P41),FALSE,P41),O41)</f>
        <v>1</v>
      </c>
    </row>
    <row r="43" spans="1:17">
      <c r="A43">
        <v>0</v>
      </c>
      <c r="B43">
        <f>AVEDEV(C43)</f>
        <v>0</v>
      </c>
      <c r="C43">
        <v>40</v>
      </c>
      <c r="J43" s="1">
        <v>1</v>
      </c>
      <c r="K43" t="s">
        <v>17</v>
      </c>
      <c r="L43" t="s">
        <v>18</v>
      </c>
      <c r="P43" t="b">
        <f>OR(ISBLANK(B43),IF(ISERROR(B43),ERROR.TYPE(B43)=IF(ISBLANK(M43),ERROR.TYPE(A43),ERROR.TYPE(M43)),IF(ISBLANK(M43),AND(NOT(ISBLANK(A43)),A43=B43),B43=M43)))</f>
        <v>1</v>
      </c>
      <c r="Q43" t="b">
        <f>IF(ISBLANK(O43),IF(ISERROR(P43),FALSE,P43),O43)</f>
        <v>1</v>
      </c>
    </row>
    <row r="44" spans="1:17">
      <c r="A44">
        <v>2</v>
      </c>
      <c r="B44">
        <f>AVEDEV(C44,D44)</f>
        <v>2</v>
      </c>
      <c r="C44">
        <v>-1</v>
      </c>
      <c r="D44">
        <v>3</v>
      </c>
      <c r="J44" s="1">
        <v>2</v>
      </c>
      <c r="P44" t="b">
        <f>OR(ISBLANK(B44),IF(ISERROR(B44),ERROR.TYPE(B44)=IF(ISBLANK(M44),ERROR.TYPE(A44),ERROR.TYPE(M44)),IF(ISBLANK(M44),AND(NOT(ISBLANK(A44)),A44=B44),B44=M44)))</f>
        <v>1</v>
      </c>
      <c r="Q44" t="b">
        <f>IF(ISBLANK(O44),IF(ISERROR(P44),FALSE,P44),O44)</f>
        <v>1</v>
      </c>
    </row>
    <row r="45" spans="1:17">
      <c r="A45">
        <v>1.5555555555555554</v>
      </c>
      <c r="B45">
        <f>AVEDEV(C45,D45,E45)</f>
        <v>1.5555555555555554</v>
      </c>
      <c r="C45">
        <v>-1</v>
      </c>
      <c r="D45">
        <v>0</v>
      </c>
      <c r="E45">
        <v>3</v>
      </c>
      <c r="J45" s="1">
        <v>3</v>
      </c>
      <c r="P45" t="b">
        <f>OR(ISBLANK(B45),IF(ISERROR(B45),ERROR.TYPE(B45)=IF(ISBLANK(M45),ERROR.TYPE(A45),ERROR.TYPE(M45)),IF(ISBLANK(M45),AND(NOT(ISBLANK(A45)),A45=B45),B45=M45)))</f>
        <v>1</v>
      </c>
      <c r="Q45" t="b">
        <f>IF(ISBLANK(O45),IF(ISERROR(P45),FALSE,P45),O45)</f>
        <v>1</v>
      </c>
    </row>
    <row r="47" spans="1:17">
      <c r="A47">
        <v>26.092653061224492</v>
      </c>
      <c r="B47">
        <f>AVEDEV(C47:E47,F47:H47,I47)</f>
        <v>26.092653061224492</v>
      </c>
      <c r="C47">
        <v>-1</v>
      </c>
      <c r="D47">
        <v>0</v>
      </c>
      <c r="E47">
        <v>5.45</v>
      </c>
      <c r="F47">
        <v>7.62</v>
      </c>
      <c r="G47">
        <v>12.7</v>
      </c>
      <c r="H47">
        <v>14.5</v>
      </c>
      <c r="I47">
        <v>-100</v>
      </c>
      <c r="J47" s="1">
        <v>7</v>
      </c>
      <c r="P47" t="b">
        <f>OR(ISBLANK(B47),IF(ISERROR(B47),ERROR.TYPE(B47)=IF(ISBLANK(M47),ERROR.TYPE(A47),ERROR.TYPE(M47)),IF(ISBLANK(M47),AND(NOT(ISBLANK(A47)),A47=B47),B47=M47)))</f>
        <v>1</v>
      </c>
      <c r="Q47" t="b">
        <f>IF(ISBLANK(O47),IF(ISERROR(P47),FALSE,P47),O47)</f>
        <v>1</v>
      </c>
    </row>
    <row r="48" spans="1:17">
      <c r="A48">
        <v>2.693877551020408</v>
      </c>
      <c r="B48">
        <f>AVEDEV(C48:E48,F48:H48,I48)</f>
        <v>2.693877551020408</v>
      </c>
      <c r="C48">
        <v>-10</v>
      </c>
      <c r="D48">
        <v>0</v>
      </c>
      <c r="E48">
        <v>1</v>
      </c>
      <c r="F48">
        <v>0</v>
      </c>
      <c r="G48">
        <v>-1</v>
      </c>
      <c r="H48">
        <v>-2</v>
      </c>
      <c r="I48">
        <v>3</v>
      </c>
      <c r="J48" s="1">
        <v>7</v>
      </c>
      <c r="P48" t="b">
        <f>OR(ISBLANK(B48),IF(ISERROR(B48),ERROR.TYPE(B48)=IF(ISBLANK(M48),ERROR.TYPE(A48),ERROR.TYPE(M48)),IF(ISBLANK(M48),AND(NOT(ISBLANK(A48)),A48=B48),B48=M48)))</f>
        <v>1</v>
      </c>
      <c r="Q48" t="b">
        <f>IF(ISBLANK(O48),IF(ISERROR(P48),FALSE,P48),O48)</f>
        <v>1</v>
      </c>
    </row>
    <row r="50" spans="1:17">
      <c r="A50">
        <v>0</v>
      </c>
      <c r="B50">
        <f>DEVSQ(C50)</f>
        <v>0</v>
      </c>
      <c r="C50">
        <v>40</v>
      </c>
      <c r="J50" s="1">
        <v>1</v>
      </c>
      <c r="K50" t="s">
        <v>19</v>
      </c>
      <c r="L50" t="s">
        <v>20</v>
      </c>
      <c r="P50" t="b">
        <f>OR(ISBLANK(B50),IF(ISERROR(B50),ERROR.TYPE(B50)=IF(ISBLANK(M50),ERROR.TYPE(A50),ERROR.TYPE(M50)),IF(ISBLANK(M50),AND(NOT(ISBLANK(A50)),A50=B50),B50=M50)))</f>
        <v>1</v>
      </c>
      <c r="Q50" t="b">
        <f>IF(ISBLANK(O50),IF(ISERROR(P50),FALSE,P50),O50)</f>
        <v>1</v>
      </c>
    </row>
    <row r="51" spans="1:17">
      <c r="A51">
        <v>8</v>
      </c>
      <c r="B51">
        <f>DEVSQ(C51,D51)</f>
        <v>8</v>
      </c>
      <c r="C51">
        <v>-1</v>
      </c>
      <c r="D51">
        <v>3</v>
      </c>
      <c r="J51" s="1">
        <v>2</v>
      </c>
      <c r="P51" t="b">
        <f>OR(ISBLANK(B51),IF(ISERROR(B51),ERROR.TYPE(B51)=IF(ISBLANK(M51),ERROR.TYPE(A51),ERROR.TYPE(M51)),IF(ISBLANK(M51),AND(NOT(ISBLANK(A51)),A51=B51),B51=M51)))</f>
        <v>1</v>
      </c>
      <c r="Q51" t="b">
        <f>IF(ISBLANK(O51),IF(ISERROR(P51),FALSE,P51),O51)</f>
        <v>1</v>
      </c>
    </row>
    <row r="52" spans="1:17">
      <c r="A52">
        <v>8.6666666666666679</v>
      </c>
      <c r="B52">
        <f>DEVSQ(C52,D52,E52)</f>
        <v>8.6666666666666679</v>
      </c>
      <c r="C52">
        <v>-1</v>
      </c>
      <c r="D52">
        <v>0</v>
      </c>
      <c r="E52">
        <v>3</v>
      </c>
      <c r="J52" s="1">
        <v>3</v>
      </c>
      <c r="N52" t="s">
        <v>21</v>
      </c>
      <c r="P52" t="b">
        <f>OR(ISBLANK(B52),IF(ISERROR(B52),ERROR.TYPE(B52)=IF(ISBLANK(M52),ERROR.TYPE(A52),ERROR.TYPE(M52)),IF(ISBLANK(M52),AND(NOT(ISBLANK(A52)),A52=B52),B52=M52)))</f>
        <v>1</v>
      </c>
      <c r="Q52" t="b">
        <f>IF(ISBLANK(O52),IF(ISERROR(P52),FALSE,P52),O52)</f>
        <v>1</v>
      </c>
    </row>
    <row r="54" spans="1:17">
      <c r="A54">
        <v>9933.4307714285715</v>
      </c>
      <c r="B54">
        <f>DEVSQ(C54:E54,F54:H54,I54)</f>
        <v>9933.4307714285715</v>
      </c>
      <c r="C54">
        <v>-1</v>
      </c>
      <c r="D54">
        <v>0</v>
      </c>
      <c r="E54">
        <v>5.45</v>
      </c>
      <c r="F54">
        <v>7.62</v>
      </c>
      <c r="G54">
        <v>12.7</v>
      </c>
      <c r="H54">
        <v>14.5</v>
      </c>
      <c r="I54">
        <v>-100</v>
      </c>
      <c r="J54" s="1">
        <v>7</v>
      </c>
      <c r="N54" t="s">
        <v>22</v>
      </c>
      <c r="P54" t="b">
        <f>OR(ISBLANK(B54),IF(ISERROR(B54),ERROR.TYPE(B54)=IF(ISBLANK(M54),ERROR.TYPE(A54),ERROR.TYPE(M54)),IF(ISBLANK(M54),AND(NOT(ISBLANK(A54)),A54=B54),B54=M54)))</f>
        <v>1</v>
      </c>
      <c r="Q54" t="b">
        <f>IF(ISBLANK(O54),IF(ISERROR(P54),FALSE,P54),O54)</f>
        <v>1</v>
      </c>
    </row>
    <row r="55" spans="1:17">
      <c r="A55">
        <v>103.4285714285714</v>
      </c>
      <c r="B55">
        <f>DEVSQ(C55:E55,F55:H55,I55)</f>
        <v>103.4285714285714</v>
      </c>
      <c r="C55">
        <v>-10</v>
      </c>
      <c r="D55">
        <v>0</v>
      </c>
      <c r="E55">
        <v>1</v>
      </c>
      <c r="F55">
        <v>0</v>
      </c>
      <c r="G55">
        <v>-1</v>
      </c>
      <c r="H55">
        <v>-2</v>
      </c>
      <c r="I55">
        <v>3</v>
      </c>
      <c r="J55" s="1">
        <v>7</v>
      </c>
      <c r="N55" t="s">
        <v>22</v>
      </c>
      <c r="P55" t="b">
        <f>OR(ISBLANK(B55),IF(ISERROR(B55),ERROR.TYPE(B55)=IF(ISBLANK(M55),ERROR.TYPE(A55),ERROR.TYPE(M55)),IF(ISBLANK(M55),AND(NOT(ISBLANK(A55)),A55=B55),B55=M55)))</f>
        <v>1</v>
      </c>
      <c r="Q55" t="b">
        <f>IF(ISBLANK(O55),IF(ISERROR(P55),FALSE,P55),O55)</f>
        <v>1</v>
      </c>
    </row>
    <row r="57" spans="1:17">
      <c r="A57">
        <v>0.93521952958282351</v>
      </c>
      <c r="B57">
        <f>SKEW(C57,D57,E57)</f>
        <v>0.93521952958282351</v>
      </c>
      <c r="C57">
        <v>1</v>
      </c>
      <c r="D57">
        <v>2</v>
      </c>
      <c r="E57">
        <v>4</v>
      </c>
      <c r="J57" s="1">
        <v>3</v>
      </c>
      <c r="K57" t="s">
        <v>23</v>
      </c>
      <c r="L57" t="s">
        <v>24</v>
      </c>
      <c r="N57" t="s">
        <v>16</v>
      </c>
      <c r="P57" t="b">
        <f>OR(ISBLANK(B57),IF(ISERROR(B57),ERROR.TYPE(B57)=IF(ISBLANK(M57),ERROR.TYPE(A57),ERROR.TYPE(M57)),IF(ISBLANK(M57),AND(NOT(ISBLANK(A57)),A57=B57),B57=M57)))</f>
        <v>1</v>
      </c>
      <c r="Q57" t="b">
        <f>IF(ISBLANK(O57),IF(ISERROR(P57),FALSE,P57),O57)</f>
        <v>1</v>
      </c>
    </row>
    <row r="59" spans="1:17">
      <c r="A59">
        <v>-2.5327066435041319</v>
      </c>
      <c r="B59">
        <f>SKEW(C59:E59,F59:H59,I59)</f>
        <v>-2.5327066435041319</v>
      </c>
      <c r="C59">
        <v>-1</v>
      </c>
      <c r="D59">
        <v>0</v>
      </c>
      <c r="E59">
        <v>5.45</v>
      </c>
      <c r="F59">
        <v>7.62</v>
      </c>
      <c r="G59">
        <v>12.7</v>
      </c>
      <c r="H59">
        <v>14.5</v>
      </c>
      <c r="I59">
        <v>-100</v>
      </c>
      <c r="J59" s="1">
        <v>7</v>
      </c>
      <c r="P59" t="b">
        <f>OR(ISBLANK(B59),IF(ISERROR(B59),ERROR.TYPE(B59)=IF(ISBLANK(M59),ERROR.TYPE(A59),ERROR.TYPE(M59)),IF(ISBLANK(M59),AND(NOT(ISBLANK(A59)),A59=B59),B59=M59)))</f>
        <v>1</v>
      </c>
      <c r="Q59" t="b">
        <f>IF(ISBLANK(O59),IF(ISERROR(P59),FALSE,P59),O59)</f>
        <v>1</v>
      </c>
    </row>
    <row r="60" spans="1:17">
      <c r="A60">
        <v>-1.8491263727532468</v>
      </c>
      <c r="B60">
        <f>SKEW(C60:E60,F60:H60,I60)</f>
        <v>-1.8491263727532468</v>
      </c>
      <c r="C60">
        <v>-10</v>
      </c>
      <c r="D60">
        <v>0</v>
      </c>
      <c r="E60">
        <v>1</v>
      </c>
      <c r="F60">
        <v>0</v>
      </c>
      <c r="G60">
        <v>-1</v>
      </c>
      <c r="H60">
        <v>-2</v>
      </c>
      <c r="I60">
        <v>3</v>
      </c>
      <c r="J60" s="1">
        <v>7</v>
      </c>
      <c r="P60" t="b">
        <f>OR(ISBLANK(B60),IF(ISERROR(B60),ERROR.TYPE(B60)=IF(ISBLANK(M60),ERROR.TYPE(A60),ERROR.TYPE(M60)),IF(ISBLANK(M60),AND(NOT(ISBLANK(A60)),A60=B60),B60=M60)))</f>
        <v>1</v>
      </c>
      <c r="Q60" t="b">
        <f>IF(ISBLANK(O60),IF(ISERROR(P60),FALSE,P60),O60)</f>
        <v>1</v>
      </c>
    </row>
    <row r="62" spans="1:17">
      <c r="A62">
        <v>0.39053254437869889</v>
      </c>
      <c r="B62">
        <f>KURT(C62,D62,E62,F62)</f>
        <v>0.39053254437869889</v>
      </c>
      <c r="C62">
        <v>1</v>
      </c>
      <c r="D62">
        <v>2</v>
      </c>
      <c r="E62">
        <v>4</v>
      </c>
      <c r="F62">
        <v>-1</v>
      </c>
      <c r="J62" s="1">
        <v>4</v>
      </c>
      <c r="K62" t="s">
        <v>25</v>
      </c>
      <c r="L62" t="s">
        <v>26</v>
      </c>
      <c r="N62" t="s">
        <v>22</v>
      </c>
      <c r="P62" t="b">
        <f>OR(ISBLANK(B62),IF(ISERROR(B62),ERROR.TYPE(B62)=IF(ISBLANK(M62),ERROR.TYPE(A62),ERROR.TYPE(M62)),IF(ISBLANK(M62),AND(NOT(ISBLANK(A62)),A62=B62),B62=M62)))</f>
        <v>1</v>
      </c>
      <c r="Q62" t="b">
        <f>IF(ISBLANK(O62),IF(ISERROR(P62),FALSE,P62),O62)</f>
        <v>1</v>
      </c>
    </row>
    <row r="64" spans="1:17">
      <c r="A64">
        <v>6.5478454980828005</v>
      </c>
      <c r="B64">
        <f>KURT(C64:E64,F64:H64,I64)</f>
        <v>6.5478454980828005</v>
      </c>
      <c r="C64">
        <v>-1</v>
      </c>
      <c r="D64">
        <v>0</v>
      </c>
      <c r="E64">
        <v>5.45</v>
      </c>
      <c r="F64">
        <v>7.62</v>
      </c>
      <c r="G64">
        <v>12.7</v>
      </c>
      <c r="H64">
        <v>14.5</v>
      </c>
      <c r="I64">
        <v>-100</v>
      </c>
      <c r="J64" s="1">
        <v>7</v>
      </c>
      <c r="N64" t="s">
        <v>22</v>
      </c>
      <c r="P64" t="b">
        <f>OR(ISBLANK(B64),IF(ISERROR(B64),ERROR.TYPE(B64)=IF(ISBLANK(M64),ERROR.TYPE(A64),ERROR.TYPE(M64)),IF(ISBLANK(M64),AND(NOT(ISBLANK(A64)),A64=B64),B64=M64)))</f>
        <v>1</v>
      </c>
      <c r="Q64" t="b">
        <f>IF(ISBLANK(O64),IF(ISERROR(P64),FALSE,P64),O64)</f>
        <v>1</v>
      </c>
    </row>
    <row r="65" spans="1:17">
      <c r="A65">
        <v>4.2380757608131585</v>
      </c>
      <c r="B65">
        <f>KURT(C65:E65,F65:H65,I65)</f>
        <v>4.2380757608131585</v>
      </c>
      <c r="C65">
        <v>-10</v>
      </c>
      <c r="D65">
        <v>0</v>
      </c>
      <c r="E65">
        <v>1</v>
      </c>
      <c r="F65">
        <v>0</v>
      </c>
      <c r="G65">
        <v>-1</v>
      </c>
      <c r="H65">
        <v>-2</v>
      </c>
      <c r="I65">
        <v>3</v>
      </c>
      <c r="J65" s="1">
        <v>7</v>
      </c>
      <c r="N65" t="s">
        <v>22</v>
      </c>
      <c r="P65" t="b">
        <f>OR(ISBLANK(B65),IF(ISERROR(B65),ERROR.TYPE(B65)=IF(ISBLANK(M65),ERROR.TYPE(A65),ERROR.TYPE(M65)),IF(ISBLANK(M65),AND(NOT(ISBLANK(A65)),A65=B65),B65=M65)))</f>
        <v>1</v>
      </c>
      <c r="Q65" t="b">
        <f>IF(ISBLANK(O65),IF(ISERROR(P65),FALSE,P65),O65)</f>
        <v>1</v>
      </c>
    </row>
    <row r="67" spans="1:17">
      <c r="A67">
        <v>7.9332823554878473E-7</v>
      </c>
      <c r="B67">
        <f t="shared" ref="B67:B100" si="0">NORMDIST(C67,D67,E67,F67)</f>
        <v>7.9332823554878473E-7</v>
      </c>
      <c r="C67">
        <v>-10</v>
      </c>
      <c r="D67">
        <v>2</v>
      </c>
      <c r="E67">
        <v>2.5</v>
      </c>
      <c r="F67" t="b">
        <v>1</v>
      </c>
      <c r="J67" s="1">
        <v>4</v>
      </c>
      <c r="K67" t="s">
        <v>27</v>
      </c>
      <c r="L67" t="s">
        <v>27</v>
      </c>
      <c r="N67" t="s">
        <v>16</v>
      </c>
      <c r="P67" t="b">
        <f t="shared" ref="P67:P100" si="1">OR(ISBLANK(B67),IF(ISERROR(B67),ERROR.TYPE(B67)=IF(ISBLANK(M67),ERROR.TYPE(A67),ERROR.TYPE(M67)),IF(ISBLANK(M67),AND(NOT(ISBLANK(A67)),A67=B67),B67=M67)))</f>
        <v>1</v>
      </c>
      <c r="Q67" t="b">
        <f t="shared" ref="Q67:Q100" si="2">IF(ISBLANK(O67),IF(ISERROR(P67),FALSE,P67),O67)</f>
        <v>1</v>
      </c>
    </row>
    <row r="68" spans="1:17">
      <c r="A68">
        <v>3.1671241836783715E-5</v>
      </c>
      <c r="B68">
        <f t="shared" si="0"/>
        <v>3.1671241836783715E-5</v>
      </c>
      <c r="C68">
        <v>-8</v>
      </c>
      <c r="D68">
        <v>2</v>
      </c>
      <c r="E68">
        <v>2.5</v>
      </c>
      <c r="F68" t="b">
        <v>1</v>
      </c>
      <c r="J68" s="1">
        <v>4</v>
      </c>
      <c r="P68" t="b">
        <f t="shared" si="1"/>
        <v>1</v>
      </c>
      <c r="Q68" t="b">
        <f t="shared" si="2"/>
        <v>1</v>
      </c>
    </row>
    <row r="69" spans="1:17">
      <c r="A69">
        <v>6.8713793791586042E-4</v>
      </c>
      <c r="B69">
        <f t="shared" si="0"/>
        <v>6.8713793791586042E-4</v>
      </c>
      <c r="C69">
        <v>-6</v>
      </c>
      <c r="D69">
        <v>2</v>
      </c>
      <c r="E69">
        <v>2.5</v>
      </c>
      <c r="F69" t="b">
        <v>1</v>
      </c>
      <c r="J69" s="1">
        <v>4</v>
      </c>
      <c r="P69" t="b">
        <f t="shared" si="1"/>
        <v>1</v>
      </c>
      <c r="Q69" t="b">
        <f t="shared" si="2"/>
        <v>1</v>
      </c>
    </row>
    <row r="70" spans="1:17">
      <c r="A70">
        <v>8.1975359245960444E-3</v>
      </c>
      <c r="B70">
        <f t="shared" si="0"/>
        <v>8.1975359245960444E-3</v>
      </c>
      <c r="C70">
        <v>-4</v>
      </c>
      <c r="D70">
        <v>2</v>
      </c>
      <c r="E70">
        <v>2.5</v>
      </c>
      <c r="F70" t="b">
        <v>1</v>
      </c>
      <c r="J70" s="1">
        <v>4</v>
      </c>
      <c r="P70" t="b">
        <f t="shared" si="1"/>
        <v>1</v>
      </c>
      <c r="Q70" t="b">
        <f t="shared" si="2"/>
        <v>1</v>
      </c>
    </row>
    <row r="71" spans="1:17">
      <c r="A71">
        <v>5.4799291699557995E-2</v>
      </c>
      <c r="B71">
        <f t="shared" si="0"/>
        <v>5.4799291699557995E-2</v>
      </c>
      <c r="C71">
        <v>-2</v>
      </c>
      <c r="D71">
        <v>2</v>
      </c>
      <c r="E71">
        <v>2.5</v>
      </c>
      <c r="F71" t="b">
        <v>1</v>
      </c>
      <c r="J71" s="1">
        <v>4</v>
      </c>
      <c r="P71" t="b">
        <f t="shared" si="1"/>
        <v>1</v>
      </c>
      <c r="Q71" t="b">
        <f t="shared" si="2"/>
        <v>1</v>
      </c>
    </row>
    <row r="72" spans="1:17">
      <c r="A72">
        <v>0.21185539858339675</v>
      </c>
      <c r="B72">
        <f t="shared" si="0"/>
        <v>0.21185539858339675</v>
      </c>
      <c r="C72">
        <v>0</v>
      </c>
      <c r="D72">
        <v>2</v>
      </c>
      <c r="E72">
        <v>2.5</v>
      </c>
      <c r="F72" t="b">
        <v>1</v>
      </c>
      <c r="J72" s="1">
        <v>4</v>
      </c>
      <c r="P72" t="b">
        <f t="shared" si="1"/>
        <v>1</v>
      </c>
      <c r="Q72" t="b">
        <f t="shared" si="2"/>
        <v>1</v>
      </c>
    </row>
    <row r="73" spans="1:17">
      <c r="A73">
        <v>0.5</v>
      </c>
      <c r="B73">
        <f t="shared" si="0"/>
        <v>0.5</v>
      </c>
      <c r="C73">
        <v>2</v>
      </c>
      <c r="D73">
        <v>2</v>
      </c>
      <c r="E73">
        <v>2.5</v>
      </c>
      <c r="F73" t="b">
        <v>1</v>
      </c>
      <c r="J73" s="1">
        <v>4</v>
      </c>
      <c r="P73" t="b">
        <f t="shared" si="1"/>
        <v>1</v>
      </c>
      <c r="Q73" t="b">
        <f t="shared" si="2"/>
        <v>1</v>
      </c>
    </row>
    <row r="74" spans="1:17">
      <c r="A74">
        <v>0.78814460141660325</v>
      </c>
      <c r="B74">
        <f t="shared" si="0"/>
        <v>0.78814460141660325</v>
      </c>
      <c r="C74">
        <v>4</v>
      </c>
      <c r="D74">
        <v>2</v>
      </c>
      <c r="E74">
        <v>2.5</v>
      </c>
      <c r="F74" t="b">
        <v>1</v>
      </c>
      <c r="J74" s="1">
        <v>4</v>
      </c>
      <c r="P74" t="b">
        <f t="shared" si="1"/>
        <v>1</v>
      </c>
      <c r="Q74" t="b">
        <f t="shared" si="2"/>
        <v>1</v>
      </c>
    </row>
    <row r="75" spans="1:17">
      <c r="A75">
        <v>0.94520070830044201</v>
      </c>
      <c r="B75">
        <f t="shared" si="0"/>
        <v>0.94520070830044201</v>
      </c>
      <c r="C75">
        <v>6</v>
      </c>
      <c r="D75">
        <v>2</v>
      </c>
      <c r="E75">
        <v>2.5</v>
      </c>
      <c r="F75" t="b">
        <v>1</v>
      </c>
      <c r="J75" s="1">
        <v>4</v>
      </c>
      <c r="P75" t="b">
        <f t="shared" si="1"/>
        <v>1</v>
      </c>
      <c r="Q75" t="b">
        <f t="shared" si="2"/>
        <v>1</v>
      </c>
    </row>
    <row r="76" spans="1:17">
      <c r="A76">
        <v>0.99180246407540396</v>
      </c>
      <c r="B76">
        <f t="shared" si="0"/>
        <v>0.99180246407540396</v>
      </c>
      <c r="C76">
        <v>8</v>
      </c>
      <c r="D76">
        <v>2</v>
      </c>
      <c r="E76">
        <v>2.5</v>
      </c>
      <c r="F76" t="b">
        <v>1</v>
      </c>
      <c r="J76" s="1">
        <v>4</v>
      </c>
      <c r="P76" t="b">
        <f t="shared" si="1"/>
        <v>1</v>
      </c>
      <c r="Q76" t="b">
        <f t="shared" si="2"/>
        <v>1</v>
      </c>
    </row>
    <row r="77" spans="1:17">
      <c r="A77">
        <v>0.99931286206208414</v>
      </c>
      <c r="B77">
        <f t="shared" si="0"/>
        <v>0.99931286206208414</v>
      </c>
      <c r="C77">
        <v>10</v>
      </c>
      <c r="D77">
        <v>2</v>
      </c>
      <c r="E77">
        <v>2.5</v>
      </c>
      <c r="F77" t="b">
        <v>1</v>
      </c>
      <c r="J77" s="1">
        <v>4</v>
      </c>
      <c r="P77" t="b">
        <f t="shared" si="1"/>
        <v>1</v>
      </c>
      <c r="Q77" t="b">
        <f t="shared" si="2"/>
        <v>1</v>
      </c>
    </row>
    <row r="78" spans="1:17">
      <c r="A78">
        <v>0.99996832875816322</v>
      </c>
      <c r="B78">
        <f t="shared" si="0"/>
        <v>0.99996832875816322</v>
      </c>
      <c r="C78">
        <v>12</v>
      </c>
      <c r="D78">
        <v>2</v>
      </c>
      <c r="E78">
        <v>2.5</v>
      </c>
      <c r="F78" t="b">
        <v>1</v>
      </c>
      <c r="J78" s="1">
        <v>4</v>
      </c>
      <c r="P78" t="b">
        <f t="shared" si="1"/>
        <v>1</v>
      </c>
      <c r="Q78" t="b">
        <f t="shared" si="2"/>
        <v>1</v>
      </c>
    </row>
    <row r="79" spans="1:17">
      <c r="A79">
        <v>0.99999920667176445</v>
      </c>
      <c r="B79">
        <f t="shared" si="0"/>
        <v>0.99999920667176445</v>
      </c>
      <c r="C79">
        <v>14</v>
      </c>
      <c r="D79">
        <v>2</v>
      </c>
      <c r="E79">
        <v>2.5</v>
      </c>
      <c r="F79" t="b">
        <v>1</v>
      </c>
      <c r="J79" s="1">
        <v>4</v>
      </c>
      <c r="N79" t="s">
        <v>16</v>
      </c>
      <c r="P79" t="b">
        <f t="shared" si="1"/>
        <v>1</v>
      </c>
      <c r="Q79" t="b">
        <f t="shared" si="2"/>
        <v>1</v>
      </c>
    </row>
    <row r="80" spans="1:17">
      <c r="A80">
        <v>0.34457825838967582</v>
      </c>
      <c r="B80">
        <f t="shared" si="0"/>
        <v>0.34457825838967582</v>
      </c>
      <c r="C80">
        <v>-3.5</v>
      </c>
      <c r="D80">
        <v>-2.5</v>
      </c>
      <c r="E80">
        <v>2.5</v>
      </c>
      <c r="F80" t="b">
        <v>1</v>
      </c>
      <c r="J80" s="1">
        <v>4</v>
      </c>
      <c r="P80" t="b">
        <f t="shared" si="1"/>
        <v>1</v>
      </c>
      <c r="Q80" t="b">
        <f t="shared" si="2"/>
        <v>1</v>
      </c>
    </row>
    <row r="81" spans="1:17">
      <c r="A81">
        <v>0.36944134018176367</v>
      </c>
      <c r="B81">
        <f t="shared" si="0"/>
        <v>0.36944134018176367</v>
      </c>
      <c r="C81">
        <v>-3.5</v>
      </c>
      <c r="D81">
        <v>-2.5</v>
      </c>
      <c r="E81">
        <v>3</v>
      </c>
      <c r="F81" t="b">
        <v>1</v>
      </c>
      <c r="J81" s="1">
        <v>4</v>
      </c>
      <c r="P81" t="b">
        <f t="shared" si="1"/>
        <v>1</v>
      </c>
      <c r="Q81" t="b">
        <f t="shared" si="2"/>
        <v>1</v>
      </c>
    </row>
    <row r="82" spans="1:17">
      <c r="A82">
        <v>1.58451963641283E-6</v>
      </c>
      <c r="B82">
        <f t="shared" si="0"/>
        <v>1.58451963641283E-6</v>
      </c>
      <c r="C82">
        <v>-10</v>
      </c>
      <c r="D82">
        <v>2</v>
      </c>
      <c r="E82">
        <v>2.5</v>
      </c>
      <c r="F82" t="b">
        <v>0</v>
      </c>
      <c r="J82" s="1">
        <v>4</v>
      </c>
      <c r="P82" t="b">
        <f t="shared" si="1"/>
        <v>1</v>
      </c>
      <c r="Q82" t="b">
        <f t="shared" si="2"/>
        <v>1</v>
      </c>
    </row>
    <row r="83" spans="1:17">
      <c r="A83">
        <v>5.3532090305954136E-5</v>
      </c>
      <c r="B83">
        <f t="shared" si="0"/>
        <v>5.3532090305954136E-5</v>
      </c>
      <c r="C83">
        <v>-8</v>
      </c>
      <c r="D83">
        <v>2</v>
      </c>
      <c r="E83">
        <v>2.5</v>
      </c>
      <c r="F83" t="b">
        <v>0</v>
      </c>
      <c r="J83" s="1">
        <v>4</v>
      </c>
      <c r="P83" t="b">
        <f t="shared" si="1"/>
        <v>1</v>
      </c>
      <c r="Q83" t="b">
        <f t="shared" si="2"/>
        <v>1</v>
      </c>
    </row>
    <row r="84" spans="1:17">
      <c r="A84">
        <v>9.5363528058593696E-4</v>
      </c>
      <c r="B84">
        <f t="shared" si="0"/>
        <v>9.5363528058593696E-4</v>
      </c>
      <c r="C84">
        <v>-6</v>
      </c>
      <c r="D84">
        <v>2</v>
      </c>
      <c r="E84">
        <v>2.5</v>
      </c>
      <c r="F84" t="b">
        <v>0</v>
      </c>
      <c r="J84" s="1">
        <v>4</v>
      </c>
      <c r="N84" t="s">
        <v>16</v>
      </c>
      <c r="P84" t="b">
        <f t="shared" si="1"/>
        <v>1</v>
      </c>
      <c r="Q84" t="b">
        <f t="shared" si="2"/>
        <v>1</v>
      </c>
    </row>
    <row r="85" spans="1:17">
      <c r="A85">
        <v>8.9578121179371591E-3</v>
      </c>
      <c r="B85">
        <f t="shared" si="0"/>
        <v>8.9578121179371591E-3</v>
      </c>
      <c r="C85">
        <v>-4</v>
      </c>
      <c r="D85">
        <v>2</v>
      </c>
      <c r="E85">
        <v>2.5</v>
      </c>
      <c r="F85" t="b">
        <v>0</v>
      </c>
      <c r="J85" s="1">
        <v>4</v>
      </c>
      <c r="P85" t="b">
        <f t="shared" si="1"/>
        <v>1</v>
      </c>
      <c r="Q85" t="b">
        <f t="shared" si="2"/>
        <v>1</v>
      </c>
    </row>
    <row r="86" spans="1:17">
      <c r="A86">
        <v>4.4368333871782219E-2</v>
      </c>
      <c r="B86">
        <f t="shared" si="0"/>
        <v>4.4368333871782219E-2</v>
      </c>
      <c r="C86">
        <v>-2</v>
      </c>
      <c r="D86">
        <v>2</v>
      </c>
      <c r="E86">
        <v>2.5</v>
      </c>
      <c r="F86" t="b">
        <v>0</v>
      </c>
      <c r="J86" s="1">
        <v>4</v>
      </c>
      <c r="P86" t="b">
        <f t="shared" si="1"/>
        <v>1</v>
      </c>
      <c r="Q86" t="b">
        <f t="shared" si="2"/>
        <v>1</v>
      </c>
    </row>
    <row r="87" spans="1:17">
      <c r="A87">
        <v>0.11587662110459308</v>
      </c>
      <c r="B87">
        <f t="shared" si="0"/>
        <v>0.11587662110459308</v>
      </c>
      <c r="C87">
        <v>0</v>
      </c>
      <c r="D87">
        <v>2</v>
      </c>
      <c r="E87">
        <v>2.5</v>
      </c>
      <c r="F87" t="b">
        <v>0</v>
      </c>
      <c r="J87" s="1">
        <v>4</v>
      </c>
      <c r="P87" t="b">
        <f t="shared" si="1"/>
        <v>1</v>
      </c>
      <c r="Q87" t="b">
        <f t="shared" si="2"/>
        <v>1</v>
      </c>
    </row>
    <row r="88" spans="1:17">
      <c r="A88">
        <v>0.15957691216057307</v>
      </c>
      <c r="B88">
        <f t="shared" si="0"/>
        <v>0.15957691216057307</v>
      </c>
      <c r="C88">
        <v>2</v>
      </c>
      <c r="D88">
        <v>2</v>
      </c>
      <c r="E88">
        <v>2.5</v>
      </c>
      <c r="F88" t="b">
        <v>0</v>
      </c>
      <c r="J88" s="1">
        <v>4</v>
      </c>
      <c r="P88" t="b">
        <f t="shared" si="1"/>
        <v>1</v>
      </c>
      <c r="Q88" t="b">
        <f t="shared" si="2"/>
        <v>1</v>
      </c>
    </row>
    <row r="89" spans="1:17">
      <c r="A89">
        <v>0.11587662110459308</v>
      </c>
      <c r="B89">
        <f t="shared" si="0"/>
        <v>0.11587662110459308</v>
      </c>
      <c r="C89">
        <v>4</v>
      </c>
      <c r="D89">
        <v>2</v>
      </c>
      <c r="E89">
        <v>2.5</v>
      </c>
      <c r="F89" t="b">
        <v>0</v>
      </c>
      <c r="J89" s="1">
        <v>4</v>
      </c>
      <c r="P89" t="b">
        <f t="shared" si="1"/>
        <v>1</v>
      </c>
      <c r="Q89" t="b">
        <f t="shared" si="2"/>
        <v>1</v>
      </c>
    </row>
    <row r="90" spans="1:17">
      <c r="A90">
        <v>4.4368333871782219E-2</v>
      </c>
      <c r="B90">
        <f t="shared" si="0"/>
        <v>4.4368333871782219E-2</v>
      </c>
      <c r="C90">
        <v>6</v>
      </c>
      <c r="D90">
        <v>2</v>
      </c>
      <c r="E90">
        <v>2.5</v>
      </c>
      <c r="F90" t="b">
        <v>0</v>
      </c>
      <c r="J90" s="1">
        <v>4</v>
      </c>
      <c r="P90" t="b">
        <f t="shared" si="1"/>
        <v>1</v>
      </c>
      <c r="Q90" t="b">
        <f t="shared" si="2"/>
        <v>1</v>
      </c>
    </row>
    <row r="91" spans="1:17">
      <c r="A91">
        <v>8.9578121179371591E-3</v>
      </c>
      <c r="B91">
        <f t="shared" si="0"/>
        <v>8.9578121179371591E-3</v>
      </c>
      <c r="C91">
        <v>8</v>
      </c>
      <c r="D91">
        <v>2</v>
      </c>
      <c r="E91">
        <v>2.5</v>
      </c>
      <c r="F91" t="b">
        <v>0</v>
      </c>
      <c r="J91" s="1">
        <v>4</v>
      </c>
      <c r="P91" t="b">
        <f t="shared" si="1"/>
        <v>1</v>
      </c>
      <c r="Q91" t="b">
        <f t="shared" si="2"/>
        <v>1</v>
      </c>
    </row>
    <row r="92" spans="1:17">
      <c r="A92">
        <v>9.5363528058593696E-4</v>
      </c>
      <c r="B92">
        <f t="shared" si="0"/>
        <v>9.5363528058593696E-4</v>
      </c>
      <c r="C92">
        <v>10</v>
      </c>
      <c r="D92">
        <v>2</v>
      </c>
      <c r="E92">
        <v>2.5</v>
      </c>
      <c r="F92" t="b">
        <v>0</v>
      </c>
      <c r="J92" s="1">
        <v>4</v>
      </c>
      <c r="N92" t="s">
        <v>16</v>
      </c>
      <c r="P92" t="b">
        <f t="shared" si="1"/>
        <v>1</v>
      </c>
      <c r="Q92" t="b">
        <f t="shared" si="2"/>
        <v>1</v>
      </c>
    </row>
    <row r="93" spans="1:17">
      <c r="A93">
        <v>5.3532090305954136E-5</v>
      </c>
      <c r="B93">
        <f t="shared" si="0"/>
        <v>5.3532090305954136E-5</v>
      </c>
      <c r="C93">
        <v>12</v>
      </c>
      <c r="D93">
        <v>2</v>
      </c>
      <c r="E93">
        <v>2.5</v>
      </c>
      <c r="F93" t="b">
        <v>0</v>
      </c>
      <c r="J93" s="1">
        <v>4</v>
      </c>
      <c r="P93" t="b">
        <f t="shared" si="1"/>
        <v>1</v>
      </c>
      <c r="Q93" t="b">
        <f t="shared" si="2"/>
        <v>1</v>
      </c>
    </row>
    <row r="94" spans="1:17">
      <c r="A94">
        <v>1.58451963641283E-6</v>
      </c>
      <c r="B94">
        <f t="shared" si="0"/>
        <v>1.58451963641283E-6</v>
      </c>
      <c r="C94">
        <v>14</v>
      </c>
      <c r="D94">
        <v>2</v>
      </c>
      <c r="E94">
        <v>2.5</v>
      </c>
      <c r="F94" t="b">
        <v>0</v>
      </c>
      <c r="J94" s="1">
        <v>4</v>
      </c>
      <c r="P94" t="b">
        <f t="shared" si="1"/>
        <v>1</v>
      </c>
      <c r="Q94" t="b">
        <f t="shared" si="2"/>
        <v>1</v>
      </c>
    </row>
    <row r="95" spans="1:17">
      <c r="A95">
        <v>0.1473080561213293</v>
      </c>
      <c r="B95">
        <f t="shared" si="0"/>
        <v>0.1473080561213293</v>
      </c>
      <c r="C95">
        <v>-3.5</v>
      </c>
      <c r="D95">
        <v>-2.5</v>
      </c>
      <c r="E95">
        <v>2.5</v>
      </c>
      <c r="F95" t="b">
        <v>0</v>
      </c>
      <c r="J95" s="1">
        <v>4</v>
      </c>
      <c r="P95" t="b">
        <f t="shared" si="1"/>
        <v>1</v>
      </c>
      <c r="Q95" t="b">
        <f t="shared" si="2"/>
        <v>1</v>
      </c>
    </row>
    <row r="96" spans="1:17">
      <c r="A96">
        <v>0.12579440923099772</v>
      </c>
      <c r="B96">
        <f t="shared" si="0"/>
        <v>0.12579440923099772</v>
      </c>
      <c r="C96">
        <v>-3.5</v>
      </c>
      <c r="D96">
        <v>-2.5</v>
      </c>
      <c r="E96">
        <v>3</v>
      </c>
      <c r="F96" t="b">
        <v>0</v>
      </c>
      <c r="J96" s="1">
        <v>4</v>
      </c>
      <c r="P96" t="b">
        <f t="shared" si="1"/>
        <v>1</v>
      </c>
      <c r="Q96" t="b">
        <f t="shared" si="2"/>
        <v>1</v>
      </c>
    </row>
    <row r="97" spans="1:17">
      <c r="A97" t="s">
        <v>81</v>
      </c>
      <c r="B97" t="e">
        <f t="shared" si="0"/>
        <v>#NUM!</v>
      </c>
      <c r="C97">
        <v>-3.5</v>
      </c>
      <c r="D97">
        <v>-2.5</v>
      </c>
      <c r="E97">
        <v>0</v>
      </c>
      <c r="F97" t="b">
        <v>1</v>
      </c>
      <c r="J97" s="1">
        <v>4</v>
      </c>
      <c r="M97" t="e">
        <v>#NUM!</v>
      </c>
      <c r="P97" t="b">
        <f t="shared" si="1"/>
        <v>1</v>
      </c>
      <c r="Q97" t="b">
        <f t="shared" si="2"/>
        <v>1</v>
      </c>
    </row>
    <row r="98" spans="1:17">
      <c r="A98" t="s">
        <v>81</v>
      </c>
      <c r="B98" t="e">
        <f t="shared" si="0"/>
        <v>#NUM!</v>
      </c>
      <c r="C98">
        <v>-3.5</v>
      </c>
      <c r="D98">
        <v>-2.5</v>
      </c>
      <c r="E98">
        <v>-1</v>
      </c>
      <c r="F98" t="b">
        <v>1</v>
      </c>
      <c r="J98" s="1">
        <v>4</v>
      </c>
      <c r="M98" t="e">
        <v>#NUM!</v>
      </c>
      <c r="P98" t="b">
        <f t="shared" si="1"/>
        <v>1</v>
      </c>
      <c r="Q98" t="b">
        <f t="shared" si="2"/>
        <v>1</v>
      </c>
    </row>
    <row r="99" spans="1:17">
      <c r="A99" t="s">
        <v>81</v>
      </c>
      <c r="B99" t="e">
        <f t="shared" si="0"/>
        <v>#NUM!</v>
      </c>
      <c r="C99">
        <v>-3.5</v>
      </c>
      <c r="D99">
        <v>-2.5</v>
      </c>
      <c r="E99">
        <v>0</v>
      </c>
      <c r="F99" t="b">
        <v>0</v>
      </c>
      <c r="J99" s="1">
        <v>4</v>
      </c>
      <c r="M99" t="e">
        <v>#NUM!</v>
      </c>
      <c r="P99" t="b">
        <f t="shared" si="1"/>
        <v>1</v>
      </c>
      <c r="Q99" t="b">
        <f t="shared" si="2"/>
        <v>1</v>
      </c>
    </row>
    <row r="100" spans="1:17">
      <c r="A100" t="s">
        <v>81</v>
      </c>
      <c r="B100" t="e">
        <f t="shared" si="0"/>
        <v>#NUM!</v>
      </c>
      <c r="C100">
        <v>-3.5</v>
      </c>
      <c r="D100">
        <v>-2.5</v>
      </c>
      <c r="E100">
        <v>-1</v>
      </c>
      <c r="F100" t="b">
        <v>0</v>
      </c>
      <c r="J100" s="1">
        <v>4</v>
      </c>
      <c r="M100" t="e">
        <v>#NUM!</v>
      </c>
      <c r="P100" t="b">
        <f t="shared" si="1"/>
        <v>1</v>
      </c>
      <c r="Q100" t="b">
        <f t="shared" si="2"/>
        <v>1</v>
      </c>
    </row>
    <row r="102" spans="1:17">
      <c r="A102">
        <v>1.2798125438858271E-12</v>
      </c>
      <c r="B102">
        <f t="shared" ref="B102:B134" si="3">NORMSDIST(C102)</f>
        <v>1.2798125438858271E-12</v>
      </c>
      <c r="C102">
        <v>-7</v>
      </c>
      <c r="J102" s="1">
        <v>1</v>
      </c>
      <c r="K102" t="s">
        <v>28</v>
      </c>
      <c r="L102" t="s">
        <v>28</v>
      </c>
      <c r="P102" t="b">
        <f t="shared" ref="P102:P134" si="4">OR(ISBLANK(B102),IF(ISERROR(B102),ERROR.TYPE(B102)=IF(ISBLANK(M102),ERROR.TYPE(A102),ERROR.TYPE(M102)),IF(ISBLANK(M102),AND(NOT(ISBLANK(A102)),A102=B102),B102=M102)))</f>
        <v>1</v>
      </c>
      <c r="Q102" t="b">
        <f t="shared" ref="Q102:Q134" si="5">IF(ISBLANK(O102),IF(ISERROR(P102),FALSE,P102),O102)</f>
        <v>1</v>
      </c>
    </row>
    <row r="103" spans="1:17">
      <c r="A103">
        <v>9.8658764503751384E-10</v>
      </c>
      <c r="B103">
        <f t="shared" si="3"/>
        <v>9.8658764503751384E-10</v>
      </c>
      <c r="C103">
        <v>-6</v>
      </c>
      <c r="J103" s="1">
        <v>1</v>
      </c>
      <c r="P103" t="b">
        <f t="shared" si="4"/>
        <v>1</v>
      </c>
      <c r="Q103" t="b">
        <f t="shared" si="5"/>
        <v>1</v>
      </c>
    </row>
    <row r="104" spans="1:17">
      <c r="A104">
        <v>2.8665157187701349E-7</v>
      </c>
      <c r="B104">
        <f t="shared" si="3"/>
        <v>2.8665157187701349E-7</v>
      </c>
      <c r="C104">
        <v>-5</v>
      </c>
      <c r="J104" s="1">
        <v>1</v>
      </c>
      <c r="P104" t="b">
        <f t="shared" si="4"/>
        <v>1</v>
      </c>
      <c r="Q104" t="b">
        <f t="shared" si="5"/>
        <v>1</v>
      </c>
    </row>
    <row r="105" spans="1:17">
      <c r="A105">
        <v>3.1671241836783715E-5</v>
      </c>
      <c r="B105">
        <f t="shared" si="3"/>
        <v>3.1671241836783715E-5</v>
      </c>
      <c r="C105">
        <v>-4</v>
      </c>
      <c r="J105" s="1">
        <v>1</v>
      </c>
      <c r="P105" t="b">
        <f t="shared" si="4"/>
        <v>1</v>
      </c>
      <c r="Q105" t="b">
        <f t="shared" si="5"/>
        <v>1</v>
      </c>
    </row>
    <row r="106" spans="1:17">
      <c r="A106">
        <v>1.3498980316301035E-3</v>
      </c>
      <c r="B106">
        <f t="shared" si="3"/>
        <v>1.3498980316301035E-3</v>
      </c>
      <c r="C106">
        <v>-3</v>
      </c>
      <c r="J106" s="1">
        <v>1</v>
      </c>
      <c r="P106" t="b">
        <f t="shared" si="4"/>
        <v>1</v>
      </c>
      <c r="Q106" t="b">
        <f t="shared" si="5"/>
        <v>1</v>
      </c>
    </row>
    <row r="107" spans="1:17">
      <c r="A107">
        <v>2.275013194817932E-2</v>
      </c>
      <c r="B107">
        <f t="shared" si="3"/>
        <v>2.275013194817932E-2</v>
      </c>
      <c r="C107">
        <v>-2</v>
      </c>
      <c r="J107" s="1">
        <v>1</v>
      </c>
      <c r="P107" t="b">
        <f t="shared" si="4"/>
        <v>1</v>
      </c>
      <c r="Q107" t="b">
        <f t="shared" si="5"/>
        <v>1</v>
      </c>
    </row>
    <row r="108" spans="1:17">
      <c r="A108">
        <v>0.15865525393145707</v>
      </c>
      <c r="B108">
        <f t="shared" si="3"/>
        <v>0.15865525393145707</v>
      </c>
      <c r="C108">
        <v>-1</v>
      </c>
      <c r="J108" s="1">
        <v>1</v>
      </c>
      <c r="N108" t="s">
        <v>16</v>
      </c>
      <c r="P108" t="b">
        <f t="shared" si="4"/>
        <v>1</v>
      </c>
      <c r="Q108" t="b">
        <f t="shared" si="5"/>
        <v>1</v>
      </c>
    </row>
    <row r="109" spans="1:17">
      <c r="A109">
        <v>0.18406012534675953</v>
      </c>
      <c r="B109">
        <f t="shared" si="3"/>
        <v>0.18406012534675953</v>
      </c>
      <c r="C109">
        <v>-0.9</v>
      </c>
      <c r="J109" s="1">
        <v>1</v>
      </c>
      <c r="N109" t="s">
        <v>16</v>
      </c>
      <c r="P109" t="b">
        <f t="shared" si="4"/>
        <v>1</v>
      </c>
      <c r="Q109" t="b">
        <f t="shared" si="5"/>
        <v>1</v>
      </c>
    </row>
    <row r="110" spans="1:17">
      <c r="A110">
        <v>0.21185539858339675</v>
      </c>
      <c r="B110">
        <f t="shared" si="3"/>
        <v>0.21185539858339675</v>
      </c>
      <c r="C110">
        <v>-0.8</v>
      </c>
      <c r="J110" s="1">
        <v>1</v>
      </c>
      <c r="P110" t="b">
        <f t="shared" si="4"/>
        <v>1</v>
      </c>
      <c r="Q110" t="b">
        <f t="shared" si="5"/>
        <v>1</v>
      </c>
    </row>
    <row r="111" spans="1:17">
      <c r="A111">
        <v>0.24196365222307303</v>
      </c>
      <c r="B111">
        <f t="shared" si="3"/>
        <v>0.24196365222307303</v>
      </c>
      <c r="C111">
        <v>-0.7</v>
      </c>
      <c r="J111" s="1">
        <v>1</v>
      </c>
      <c r="P111" t="b">
        <f t="shared" si="4"/>
        <v>1</v>
      </c>
      <c r="Q111" t="b">
        <f t="shared" si="5"/>
        <v>1</v>
      </c>
    </row>
    <row r="112" spans="1:17">
      <c r="A112">
        <v>0.27425311775007366</v>
      </c>
      <c r="B112">
        <f t="shared" si="3"/>
        <v>0.27425311775007366</v>
      </c>
      <c r="C112">
        <v>-0.6</v>
      </c>
      <c r="J112" s="1">
        <v>1</v>
      </c>
      <c r="N112" t="s">
        <v>16</v>
      </c>
      <c r="P112" t="b">
        <f t="shared" si="4"/>
        <v>1</v>
      </c>
      <c r="Q112" t="b">
        <f t="shared" si="5"/>
        <v>1</v>
      </c>
    </row>
    <row r="113" spans="1:17">
      <c r="A113">
        <v>0.30853753872598688</v>
      </c>
      <c r="B113">
        <f t="shared" si="3"/>
        <v>0.30853753872598688</v>
      </c>
      <c r="C113">
        <v>-0.5</v>
      </c>
      <c r="J113" s="1">
        <v>1</v>
      </c>
      <c r="P113" t="b">
        <f t="shared" si="4"/>
        <v>1</v>
      </c>
      <c r="Q113" t="b">
        <f t="shared" si="5"/>
        <v>1</v>
      </c>
    </row>
    <row r="114" spans="1:17">
      <c r="A114">
        <v>0.34457825838967582</v>
      </c>
      <c r="B114">
        <f t="shared" si="3"/>
        <v>0.34457825838967582</v>
      </c>
      <c r="C114">
        <v>-0.4</v>
      </c>
      <c r="J114" s="1">
        <v>1</v>
      </c>
      <c r="P114" t="b">
        <f t="shared" si="4"/>
        <v>1</v>
      </c>
      <c r="Q114" t="b">
        <f t="shared" si="5"/>
        <v>1</v>
      </c>
    </row>
    <row r="115" spans="1:17">
      <c r="A115">
        <v>0.38208857781104744</v>
      </c>
      <c r="B115">
        <f t="shared" si="3"/>
        <v>0.38208857781104744</v>
      </c>
      <c r="C115">
        <v>-0.3</v>
      </c>
      <c r="J115" s="1">
        <v>1</v>
      </c>
      <c r="P115" t="b">
        <f t="shared" si="4"/>
        <v>1</v>
      </c>
      <c r="Q115" t="b">
        <f t="shared" si="5"/>
        <v>1</v>
      </c>
    </row>
    <row r="116" spans="1:17">
      <c r="A116">
        <v>0.42074029056089701</v>
      </c>
      <c r="B116">
        <f t="shared" si="3"/>
        <v>0.42074029056089701</v>
      </c>
      <c r="C116">
        <v>-0.2</v>
      </c>
      <c r="J116" s="1">
        <v>1</v>
      </c>
      <c r="P116" t="b">
        <f t="shared" si="4"/>
        <v>1</v>
      </c>
      <c r="Q116" t="b">
        <f t="shared" si="5"/>
        <v>1</v>
      </c>
    </row>
    <row r="117" spans="1:17">
      <c r="A117">
        <v>0.46017216272297101</v>
      </c>
      <c r="B117">
        <f t="shared" si="3"/>
        <v>0.46017216272297101</v>
      </c>
      <c r="C117">
        <v>-0.1</v>
      </c>
      <c r="J117" s="1">
        <v>1</v>
      </c>
      <c r="P117" t="b">
        <f t="shared" si="4"/>
        <v>1</v>
      </c>
      <c r="Q117" t="b">
        <f t="shared" si="5"/>
        <v>1</v>
      </c>
    </row>
    <row r="118" spans="1:17">
      <c r="A118">
        <v>0.5</v>
      </c>
      <c r="B118">
        <f t="shared" si="3"/>
        <v>0.5</v>
      </c>
      <c r="C118">
        <v>0</v>
      </c>
      <c r="J118" s="1">
        <v>1</v>
      </c>
      <c r="P118" t="b">
        <f t="shared" si="4"/>
        <v>1</v>
      </c>
      <c r="Q118" t="b">
        <f t="shared" si="5"/>
        <v>1</v>
      </c>
    </row>
    <row r="119" spans="1:17">
      <c r="A119">
        <v>0.53982783727702899</v>
      </c>
      <c r="B119">
        <f t="shared" si="3"/>
        <v>0.53982783727702899</v>
      </c>
      <c r="C119">
        <v>0.1</v>
      </c>
      <c r="J119" s="1">
        <v>1</v>
      </c>
      <c r="P119" t="b">
        <f t="shared" si="4"/>
        <v>1</v>
      </c>
      <c r="Q119" t="b">
        <f t="shared" si="5"/>
        <v>1</v>
      </c>
    </row>
    <row r="120" spans="1:17">
      <c r="A120">
        <v>0.57925970943910299</v>
      </c>
      <c r="B120">
        <f t="shared" si="3"/>
        <v>0.57925970943910299</v>
      </c>
      <c r="C120">
        <v>0.2</v>
      </c>
      <c r="J120" s="1">
        <v>1</v>
      </c>
      <c r="P120" t="b">
        <f t="shared" si="4"/>
        <v>1</v>
      </c>
      <c r="Q120" t="b">
        <f t="shared" si="5"/>
        <v>1</v>
      </c>
    </row>
    <row r="121" spans="1:17">
      <c r="A121">
        <v>0.61791142218895256</v>
      </c>
      <c r="B121">
        <f t="shared" si="3"/>
        <v>0.61791142218895256</v>
      </c>
      <c r="C121">
        <v>0.3</v>
      </c>
      <c r="J121" s="1">
        <v>1</v>
      </c>
      <c r="P121" t="b">
        <f t="shared" si="4"/>
        <v>1</v>
      </c>
      <c r="Q121" t="b">
        <f t="shared" si="5"/>
        <v>1</v>
      </c>
    </row>
    <row r="122" spans="1:17">
      <c r="A122">
        <v>0.65542174161032418</v>
      </c>
      <c r="B122">
        <f t="shared" si="3"/>
        <v>0.65542174161032418</v>
      </c>
      <c r="C122">
        <v>0.4</v>
      </c>
      <c r="J122" s="1">
        <v>1</v>
      </c>
      <c r="P122" t="b">
        <f t="shared" si="4"/>
        <v>1</v>
      </c>
      <c r="Q122" t="b">
        <f t="shared" si="5"/>
        <v>1</v>
      </c>
    </row>
    <row r="123" spans="1:17">
      <c r="A123">
        <v>0.69146246127401312</v>
      </c>
      <c r="B123">
        <f t="shared" si="3"/>
        <v>0.69146246127401312</v>
      </c>
      <c r="C123">
        <v>0.5</v>
      </c>
      <c r="J123" s="1">
        <v>1</v>
      </c>
      <c r="P123" t="b">
        <f t="shared" si="4"/>
        <v>1</v>
      </c>
      <c r="Q123" t="b">
        <f t="shared" si="5"/>
        <v>1</v>
      </c>
    </row>
    <row r="124" spans="1:17">
      <c r="A124">
        <v>0.72574688224992634</v>
      </c>
      <c r="B124">
        <f t="shared" si="3"/>
        <v>0.72574688224992634</v>
      </c>
      <c r="C124">
        <v>0.6</v>
      </c>
      <c r="J124" s="1">
        <v>1</v>
      </c>
      <c r="N124" t="s">
        <v>16</v>
      </c>
      <c r="P124" t="b">
        <f t="shared" si="4"/>
        <v>1</v>
      </c>
      <c r="Q124" t="b">
        <f t="shared" si="5"/>
        <v>1</v>
      </c>
    </row>
    <row r="125" spans="1:17">
      <c r="A125">
        <v>0.75803634777692697</v>
      </c>
      <c r="B125">
        <f t="shared" si="3"/>
        <v>0.75803634777692697</v>
      </c>
      <c r="C125">
        <v>0.7</v>
      </c>
      <c r="J125" s="1">
        <v>1</v>
      </c>
      <c r="P125" t="b">
        <f t="shared" si="4"/>
        <v>1</v>
      </c>
      <c r="Q125" t="b">
        <f t="shared" si="5"/>
        <v>1</v>
      </c>
    </row>
    <row r="126" spans="1:17">
      <c r="A126">
        <v>0.78814460141660325</v>
      </c>
      <c r="B126">
        <f t="shared" si="3"/>
        <v>0.78814460141660325</v>
      </c>
      <c r="C126">
        <v>0.8</v>
      </c>
      <c r="J126" s="1">
        <v>1</v>
      </c>
      <c r="P126" t="b">
        <f t="shared" si="4"/>
        <v>1</v>
      </c>
      <c r="Q126" t="b">
        <f t="shared" si="5"/>
        <v>1</v>
      </c>
    </row>
    <row r="127" spans="1:17">
      <c r="A127">
        <v>0.81593987465324047</v>
      </c>
      <c r="B127">
        <f t="shared" si="3"/>
        <v>0.81593987465324047</v>
      </c>
      <c r="C127">
        <v>0.9</v>
      </c>
      <c r="J127" s="1">
        <v>1</v>
      </c>
      <c r="N127" t="s">
        <v>16</v>
      </c>
      <c r="P127" t="b">
        <f t="shared" si="4"/>
        <v>1</v>
      </c>
      <c r="Q127" t="b">
        <f t="shared" si="5"/>
        <v>1</v>
      </c>
    </row>
    <row r="128" spans="1:17">
      <c r="A128">
        <v>0.84134474606854293</v>
      </c>
      <c r="B128">
        <f t="shared" si="3"/>
        <v>0.84134474606854293</v>
      </c>
      <c r="C128">
        <v>1</v>
      </c>
      <c r="J128" s="1">
        <v>1</v>
      </c>
      <c r="N128" t="s">
        <v>16</v>
      </c>
      <c r="P128" t="b">
        <f t="shared" si="4"/>
        <v>1</v>
      </c>
      <c r="Q128" t="b">
        <f t="shared" si="5"/>
        <v>1</v>
      </c>
    </row>
    <row r="129" spans="1:17">
      <c r="A129">
        <v>0.97724986805182068</v>
      </c>
      <c r="B129">
        <f t="shared" si="3"/>
        <v>0.97724986805182068</v>
      </c>
      <c r="C129">
        <v>2</v>
      </c>
      <c r="J129" s="1">
        <v>1</v>
      </c>
      <c r="P129" t="b">
        <f t="shared" si="4"/>
        <v>1</v>
      </c>
      <c r="Q129" t="b">
        <f t="shared" si="5"/>
        <v>1</v>
      </c>
    </row>
    <row r="130" spans="1:17">
      <c r="A130">
        <v>0.9986501019683699</v>
      </c>
      <c r="B130">
        <f t="shared" si="3"/>
        <v>0.9986501019683699</v>
      </c>
      <c r="C130">
        <v>3</v>
      </c>
      <c r="J130" s="1">
        <v>1</v>
      </c>
      <c r="P130" t="b">
        <f t="shared" si="4"/>
        <v>1</v>
      </c>
      <c r="Q130" t="b">
        <f t="shared" si="5"/>
        <v>1</v>
      </c>
    </row>
    <row r="131" spans="1:17">
      <c r="A131">
        <v>0.99996832875816322</v>
      </c>
      <c r="B131">
        <f t="shared" si="3"/>
        <v>0.99996832875816322</v>
      </c>
      <c r="C131">
        <v>4</v>
      </c>
      <c r="J131" s="1">
        <v>1</v>
      </c>
      <c r="P131" t="b">
        <f t="shared" si="4"/>
        <v>1</v>
      </c>
      <c r="Q131" t="b">
        <f t="shared" si="5"/>
        <v>1</v>
      </c>
    </row>
    <row r="132" spans="1:17">
      <c r="A132">
        <v>0.99999971334842808</v>
      </c>
      <c r="B132">
        <f t="shared" si="3"/>
        <v>0.99999971334842808</v>
      </c>
      <c r="C132">
        <v>5</v>
      </c>
      <c r="J132" s="1">
        <v>1</v>
      </c>
      <c r="P132" t="b">
        <f t="shared" si="4"/>
        <v>1</v>
      </c>
      <c r="Q132" t="b">
        <f t="shared" si="5"/>
        <v>1</v>
      </c>
    </row>
    <row r="133" spans="1:17">
      <c r="A133">
        <v>0.9999999990134123</v>
      </c>
      <c r="B133">
        <f t="shared" si="3"/>
        <v>0.9999999990134123</v>
      </c>
      <c r="C133">
        <v>6</v>
      </c>
      <c r="J133" s="1">
        <v>1</v>
      </c>
      <c r="P133" t="b">
        <f t="shared" si="4"/>
        <v>1</v>
      </c>
      <c r="Q133" t="b">
        <f t="shared" si="5"/>
        <v>1</v>
      </c>
    </row>
    <row r="134" spans="1:17">
      <c r="A134">
        <v>0.99999999999872013</v>
      </c>
      <c r="B134">
        <f t="shared" si="3"/>
        <v>0.99999999999872013</v>
      </c>
      <c r="C134">
        <v>7</v>
      </c>
      <c r="J134" s="1">
        <v>1</v>
      </c>
      <c r="P134" t="b">
        <f t="shared" si="4"/>
        <v>1</v>
      </c>
      <c r="Q134" t="b">
        <f t="shared" si="5"/>
        <v>1</v>
      </c>
    </row>
    <row r="136" spans="1:17">
      <c r="A136">
        <v>2.8627425764402581E-3</v>
      </c>
      <c r="B136">
        <f t="shared" ref="B136:B152" si="6">LOGNORMDIST(C136,D136,E136)</f>
        <v>2.8627425764402581E-3</v>
      </c>
      <c r="C136">
        <v>1E-3</v>
      </c>
      <c r="D136">
        <v>0</v>
      </c>
      <c r="E136">
        <v>2.5</v>
      </c>
      <c r="J136" s="1">
        <v>3</v>
      </c>
      <c r="K136" t="s">
        <v>29</v>
      </c>
      <c r="L136" t="s">
        <v>29</v>
      </c>
      <c r="N136" t="s">
        <v>16</v>
      </c>
      <c r="P136" t="b">
        <f t="shared" ref="P136:P152" si="7">OR(ISBLANK(B136),IF(ISERROR(B136),ERROR.TYPE(B136)=IF(ISBLANK(M136),ERROR.TYPE(A136),ERROR.TYPE(M136)),IF(ISBLANK(M136),AND(NOT(ISBLANK(A136)),A136=B136),B136=M136)))</f>
        <v>1</v>
      </c>
      <c r="Q136" t="b">
        <f t="shared" ref="Q136:Q152" si="8">IF(ISBLANK(O136),IF(ISERROR(P136),FALSE,P136),O136)</f>
        <v>1</v>
      </c>
    </row>
    <row r="137" spans="1:17">
      <c r="A137">
        <v>3.2732596490962385E-2</v>
      </c>
      <c r="B137">
        <f t="shared" si="6"/>
        <v>3.2732596490962385E-2</v>
      </c>
      <c r="C137">
        <v>0.01</v>
      </c>
      <c r="D137">
        <v>0</v>
      </c>
      <c r="E137">
        <v>2.5</v>
      </c>
      <c r="J137" s="1">
        <v>3</v>
      </c>
      <c r="P137" t="b">
        <f t="shared" si="7"/>
        <v>1</v>
      </c>
      <c r="Q137" t="b">
        <f t="shared" si="8"/>
        <v>1</v>
      </c>
    </row>
    <row r="138" spans="1:17">
      <c r="A138">
        <v>0.17851632837994402</v>
      </c>
      <c r="B138">
        <f t="shared" si="6"/>
        <v>0.17851632837994402</v>
      </c>
      <c r="C138">
        <v>0.1</v>
      </c>
      <c r="D138">
        <v>0</v>
      </c>
      <c r="E138">
        <v>2.5</v>
      </c>
      <c r="J138" s="1">
        <v>3</v>
      </c>
      <c r="P138" t="b">
        <f t="shared" si="7"/>
        <v>1</v>
      </c>
      <c r="Q138" t="b">
        <f t="shared" si="8"/>
        <v>1</v>
      </c>
    </row>
    <row r="139" spans="1:17">
      <c r="A139">
        <v>0.25986062021413336</v>
      </c>
      <c r="B139">
        <f t="shared" si="6"/>
        <v>0.25986062021413336</v>
      </c>
      <c r="C139">
        <v>0.2</v>
      </c>
      <c r="D139">
        <v>0</v>
      </c>
      <c r="E139">
        <v>2.5</v>
      </c>
      <c r="J139" s="1">
        <v>3</v>
      </c>
      <c r="P139" t="b">
        <f t="shared" si="7"/>
        <v>1</v>
      </c>
      <c r="Q139" t="b">
        <f t="shared" si="8"/>
        <v>1</v>
      </c>
    </row>
    <row r="140" spans="1:17">
      <c r="A140">
        <v>0.39079066861911438</v>
      </c>
      <c r="B140">
        <f t="shared" si="6"/>
        <v>0.39079066861911438</v>
      </c>
      <c r="C140">
        <v>0.5</v>
      </c>
      <c r="D140">
        <v>0</v>
      </c>
      <c r="E140">
        <v>2.5</v>
      </c>
      <c r="J140" s="1">
        <v>3</v>
      </c>
      <c r="P140" t="b">
        <f t="shared" si="7"/>
        <v>1</v>
      </c>
      <c r="Q140" t="b">
        <f t="shared" si="8"/>
        <v>1</v>
      </c>
    </row>
    <row r="141" spans="1:17">
      <c r="A141">
        <v>0.5</v>
      </c>
      <c r="B141">
        <f t="shared" si="6"/>
        <v>0.5</v>
      </c>
      <c r="C141">
        <v>1</v>
      </c>
      <c r="D141">
        <v>0</v>
      </c>
      <c r="E141">
        <v>2.5</v>
      </c>
      <c r="J141" s="1">
        <v>3</v>
      </c>
      <c r="P141" t="b">
        <f t="shared" si="7"/>
        <v>1</v>
      </c>
      <c r="Q141" t="b">
        <f t="shared" si="8"/>
        <v>1</v>
      </c>
    </row>
    <row r="142" spans="1:17">
      <c r="A142">
        <v>0.60920933138088562</v>
      </c>
      <c r="B142">
        <f t="shared" si="6"/>
        <v>0.60920933138088562</v>
      </c>
      <c r="C142">
        <v>2</v>
      </c>
      <c r="D142">
        <v>0</v>
      </c>
      <c r="E142">
        <v>2.5</v>
      </c>
      <c r="J142" s="1">
        <v>3</v>
      </c>
      <c r="P142" t="b">
        <f t="shared" si="7"/>
        <v>1</v>
      </c>
      <c r="Q142" t="b">
        <f t="shared" si="8"/>
        <v>1</v>
      </c>
    </row>
    <row r="143" spans="1:17">
      <c r="A143">
        <v>0.74013937978586664</v>
      </c>
      <c r="B143">
        <f t="shared" si="6"/>
        <v>0.74013937978586664</v>
      </c>
      <c r="C143">
        <v>5</v>
      </c>
      <c r="D143">
        <v>0</v>
      </c>
      <c r="E143">
        <v>2.5</v>
      </c>
      <c r="J143" s="1">
        <v>3</v>
      </c>
      <c r="P143" t="b">
        <f t="shared" si="7"/>
        <v>1</v>
      </c>
      <c r="Q143" t="b">
        <f t="shared" si="8"/>
        <v>1</v>
      </c>
    </row>
    <row r="144" spans="1:17">
      <c r="A144">
        <v>0.82148367162005598</v>
      </c>
      <c r="B144">
        <f t="shared" si="6"/>
        <v>0.82148367162005598</v>
      </c>
      <c r="C144">
        <v>10</v>
      </c>
      <c r="D144">
        <v>0</v>
      </c>
      <c r="E144">
        <v>2.5</v>
      </c>
      <c r="J144" s="1">
        <v>3</v>
      </c>
      <c r="P144" t="b">
        <f t="shared" si="7"/>
        <v>1</v>
      </c>
      <c r="Q144" t="b">
        <f t="shared" si="8"/>
        <v>1</v>
      </c>
    </row>
    <row r="145" spans="1:17">
      <c r="A145">
        <v>0.96726740350903762</v>
      </c>
      <c r="B145">
        <f t="shared" si="6"/>
        <v>0.96726740350903762</v>
      </c>
      <c r="C145">
        <v>100</v>
      </c>
      <c r="D145">
        <v>0</v>
      </c>
      <c r="E145">
        <v>2.5</v>
      </c>
      <c r="J145" s="1">
        <v>3</v>
      </c>
      <c r="P145" t="b">
        <f t="shared" si="7"/>
        <v>1</v>
      </c>
      <c r="Q145" t="b">
        <f t="shared" si="8"/>
        <v>1</v>
      </c>
    </row>
    <row r="146" spans="1:17">
      <c r="A146">
        <v>0.99713725742355974</v>
      </c>
      <c r="B146">
        <f t="shared" si="6"/>
        <v>0.99713725742355974</v>
      </c>
      <c r="C146">
        <v>1000</v>
      </c>
      <c r="D146">
        <v>0</v>
      </c>
      <c r="E146">
        <v>2.5</v>
      </c>
      <c r="J146" s="1">
        <v>3</v>
      </c>
      <c r="N146" t="s">
        <v>16</v>
      </c>
      <c r="P146" t="b">
        <f t="shared" si="7"/>
        <v>1</v>
      </c>
      <c r="Q146" t="b">
        <f t="shared" si="8"/>
        <v>1</v>
      </c>
    </row>
    <row r="147" spans="1:17">
      <c r="A147">
        <v>0.32860257279352023</v>
      </c>
      <c r="B147">
        <f t="shared" si="6"/>
        <v>0.32860257279352023</v>
      </c>
      <c r="C147">
        <v>0.2</v>
      </c>
      <c r="D147">
        <v>-0.5</v>
      </c>
      <c r="E147">
        <v>2.5</v>
      </c>
      <c r="J147" s="1">
        <v>3</v>
      </c>
      <c r="P147" t="b">
        <f t="shared" si="7"/>
        <v>1</v>
      </c>
      <c r="Q147" t="b">
        <f t="shared" si="8"/>
        <v>1</v>
      </c>
    </row>
    <row r="148" spans="1:17">
      <c r="A148">
        <v>0.4026314416565423</v>
      </c>
      <c r="B148">
        <f t="shared" si="6"/>
        <v>0.4026314416565423</v>
      </c>
      <c r="C148">
        <v>0.2</v>
      </c>
      <c r="D148">
        <v>-0.5</v>
      </c>
      <c r="E148">
        <v>4.5</v>
      </c>
      <c r="J148" s="1">
        <v>3</v>
      </c>
      <c r="P148" t="b">
        <f t="shared" si="7"/>
        <v>1</v>
      </c>
      <c r="Q148" t="b">
        <f t="shared" si="8"/>
        <v>1</v>
      </c>
    </row>
    <row r="149" spans="1:17">
      <c r="A149" t="s">
        <v>81</v>
      </c>
      <c r="B149" t="e">
        <f t="shared" si="6"/>
        <v>#NUM!</v>
      </c>
      <c r="C149">
        <v>0</v>
      </c>
      <c r="D149">
        <v>-0.5</v>
      </c>
      <c r="E149">
        <v>2.5</v>
      </c>
      <c r="J149" s="1">
        <v>3</v>
      </c>
      <c r="M149" t="e">
        <v>#NUM!</v>
      </c>
      <c r="P149" t="b">
        <f t="shared" si="7"/>
        <v>1</v>
      </c>
      <c r="Q149" t="b">
        <f t="shared" si="8"/>
        <v>1</v>
      </c>
    </row>
    <row r="150" spans="1:17">
      <c r="A150" t="s">
        <v>81</v>
      </c>
      <c r="B150" t="e">
        <f t="shared" si="6"/>
        <v>#NUM!</v>
      </c>
      <c r="C150">
        <v>-1</v>
      </c>
      <c r="D150">
        <v>-0.5</v>
      </c>
      <c r="E150">
        <v>2.5</v>
      </c>
      <c r="J150" s="1">
        <v>3</v>
      </c>
      <c r="M150" t="e">
        <v>#NUM!</v>
      </c>
      <c r="N150" t="s">
        <v>16</v>
      </c>
      <c r="P150" t="b">
        <f t="shared" si="7"/>
        <v>1</v>
      </c>
      <c r="Q150" t="b">
        <f t="shared" si="8"/>
        <v>1</v>
      </c>
    </row>
    <row r="151" spans="1:17">
      <c r="A151" t="s">
        <v>81</v>
      </c>
      <c r="B151" t="e">
        <f t="shared" si="6"/>
        <v>#NUM!</v>
      </c>
      <c r="C151">
        <v>0.2</v>
      </c>
      <c r="D151">
        <v>-0.5</v>
      </c>
      <c r="E151">
        <v>0</v>
      </c>
      <c r="J151" s="1">
        <v>3</v>
      </c>
      <c r="M151" t="e">
        <v>#NUM!</v>
      </c>
      <c r="P151" t="b">
        <f t="shared" si="7"/>
        <v>1</v>
      </c>
      <c r="Q151" t="b">
        <f t="shared" si="8"/>
        <v>1</v>
      </c>
    </row>
    <row r="152" spans="1:17">
      <c r="A152" t="s">
        <v>81</v>
      </c>
      <c r="B152" t="e">
        <f t="shared" si="6"/>
        <v>#NUM!</v>
      </c>
      <c r="C152">
        <v>0.2</v>
      </c>
      <c r="D152">
        <v>-0.5</v>
      </c>
      <c r="E152">
        <v>-1</v>
      </c>
      <c r="J152" s="1">
        <v>3</v>
      </c>
      <c r="M152" t="e">
        <v>#NUM!</v>
      </c>
      <c r="P152" t="b">
        <f t="shared" si="7"/>
        <v>1</v>
      </c>
      <c r="Q152" t="b">
        <f t="shared" si="8"/>
        <v>1</v>
      </c>
    </row>
    <row r="154" spans="1:17">
      <c r="A154">
        <v>1.3755319528560164</v>
      </c>
      <c r="B154">
        <f t="shared" ref="B154:B173" si="9">CONFIDENCE(C154,D154,E154)</f>
        <v>1.3755319528560164</v>
      </c>
      <c r="C154">
        <v>1E-4</v>
      </c>
      <c r="D154">
        <v>2.5</v>
      </c>
      <c r="E154">
        <v>50</v>
      </c>
      <c r="J154" s="1">
        <v>3</v>
      </c>
      <c r="K154" t="s">
        <v>30</v>
      </c>
      <c r="L154" t="s">
        <v>30</v>
      </c>
      <c r="N154" t="s">
        <v>22</v>
      </c>
      <c r="P154" t="b">
        <f t="shared" ref="P154:P173" si="10">OR(ISBLANK(B154),IF(ISERROR(B154),ERROR.TYPE(B154)=IF(ISBLANK(M154),ERROR.TYPE(A154),ERROR.TYPE(M154)),IF(ISBLANK(M154),AND(NOT(ISBLANK(A154)),A154=B154),B154=M154)))</f>
        <v>1</v>
      </c>
      <c r="Q154" t="b">
        <f t="shared" ref="Q154:Q173" si="11">IF(ISBLANK(O154),IF(ISERROR(P154),FALSE,P154),O154)</f>
        <v>1</v>
      </c>
    </row>
    <row r="155" spans="1:17">
      <c r="A155">
        <v>0.69295191217483887</v>
      </c>
      <c r="B155">
        <f t="shared" si="9"/>
        <v>0.69295191217483887</v>
      </c>
      <c r="C155">
        <v>0.05</v>
      </c>
      <c r="D155">
        <v>2.5</v>
      </c>
      <c r="E155">
        <v>50</v>
      </c>
      <c r="J155" s="1">
        <v>3</v>
      </c>
      <c r="N155" t="s">
        <v>22</v>
      </c>
      <c r="P155" t="b">
        <f t="shared" si="10"/>
        <v>1</v>
      </c>
      <c r="Q155" t="b">
        <f t="shared" si="11"/>
        <v>1</v>
      </c>
    </row>
    <row r="156" spans="1:17">
      <c r="A156">
        <v>0.58154357683833691</v>
      </c>
      <c r="B156">
        <f t="shared" si="9"/>
        <v>0.58154357683833691</v>
      </c>
      <c r="C156">
        <v>0.1</v>
      </c>
      <c r="D156">
        <v>2.5</v>
      </c>
      <c r="E156">
        <v>50</v>
      </c>
      <c r="J156" s="1">
        <v>3</v>
      </c>
      <c r="N156" t="s">
        <v>22</v>
      </c>
      <c r="P156" t="b">
        <f t="shared" si="10"/>
        <v>1</v>
      </c>
      <c r="Q156" t="b">
        <f t="shared" si="11"/>
        <v>1</v>
      </c>
    </row>
    <row r="157" spans="1:17">
      <c r="A157">
        <v>0.50895123241601403</v>
      </c>
      <c r="B157">
        <f t="shared" si="9"/>
        <v>0.50895123241601403</v>
      </c>
      <c r="C157">
        <v>0.15</v>
      </c>
      <c r="D157">
        <v>2.5</v>
      </c>
      <c r="E157">
        <v>50</v>
      </c>
      <c r="J157" s="1">
        <v>3</v>
      </c>
      <c r="N157" t="s">
        <v>22</v>
      </c>
      <c r="P157" t="b">
        <f t="shared" si="10"/>
        <v>1</v>
      </c>
      <c r="Q157" t="b">
        <f t="shared" si="11"/>
        <v>1</v>
      </c>
    </row>
    <row r="158" spans="1:17">
      <c r="A158">
        <v>0.45309690121841151</v>
      </c>
      <c r="B158">
        <f t="shared" si="9"/>
        <v>0.45309690121841151</v>
      </c>
      <c r="C158">
        <v>0.2</v>
      </c>
      <c r="D158">
        <v>2.5</v>
      </c>
      <c r="E158">
        <v>50</v>
      </c>
      <c r="J158" s="1">
        <v>3</v>
      </c>
      <c r="N158" t="s">
        <v>22</v>
      </c>
      <c r="P158" t="b">
        <f t="shared" si="10"/>
        <v>1</v>
      </c>
      <c r="Q158" t="b">
        <f t="shared" si="11"/>
        <v>1</v>
      </c>
    </row>
    <row r="159" spans="1:17">
      <c r="A159">
        <v>0.36643453897960848</v>
      </c>
      <c r="B159">
        <f t="shared" si="9"/>
        <v>0.36643453897960848</v>
      </c>
      <c r="C159">
        <v>0.3</v>
      </c>
      <c r="D159">
        <v>2.5</v>
      </c>
      <c r="E159">
        <v>50</v>
      </c>
      <c r="J159" s="1">
        <v>3</v>
      </c>
      <c r="N159" t="s">
        <v>22</v>
      </c>
      <c r="P159" t="b">
        <f t="shared" si="10"/>
        <v>1</v>
      </c>
      <c r="Q159" t="b">
        <f t="shared" si="11"/>
        <v>1</v>
      </c>
    </row>
    <row r="160" spans="1:17">
      <c r="A160">
        <v>0.23846813810223486</v>
      </c>
      <c r="B160">
        <f t="shared" si="9"/>
        <v>0.23846813810223486</v>
      </c>
      <c r="C160">
        <v>0.5</v>
      </c>
      <c r="D160">
        <v>2.5</v>
      </c>
      <c r="E160">
        <v>50</v>
      </c>
      <c r="J160" s="1">
        <v>3</v>
      </c>
      <c r="N160" t="s">
        <v>22</v>
      </c>
      <c r="P160" t="b">
        <f t="shared" si="10"/>
        <v>1</v>
      </c>
      <c r="Q160" t="b">
        <f t="shared" si="11"/>
        <v>1</v>
      </c>
    </row>
    <row r="161" spans="1:17">
      <c r="A161">
        <v>8.9571727310645791E-2</v>
      </c>
      <c r="B161">
        <f t="shared" si="9"/>
        <v>8.9571727310645791E-2</v>
      </c>
      <c r="C161">
        <v>0.8</v>
      </c>
      <c r="D161">
        <v>2.5</v>
      </c>
      <c r="E161">
        <v>50</v>
      </c>
      <c r="J161" s="1">
        <v>3</v>
      </c>
      <c r="N161" t="s">
        <v>22</v>
      </c>
      <c r="P161" t="b">
        <f t="shared" si="10"/>
        <v>1</v>
      </c>
      <c r="Q161" t="b">
        <f t="shared" si="11"/>
        <v>1</v>
      </c>
    </row>
    <row r="162" spans="1:17">
      <c r="A162">
        <v>4.4427995247128836E-2</v>
      </c>
      <c r="B162">
        <f t="shared" si="9"/>
        <v>4.4427995247128836E-2</v>
      </c>
      <c r="C162">
        <v>0.9</v>
      </c>
      <c r="D162">
        <v>2.5</v>
      </c>
      <c r="E162">
        <v>50</v>
      </c>
      <c r="J162" s="1">
        <v>3</v>
      </c>
      <c r="N162" t="s">
        <v>22</v>
      </c>
      <c r="P162" t="b">
        <f t="shared" si="10"/>
        <v>1</v>
      </c>
      <c r="Q162" t="b">
        <f t="shared" si="11"/>
        <v>1</v>
      </c>
    </row>
    <row r="163" spans="1:17">
      <c r="A163">
        <v>2.2170193955002714E-2</v>
      </c>
      <c r="B163">
        <f t="shared" si="9"/>
        <v>2.2170193955002714E-2</v>
      </c>
      <c r="C163">
        <v>0.95</v>
      </c>
      <c r="D163">
        <v>2.5</v>
      </c>
      <c r="E163">
        <v>50</v>
      </c>
      <c r="J163" s="1">
        <v>3</v>
      </c>
      <c r="N163" t="s">
        <v>22</v>
      </c>
      <c r="P163" t="b">
        <f t="shared" si="10"/>
        <v>1</v>
      </c>
      <c r="Q163" t="b">
        <f t="shared" si="11"/>
        <v>1</v>
      </c>
    </row>
    <row r="164" spans="1:17">
      <c r="A164">
        <v>4.4311346388590672E-5</v>
      </c>
      <c r="B164">
        <f t="shared" si="9"/>
        <v>4.4311346388590672E-5</v>
      </c>
      <c r="C164">
        <v>0.99990000000000001</v>
      </c>
      <c r="D164">
        <v>2.5</v>
      </c>
      <c r="E164">
        <v>50</v>
      </c>
      <c r="J164" s="1">
        <v>3</v>
      </c>
      <c r="N164" t="s">
        <v>22</v>
      </c>
      <c r="P164" t="b">
        <f t="shared" si="10"/>
        <v>1</v>
      </c>
      <c r="Q164" t="b">
        <f t="shared" si="11"/>
        <v>1</v>
      </c>
    </row>
    <row r="165" spans="1:17">
      <c r="A165">
        <v>0.8141610075736716</v>
      </c>
      <c r="B165">
        <f t="shared" si="9"/>
        <v>0.8141610075736716</v>
      </c>
      <c r="C165">
        <v>0.1</v>
      </c>
      <c r="D165">
        <v>3.5</v>
      </c>
      <c r="E165">
        <v>50</v>
      </c>
      <c r="J165" s="1">
        <v>3</v>
      </c>
      <c r="N165" t="s">
        <v>22</v>
      </c>
      <c r="P165" t="b">
        <f t="shared" si="10"/>
        <v>1</v>
      </c>
      <c r="Q165" t="b">
        <f t="shared" si="11"/>
        <v>1</v>
      </c>
    </row>
    <row r="166" spans="1:17">
      <c r="A166">
        <v>0.26007419393777875</v>
      </c>
      <c r="B166">
        <f t="shared" si="9"/>
        <v>0.26007419393777875</v>
      </c>
      <c r="C166">
        <v>0.1</v>
      </c>
      <c r="D166">
        <v>2.5</v>
      </c>
      <c r="E166">
        <v>250</v>
      </c>
      <c r="J166" s="1">
        <v>3</v>
      </c>
      <c r="N166" t="s">
        <v>22</v>
      </c>
      <c r="P166" t="b">
        <f t="shared" si="10"/>
        <v>1</v>
      </c>
      <c r="Q166" t="b">
        <f t="shared" si="11"/>
        <v>1</v>
      </c>
    </row>
    <row r="167" spans="1:17">
      <c r="A167">
        <v>0.26007419393777875</v>
      </c>
      <c r="B167">
        <f t="shared" si="9"/>
        <v>0.26007419393777875</v>
      </c>
      <c r="C167">
        <v>0.1</v>
      </c>
      <c r="D167">
        <v>2.5</v>
      </c>
      <c r="E167">
        <v>250.9</v>
      </c>
      <c r="J167" s="1">
        <v>3</v>
      </c>
      <c r="N167" t="s">
        <v>22</v>
      </c>
      <c r="P167" t="b">
        <f t="shared" si="10"/>
        <v>1</v>
      </c>
      <c r="Q167" t="b">
        <f t="shared" si="11"/>
        <v>1</v>
      </c>
    </row>
    <row r="168" spans="1:17">
      <c r="A168" t="s">
        <v>81</v>
      </c>
      <c r="B168" t="e">
        <f t="shared" si="9"/>
        <v>#NUM!</v>
      </c>
      <c r="C168">
        <v>0</v>
      </c>
      <c r="D168">
        <v>2.5</v>
      </c>
      <c r="E168">
        <v>50</v>
      </c>
      <c r="J168" s="1">
        <v>3</v>
      </c>
      <c r="M168" t="e">
        <v>#NUM!</v>
      </c>
      <c r="N168" t="s">
        <v>22</v>
      </c>
      <c r="P168" t="b">
        <f t="shared" si="10"/>
        <v>1</v>
      </c>
      <c r="Q168" t="b">
        <f t="shared" si="11"/>
        <v>1</v>
      </c>
    </row>
    <row r="169" spans="1:17">
      <c r="A169" t="s">
        <v>81</v>
      </c>
      <c r="B169" t="e">
        <f t="shared" si="9"/>
        <v>#NUM!</v>
      </c>
      <c r="C169">
        <v>-1</v>
      </c>
      <c r="D169">
        <v>2.5</v>
      </c>
      <c r="E169">
        <v>50</v>
      </c>
      <c r="J169" s="1">
        <v>3</v>
      </c>
      <c r="M169" t="e">
        <v>#NUM!</v>
      </c>
      <c r="N169" t="s">
        <v>22</v>
      </c>
      <c r="P169" t="b">
        <f t="shared" si="10"/>
        <v>1</v>
      </c>
      <c r="Q169" t="b">
        <f t="shared" si="11"/>
        <v>1</v>
      </c>
    </row>
    <row r="170" spans="1:17">
      <c r="A170" t="s">
        <v>81</v>
      </c>
      <c r="B170" t="e">
        <f t="shared" si="9"/>
        <v>#NUM!</v>
      </c>
      <c r="C170">
        <v>1</v>
      </c>
      <c r="D170">
        <v>2.5</v>
      </c>
      <c r="E170">
        <v>50</v>
      </c>
      <c r="J170" s="1">
        <v>3</v>
      </c>
      <c r="M170" t="e">
        <v>#NUM!</v>
      </c>
      <c r="N170" t="s">
        <v>22</v>
      </c>
      <c r="P170" t="b">
        <f t="shared" si="10"/>
        <v>1</v>
      </c>
      <c r="Q170" t="b">
        <f t="shared" si="11"/>
        <v>1</v>
      </c>
    </row>
    <row r="171" spans="1:17">
      <c r="A171" t="s">
        <v>81</v>
      </c>
      <c r="B171" t="e">
        <f t="shared" si="9"/>
        <v>#NUM!</v>
      </c>
      <c r="C171">
        <v>0.5</v>
      </c>
      <c r="D171">
        <v>0</v>
      </c>
      <c r="E171">
        <v>50</v>
      </c>
      <c r="J171" s="1">
        <v>3</v>
      </c>
      <c r="M171" t="e">
        <v>#NUM!</v>
      </c>
      <c r="N171" t="s">
        <v>22</v>
      </c>
      <c r="P171" t="b">
        <f t="shared" si="10"/>
        <v>1</v>
      </c>
      <c r="Q171" t="b">
        <f t="shared" si="11"/>
        <v>1</v>
      </c>
    </row>
    <row r="172" spans="1:17">
      <c r="A172" t="s">
        <v>81</v>
      </c>
      <c r="B172" t="e">
        <f t="shared" si="9"/>
        <v>#NUM!</v>
      </c>
      <c r="C172">
        <v>0.5</v>
      </c>
      <c r="D172">
        <v>-1</v>
      </c>
      <c r="E172">
        <v>50</v>
      </c>
      <c r="J172" s="1">
        <v>3</v>
      </c>
      <c r="M172" t="e">
        <v>#NUM!</v>
      </c>
      <c r="N172" t="s">
        <v>22</v>
      </c>
      <c r="P172" t="b">
        <f t="shared" si="10"/>
        <v>1</v>
      </c>
      <c r="Q172" t="b">
        <f t="shared" si="11"/>
        <v>1</v>
      </c>
    </row>
    <row r="173" spans="1:17">
      <c r="A173" t="s">
        <v>81</v>
      </c>
      <c r="B173" t="e">
        <f t="shared" si="9"/>
        <v>#NUM!</v>
      </c>
      <c r="C173">
        <v>0.5</v>
      </c>
      <c r="D173">
        <v>2.5</v>
      </c>
      <c r="E173">
        <v>0</v>
      </c>
      <c r="J173" s="1">
        <v>3</v>
      </c>
      <c r="M173" t="e">
        <v>#NUM!</v>
      </c>
      <c r="N173" t="s">
        <v>22</v>
      </c>
      <c r="P173" t="b">
        <f t="shared" si="10"/>
        <v>1</v>
      </c>
      <c r="Q173" t="b">
        <f t="shared" si="11"/>
        <v>1</v>
      </c>
    </row>
    <row r="175" spans="1:17">
      <c r="A175">
        <v>81.202458786356729</v>
      </c>
      <c r="B175">
        <f t="shared" ref="B175:B190" si="12">NORMINV(C175,D175,E175)</f>
        <v>81.202458786356729</v>
      </c>
      <c r="C175">
        <v>1E-4</v>
      </c>
      <c r="D175">
        <v>90.5</v>
      </c>
      <c r="E175">
        <v>2.5</v>
      </c>
      <c r="J175" s="1">
        <v>3</v>
      </c>
      <c r="K175" t="s">
        <v>31</v>
      </c>
      <c r="L175" t="s">
        <v>31</v>
      </c>
      <c r="N175" t="s">
        <v>22</v>
      </c>
      <c r="P175" t="b">
        <f t="shared" ref="P175:P190" si="13">OR(ISBLANK(B175),IF(ISERROR(B175),ERROR.TYPE(B175)=IF(ISBLANK(M175),ERROR.TYPE(A175),ERROR.TYPE(M175)),IF(ISBLANK(M175),AND(NOT(ISBLANK(A175)),A175=B175),B175=M175)))</f>
        <v>1</v>
      </c>
      <c r="Q175" t="b">
        <f t="shared" ref="Q175:Q190" si="14">IF(ISBLANK(O175),IF(ISERROR(P175),FALSE,P175),O175)</f>
        <v>1</v>
      </c>
    </row>
    <row r="176" spans="1:17">
      <c r="A176">
        <v>86.38786593262131</v>
      </c>
      <c r="B176">
        <f t="shared" si="12"/>
        <v>86.38786593262131</v>
      </c>
      <c r="C176">
        <v>0.05</v>
      </c>
      <c r="D176">
        <v>90.5</v>
      </c>
      <c r="E176">
        <v>2.5</v>
      </c>
      <c r="J176" s="1">
        <v>3</v>
      </c>
      <c r="N176" t="s">
        <v>22</v>
      </c>
      <c r="P176" t="b">
        <f t="shared" si="13"/>
        <v>1</v>
      </c>
      <c r="Q176" t="b">
        <f t="shared" si="14"/>
        <v>1</v>
      </c>
    </row>
    <row r="177" spans="1:17">
      <c r="A177">
        <v>87.296121086138498</v>
      </c>
      <c r="B177">
        <f t="shared" si="12"/>
        <v>87.296121086138498</v>
      </c>
      <c r="C177">
        <v>0.1</v>
      </c>
      <c r="D177">
        <v>90.5</v>
      </c>
      <c r="E177">
        <v>2.5</v>
      </c>
      <c r="J177" s="1">
        <v>3</v>
      </c>
      <c r="N177" t="s">
        <v>22</v>
      </c>
      <c r="P177" t="b">
        <f t="shared" si="13"/>
        <v>1</v>
      </c>
      <c r="Q177" t="b">
        <f t="shared" si="14"/>
        <v>1</v>
      </c>
    </row>
    <row r="178" spans="1:17">
      <c r="A178">
        <v>88.395946916067714</v>
      </c>
      <c r="B178">
        <f t="shared" si="12"/>
        <v>88.395946916067714</v>
      </c>
      <c r="C178">
        <v>0.2</v>
      </c>
      <c r="D178">
        <v>90.5</v>
      </c>
      <c r="E178">
        <v>2.5</v>
      </c>
      <c r="J178" s="1">
        <v>3</v>
      </c>
      <c r="N178" t="s">
        <v>22</v>
      </c>
      <c r="P178" t="b">
        <f t="shared" si="13"/>
        <v>1</v>
      </c>
      <c r="Q178" t="b">
        <f t="shared" si="14"/>
        <v>1</v>
      </c>
    </row>
    <row r="179" spans="1:17">
      <c r="A179">
        <v>90.5</v>
      </c>
      <c r="B179">
        <f t="shared" si="12"/>
        <v>90.5</v>
      </c>
      <c r="C179">
        <v>0.5</v>
      </c>
      <c r="D179">
        <v>90.5</v>
      </c>
      <c r="E179">
        <v>2.5</v>
      </c>
      <c r="J179" s="1">
        <v>3</v>
      </c>
      <c r="N179" t="s">
        <v>22</v>
      </c>
      <c r="P179" t="b">
        <f t="shared" si="13"/>
        <v>1</v>
      </c>
      <c r="Q179" t="b">
        <f t="shared" si="14"/>
        <v>1</v>
      </c>
    </row>
    <row r="180" spans="1:17">
      <c r="A180">
        <v>92.604053083932286</v>
      </c>
      <c r="B180">
        <f t="shared" si="12"/>
        <v>92.604053083932286</v>
      </c>
      <c r="C180">
        <v>0.8</v>
      </c>
      <c r="D180">
        <v>90.5</v>
      </c>
      <c r="E180">
        <v>2.5</v>
      </c>
      <c r="J180" s="1">
        <v>3</v>
      </c>
      <c r="N180" t="s">
        <v>22</v>
      </c>
      <c r="P180" t="b">
        <f t="shared" si="13"/>
        <v>1</v>
      </c>
      <c r="Q180" t="b">
        <f t="shared" si="14"/>
        <v>1</v>
      </c>
    </row>
    <row r="181" spans="1:17">
      <c r="A181">
        <v>93.703878913861502</v>
      </c>
      <c r="B181">
        <f t="shared" si="12"/>
        <v>93.703878913861502</v>
      </c>
      <c r="C181">
        <v>0.9</v>
      </c>
      <c r="D181">
        <v>90.5</v>
      </c>
      <c r="E181">
        <v>2.5</v>
      </c>
      <c r="J181" s="1">
        <v>3</v>
      </c>
      <c r="N181" t="s">
        <v>22</v>
      </c>
      <c r="P181" t="b">
        <f t="shared" si="13"/>
        <v>1</v>
      </c>
      <c r="Q181" t="b">
        <f t="shared" si="14"/>
        <v>1</v>
      </c>
    </row>
    <row r="182" spans="1:17">
      <c r="A182">
        <v>94.612134067378676</v>
      </c>
      <c r="B182">
        <f t="shared" si="12"/>
        <v>94.612134067378676</v>
      </c>
      <c r="C182">
        <v>0.95</v>
      </c>
      <c r="D182">
        <v>90.5</v>
      </c>
      <c r="E182">
        <v>2.5</v>
      </c>
      <c r="J182" s="1">
        <v>3</v>
      </c>
      <c r="N182" t="s">
        <v>22</v>
      </c>
      <c r="P182" t="b">
        <f t="shared" si="13"/>
        <v>1</v>
      </c>
      <c r="Q182" t="b">
        <f t="shared" si="14"/>
        <v>1</v>
      </c>
    </row>
    <row r="183" spans="1:17">
      <c r="A183">
        <v>99.797541213643271</v>
      </c>
      <c r="B183">
        <f t="shared" si="12"/>
        <v>99.797541213643271</v>
      </c>
      <c r="C183">
        <v>0.99990000000000001</v>
      </c>
      <c r="D183">
        <v>90.5</v>
      </c>
      <c r="E183">
        <v>2.5</v>
      </c>
      <c r="J183" s="1">
        <v>3</v>
      </c>
      <c r="N183" t="s">
        <v>22</v>
      </c>
      <c r="P183" t="b">
        <f t="shared" si="13"/>
        <v>1</v>
      </c>
      <c r="Q183" t="b">
        <f t="shared" si="14"/>
        <v>1</v>
      </c>
    </row>
    <row r="184" spans="1:17">
      <c r="A184">
        <v>-89.188998718229897</v>
      </c>
      <c r="B184">
        <f t="shared" si="12"/>
        <v>-89.188998718229897</v>
      </c>
      <c r="C184">
        <v>0.7</v>
      </c>
      <c r="D184">
        <v>-90.5</v>
      </c>
      <c r="E184">
        <v>2.5</v>
      </c>
      <c r="J184" s="1">
        <v>3</v>
      </c>
      <c r="N184" t="s">
        <v>22</v>
      </c>
      <c r="P184" t="b">
        <f t="shared" si="13"/>
        <v>1</v>
      </c>
      <c r="Q184" t="b">
        <f t="shared" si="14"/>
        <v>1</v>
      </c>
    </row>
    <row r="185" spans="1:17">
      <c r="A185">
        <v>-87.877997436459793</v>
      </c>
      <c r="B185">
        <f t="shared" si="12"/>
        <v>-87.877997436459793</v>
      </c>
      <c r="C185">
        <v>0.7</v>
      </c>
      <c r="D185">
        <v>-90.5</v>
      </c>
      <c r="E185">
        <v>5</v>
      </c>
      <c r="J185" s="1">
        <v>3</v>
      </c>
      <c r="N185" t="s">
        <v>22</v>
      </c>
      <c r="P185" t="b">
        <f t="shared" si="13"/>
        <v>1</v>
      </c>
      <c r="Q185" t="b">
        <f t="shared" si="14"/>
        <v>1</v>
      </c>
    </row>
    <row r="186" spans="1:17">
      <c r="A186" t="s">
        <v>81</v>
      </c>
      <c r="B186" t="e">
        <f t="shared" si="12"/>
        <v>#NUM!</v>
      </c>
      <c r="C186">
        <v>0</v>
      </c>
      <c r="D186">
        <v>90.5</v>
      </c>
      <c r="E186">
        <v>2.5</v>
      </c>
      <c r="J186" s="1">
        <v>3</v>
      </c>
      <c r="M186" t="e">
        <v>#NUM!</v>
      </c>
      <c r="N186" t="s">
        <v>22</v>
      </c>
      <c r="P186" t="b">
        <f t="shared" si="13"/>
        <v>1</v>
      </c>
      <c r="Q186" t="b">
        <f t="shared" si="14"/>
        <v>1</v>
      </c>
    </row>
    <row r="187" spans="1:17">
      <c r="A187" t="s">
        <v>81</v>
      </c>
      <c r="B187" t="e">
        <f t="shared" si="12"/>
        <v>#NUM!</v>
      </c>
      <c r="C187">
        <v>-1</v>
      </c>
      <c r="D187">
        <v>90.5</v>
      </c>
      <c r="E187">
        <v>2.5</v>
      </c>
      <c r="J187" s="1">
        <v>3</v>
      </c>
      <c r="M187" t="e">
        <v>#NUM!</v>
      </c>
      <c r="N187" t="s">
        <v>22</v>
      </c>
      <c r="P187" t="b">
        <f t="shared" si="13"/>
        <v>1</v>
      </c>
      <c r="Q187" t="b">
        <f t="shared" si="14"/>
        <v>1</v>
      </c>
    </row>
    <row r="188" spans="1:17">
      <c r="A188" t="s">
        <v>81</v>
      </c>
      <c r="B188" t="e">
        <f t="shared" si="12"/>
        <v>#NUM!</v>
      </c>
      <c r="C188">
        <v>1</v>
      </c>
      <c r="D188">
        <v>90.5</v>
      </c>
      <c r="E188">
        <v>2.5</v>
      </c>
      <c r="J188" s="1">
        <v>3</v>
      </c>
      <c r="M188" t="e">
        <v>#NUM!</v>
      </c>
      <c r="N188" t="s">
        <v>22</v>
      </c>
      <c r="P188" t="b">
        <f t="shared" si="13"/>
        <v>1</v>
      </c>
      <c r="Q188" t="b">
        <f t="shared" si="14"/>
        <v>1</v>
      </c>
    </row>
    <row r="189" spans="1:17">
      <c r="A189" t="s">
        <v>81</v>
      </c>
      <c r="B189" t="e">
        <f t="shared" si="12"/>
        <v>#NUM!</v>
      </c>
      <c r="C189">
        <v>0.7</v>
      </c>
      <c r="D189">
        <v>90.5</v>
      </c>
      <c r="E189">
        <v>0</v>
      </c>
      <c r="J189" s="1">
        <v>3</v>
      </c>
      <c r="M189" t="e">
        <v>#NUM!</v>
      </c>
      <c r="N189" t="s">
        <v>22</v>
      </c>
      <c r="P189" t="b">
        <f t="shared" si="13"/>
        <v>1</v>
      </c>
      <c r="Q189" t="b">
        <f t="shared" si="14"/>
        <v>1</v>
      </c>
    </row>
    <row r="190" spans="1:17">
      <c r="A190" t="s">
        <v>81</v>
      </c>
      <c r="B190" t="e">
        <f t="shared" si="12"/>
        <v>#NUM!</v>
      </c>
      <c r="C190">
        <v>0.7</v>
      </c>
      <c r="D190">
        <v>90.5</v>
      </c>
      <c r="E190">
        <v>-1</v>
      </c>
      <c r="J190" s="1">
        <v>3</v>
      </c>
      <c r="M190" t="e">
        <v>#NUM!</v>
      </c>
      <c r="N190" t="s">
        <v>22</v>
      </c>
      <c r="P190" t="b">
        <f t="shared" si="13"/>
        <v>1</v>
      </c>
      <c r="Q190" t="b">
        <f t="shared" si="14"/>
        <v>1</v>
      </c>
    </row>
    <row r="192" spans="1:17">
      <c r="A192">
        <v>-3.719016485457308</v>
      </c>
      <c r="B192">
        <f t="shared" ref="B192:B221" si="15">NORMSINV(C192)</f>
        <v>-3.719016485457308</v>
      </c>
      <c r="C192">
        <v>1E-4</v>
      </c>
      <c r="J192" s="1">
        <v>1</v>
      </c>
      <c r="K192" t="s">
        <v>32</v>
      </c>
      <c r="L192" t="s">
        <v>32</v>
      </c>
      <c r="N192" t="s">
        <v>22</v>
      </c>
      <c r="P192" t="b">
        <f t="shared" ref="P192:P221" si="16">OR(ISBLANK(B192),IF(ISERROR(B192),ERROR.TYPE(B192)=IF(ISBLANK(M192),ERROR.TYPE(A192),ERROR.TYPE(M192)),IF(ISBLANK(M192),AND(NOT(ISBLANK(A192)),A192=B192),B192=M192)))</f>
        <v>1</v>
      </c>
      <c r="Q192" t="b">
        <f t="shared" ref="Q192:Q221" si="17">IF(ISBLANK(O192),IF(ISERROR(P192),FALSE,P192),O192)</f>
        <v>1</v>
      </c>
    </row>
    <row r="193" spans="1:17">
      <c r="A193">
        <v>-3.0902323061677874</v>
      </c>
      <c r="B193">
        <f t="shared" si="15"/>
        <v>-3.0902323061677874</v>
      </c>
      <c r="C193">
        <v>1E-3</v>
      </c>
      <c r="J193" s="1">
        <v>1</v>
      </c>
      <c r="N193" t="s">
        <v>22</v>
      </c>
      <c r="P193" t="b">
        <f t="shared" si="16"/>
        <v>1</v>
      </c>
      <c r="Q193" t="b">
        <f t="shared" si="17"/>
        <v>1</v>
      </c>
    </row>
    <row r="194" spans="1:17">
      <c r="A194">
        <v>-2.3263478740408488</v>
      </c>
      <c r="B194">
        <f t="shared" si="15"/>
        <v>-2.3263478740408488</v>
      </c>
      <c r="C194">
        <v>0.01</v>
      </c>
      <c r="J194" s="1">
        <v>1</v>
      </c>
      <c r="N194" t="s">
        <v>22</v>
      </c>
      <c r="P194" t="b">
        <f t="shared" si="16"/>
        <v>1</v>
      </c>
      <c r="Q194" t="b">
        <f t="shared" si="17"/>
        <v>1</v>
      </c>
    </row>
    <row r="195" spans="1:17">
      <c r="A195">
        <v>-1.9599639845400545</v>
      </c>
      <c r="B195">
        <f t="shared" si="15"/>
        <v>-1.9599639845400545</v>
      </c>
      <c r="C195">
        <v>2.5000000000000001E-2</v>
      </c>
      <c r="J195" s="1">
        <v>1</v>
      </c>
      <c r="N195" t="s">
        <v>22</v>
      </c>
      <c r="P195" t="b">
        <f t="shared" si="16"/>
        <v>1</v>
      </c>
      <c r="Q195" t="b">
        <f t="shared" si="17"/>
        <v>1</v>
      </c>
    </row>
    <row r="196" spans="1:17">
      <c r="A196">
        <v>-1.6448536269514742</v>
      </c>
      <c r="B196">
        <f t="shared" si="15"/>
        <v>-1.6448536269514742</v>
      </c>
      <c r="C196">
        <v>0.05</v>
      </c>
      <c r="J196" s="1">
        <v>1</v>
      </c>
      <c r="N196" t="s">
        <v>22</v>
      </c>
      <c r="P196" t="b">
        <f t="shared" si="16"/>
        <v>1</v>
      </c>
      <c r="Q196" t="b">
        <f t="shared" si="17"/>
        <v>1</v>
      </c>
    </row>
    <row r="197" spans="1:17">
      <c r="A197">
        <v>-1.2815515655446004</v>
      </c>
      <c r="B197">
        <f t="shared" si="15"/>
        <v>-1.2815515655446004</v>
      </c>
      <c r="C197">
        <v>0.1</v>
      </c>
      <c r="J197" s="1">
        <v>1</v>
      </c>
      <c r="N197" t="s">
        <v>22</v>
      </c>
      <c r="P197" t="b">
        <f t="shared" si="16"/>
        <v>1</v>
      </c>
      <c r="Q197" t="b">
        <f t="shared" si="17"/>
        <v>1</v>
      </c>
    </row>
    <row r="198" spans="1:17">
      <c r="A198">
        <v>-1.0364333894937903</v>
      </c>
      <c r="B198">
        <f t="shared" si="15"/>
        <v>-1.0364333894937903</v>
      </c>
      <c r="C198">
        <v>0.15</v>
      </c>
      <c r="J198" s="1">
        <v>1</v>
      </c>
      <c r="N198" t="s">
        <v>22</v>
      </c>
      <c r="P198" t="b">
        <f t="shared" si="16"/>
        <v>1</v>
      </c>
      <c r="Q198" t="b">
        <f t="shared" si="17"/>
        <v>1</v>
      </c>
    </row>
    <row r="199" spans="1:17">
      <c r="A199">
        <v>-0.8416212335729143</v>
      </c>
      <c r="B199">
        <f t="shared" si="15"/>
        <v>-0.8416212335729143</v>
      </c>
      <c r="C199">
        <v>0.2</v>
      </c>
      <c r="J199" s="1">
        <v>1</v>
      </c>
      <c r="N199" t="s">
        <v>22</v>
      </c>
      <c r="P199" t="b">
        <f t="shared" si="16"/>
        <v>1</v>
      </c>
      <c r="Q199" t="b">
        <f t="shared" si="17"/>
        <v>1</v>
      </c>
    </row>
    <row r="200" spans="1:17">
      <c r="A200">
        <v>-0.67448975019608182</v>
      </c>
      <c r="B200">
        <f t="shared" si="15"/>
        <v>-0.67448975019608182</v>
      </c>
      <c r="C200">
        <v>0.25</v>
      </c>
      <c r="J200" s="1">
        <v>1</v>
      </c>
      <c r="N200" t="s">
        <v>22</v>
      </c>
      <c r="P200" t="b">
        <f t="shared" si="16"/>
        <v>1</v>
      </c>
      <c r="Q200" t="b">
        <f t="shared" si="17"/>
        <v>1</v>
      </c>
    </row>
    <row r="201" spans="1:17">
      <c r="A201">
        <v>-0.52440051270804089</v>
      </c>
      <c r="B201">
        <f t="shared" si="15"/>
        <v>-0.52440051270804089</v>
      </c>
      <c r="C201">
        <v>0.3</v>
      </c>
      <c r="J201" s="1">
        <v>1</v>
      </c>
      <c r="N201" t="s">
        <v>22</v>
      </c>
      <c r="P201" t="b">
        <f t="shared" si="16"/>
        <v>1</v>
      </c>
      <c r="Q201" t="b">
        <f t="shared" si="17"/>
        <v>1</v>
      </c>
    </row>
    <row r="202" spans="1:17">
      <c r="A202">
        <v>-0.38532046640756779</v>
      </c>
      <c r="B202">
        <f t="shared" si="15"/>
        <v>-0.38532046640756779</v>
      </c>
      <c r="C202">
        <v>0.35</v>
      </c>
      <c r="J202" s="1">
        <v>1</v>
      </c>
      <c r="N202" t="s">
        <v>22</v>
      </c>
      <c r="P202" t="b">
        <f t="shared" si="16"/>
        <v>1</v>
      </c>
      <c r="Q202" t="b">
        <f t="shared" si="17"/>
        <v>1</v>
      </c>
    </row>
    <row r="203" spans="1:17">
      <c r="A203">
        <v>-0.25334710313579989</v>
      </c>
      <c r="B203">
        <f t="shared" si="15"/>
        <v>-0.25334710313579989</v>
      </c>
      <c r="C203">
        <v>0.4</v>
      </c>
      <c r="J203" s="1">
        <v>1</v>
      </c>
      <c r="N203" t="s">
        <v>22</v>
      </c>
      <c r="P203" t="b">
        <f t="shared" si="16"/>
        <v>1</v>
      </c>
      <c r="Q203" t="b">
        <f t="shared" si="17"/>
        <v>1</v>
      </c>
    </row>
    <row r="204" spans="1:17">
      <c r="A204">
        <v>-0.12566134685507402</v>
      </c>
      <c r="B204">
        <f t="shared" si="15"/>
        <v>-0.12566134685507402</v>
      </c>
      <c r="C204">
        <v>0.45</v>
      </c>
      <c r="J204" s="1">
        <v>1</v>
      </c>
      <c r="N204" t="s">
        <v>22</v>
      </c>
      <c r="P204" t="b">
        <f t="shared" si="16"/>
        <v>1</v>
      </c>
      <c r="Q204" t="b">
        <f t="shared" si="17"/>
        <v>1</v>
      </c>
    </row>
    <row r="205" spans="1:17">
      <c r="A205">
        <v>-1.392137635291833E-16</v>
      </c>
      <c r="B205">
        <f t="shared" si="15"/>
        <v>-1.392137635291833E-16</v>
      </c>
      <c r="C205">
        <v>0.5</v>
      </c>
      <c r="J205" s="1">
        <v>1</v>
      </c>
      <c r="N205" t="s">
        <v>22</v>
      </c>
      <c r="P205" t="b">
        <f t="shared" si="16"/>
        <v>1</v>
      </c>
      <c r="Q205" t="b">
        <f t="shared" si="17"/>
        <v>1</v>
      </c>
    </row>
    <row r="206" spans="1:17">
      <c r="A206">
        <v>0.12566134685507402</v>
      </c>
      <c r="B206">
        <f t="shared" si="15"/>
        <v>0.12566134685507402</v>
      </c>
      <c r="C206">
        <v>0.55000000000000004</v>
      </c>
      <c r="J206" s="1">
        <v>1</v>
      </c>
      <c r="N206" t="s">
        <v>22</v>
      </c>
      <c r="P206" t="b">
        <f t="shared" si="16"/>
        <v>1</v>
      </c>
      <c r="Q206" t="b">
        <f t="shared" si="17"/>
        <v>1</v>
      </c>
    </row>
    <row r="207" spans="1:17">
      <c r="A207">
        <v>0.25334710313579967</v>
      </c>
      <c r="B207">
        <f t="shared" si="15"/>
        <v>0.25334710313579967</v>
      </c>
      <c r="C207">
        <v>0.6</v>
      </c>
      <c r="J207" s="1">
        <v>1</v>
      </c>
      <c r="N207" t="s">
        <v>22</v>
      </c>
      <c r="P207" t="b">
        <f t="shared" si="16"/>
        <v>1</v>
      </c>
      <c r="Q207" t="b">
        <f t="shared" si="17"/>
        <v>1</v>
      </c>
    </row>
    <row r="208" spans="1:17">
      <c r="A208">
        <v>0.38532046640756756</v>
      </c>
      <c r="B208">
        <f t="shared" si="15"/>
        <v>0.38532046640756756</v>
      </c>
      <c r="C208">
        <v>0.65</v>
      </c>
      <c r="J208" s="1">
        <v>1</v>
      </c>
      <c r="N208" t="s">
        <v>22</v>
      </c>
      <c r="P208" t="b">
        <f t="shared" si="16"/>
        <v>1</v>
      </c>
      <c r="Q208" t="b">
        <f t="shared" si="17"/>
        <v>1</v>
      </c>
    </row>
    <row r="209" spans="1:17">
      <c r="A209">
        <v>0.52440051270804044</v>
      </c>
      <c r="B209">
        <f t="shared" si="15"/>
        <v>0.52440051270804044</v>
      </c>
      <c r="C209">
        <v>0.7</v>
      </c>
      <c r="J209" s="1">
        <v>1</v>
      </c>
      <c r="N209" t="s">
        <v>22</v>
      </c>
      <c r="P209" t="b">
        <f t="shared" si="16"/>
        <v>1</v>
      </c>
      <c r="Q209" t="b">
        <f t="shared" si="17"/>
        <v>1</v>
      </c>
    </row>
    <row r="210" spans="1:17">
      <c r="A210">
        <v>0.67448975019608159</v>
      </c>
      <c r="B210">
        <f t="shared" si="15"/>
        <v>0.67448975019608159</v>
      </c>
      <c r="C210">
        <v>0.75</v>
      </c>
      <c r="J210" s="1">
        <v>1</v>
      </c>
      <c r="N210" t="s">
        <v>22</v>
      </c>
      <c r="P210" t="b">
        <f t="shared" si="16"/>
        <v>1</v>
      </c>
      <c r="Q210" t="b">
        <f t="shared" si="17"/>
        <v>1</v>
      </c>
    </row>
    <row r="211" spans="1:17">
      <c r="A211">
        <v>0.8416212335729143</v>
      </c>
      <c r="B211">
        <f t="shared" si="15"/>
        <v>0.8416212335729143</v>
      </c>
      <c r="C211">
        <v>0.8</v>
      </c>
      <c r="J211" s="1">
        <v>1</v>
      </c>
      <c r="N211" t="s">
        <v>22</v>
      </c>
      <c r="P211" t="b">
        <f t="shared" si="16"/>
        <v>1</v>
      </c>
      <c r="Q211" t="b">
        <f t="shared" si="17"/>
        <v>1</v>
      </c>
    </row>
    <row r="212" spans="1:17">
      <c r="A212">
        <v>1.0364333894937898</v>
      </c>
      <c r="B212">
        <f t="shared" si="15"/>
        <v>1.0364333894937898</v>
      </c>
      <c r="C212">
        <v>0.85</v>
      </c>
      <c r="J212" s="1">
        <v>1</v>
      </c>
      <c r="N212" t="s">
        <v>22</v>
      </c>
      <c r="P212" t="b">
        <f t="shared" si="16"/>
        <v>1</v>
      </c>
      <c r="Q212" t="b">
        <f t="shared" si="17"/>
        <v>1</v>
      </c>
    </row>
    <row r="213" spans="1:17">
      <c r="A213">
        <v>1.2815515655446004</v>
      </c>
      <c r="B213">
        <f t="shared" si="15"/>
        <v>1.2815515655446004</v>
      </c>
      <c r="C213">
        <v>0.9</v>
      </c>
      <c r="J213" s="1">
        <v>1</v>
      </c>
      <c r="N213" t="s">
        <v>22</v>
      </c>
      <c r="P213" t="b">
        <f t="shared" si="16"/>
        <v>1</v>
      </c>
      <c r="Q213" t="b">
        <f t="shared" si="17"/>
        <v>1</v>
      </c>
    </row>
    <row r="214" spans="1:17">
      <c r="A214">
        <v>1.6448536269514724</v>
      </c>
      <c r="B214">
        <f t="shared" si="15"/>
        <v>1.6448536269514724</v>
      </c>
      <c r="C214">
        <v>0.95</v>
      </c>
      <c r="J214" s="1">
        <v>1</v>
      </c>
      <c r="N214" t="s">
        <v>22</v>
      </c>
      <c r="P214" t="b">
        <f t="shared" si="16"/>
        <v>1</v>
      </c>
      <c r="Q214" t="b">
        <f t="shared" si="17"/>
        <v>1</v>
      </c>
    </row>
    <row r="215" spans="1:17">
      <c r="A215">
        <v>1.959963984540054</v>
      </c>
      <c r="B215">
        <f t="shared" si="15"/>
        <v>1.959963984540054</v>
      </c>
      <c r="C215">
        <v>0.97499999999999998</v>
      </c>
      <c r="J215" s="1">
        <v>1</v>
      </c>
      <c r="N215" t="s">
        <v>22</v>
      </c>
      <c r="P215" t="b">
        <f t="shared" si="16"/>
        <v>1</v>
      </c>
      <c r="Q215" t="b">
        <f t="shared" si="17"/>
        <v>1</v>
      </c>
    </row>
    <row r="216" spans="1:17">
      <c r="A216">
        <v>2.3263478740408399</v>
      </c>
      <c r="B216">
        <f t="shared" si="15"/>
        <v>2.3263478740408399</v>
      </c>
      <c r="C216">
        <v>0.99</v>
      </c>
      <c r="J216" s="1">
        <v>1</v>
      </c>
      <c r="N216" t="s">
        <v>22</v>
      </c>
      <c r="P216" t="b">
        <f t="shared" si="16"/>
        <v>1</v>
      </c>
      <c r="Q216" t="b">
        <f t="shared" si="17"/>
        <v>1</v>
      </c>
    </row>
    <row r="217" spans="1:17">
      <c r="A217">
        <v>3.0902323061677848</v>
      </c>
      <c r="B217">
        <f t="shared" si="15"/>
        <v>3.0902323061677848</v>
      </c>
      <c r="C217">
        <v>0.999</v>
      </c>
      <c r="J217" s="1">
        <v>1</v>
      </c>
      <c r="N217" t="s">
        <v>22</v>
      </c>
      <c r="P217" t="b">
        <f t="shared" si="16"/>
        <v>1</v>
      </c>
      <c r="Q217" t="b">
        <f t="shared" si="17"/>
        <v>1</v>
      </c>
    </row>
    <row r="218" spans="1:17">
      <c r="A218">
        <v>3.719016485457308</v>
      </c>
      <c r="B218">
        <f t="shared" si="15"/>
        <v>3.719016485457308</v>
      </c>
      <c r="C218">
        <v>0.99990000000000001</v>
      </c>
      <c r="J218" s="1">
        <v>1</v>
      </c>
      <c r="N218" t="s">
        <v>22</v>
      </c>
      <c r="P218" t="b">
        <f t="shared" si="16"/>
        <v>1</v>
      </c>
      <c r="Q218" t="b">
        <f t="shared" si="17"/>
        <v>1</v>
      </c>
    </row>
    <row r="219" spans="1:17">
      <c r="A219" t="s">
        <v>81</v>
      </c>
      <c r="B219" t="e">
        <f t="shared" si="15"/>
        <v>#NUM!</v>
      </c>
      <c r="C219">
        <v>0</v>
      </c>
      <c r="J219" s="1">
        <v>1</v>
      </c>
      <c r="M219" t="e">
        <v>#NUM!</v>
      </c>
      <c r="N219" t="s">
        <v>22</v>
      </c>
      <c r="P219" t="b">
        <f t="shared" si="16"/>
        <v>1</v>
      </c>
      <c r="Q219" t="b">
        <f t="shared" si="17"/>
        <v>1</v>
      </c>
    </row>
    <row r="220" spans="1:17">
      <c r="A220" t="s">
        <v>81</v>
      </c>
      <c r="B220" t="e">
        <f t="shared" si="15"/>
        <v>#NUM!</v>
      </c>
      <c r="C220">
        <v>-1</v>
      </c>
      <c r="J220" s="1">
        <v>1</v>
      </c>
      <c r="M220" t="e">
        <v>#NUM!</v>
      </c>
      <c r="N220" t="s">
        <v>22</v>
      </c>
      <c r="P220" t="b">
        <f t="shared" si="16"/>
        <v>1</v>
      </c>
      <c r="Q220" t="b">
        <f t="shared" si="17"/>
        <v>1</v>
      </c>
    </row>
    <row r="221" spans="1:17">
      <c r="A221" t="s">
        <v>81</v>
      </c>
      <c r="B221" t="e">
        <f t="shared" si="15"/>
        <v>#NUM!</v>
      </c>
      <c r="C221">
        <v>1</v>
      </c>
      <c r="J221" s="1">
        <v>1</v>
      </c>
      <c r="M221" t="e">
        <v>#NUM!</v>
      </c>
      <c r="N221" t="s">
        <v>22</v>
      </c>
      <c r="P221" t="b">
        <f t="shared" si="16"/>
        <v>1</v>
      </c>
      <c r="Q221" t="b">
        <f t="shared" si="17"/>
        <v>1</v>
      </c>
    </row>
    <row r="223" spans="1:17">
      <c r="A223">
        <v>1.9781746262642497E-3</v>
      </c>
      <c r="B223">
        <f t="shared" ref="B223:B238" si="18">LOGINV(C223,D223,E223)</f>
        <v>1.9781746262642497E-3</v>
      </c>
      <c r="C223">
        <v>1E-3</v>
      </c>
      <c r="D223">
        <v>1.5</v>
      </c>
      <c r="E223">
        <v>2.5</v>
      </c>
      <c r="J223" s="1">
        <v>3</v>
      </c>
      <c r="K223" t="s">
        <v>33</v>
      </c>
      <c r="L223" t="s">
        <v>33</v>
      </c>
      <c r="N223" t="s">
        <v>22</v>
      </c>
      <c r="P223" t="b">
        <f t="shared" ref="P223:P238" si="19">OR(ISBLANK(B223),IF(ISERROR(B223),ERROR.TYPE(B223)=IF(ISBLANK(M223),ERROR.TYPE(A223),ERROR.TYPE(M223)),IF(ISBLANK(M223),AND(NOT(ISBLANK(A223)),A223=B223),B223=M223)))</f>
        <v>1</v>
      </c>
      <c r="Q223" t="b">
        <f t="shared" ref="Q223:Q238" si="20">IF(ISBLANK(O223),IF(ISERROR(P223),FALSE,P223),O223)</f>
        <v>1</v>
      </c>
    </row>
    <row r="224" spans="1:17">
      <c r="A224">
        <v>7.3377783420066719E-2</v>
      </c>
      <c r="B224">
        <f t="shared" si="18"/>
        <v>7.3377783420066719E-2</v>
      </c>
      <c r="C224">
        <v>0.05</v>
      </c>
      <c r="D224">
        <v>1.5</v>
      </c>
      <c r="E224">
        <v>2.5</v>
      </c>
      <c r="J224" s="1">
        <v>3</v>
      </c>
      <c r="N224" t="s">
        <v>22</v>
      </c>
      <c r="P224" t="b">
        <f t="shared" si="19"/>
        <v>1</v>
      </c>
      <c r="Q224" t="b">
        <f t="shared" si="20"/>
        <v>1</v>
      </c>
    </row>
    <row r="225" spans="1:17">
      <c r="A225">
        <v>0.18197628294943885</v>
      </c>
      <c r="B225">
        <f t="shared" si="18"/>
        <v>0.18197628294943885</v>
      </c>
      <c r="C225">
        <v>0.1</v>
      </c>
      <c r="D225">
        <v>1.5</v>
      </c>
      <c r="E225">
        <v>2.5</v>
      </c>
      <c r="J225" s="1">
        <v>3</v>
      </c>
      <c r="N225" t="s">
        <v>22</v>
      </c>
      <c r="P225" t="b">
        <f t="shared" si="19"/>
        <v>1</v>
      </c>
      <c r="Q225" t="b">
        <f t="shared" si="20"/>
        <v>1</v>
      </c>
    </row>
    <row r="226" spans="1:17">
      <c r="A226">
        <v>0.54659175818458317</v>
      </c>
      <c r="B226">
        <f t="shared" si="18"/>
        <v>0.54659175818458317</v>
      </c>
      <c r="C226">
        <v>0.2</v>
      </c>
      <c r="D226">
        <v>1.5</v>
      </c>
      <c r="E226">
        <v>2.5</v>
      </c>
      <c r="J226" s="1">
        <v>3</v>
      </c>
      <c r="N226" t="s">
        <v>22</v>
      </c>
      <c r="P226" t="b">
        <f t="shared" si="19"/>
        <v>1</v>
      </c>
      <c r="Q226" t="b">
        <f t="shared" si="20"/>
        <v>1</v>
      </c>
    </row>
    <row r="227" spans="1:17">
      <c r="A227">
        <v>4.4816890703380627</v>
      </c>
      <c r="B227">
        <f t="shared" si="18"/>
        <v>4.4816890703380627</v>
      </c>
      <c r="C227">
        <v>0.5</v>
      </c>
      <c r="D227">
        <v>1.5</v>
      </c>
      <c r="E227">
        <v>2.5</v>
      </c>
      <c r="J227" s="1">
        <v>3</v>
      </c>
      <c r="N227" t="s">
        <v>22</v>
      </c>
      <c r="P227" t="b">
        <f t="shared" si="19"/>
        <v>1</v>
      </c>
      <c r="Q227" t="b">
        <f t="shared" si="20"/>
        <v>1</v>
      </c>
    </row>
    <row r="228" spans="1:17">
      <c r="A228">
        <v>36.746871174747596</v>
      </c>
      <c r="B228">
        <f t="shared" si="18"/>
        <v>36.746871174747596</v>
      </c>
      <c r="C228">
        <v>0.8</v>
      </c>
      <c r="D228">
        <v>1.5</v>
      </c>
      <c r="E228">
        <v>2.5</v>
      </c>
      <c r="J228" s="1">
        <v>3</v>
      </c>
      <c r="N228" t="s">
        <v>22</v>
      </c>
      <c r="P228" t="b">
        <f t="shared" si="19"/>
        <v>1</v>
      </c>
      <c r="Q228" t="b">
        <f t="shared" si="20"/>
        <v>1</v>
      </c>
    </row>
    <row r="229" spans="1:17">
      <c r="A229">
        <v>110.37447626495552</v>
      </c>
      <c r="B229">
        <f t="shared" si="18"/>
        <v>110.37447626495552</v>
      </c>
      <c r="C229">
        <v>0.9</v>
      </c>
      <c r="D229">
        <v>1.5</v>
      </c>
      <c r="E229">
        <v>2.5</v>
      </c>
      <c r="J229" s="1">
        <v>3</v>
      </c>
      <c r="N229" t="s">
        <v>22</v>
      </c>
      <c r="P229" t="b">
        <f t="shared" si="19"/>
        <v>1</v>
      </c>
      <c r="Q229" t="b">
        <f t="shared" si="20"/>
        <v>1</v>
      </c>
    </row>
    <row r="230" spans="1:17">
      <c r="A230">
        <v>273.72776863814039</v>
      </c>
      <c r="B230">
        <f t="shared" si="18"/>
        <v>273.72776863814039</v>
      </c>
      <c r="C230">
        <v>0.95</v>
      </c>
      <c r="D230">
        <v>1.5</v>
      </c>
      <c r="E230">
        <v>2.5</v>
      </c>
      <c r="J230" s="1">
        <v>3</v>
      </c>
      <c r="N230" t="s">
        <v>22</v>
      </c>
      <c r="P230" t="b">
        <f t="shared" si="19"/>
        <v>1</v>
      </c>
      <c r="Q230" t="b">
        <f t="shared" si="20"/>
        <v>1</v>
      </c>
    </row>
    <row r="231" spans="1:17">
      <c r="A231">
        <v>10153.571204741784</v>
      </c>
      <c r="B231">
        <f t="shared" si="18"/>
        <v>10153.571204741784</v>
      </c>
      <c r="C231">
        <v>0.999</v>
      </c>
      <c r="D231">
        <v>1.5</v>
      </c>
      <c r="E231">
        <v>2.5</v>
      </c>
      <c r="J231" s="1">
        <v>3</v>
      </c>
      <c r="N231" t="s">
        <v>22</v>
      </c>
      <c r="P231" t="b">
        <f t="shared" si="19"/>
        <v>1</v>
      </c>
      <c r="Q231" t="b">
        <f t="shared" si="20"/>
        <v>1</v>
      </c>
    </row>
    <row r="232" spans="1:17">
      <c r="A232">
        <v>0.82778756772740802</v>
      </c>
      <c r="B232">
        <f t="shared" si="18"/>
        <v>0.82778756772740802</v>
      </c>
      <c r="C232">
        <v>0.7</v>
      </c>
      <c r="D232">
        <v>-1.5</v>
      </c>
      <c r="E232">
        <v>2.5</v>
      </c>
      <c r="J232" s="1">
        <v>3</v>
      </c>
      <c r="N232" t="s">
        <v>22</v>
      </c>
      <c r="P232" t="b">
        <f t="shared" si="19"/>
        <v>1</v>
      </c>
      <c r="Q232" t="b">
        <f t="shared" si="20"/>
        <v>1</v>
      </c>
    </row>
    <row r="233" spans="1:17">
      <c r="A233">
        <v>3.070997918113044</v>
      </c>
      <c r="B233">
        <f t="shared" si="18"/>
        <v>3.070997918113044</v>
      </c>
      <c r="C233">
        <v>0.7</v>
      </c>
      <c r="D233">
        <v>-1.5</v>
      </c>
      <c r="E233">
        <v>5</v>
      </c>
      <c r="J233" s="1">
        <v>3</v>
      </c>
      <c r="N233" t="s">
        <v>22</v>
      </c>
      <c r="P233" t="b">
        <f t="shared" si="19"/>
        <v>1</v>
      </c>
      <c r="Q233" t="b">
        <f t="shared" si="20"/>
        <v>1</v>
      </c>
    </row>
    <row r="234" spans="1:17">
      <c r="A234" t="s">
        <v>81</v>
      </c>
      <c r="B234" t="e">
        <f t="shared" si="18"/>
        <v>#NUM!</v>
      </c>
      <c r="C234">
        <v>0</v>
      </c>
      <c r="D234">
        <v>1.5</v>
      </c>
      <c r="E234">
        <v>2.5</v>
      </c>
      <c r="J234" s="1">
        <v>3</v>
      </c>
      <c r="M234" t="e">
        <v>#NUM!</v>
      </c>
      <c r="N234" t="s">
        <v>22</v>
      </c>
      <c r="P234" t="b">
        <f t="shared" si="19"/>
        <v>1</v>
      </c>
      <c r="Q234" t="b">
        <f t="shared" si="20"/>
        <v>1</v>
      </c>
    </row>
    <row r="235" spans="1:17">
      <c r="A235" t="s">
        <v>81</v>
      </c>
      <c r="B235" t="e">
        <f t="shared" si="18"/>
        <v>#NUM!</v>
      </c>
      <c r="C235">
        <v>-1</v>
      </c>
      <c r="D235">
        <v>1.5</v>
      </c>
      <c r="E235">
        <v>2.5</v>
      </c>
      <c r="J235" s="1">
        <v>3</v>
      </c>
      <c r="M235" t="e">
        <v>#NUM!</v>
      </c>
      <c r="N235" t="s">
        <v>22</v>
      </c>
      <c r="P235" t="b">
        <f t="shared" si="19"/>
        <v>1</v>
      </c>
      <c r="Q235" t="b">
        <f t="shared" si="20"/>
        <v>1</v>
      </c>
    </row>
    <row r="236" spans="1:17">
      <c r="A236" t="s">
        <v>81</v>
      </c>
      <c r="B236" t="e">
        <f t="shared" si="18"/>
        <v>#NUM!</v>
      </c>
      <c r="C236">
        <v>1</v>
      </c>
      <c r="D236">
        <v>1.5</v>
      </c>
      <c r="E236">
        <v>2.5</v>
      </c>
      <c r="J236" s="1">
        <v>3</v>
      </c>
      <c r="M236" t="e">
        <v>#NUM!</v>
      </c>
      <c r="N236" t="s">
        <v>22</v>
      </c>
      <c r="P236" t="b">
        <f t="shared" si="19"/>
        <v>1</v>
      </c>
      <c r="Q236" t="b">
        <f t="shared" si="20"/>
        <v>1</v>
      </c>
    </row>
    <row r="237" spans="1:17">
      <c r="A237" t="s">
        <v>81</v>
      </c>
      <c r="B237" t="e">
        <f t="shared" si="18"/>
        <v>#NUM!</v>
      </c>
      <c r="C237">
        <v>0.7</v>
      </c>
      <c r="D237">
        <v>1.5</v>
      </c>
      <c r="E237">
        <v>0</v>
      </c>
      <c r="J237" s="1">
        <v>3</v>
      </c>
      <c r="M237" t="e">
        <v>#NUM!</v>
      </c>
      <c r="N237" t="s">
        <v>22</v>
      </c>
      <c r="P237" t="b">
        <f t="shared" si="19"/>
        <v>1</v>
      </c>
      <c r="Q237" t="b">
        <f t="shared" si="20"/>
        <v>1</v>
      </c>
    </row>
    <row r="238" spans="1:17">
      <c r="A238" t="s">
        <v>81</v>
      </c>
      <c r="B238" t="e">
        <f t="shared" si="18"/>
        <v>#NUM!</v>
      </c>
      <c r="C238">
        <v>0.7</v>
      </c>
      <c r="D238">
        <v>1.5</v>
      </c>
      <c r="E238">
        <v>-1</v>
      </c>
      <c r="J238" s="1">
        <v>3</v>
      </c>
      <c r="M238" t="e">
        <v>#NUM!</v>
      </c>
      <c r="N238" t="s">
        <v>22</v>
      </c>
      <c r="P238" t="b">
        <f t="shared" si="19"/>
        <v>1</v>
      </c>
      <c r="Q238" t="b">
        <f t="shared" si="20"/>
        <v>1</v>
      </c>
    </row>
    <row r="240" spans="1:17">
      <c r="A240">
        <v>0.2522154925789305</v>
      </c>
      <c r="B240">
        <f t="shared" ref="B240:B246" si="21">BETADIST(C240,D240,E240)</f>
        <v>0.2522154925789305</v>
      </c>
      <c r="C240">
        <v>0.6</v>
      </c>
      <c r="D240">
        <v>1.5</v>
      </c>
      <c r="E240">
        <v>0.5</v>
      </c>
      <c r="J240" s="1">
        <v>3</v>
      </c>
      <c r="K240" t="s">
        <v>34</v>
      </c>
      <c r="L240" t="s">
        <v>34</v>
      </c>
      <c r="N240" t="s">
        <v>16</v>
      </c>
      <c r="P240" t="b">
        <f t="shared" ref="P240:P246" si="22">OR(ISBLANK(B240),IF(ISERROR(B240),ERROR.TYPE(B240)=IF(ISBLANK(M240),ERROR.TYPE(A240),ERROR.TYPE(M240)),IF(ISBLANK(M240),AND(NOT(ISBLANK(A240)),A240=B240),B240=M240)))</f>
        <v>1</v>
      </c>
      <c r="Q240" t="b">
        <f t="shared" ref="Q240:Q246" si="23">IF(ISBLANK(O240),IF(ISERROR(P240),FALSE,P240),O240)</f>
        <v>1</v>
      </c>
    </row>
    <row r="241" spans="1:17">
      <c r="A241">
        <v>0</v>
      </c>
      <c r="B241">
        <f t="shared" si="21"/>
        <v>0</v>
      </c>
      <c r="C241">
        <v>0</v>
      </c>
      <c r="D241">
        <v>1.5</v>
      </c>
      <c r="E241">
        <v>0.5</v>
      </c>
      <c r="J241" s="1">
        <v>3</v>
      </c>
      <c r="P241" t="b">
        <f t="shared" si="22"/>
        <v>1</v>
      </c>
      <c r="Q241" t="b">
        <f t="shared" si="23"/>
        <v>1</v>
      </c>
    </row>
    <row r="242" spans="1:17">
      <c r="A242">
        <v>1</v>
      </c>
      <c r="B242">
        <f t="shared" si="21"/>
        <v>1</v>
      </c>
      <c r="C242">
        <v>1</v>
      </c>
      <c r="D242">
        <v>1.5</v>
      </c>
      <c r="E242">
        <v>0.5</v>
      </c>
      <c r="J242" s="1">
        <v>3</v>
      </c>
      <c r="P242" t="b">
        <f t="shared" si="22"/>
        <v>1</v>
      </c>
      <c r="Q242" t="b">
        <f t="shared" si="23"/>
        <v>1</v>
      </c>
    </row>
    <row r="243" spans="1:17">
      <c r="A243" t="s">
        <v>81</v>
      </c>
      <c r="B243" t="e">
        <f t="shared" si="21"/>
        <v>#NUM!</v>
      </c>
      <c r="C243">
        <v>-1E-3</v>
      </c>
      <c r="D243">
        <v>1.5</v>
      </c>
      <c r="E243">
        <v>0.5</v>
      </c>
      <c r="J243" s="1">
        <v>3</v>
      </c>
      <c r="M243" t="e">
        <v>#NUM!</v>
      </c>
      <c r="P243" t="b">
        <f t="shared" si="22"/>
        <v>1</v>
      </c>
      <c r="Q243" t="b">
        <f t="shared" si="23"/>
        <v>1</v>
      </c>
    </row>
    <row r="244" spans="1:17">
      <c r="A244" t="s">
        <v>81</v>
      </c>
      <c r="B244" t="e">
        <f t="shared" si="21"/>
        <v>#NUM!</v>
      </c>
      <c r="C244">
        <v>1.0009999999999999</v>
      </c>
      <c r="D244">
        <v>1.5</v>
      </c>
      <c r="E244">
        <v>0.5</v>
      </c>
      <c r="J244" s="1">
        <v>3</v>
      </c>
      <c r="M244" t="e">
        <v>#NUM!</v>
      </c>
      <c r="P244" t="b">
        <f t="shared" si="22"/>
        <v>1</v>
      </c>
      <c r="Q244" t="b">
        <f t="shared" si="23"/>
        <v>1</v>
      </c>
    </row>
    <row r="245" spans="1:17">
      <c r="A245" t="s">
        <v>81</v>
      </c>
      <c r="B245" t="e">
        <f t="shared" si="21"/>
        <v>#NUM!</v>
      </c>
      <c r="C245">
        <v>0.6</v>
      </c>
      <c r="D245">
        <v>0</v>
      </c>
      <c r="E245">
        <v>0.5</v>
      </c>
      <c r="J245" s="1">
        <v>3</v>
      </c>
      <c r="M245" t="e">
        <v>#NUM!</v>
      </c>
      <c r="P245" t="b">
        <f t="shared" si="22"/>
        <v>1</v>
      </c>
      <c r="Q245" t="b">
        <f t="shared" si="23"/>
        <v>1</v>
      </c>
    </row>
    <row r="246" spans="1:17">
      <c r="A246" t="s">
        <v>81</v>
      </c>
      <c r="B246" t="e">
        <f t="shared" si="21"/>
        <v>#NUM!</v>
      </c>
      <c r="C246">
        <v>0.6</v>
      </c>
      <c r="D246">
        <v>1.5</v>
      </c>
      <c r="E246">
        <v>0</v>
      </c>
      <c r="J246" s="1">
        <v>3</v>
      </c>
      <c r="M246" t="e">
        <v>#NUM!</v>
      </c>
      <c r="P246" t="b">
        <f t="shared" si="22"/>
        <v>1</v>
      </c>
      <c r="Q246" t="b">
        <f t="shared" si="23"/>
        <v>1</v>
      </c>
    </row>
    <row r="248" spans="1:17">
      <c r="A248">
        <v>2.6900917354660405E-2</v>
      </c>
      <c r="B248">
        <f>BETADIST(C248,D248,E248,F248)</f>
        <v>2.6900917354660405E-2</v>
      </c>
      <c r="C248">
        <v>-0.1</v>
      </c>
      <c r="D248">
        <v>1.5</v>
      </c>
      <c r="E248">
        <v>0.5</v>
      </c>
      <c r="F248">
        <v>-0.3</v>
      </c>
      <c r="J248" s="1">
        <v>4</v>
      </c>
      <c r="P248" t="b">
        <f>OR(ISBLANK(B248),IF(ISERROR(B248),ERROR.TYPE(B248)=IF(ISBLANK(M248),ERROR.TYPE(A248),ERROR.TYPE(M248)),IF(ISBLANK(M248),AND(NOT(ISBLANK(A248)),A248=B248),B248=M248)))</f>
        <v>1</v>
      </c>
      <c r="Q248" t="b">
        <f>IF(ISBLANK(O248),IF(ISERROR(P248),FALSE,P248),O248)</f>
        <v>1</v>
      </c>
    </row>
    <row r="250" spans="1:17">
      <c r="A250">
        <v>3.4896984506197104E-2</v>
      </c>
      <c r="B250">
        <f t="shared" ref="B250:B255" si="24">BETADIST(C250,D250,E250,F250,G250)</f>
        <v>3.4896984506197104E-2</v>
      </c>
      <c r="C250">
        <v>-0.1</v>
      </c>
      <c r="D250">
        <v>1.5</v>
      </c>
      <c r="E250">
        <v>0.5</v>
      </c>
      <c r="F250">
        <v>-0.3</v>
      </c>
      <c r="G250">
        <v>0.8</v>
      </c>
      <c r="J250" s="1">
        <v>5</v>
      </c>
      <c r="N250" t="s">
        <v>16</v>
      </c>
      <c r="P250" t="b">
        <f t="shared" ref="P250:P255" si="25">OR(ISBLANK(B250),IF(ISERROR(B250),ERROR.TYPE(B250)=IF(ISBLANK(M250),ERROR.TYPE(A250),ERROR.TYPE(M250)),IF(ISBLANK(M250),AND(NOT(ISBLANK(A250)),A250=B250),B250=M250)))</f>
        <v>1</v>
      </c>
      <c r="Q250" t="b">
        <f t="shared" ref="Q250:Q255" si="26">IF(ISBLANK(O250),IF(ISERROR(P250),FALSE,P250),O250)</f>
        <v>1</v>
      </c>
    </row>
    <row r="251" spans="1:17">
      <c r="A251">
        <v>0</v>
      </c>
      <c r="B251">
        <f t="shared" si="24"/>
        <v>0</v>
      </c>
      <c r="C251">
        <v>-0.3</v>
      </c>
      <c r="D251">
        <v>1.5</v>
      </c>
      <c r="E251">
        <v>0.5</v>
      </c>
      <c r="F251">
        <v>-0.3</v>
      </c>
      <c r="G251">
        <v>0.8</v>
      </c>
      <c r="J251" s="1">
        <v>5</v>
      </c>
      <c r="N251" t="s">
        <v>16</v>
      </c>
      <c r="P251" t="b">
        <f t="shared" si="25"/>
        <v>1</v>
      </c>
      <c r="Q251" t="b">
        <f t="shared" si="26"/>
        <v>1</v>
      </c>
    </row>
    <row r="252" spans="1:17">
      <c r="A252">
        <v>1</v>
      </c>
      <c r="B252">
        <f t="shared" si="24"/>
        <v>1</v>
      </c>
      <c r="C252">
        <v>0.8</v>
      </c>
      <c r="D252">
        <v>1.5</v>
      </c>
      <c r="E252">
        <v>0.5</v>
      </c>
      <c r="F252">
        <v>-0.3</v>
      </c>
      <c r="G252">
        <v>0.8</v>
      </c>
      <c r="J252" s="1">
        <v>5</v>
      </c>
      <c r="N252" t="s">
        <v>16</v>
      </c>
      <c r="P252" t="b">
        <f t="shared" si="25"/>
        <v>1</v>
      </c>
      <c r="Q252" t="b">
        <f t="shared" si="26"/>
        <v>1</v>
      </c>
    </row>
    <row r="253" spans="1:17">
      <c r="A253" t="s">
        <v>81</v>
      </c>
      <c r="B253" t="e">
        <f t="shared" si="24"/>
        <v>#NUM!</v>
      </c>
      <c r="C253">
        <v>0.2</v>
      </c>
      <c r="D253">
        <v>1.5</v>
      </c>
      <c r="E253">
        <v>0.5</v>
      </c>
      <c r="F253">
        <v>0.3</v>
      </c>
      <c r="G253">
        <v>0.8</v>
      </c>
      <c r="J253" s="1">
        <v>5</v>
      </c>
      <c r="M253" t="e">
        <v>#NUM!</v>
      </c>
      <c r="N253" t="s">
        <v>16</v>
      </c>
      <c r="P253" t="b">
        <f t="shared" si="25"/>
        <v>1</v>
      </c>
      <c r="Q253" t="b">
        <f t="shared" si="26"/>
        <v>1</v>
      </c>
    </row>
    <row r="254" spans="1:17">
      <c r="A254" t="s">
        <v>81</v>
      </c>
      <c r="B254" t="e">
        <f t="shared" si="24"/>
        <v>#NUM!</v>
      </c>
      <c r="C254">
        <v>0.9</v>
      </c>
      <c r="D254">
        <v>1.5</v>
      </c>
      <c r="E254">
        <v>0.5</v>
      </c>
      <c r="F254">
        <v>0.3</v>
      </c>
      <c r="G254">
        <v>0.8</v>
      </c>
      <c r="J254" s="1">
        <v>5</v>
      </c>
      <c r="M254" t="e">
        <v>#NUM!</v>
      </c>
      <c r="N254" t="s">
        <v>16</v>
      </c>
      <c r="P254" t="b">
        <f t="shared" si="25"/>
        <v>1</v>
      </c>
      <c r="Q254" t="b">
        <f t="shared" si="26"/>
        <v>1</v>
      </c>
    </row>
    <row r="255" spans="1:17">
      <c r="A255" t="s">
        <v>81</v>
      </c>
      <c r="B255" t="e">
        <f t="shared" si="24"/>
        <v>#NUM!</v>
      </c>
      <c r="C255">
        <v>0.9</v>
      </c>
      <c r="D255">
        <v>1.5</v>
      </c>
      <c r="E255">
        <v>0.5</v>
      </c>
      <c r="F255">
        <v>0.9</v>
      </c>
      <c r="G255">
        <v>0.9</v>
      </c>
      <c r="J255" s="1">
        <v>5</v>
      </c>
      <c r="M255" t="e">
        <v>#NUM!</v>
      </c>
      <c r="N255" t="s">
        <v>16</v>
      </c>
      <c r="P255" t="b">
        <f t="shared" si="25"/>
        <v>1</v>
      </c>
      <c r="Q255" t="b">
        <f t="shared" si="26"/>
        <v>1</v>
      </c>
    </row>
    <row r="257" spans="1:17">
      <c r="A257">
        <v>1</v>
      </c>
      <c r="B257">
        <f t="shared" ref="B257:B282" si="27">BINOMDIST(C257,D257,E257,F257)</f>
        <v>1</v>
      </c>
      <c r="C257">
        <v>2</v>
      </c>
      <c r="D257">
        <v>3</v>
      </c>
      <c r="E257">
        <v>0</v>
      </c>
      <c r="F257" t="b">
        <v>1</v>
      </c>
      <c r="J257" s="1">
        <v>4</v>
      </c>
      <c r="K257" t="s">
        <v>35</v>
      </c>
      <c r="L257" t="s">
        <v>35</v>
      </c>
      <c r="P257" t="b">
        <f t="shared" ref="P257:P283" si="28">OR(ISBLANK(B257),IF(ISERROR(B257),ERROR.TYPE(B257)=IF(ISBLANK(M257),ERROR.TYPE(A257),ERROR.TYPE(M257)),IF(ISBLANK(M257),AND(NOT(ISBLANK(A257)),A257=B257),B257=M257)))</f>
        <v>1</v>
      </c>
      <c r="Q257" t="b">
        <f t="shared" ref="Q257:Q283" si="29">IF(ISBLANK(O257),IF(ISERROR(P257),FALSE,P257),O257)</f>
        <v>1</v>
      </c>
    </row>
    <row r="258" spans="1:17">
      <c r="A258">
        <v>0.51200000000000012</v>
      </c>
      <c r="B258">
        <f t="shared" si="27"/>
        <v>0.51200000000000012</v>
      </c>
      <c r="C258">
        <v>0</v>
      </c>
      <c r="D258">
        <v>3</v>
      </c>
      <c r="E258">
        <v>0.2</v>
      </c>
      <c r="F258" t="b">
        <v>1</v>
      </c>
      <c r="J258" s="1">
        <v>4</v>
      </c>
      <c r="L258" s="3"/>
      <c r="P258" t="b">
        <f t="shared" si="28"/>
        <v>1</v>
      </c>
      <c r="Q258" t="b">
        <f t="shared" si="29"/>
        <v>1</v>
      </c>
    </row>
    <row r="259" spans="1:17">
      <c r="A259">
        <v>0.89600000000000013</v>
      </c>
      <c r="B259">
        <f t="shared" si="27"/>
        <v>0.89600000000000013</v>
      </c>
      <c r="C259">
        <v>1</v>
      </c>
      <c r="D259">
        <v>3</v>
      </c>
      <c r="E259">
        <v>0.2</v>
      </c>
      <c r="F259" t="b">
        <v>1</v>
      </c>
      <c r="J259" s="1">
        <v>4</v>
      </c>
      <c r="P259" t="b">
        <f t="shared" si="28"/>
        <v>1</v>
      </c>
      <c r="Q259" t="b">
        <f t="shared" si="29"/>
        <v>1</v>
      </c>
    </row>
    <row r="260" spans="1:17">
      <c r="A260">
        <v>0.99200000000000021</v>
      </c>
      <c r="B260">
        <f t="shared" si="27"/>
        <v>0.99200000000000021</v>
      </c>
      <c r="C260">
        <v>2</v>
      </c>
      <c r="D260">
        <v>3</v>
      </c>
      <c r="E260">
        <v>0.2</v>
      </c>
      <c r="F260" t="b">
        <v>1</v>
      </c>
      <c r="J260" s="1">
        <v>4</v>
      </c>
      <c r="P260" t="b">
        <f t="shared" si="28"/>
        <v>1</v>
      </c>
      <c r="Q260" t="b">
        <f t="shared" si="29"/>
        <v>1</v>
      </c>
    </row>
    <row r="261" spans="1:17">
      <c r="A261">
        <v>1</v>
      </c>
      <c r="B261">
        <f t="shared" si="27"/>
        <v>1.0000000000000002</v>
      </c>
      <c r="C261">
        <v>3</v>
      </c>
      <c r="D261">
        <v>3</v>
      </c>
      <c r="E261">
        <v>0.2</v>
      </c>
      <c r="F261" t="b">
        <v>1</v>
      </c>
      <c r="J261" s="1">
        <v>4</v>
      </c>
      <c r="P261" t="b">
        <f t="shared" si="28"/>
        <v>1</v>
      </c>
      <c r="Q261" t="b">
        <f t="shared" si="29"/>
        <v>1</v>
      </c>
    </row>
    <row r="262" spans="1:17">
      <c r="A262">
        <v>0.64</v>
      </c>
      <c r="B262">
        <f t="shared" si="27"/>
        <v>0.64</v>
      </c>
      <c r="C262">
        <v>0</v>
      </c>
      <c r="D262">
        <v>2</v>
      </c>
      <c r="E262">
        <v>0.2</v>
      </c>
      <c r="F262" t="b">
        <v>1</v>
      </c>
      <c r="J262" s="1">
        <v>4</v>
      </c>
      <c r="L262" s="3"/>
      <c r="P262" t="b">
        <f t="shared" si="28"/>
        <v>1</v>
      </c>
      <c r="Q262" t="b">
        <f t="shared" si="29"/>
        <v>1</v>
      </c>
    </row>
    <row r="263" spans="1:17">
      <c r="A263">
        <v>0.36</v>
      </c>
      <c r="B263">
        <f t="shared" si="27"/>
        <v>0.36</v>
      </c>
      <c r="C263">
        <v>1</v>
      </c>
      <c r="D263">
        <v>2</v>
      </c>
      <c r="E263">
        <v>0.8</v>
      </c>
      <c r="F263" t="b">
        <v>1</v>
      </c>
      <c r="J263" s="1">
        <v>4</v>
      </c>
      <c r="P263" t="b">
        <f t="shared" si="28"/>
        <v>1</v>
      </c>
      <c r="Q263" t="b">
        <f t="shared" si="29"/>
        <v>1</v>
      </c>
    </row>
    <row r="264" spans="1:17">
      <c r="A264">
        <v>1</v>
      </c>
      <c r="B264">
        <f t="shared" si="27"/>
        <v>1</v>
      </c>
      <c r="C264">
        <v>2</v>
      </c>
      <c r="D264">
        <v>2</v>
      </c>
      <c r="E264">
        <v>0.8</v>
      </c>
      <c r="F264" t="b">
        <v>1</v>
      </c>
      <c r="J264" s="1">
        <v>4</v>
      </c>
      <c r="P264" t="b">
        <f t="shared" si="28"/>
        <v>1</v>
      </c>
      <c r="Q264" t="b">
        <f t="shared" si="29"/>
        <v>1</v>
      </c>
    </row>
    <row r="265" spans="1:17">
      <c r="A265">
        <v>0</v>
      </c>
      <c r="B265">
        <f t="shared" si="27"/>
        <v>0</v>
      </c>
      <c r="C265">
        <v>1</v>
      </c>
      <c r="D265">
        <v>2</v>
      </c>
      <c r="E265">
        <v>1</v>
      </c>
      <c r="F265" t="b">
        <v>1</v>
      </c>
      <c r="J265" s="1">
        <v>4</v>
      </c>
      <c r="P265" t="b">
        <f t="shared" si="28"/>
        <v>1</v>
      </c>
      <c r="Q265" t="b">
        <f t="shared" si="29"/>
        <v>1</v>
      </c>
    </row>
    <row r="266" spans="1:17">
      <c r="A266">
        <v>1</v>
      </c>
      <c r="B266">
        <f t="shared" si="27"/>
        <v>1</v>
      </c>
      <c r="C266">
        <v>2</v>
      </c>
      <c r="D266">
        <v>2</v>
      </c>
      <c r="E266">
        <v>1</v>
      </c>
      <c r="F266" t="b">
        <v>1</v>
      </c>
      <c r="J266" s="1">
        <v>4</v>
      </c>
      <c r="P266" t="b">
        <f t="shared" si="28"/>
        <v>1</v>
      </c>
      <c r="Q266" t="b">
        <f t="shared" si="29"/>
        <v>1</v>
      </c>
    </row>
    <row r="267" spans="1:17">
      <c r="A267">
        <v>0.51200000000000012</v>
      </c>
      <c r="B267">
        <f t="shared" si="27"/>
        <v>0.51200000000000012</v>
      </c>
      <c r="C267">
        <v>0.9</v>
      </c>
      <c r="D267">
        <v>3.9</v>
      </c>
      <c r="E267">
        <v>0.2</v>
      </c>
      <c r="F267" t="b">
        <v>1</v>
      </c>
      <c r="J267" s="1">
        <v>4</v>
      </c>
      <c r="L267" s="3"/>
      <c r="P267" t="b">
        <f t="shared" si="28"/>
        <v>1</v>
      </c>
      <c r="Q267" t="b">
        <f t="shared" si="29"/>
        <v>1</v>
      </c>
    </row>
    <row r="268" spans="1:17">
      <c r="A268">
        <v>0</v>
      </c>
      <c r="B268">
        <f t="shared" si="27"/>
        <v>0</v>
      </c>
      <c r="C268">
        <v>2</v>
      </c>
      <c r="D268">
        <v>3</v>
      </c>
      <c r="E268">
        <v>0</v>
      </c>
      <c r="F268" t="b">
        <v>0</v>
      </c>
      <c r="J268" s="1">
        <v>4</v>
      </c>
      <c r="L268" s="3"/>
      <c r="P268" t="b">
        <f t="shared" si="28"/>
        <v>1</v>
      </c>
      <c r="Q268" t="b">
        <f t="shared" si="29"/>
        <v>1</v>
      </c>
    </row>
    <row r="269" spans="1:17">
      <c r="A269">
        <v>0.51200000000000012</v>
      </c>
      <c r="B269">
        <f t="shared" si="27"/>
        <v>0.51200000000000012</v>
      </c>
      <c r="C269">
        <v>0</v>
      </c>
      <c r="D269">
        <v>3</v>
      </c>
      <c r="E269">
        <v>0.2</v>
      </c>
      <c r="F269" t="b">
        <v>0</v>
      </c>
      <c r="J269" s="1">
        <v>4</v>
      </c>
      <c r="L269" s="3"/>
      <c r="P269" t="b">
        <f t="shared" si="28"/>
        <v>1</v>
      </c>
      <c r="Q269" t="b">
        <f t="shared" si="29"/>
        <v>1</v>
      </c>
    </row>
    <row r="270" spans="1:17">
      <c r="A270">
        <v>0.38400000000000006</v>
      </c>
      <c r="B270">
        <f t="shared" si="27"/>
        <v>0.38400000000000006</v>
      </c>
      <c r="C270">
        <v>1</v>
      </c>
      <c r="D270">
        <v>3</v>
      </c>
      <c r="E270">
        <v>0.2</v>
      </c>
      <c r="F270" t="b">
        <v>0</v>
      </c>
      <c r="J270" s="1">
        <v>4</v>
      </c>
      <c r="P270" t="b">
        <f t="shared" si="28"/>
        <v>1</v>
      </c>
      <c r="Q270" t="b">
        <f t="shared" si="29"/>
        <v>1</v>
      </c>
    </row>
    <row r="271" spans="1:17">
      <c r="A271">
        <v>9.600000000000003E-2</v>
      </c>
      <c r="B271">
        <f t="shared" si="27"/>
        <v>9.600000000000003E-2</v>
      </c>
      <c r="C271">
        <v>2</v>
      </c>
      <c r="D271">
        <v>3</v>
      </c>
      <c r="E271">
        <v>0.2</v>
      </c>
      <c r="F271" t="b">
        <v>0</v>
      </c>
      <c r="J271" s="1">
        <v>4</v>
      </c>
      <c r="P271" t="b">
        <f t="shared" si="28"/>
        <v>1</v>
      </c>
      <c r="Q271" t="b">
        <f t="shared" si="29"/>
        <v>1</v>
      </c>
    </row>
    <row r="272" spans="1:17">
      <c r="A272">
        <v>8.0000000000000036E-3</v>
      </c>
      <c r="B272">
        <f t="shared" si="27"/>
        <v>8.0000000000000036E-3</v>
      </c>
      <c r="C272">
        <v>3</v>
      </c>
      <c r="D272">
        <v>3</v>
      </c>
      <c r="E272">
        <v>0.2</v>
      </c>
      <c r="F272" t="b">
        <v>0</v>
      </c>
      <c r="J272" s="1">
        <v>4</v>
      </c>
      <c r="P272" t="b">
        <f t="shared" si="28"/>
        <v>1</v>
      </c>
      <c r="Q272" t="b">
        <f t="shared" si="29"/>
        <v>1</v>
      </c>
    </row>
    <row r="273" spans="1:17">
      <c r="A273">
        <v>0.64</v>
      </c>
      <c r="B273">
        <f t="shared" si="27"/>
        <v>0.64</v>
      </c>
      <c r="C273">
        <v>0</v>
      </c>
      <c r="D273">
        <v>2</v>
      </c>
      <c r="E273">
        <v>0.2</v>
      </c>
      <c r="F273" t="b">
        <v>0</v>
      </c>
      <c r="J273" s="1">
        <v>4</v>
      </c>
      <c r="L273" s="3"/>
      <c r="P273" t="b">
        <f t="shared" si="28"/>
        <v>1</v>
      </c>
      <c r="Q273" t="b">
        <f t="shared" si="29"/>
        <v>1</v>
      </c>
    </row>
    <row r="274" spans="1:17">
      <c r="A274">
        <v>0.32</v>
      </c>
      <c r="B274">
        <f t="shared" si="27"/>
        <v>0.32</v>
      </c>
      <c r="C274">
        <v>1</v>
      </c>
      <c r="D274">
        <v>2</v>
      </c>
      <c r="E274">
        <v>0.8</v>
      </c>
      <c r="F274" t="b">
        <v>0</v>
      </c>
      <c r="J274" s="1">
        <v>4</v>
      </c>
      <c r="P274" t="b">
        <f t="shared" si="28"/>
        <v>1</v>
      </c>
      <c r="Q274" t="b">
        <f t="shared" si="29"/>
        <v>1</v>
      </c>
    </row>
    <row r="275" spans="1:17">
      <c r="A275">
        <v>0.64</v>
      </c>
      <c r="B275">
        <f t="shared" si="27"/>
        <v>0.64</v>
      </c>
      <c r="C275">
        <v>2</v>
      </c>
      <c r="D275">
        <v>2</v>
      </c>
      <c r="E275">
        <v>0.8</v>
      </c>
      <c r="F275" t="b">
        <v>0</v>
      </c>
      <c r="J275" s="1">
        <v>4</v>
      </c>
      <c r="P275" t="b">
        <f t="shared" si="28"/>
        <v>1</v>
      </c>
      <c r="Q275" t="b">
        <f t="shared" si="29"/>
        <v>1</v>
      </c>
    </row>
    <row r="276" spans="1:17">
      <c r="A276">
        <v>0</v>
      </c>
      <c r="B276">
        <f t="shared" si="27"/>
        <v>0</v>
      </c>
      <c r="C276">
        <v>1</v>
      </c>
      <c r="D276">
        <v>2</v>
      </c>
      <c r="E276">
        <v>1</v>
      </c>
      <c r="F276" t="b">
        <v>0</v>
      </c>
      <c r="J276" s="1">
        <v>4</v>
      </c>
      <c r="P276" t="b">
        <f t="shared" si="28"/>
        <v>1</v>
      </c>
      <c r="Q276" t="b">
        <f t="shared" si="29"/>
        <v>1</v>
      </c>
    </row>
    <row r="277" spans="1:17">
      <c r="A277">
        <v>1</v>
      </c>
      <c r="B277">
        <f t="shared" si="27"/>
        <v>1</v>
      </c>
      <c r="C277">
        <v>2</v>
      </c>
      <c r="D277">
        <v>2</v>
      </c>
      <c r="E277">
        <v>1</v>
      </c>
      <c r="F277" t="b">
        <v>0</v>
      </c>
      <c r="J277" s="1">
        <v>4</v>
      </c>
      <c r="P277" t="b">
        <f t="shared" si="28"/>
        <v>1</v>
      </c>
      <c r="Q277" t="b">
        <f t="shared" si="29"/>
        <v>1</v>
      </c>
    </row>
    <row r="278" spans="1:17">
      <c r="A278">
        <v>9.600000000000003E-2</v>
      </c>
      <c r="B278">
        <f t="shared" si="27"/>
        <v>9.600000000000003E-2</v>
      </c>
      <c r="C278">
        <v>2.9</v>
      </c>
      <c r="D278">
        <v>3.9</v>
      </c>
      <c r="E278">
        <v>0.2</v>
      </c>
      <c r="F278" t="b">
        <v>0</v>
      </c>
      <c r="J278" s="1">
        <v>4</v>
      </c>
      <c r="P278" t="b">
        <f t="shared" si="28"/>
        <v>1</v>
      </c>
      <c r="Q278" t="b">
        <f t="shared" si="29"/>
        <v>1</v>
      </c>
    </row>
    <row r="279" spans="1:17">
      <c r="A279" t="s">
        <v>81</v>
      </c>
      <c r="B279" t="e">
        <f t="shared" si="27"/>
        <v>#NUM!</v>
      </c>
      <c r="C279">
        <v>-1</v>
      </c>
      <c r="D279">
        <v>3</v>
      </c>
      <c r="E279">
        <v>0.2</v>
      </c>
      <c r="F279" t="b">
        <v>1</v>
      </c>
      <c r="J279" s="1">
        <v>4</v>
      </c>
      <c r="M279" t="e">
        <v>#NUM!</v>
      </c>
      <c r="P279" t="b">
        <f t="shared" si="28"/>
        <v>1</v>
      </c>
      <c r="Q279" t="b">
        <f t="shared" si="29"/>
        <v>1</v>
      </c>
    </row>
    <row r="280" spans="1:17">
      <c r="A280" t="s">
        <v>81</v>
      </c>
      <c r="B280" t="e">
        <f t="shared" si="27"/>
        <v>#NUM!</v>
      </c>
      <c r="C280">
        <v>4</v>
      </c>
      <c r="D280">
        <v>3</v>
      </c>
      <c r="E280">
        <v>0.2</v>
      </c>
      <c r="F280" t="b">
        <v>1</v>
      </c>
      <c r="J280" s="1">
        <v>4</v>
      </c>
      <c r="L280" s="3"/>
      <c r="M280" t="e">
        <v>#NUM!</v>
      </c>
      <c r="P280" t="b">
        <f t="shared" si="28"/>
        <v>1</v>
      </c>
      <c r="Q280" t="b">
        <f t="shared" si="29"/>
        <v>1</v>
      </c>
    </row>
    <row r="281" spans="1:17">
      <c r="A281" t="s">
        <v>81</v>
      </c>
      <c r="B281" t="e">
        <f t="shared" si="27"/>
        <v>#NUM!</v>
      </c>
      <c r="C281">
        <v>1</v>
      </c>
      <c r="D281">
        <v>3</v>
      </c>
      <c r="E281">
        <v>-1E-3</v>
      </c>
      <c r="F281" t="b">
        <v>1</v>
      </c>
      <c r="J281" s="1">
        <v>4</v>
      </c>
      <c r="M281" t="e">
        <v>#NUM!</v>
      </c>
      <c r="P281" t="b">
        <f t="shared" si="28"/>
        <v>1</v>
      </c>
      <c r="Q281" t="b">
        <f t="shared" si="29"/>
        <v>1</v>
      </c>
    </row>
    <row r="282" spans="1:17">
      <c r="A282" t="s">
        <v>81</v>
      </c>
      <c r="B282" t="e">
        <f t="shared" si="27"/>
        <v>#NUM!</v>
      </c>
      <c r="C282">
        <v>1</v>
      </c>
      <c r="D282">
        <v>3</v>
      </c>
      <c r="E282">
        <v>1.0009999999999999</v>
      </c>
      <c r="F282" t="b">
        <v>1</v>
      </c>
      <c r="J282" s="1">
        <v>4</v>
      </c>
      <c r="M282" t="e">
        <v>#NUM!</v>
      </c>
      <c r="P282" t="b">
        <f t="shared" si="28"/>
        <v>1</v>
      </c>
      <c r="Q282" t="b">
        <f t="shared" si="29"/>
        <v>1</v>
      </c>
    </row>
    <row r="283" spans="1:17">
      <c r="A283" t="s">
        <v>81</v>
      </c>
      <c r="B283" t="e">
        <f>BINOMDIST(C283,D283,E283,F283)</f>
        <v>#NUM!</v>
      </c>
      <c r="C283">
        <v>1000000000</v>
      </c>
      <c r="D283">
        <v>10000000000</v>
      </c>
      <c r="E283">
        <v>0.5</v>
      </c>
      <c r="F283" t="b">
        <v>0</v>
      </c>
      <c r="J283" s="1">
        <v>4</v>
      </c>
      <c r="M283" t="e">
        <v>#NUM!</v>
      </c>
      <c r="P283" t="b">
        <f t="shared" si="28"/>
        <v>1</v>
      </c>
      <c r="Q283" t="b">
        <f t="shared" si="29"/>
        <v>1</v>
      </c>
    </row>
    <row r="285" spans="1:17">
      <c r="A285">
        <v>0.8</v>
      </c>
      <c r="B285">
        <f t="shared" ref="B285:B307" si="30">NEGBINOMDIST(C285,D285,E285)</f>
        <v>0.8</v>
      </c>
      <c r="C285">
        <v>0</v>
      </c>
      <c r="D285">
        <v>1</v>
      </c>
      <c r="E285">
        <v>0.8</v>
      </c>
      <c r="J285" s="1">
        <v>3</v>
      </c>
      <c r="K285" t="s">
        <v>36</v>
      </c>
      <c r="L285" t="s">
        <v>36</v>
      </c>
      <c r="P285" t="b">
        <f t="shared" ref="P285:P307" si="31">OR(ISBLANK(B285),IF(ISERROR(B285),ERROR.TYPE(B285)=IF(ISBLANK(M285),ERROR.TYPE(A285),ERROR.TYPE(M285)),IF(ISBLANK(M285),AND(NOT(ISBLANK(A285)),A285=B285),B285=M285)))</f>
        <v>1</v>
      </c>
      <c r="Q285" t="b">
        <f t="shared" ref="Q285:Q307" si="32">IF(ISBLANK(O285),IF(ISERROR(P285),FALSE,P285),O285)</f>
        <v>1</v>
      </c>
    </row>
    <row r="286" spans="1:17">
      <c r="A286">
        <v>0.16</v>
      </c>
      <c r="B286">
        <f t="shared" si="30"/>
        <v>0.16</v>
      </c>
      <c r="C286">
        <v>1</v>
      </c>
      <c r="D286">
        <v>1</v>
      </c>
      <c r="E286">
        <v>0.8</v>
      </c>
      <c r="J286" s="1">
        <v>3</v>
      </c>
      <c r="L286" s="3"/>
      <c r="P286" t="b">
        <f t="shared" si="31"/>
        <v>1</v>
      </c>
      <c r="Q286" t="b">
        <f t="shared" si="32"/>
        <v>1</v>
      </c>
    </row>
    <row r="287" spans="1:17">
      <c r="A287">
        <v>3.1999999999999994E-2</v>
      </c>
      <c r="B287">
        <f t="shared" si="30"/>
        <v>3.1999999999999994E-2</v>
      </c>
      <c r="C287">
        <v>2</v>
      </c>
      <c r="D287">
        <v>1</v>
      </c>
      <c r="E287">
        <v>0.8</v>
      </c>
      <c r="J287" s="1">
        <v>3</v>
      </c>
      <c r="P287" t="b">
        <f t="shared" si="31"/>
        <v>1</v>
      </c>
      <c r="Q287" t="b">
        <f t="shared" si="32"/>
        <v>1</v>
      </c>
    </row>
    <row r="288" spans="1:17">
      <c r="A288">
        <v>6.3999999999999977E-3</v>
      </c>
      <c r="B288">
        <f t="shared" si="30"/>
        <v>6.3999999999999977E-3</v>
      </c>
      <c r="C288">
        <v>3</v>
      </c>
      <c r="D288">
        <v>1</v>
      </c>
      <c r="E288">
        <v>0.8</v>
      </c>
      <c r="J288" s="1">
        <v>3</v>
      </c>
      <c r="P288" t="b">
        <f t="shared" si="31"/>
        <v>1</v>
      </c>
      <c r="Q288" t="b">
        <f t="shared" si="32"/>
        <v>1</v>
      </c>
    </row>
    <row r="289" spans="1:17">
      <c r="A289">
        <v>0.64</v>
      </c>
      <c r="B289">
        <f t="shared" si="30"/>
        <v>0.64</v>
      </c>
      <c r="C289">
        <v>0</v>
      </c>
      <c r="D289">
        <v>2</v>
      </c>
      <c r="E289">
        <v>0.8</v>
      </c>
      <c r="J289" s="1">
        <v>3</v>
      </c>
      <c r="P289" t="b">
        <f t="shared" si="31"/>
        <v>1</v>
      </c>
      <c r="Q289" t="b">
        <f t="shared" si="32"/>
        <v>1</v>
      </c>
    </row>
    <row r="290" spans="1:17">
      <c r="A290">
        <v>0.25600000000000001</v>
      </c>
      <c r="B290">
        <f t="shared" si="30"/>
        <v>0.25600000000000001</v>
      </c>
      <c r="C290">
        <v>1</v>
      </c>
      <c r="D290">
        <v>2</v>
      </c>
      <c r="E290">
        <v>0.8</v>
      </c>
      <c r="J290" s="1">
        <v>3</v>
      </c>
      <c r="L290" s="3"/>
      <c r="P290" t="b">
        <f t="shared" si="31"/>
        <v>1</v>
      </c>
      <c r="Q290" t="b">
        <f t="shared" si="32"/>
        <v>1</v>
      </c>
    </row>
    <row r="291" spans="1:17">
      <c r="A291">
        <v>7.6799999999999979E-2</v>
      </c>
      <c r="B291">
        <f t="shared" si="30"/>
        <v>7.6799999999999979E-2</v>
      </c>
      <c r="C291">
        <v>2</v>
      </c>
      <c r="D291">
        <v>2</v>
      </c>
      <c r="E291">
        <v>0.8</v>
      </c>
      <c r="J291" s="1">
        <v>3</v>
      </c>
      <c r="P291" t="b">
        <f t="shared" si="31"/>
        <v>1</v>
      </c>
      <c r="Q291" t="b">
        <f t="shared" si="32"/>
        <v>1</v>
      </c>
    </row>
    <row r="292" spans="1:17">
      <c r="A292">
        <v>2.0479999999999991E-2</v>
      </c>
      <c r="B292">
        <f t="shared" si="30"/>
        <v>2.0479999999999991E-2</v>
      </c>
      <c r="C292">
        <v>3</v>
      </c>
      <c r="D292">
        <v>2</v>
      </c>
      <c r="E292">
        <v>0.8</v>
      </c>
      <c r="J292" s="1">
        <v>3</v>
      </c>
      <c r="P292" t="b">
        <f t="shared" si="31"/>
        <v>1</v>
      </c>
      <c r="Q292" t="b">
        <f t="shared" si="32"/>
        <v>1</v>
      </c>
    </row>
    <row r="293" spans="1:17">
      <c r="A293">
        <v>0.51200000000000012</v>
      </c>
      <c r="B293">
        <f t="shared" si="30"/>
        <v>0.51200000000000012</v>
      </c>
      <c r="C293">
        <v>0</v>
      </c>
      <c r="D293">
        <v>3</v>
      </c>
      <c r="E293">
        <v>0.8</v>
      </c>
      <c r="J293" s="1">
        <v>3</v>
      </c>
      <c r="P293" t="b">
        <f t="shared" si="31"/>
        <v>1</v>
      </c>
      <c r="Q293" t="b">
        <f t="shared" si="32"/>
        <v>1</v>
      </c>
    </row>
    <row r="294" spans="1:17">
      <c r="A294">
        <v>0.30720000000000003</v>
      </c>
      <c r="B294">
        <f t="shared" si="30"/>
        <v>0.30720000000000003</v>
      </c>
      <c r="C294">
        <v>1</v>
      </c>
      <c r="D294">
        <v>3</v>
      </c>
      <c r="E294">
        <v>0.8</v>
      </c>
      <c r="J294" s="1">
        <v>3</v>
      </c>
      <c r="P294" t="b">
        <f t="shared" si="31"/>
        <v>1</v>
      </c>
      <c r="Q294" t="b">
        <f t="shared" si="32"/>
        <v>1</v>
      </c>
    </row>
    <row r="295" spans="1:17">
      <c r="A295">
        <v>0.12287999999999999</v>
      </c>
      <c r="B295">
        <f t="shared" si="30"/>
        <v>0.12287999999999999</v>
      </c>
      <c r="C295">
        <v>2</v>
      </c>
      <c r="D295">
        <v>3</v>
      </c>
      <c r="E295">
        <v>0.8</v>
      </c>
      <c r="J295" s="1">
        <v>3</v>
      </c>
      <c r="L295" s="3"/>
      <c r="P295" t="b">
        <f t="shared" si="31"/>
        <v>1</v>
      </c>
      <c r="Q295" t="b">
        <f t="shared" si="32"/>
        <v>1</v>
      </c>
    </row>
    <row r="296" spans="1:17">
      <c r="A296">
        <v>4.0959999999999989E-2</v>
      </c>
      <c r="B296">
        <f t="shared" si="30"/>
        <v>4.0959999999999989E-2</v>
      </c>
      <c r="C296">
        <v>3</v>
      </c>
      <c r="D296">
        <v>3</v>
      </c>
      <c r="E296">
        <v>0.8</v>
      </c>
      <c r="J296" s="1">
        <v>3</v>
      </c>
      <c r="L296" s="3"/>
      <c r="P296" t="b">
        <f t="shared" si="31"/>
        <v>1</v>
      </c>
      <c r="Q296" t="b">
        <f t="shared" si="32"/>
        <v>1</v>
      </c>
    </row>
    <row r="297" spans="1:17">
      <c r="A297">
        <v>0.04</v>
      </c>
      <c r="B297">
        <f t="shared" si="30"/>
        <v>4.0000000000000008E-2</v>
      </c>
      <c r="C297">
        <v>0</v>
      </c>
      <c r="D297">
        <v>2</v>
      </c>
      <c r="E297">
        <v>0.2</v>
      </c>
      <c r="J297" s="1">
        <v>3</v>
      </c>
      <c r="P297" t="b">
        <f t="shared" si="31"/>
        <v>1</v>
      </c>
      <c r="Q297" t="b">
        <f t="shared" si="32"/>
        <v>1</v>
      </c>
    </row>
    <row r="298" spans="1:17">
      <c r="A298">
        <v>6.4000000000000015E-2</v>
      </c>
      <c r="B298">
        <f t="shared" si="30"/>
        <v>6.4000000000000015E-2</v>
      </c>
      <c r="C298">
        <v>1</v>
      </c>
      <c r="D298">
        <v>2</v>
      </c>
      <c r="E298">
        <v>0.2</v>
      </c>
      <c r="J298" s="1">
        <v>3</v>
      </c>
      <c r="P298" t="b">
        <f t="shared" si="31"/>
        <v>1</v>
      </c>
      <c r="Q298" t="b">
        <f t="shared" si="32"/>
        <v>1</v>
      </c>
    </row>
    <row r="299" spans="1:17">
      <c r="A299">
        <v>7.6800000000000007E-2</v>
      </c>
      <c r="B299">
        <f t="shared" si="30"/>
        <v>7.6800000000000007E-2</v>
      </c>
      <c r="C299">
        <v>2</v>
      </c>
      <c r="D299">
        <v>2</v>
      </c>
      <c r="E299">
        <v>0.2</v>
      </c>
      <c r="J299" s="1">
        <v>3</v>
      </c>
      <c r="P299" t="b">
        <f t="shared" si="31"/>
        <v>1</v>
      </c>
      <c r="Q299" t="b">
        <f t="shared" si="32"/>
        <v>1</v>
      </c>
    </row>
    <row r="300" spans="1:17">
      <c r="A300">
        <v>8.1920000000000034E-2</v>
      </c>
      <c r="B300">
        <f t="shared" si="30"/>
        <v>8.1920000000000034E-2</v>
      </c>
      <c r="C300">
        <v>3</v>
      </c>
      <c r="D300">
        <v>2</v>
      </c>
      <c r="E300">
        <v>0.2</v>
      </c>
      <c r="J300" s="1">
        <v>3</v>
      </c>
      <c r="L300" s="3"/>
      <c r="P300" t="b">
        <f t="shared" si="31"/>
        <v>1</v>
      </c>
      <c r="Q300" t="b">
        <f t="shared" si="32"/>
        <v>1</v>
      </c>
    </row>
    <row r="301" spans="1:17">
      <c r="A301">
        <v>8.1920000000000034E-2</v>
      </c>
      <c r="B301">
        <f t="shared" si="30"/>
        <v>8.1920000000000034E-2</v>
      </c>
      <c r="C301">
        <v>3.9</v>
      </c>
      <c r="D301">
        <v>2.9</v>
      </c>
      <c r="E301">
        <v>0.2</v>
      </c>
      <c r="J301" s="1">
        <v>3</v>
      </c>
      <c r="P301" t="b">
        <f t="shared" si="31"/>
        <v>1</v>
      </c>
      <c r="Q301" t="b">
        <f t="shared" si="32"/>
        <v>1</v>
      </c>
    </row>
    <row r="302" spans="1:17">
      <c r="A302" t="s">
        <v>81</v>
      </c>
      <c r="B302" t="e">
        <f t="shared" si="30"/>
        <v>#NUM!</v>
      </c>
      <c r="C302">
        <v>3</v>
      </c>
      <c r="D302">
        <v>2</v>
      </c>
      <c r="E302">
        <v>0</v>
      </c>
      <c r="J302" s="1">
        <v>3</v>
      </c>
      <c r="M302" t="e">
        <v>#NUM!</v>
      </c>
      <c r="P302" t="b">
        <f t="shared" si="31"/>
        <v>1</v>
      </c>
      <c r="Q302" t="b">
        <f t="shared" si="32"/>
        <v>1</v>
      </c>
    </row>
    <row r="303" spans="1:17">
      <c r="A303" t="s">
        <v>81</v>
      </c>
      <c r="B303" t="e">
        <f t="shared" si="30"/>
        <v>#NUM!</v>
      </c>
      <c r="C303">
        <v>3</v>
      </c>
      <c r="D303">
        <v>2</v>
      </c>
      <c r="E303">
        <v>-0.1</v>
      </c>
      <c r="J303" s="1">
        <v>3</v>
      </c>
      <c r="M303" t="e">
        <v>#NUM!</v>
      </c>
      <c r="P303" t="b">
        <f t="shared" si="31"/>
        <v>1</v>
      </c>
      <c r="Q303" t="b">
        <f t="shared" si="32"/>
        <v>1</v>
      </c>
    </row>
    <row r="304" spans="1:17">
      <c r="A304" t="s">
        <v>81</v>
      </c>
      <c r="B304" t="e">
        <f t="shared" si="30"/>
        <v>#NUM!</v>
      </c>
      <c r="C304">
        <v>3</v>
      </c>
      <c r="D304">
        <v>2</v>
      </c>
      <c r="E304">
        <v>1</v>
      </c>
      <c r="J304" s="1">
        <v>3</v>
      </c>
      <c r="M304" t="e">
        <v>#NUM!</v>
      </c>
      <c r="P304" t="b">
        <f t="shared" si="31"/>
        <v>1</v>
      </c>
      <c r="Q304" t="b">
        <f t="shared" si="32"/>
        <v>1</v>
      </c>
    </row>
    <row r="305" spans="1:17">
      <c r="A305" t="s">
        <v>81</v>
      </c>
      <c r="B305" t="e">
        <f t="shared" si="30"/>
        <v>#NUM!</v>
      </c>
      <c r="C305">
        <v>3</v>
      </c>
      <c r="D305">
        <v>2</v>
      </c>
      <c r="E305">
        <v>1.1000000000000001</v>
      </c>
      <c r="J305" s="1">
        <v>3</v>
      </c>
      <c r="M305" t="e">
        <v>#NUM!</v>
      </c>
      <c r="P305" t="b">
        <f t="shared" si="31"/>
        <v>1</v>
      </c>
      <c r="Q305" t="b">
        <f t="shared" si="32"/>
        <v>1</v>
      </c>
    </row>
    <row r="306" spans="1:17">
      <c r="A306" t="s">
        <v>81</v>
      </c>
      <c r="B306" t="e">
        <f t="shared" si="30"/>
        <v>#NUM!</v>
      </c>
      <c r="C306">
        <v>-1</v>
      </c>
      <c r="D306">
        <v>2</v>
      </c>
      <c r="E306">
        <v>0.8</v>
      </c>
      <c r="J306" s="1">
        <v>3</v>
      </c>
      <c r="M306" t="e">
        <v>#NUM!</v>
      </c>
      <c r="P306" t="b">
        <f t="shared" si="31"/>
        <v>1</v>
      </c>
      <c r="Q306" t="b">
        <f t="shared" si="32"/>
        <v>1</v>
      </c>
    </row>
    <row r="307" spans="1:17">
      <c r="A307" t="s">
        <v>81</v>
      </c>
      <c r="B307" t="e">
        <f t="shared" si="30"/>
        <v>#NUM!</v>
      </c>
      <c r="C307">
        <v>3</v>
      </c>
      <c r="D307">
        <v>0</v>
      </c>
      <c r="E307">
        <v>0.8</v>
      </c>
      <c r="J307" s="1">
        <v>3</v>
      </c>
      <c r="M307" t="e">
        <v>#NUM!</v>
      </c>
      <c r="P307" t="b">
        <f t="shared" si="31"/>
        <v>1</v>
      </c>
      <c r="Q307" t="b">
        <f t="shared" si="32"/>
        <v>1</v>
      </c>
    </row>
    <row r="309" spans="1:17">
      <c r="A309">
        <v>1</v>
      </c>
      <c r="B309">
        <f t="shared" ref="B309:B338" si="33">CHIDIST(C309,D309)</f>
        <v>1</v>
      </c>
      <c r="C309">
        <v>0</v>
      </c>
      <c r="D309">
        <v>1</v>
      </c>
      <c r="J309" s="1">
        <v>2</v>
      </c>
      <c r="K309" t="s">
        <v>37</v>
      </c>
      <c r="L309" t="s">
        <v>37</v>
      </c>
      <c r="P309" t="b">
        <f t="shared" ref="P309:P338" si="34">OR(ISBLANK(B309),IF(ISERROR(B309),ERROR.TYPE(B309)=IF(ISBLANK(M309),ERROR.TYPE(A309),ERROR.TYPE(M309)),IF(ISBLANK(M309),AND(NOT(ISBLANK(A309)),A309=B309),B309=M309)))</f>
        <v>1</v>
      </c>
      <c r="Q309" t="b">
        <f t="shared" ref="Q309:Q338" si="35">IF(ISBLANK(O309),IF(ISERROR(P309),FALSE,P309),O309)</f>
        <v>1</v>
      </c>
    </row>
    <row r="310" spans="1:17">
      <c r="A310">
        <v>0.75182963429462546</v>
      </c>
      <c r="B310">
        <f t="shared" si="33"/>
        <v>0.75182963429462546</v>
      </c>
      <c r="C310">
        <v>0.1</v>
      </c>
      <c r="D310">
        <v>1</v>
      </c>
      <c r="J310" s="1">
        <v>2</v>
      </c>
      <c r="P310" t="b">
        <f t="shared" si="34"/>
        <v>1</v>
      </c>
      <c r="Q310" t="b">
        <f t="shared" si="35"/>
        <v>1</v>
      </c>
    </row>
    <row r="311" spans="1:17">
      <c r="A311">
        <v>0.4795001239653619</v>
      </c>
      <c r="B311">
        <f t="shared" si="33"/>
        <v>0.4795001239653619</v>
      </c>
      <c r="C311">
        <v>0.5</v>
      </c>
      <c r="D311">
        <v>1</v>
      </c>
      <c r="J311" s="1">
        <v>2</v>
      </c>
      <c r="P311" t="b">
        <f t="shared" si="34"/>
        <v>1</v>
      </c>
      <c r="Q311" t="b">
        <f t="shared" si="35"/>
        <v>1</v>
      </c>
    </row>
    <row r="312" spans="1:17">
      <c r="A312">
        <v>1.5654023378513151E-3</v>
      </c>
      <c r="B312">
        <f t="shared" si="33"/>
        <v>1.5654023378513151E-3</v>
      </c>
      <c r="C312">
        <v>10</v>
      </c>
      <c r="D312">
        <v>1</v>
      </c>
      <c r="J312" s="1">
        <v>2</v>
      </c>
      <c r="P312" t="b">
        <f t="shared" si="34"/>
        <v>1</v>
      </c>
      <c r="Q312" t="b">
        <f t="shared" si="35"/>
        <v>1</v>
      </c>
    </row>
    <row r="313" spans="1:17">
      <c r="A313">
        <v>1</v>
      </c>
      <c r="B313">
        <f t="shared" si="33"/>
        <v>1</v>
      </c>
      <c r="C313">
        <v>0</v>
      </c>
      <c r="D313">
        <v>2</v>
      </c>
      <c r="J313" s="1">
        <v>2</v>
      </c>
      <c r="P313" t="b">
        <f t="shared" si="34"/>
        <v>1</v>
      </c>
      <c r="Q313" t="b">
        <f t="shared" si="35"/>
        <v>1</v>
      </c>
    </row>
    <row r="314" spans="1:17">
      <c r="A314">
        <v>0.9512294245194709</v>
      </c>
      <c r="B314">
        <f t="shared" si="33"/>
        <v>0.9512294245194709</v>
      </c>
      <c r="C314">
        <v>0.1</v>
      </c>
      <c r="D314">
        <v>2</v>
      </c>
      <c r="J314" s="1">
        <v>2</v>
      </c>
      <c r="P314" t="b">
        <f t="shared" si="34"/>
        <v>1</v>
      </c>
      <c r="Q314" t="b">
        <f t="shared" si="35"/>
        <v>1</v>
      </c>
    </row>
    <row r="315" spans="1:17">
      <c r="A315">
        <v>0.77880078336530478</v>
      </c>
      <c r="B315">
        <f t="shared" si="33"/>
        <v>0.77880078336530478</v>
      </c>
      <c r="C315">
        <v>0.5</v>
      </c>
      <c r="D315">
        <v>2</v>
      </c>
      <c r="J315" s="1">
        <v>2</v>
      </c>
      <c r="P315" t="b">
        <f t="shared" si="34"/>
        <v>1</v>
      </c>
      <c r="Q315" t="b">
        <f t="shared" si="35"/>
        <v>1</v>
      </c>
    </row>
    <row r="316" spans="1:17">
      <c r="A316">
        <v>0.60653066313170978</v>
      </c>
      <c r="B316">
        <f t="shared" si="33"/>
        <v>0.60653066313170978</v>
      </c>
      <c r="C316">
        <v>1</v>
      </c>
      <c r="D316">
        <v>2</v>
      </c>
      <c r="J316" s="1">
        <v>2</v>
      </c>
      <c r="P316" t="b">
        <f t="shared" si="34"/>
        <v>1</v>
      </c>
      <c r="Q316" t="b">
        <f t="shared" si="35"/>
        <v>1</v>
      </c>
    </row>
    <row r="317" spans="1:17">
      <c r="A317">
        <v>6.7379469993665486E-3</v>
      </c>
      <c r="B317">
        <f t="shared" si="33"/>
        <v>6.7379469993665486E-3</v>
      </c>
      <c r="C317">
        <v>10</v>
      </c>
      <c r="D317">
        <v>2</v>
      </c>
      <c r="J317" s="1">
        <v>2</v>
      </c>
      <c r="P317" t="b">
        <f t="shared" si="34"/>
        <v>1</v>
      </c>
      <c r="Q317" t="b">
        <f t="shared" si="35"/>
        <v>1</v>
      </c>
    </row>
    <row r="318" spans="1:17">
      <c r="A318">
        <v>1</v>
      </c>
      <c r="B318">
        <f t="shared" si="33"/>
        <v>1</v>
      </c>
      <c r="C318">
        <v>0</v>
      </c>
      <c r="D318">
        <v>3</v>
      </c>
      <c r="J318" s="1">
        <v>2</v>
      </c>
      <c r="P318" t="b">
        <f t="shared" si="34"/>
        <v>1</v>
      </c>
      <c r="Q318" t="b">
        <f t="shared" si="35"/>
        <v>1</v>
      </c>
    </row>
    <row r="319" spans="1:17">
      <c r="A319">
        <v>0.99183742373313488</v>
      </c>
      <c r="B319">
        <f t="shared" si="33"/>
        <v>0.99183742373313488</v>
      </c>
      <c r="C319">
        <v>0.1</v>
      </c>
      <c r="D319">
        <v>3</v>
      </c>
      <c r="J319" s="1">
        <v>2</v>
      </c>
      <c r="P319" t="b">
        <f t="shared" si="34"/>
        <v>1</v>
      </c>
      <c r="Q319" t="b">
        <f t="shared" si="35"/>
        <v>1</v>
      </c>
    </row>
    <row r="320" spans="1:17">
      <c r="A320">
        <v>0.91889141170056499</v>
      </c>
      <c r="B320">
        <f t="shared" si="33"/>
        <v>0.91889141170056499</v>
      </c>
      <c r="C320">
        <v>0.5</v>
      </c>
      <c r="D320">
        <v>3</v>
      </c>
      <c r="J320" s="1">
        <v>2</v>
      </c>
      <c r="P320" t="b">
        <f t="shared" si="34"/>
        <v>1</v>
      </c>
      <c r="Q320" t="b">
        <f t="shared" si="35"/>
        <v>1</v>
      </c>
    </row>
    <row r="321" spans="1:17">
      <c r="A321">
        <v>0.80125195766424573</v>
      </c>
      <c r="B321">
        <f t="shared" si="33"/>
        <v>0.80125195766424573</v>
      </c>
      <c r="C321">
        <v>1</v>
      </c>
      <c r="D321">
        <v>3</v>
      </c>
      <c r="J321" s="1">
        <v>2</v>
      </c>
      <c r="P321" t="b">
        <f t="shared" si="34"/>
        <v>1</v>
      </c>
      <c r="Q321" t="b">
        <f t="shared" si="35"/>
        <v>1</v>
      </c>
    </row>
    <row r="322" spans="1:17">
      <c r="A322">
        <v>1.8566135277077619E-2</v>
      </c>
      <c r="B322">
        <f t="shared" si="33"/>
        <v>1.8566135277077619E-2</v>
      </c>
      <c r="C322">
        <v>10</v>
      </c>
      <c r="D322">
        <v>3</v>
      </c>
      <c r="J322" s="1">
        <v>2</v>
      </c>
      <c r="P322" t="b">
        <f t="shared" si="34"/>
        <v>1</v>
      </c>
      <c r="Q322" t="b">
        <f t="shared" si="35"/>
        <v>1</v>
      </c>
    </row>
    <row r="323" spans="1:17">
      <c r="A323">
        <v>1</v>
      </c>
      <c r="B323">
        <f t="shared" si="33"/>
        <v>1</v>
      </c>
      <c r="C323">
        <v>0</v>
      </c>
      <c r="D323">
        <v>5</v>
      </c>
      <c r="J323" s="1">
        <v>2</v>
      </c>
      <c r="P323" t="b">
        <f t="shared" si="34"/>
        <v>1</v>
      </c>
      <c r="Q323" t="b">
        <f t="shared" si="35"/>
        <v>1</v>
      </c>
    </row>
    <row r="324" spans="1:17">
      <c r="A324">
        <v>0.99983768338807244</v>
      </c>
      <c r="B324">
        <f t="shared" si="33"/>
        <v>0.99983768338807244</v>
      </c>
      <c r="C324">
        <v>0.1</v>
      </c>
      <c r="D324">
        <v>5</v>
      </c>
      <c r="J324" s="1">
        <v>2</v>
      </c>
      <c r="P324" t="b">
        <f t="shared" si="34"/>
        <v>1</v>
      </c>
      <c r="Q324" t="b">
        <f t="shared" si="35"/>
        <v>1</v>
      </c>
    </row>
    <row r="325" spans="1:17">
      <c r="A325">
        <v>0.99212329328296056</v>
      </c>
      <c r="B325">
        <f t="shared" si="33"/>
        <v>0.99212329328296056</v>
      </c>
      <c r="C325">
        <v>0.5</v>
      </c>
      <c r="D325">
        <v>5</v>
      </c>
      <c r="J325" s="1">
        <v>2</v>
      </c>
      <c r="P325" t="b">
        <f t="shared" si="34"/>
        <v>1</v>
      </c>
      <c r="Q325" t="b">
        <f t="shared" si="35"/>
        <v>1</v>
      </c>
    </row>
    <row r="326" spans="1:17">
      <c r="A326">
        <v>0.96256577328018977</v>
      </c>
      <c r="B326">
        <f t="shared" si="33"/>
        <v>0.96256577328018977</v>
      </c>
      <c r="C326">
        <v>1</v>
      </c>
      <c r="D326">
        <v>5</v>
      </c>
      <c r="J326" s="1">
        <v>2</v>
      </c>
      <c r="P326" t="b">
        <f t="shared" si="34"/>
        <v>1</v>
      </c>
      <c r="Q326" t="b">
        <f t="shared" si="35"/>
        <v>1</v>
      </c>
    </row>
    <row r="327" spans="1:17">
      <c r="A327">
        <v>7.5235246710813622E-2</v>
      </c>
      <c r="B327">
        <f t="shared" si="33"/>
        <v>7.5235246710813622E-2</v>
      </c>
      <c r="C327">
        <v>10</v>
      </c>
      <c r="D327">
        <v>5</v>
      </c>
      <c r="J327" s="1">
        <v>2</v>
      </c>
      <c r="P327" t="b">
        <f t="shared" si="34"/>
        <v>1</v>
      </c>
      <c r="Q327" t="b">
        <f t="shared" si="35"/>
        <v>1</v>
      </c>
    </row>
    <row r="328" spans="1:17">
      <c r="A328">
        <v>1</v>
      </c>
      <c r="B328">
        <f t="shared" si="33"/>
        <v>1</v>
      </c>
      <c r="C328">
        <v>0</v>
      </c>
      <c r="D328">
        <v>10</v>
      </c>
      <c r="J328" s="1">
        <v>2</v>
      </c>
      <c r="P328" t="b">
        <f t="shared" si="34"/>
        <v>1</v>
      </c>
      <c r="Q328" t="b">
        <f t="shared" si="35"/>
        <v>1</v>
      </c>
    </row>
    <row r="329" spans="1:17">
      <c r="A329">
        <v>0.99999999750204871</v>
      </c>
      <c r="B329">
        <f t="shared" si="33"/>
        <v>0.99999999750204871</v>
      </c>
      <c r="C329">
        <v>0.1</v>
      </c>
      <c r="D329">
        <v>10</v>
      </c>
      <c r="J329" s="1">
        <v>2</v>
      </c>
      <c r="P329" t="b">
        <f t="shared" si="34"/>
        <v>1</v>
      </c>
      <c r="Q329" t="b">
        <f t="shared" si="35"/>
        <v>1</v>
      </c>
    </row>
    <row r="330" spans="1:17">
      <c r="A330">
        <v>0.99999338828944262</v>
      </c>
      <c r="B330">
        <f t="shared" si="33"/>
        <v>0.99999338828944262</v>
      </c>
      <c r="C330">
        <v>0.5</v>
      </c>
      <c r="D330">
        <v>10</v>
      </c>
      <c r="J330" s="1">
        <v>2</v>
      </c>
      <c r="P330" t="b">
        <f t="shared" si="34"/>
        <v>1</v>
      </c>
      <c r="Q330" t="b">
        <f t="shared" si="35"/>
        <v>1</v>
      </c>
    </row>
    <row r="331" spans="1:17">
      <c r="A331">
        <v>0.99982788437033721</v>
      </c>
      <c r="B331">
        <f t="shared" si="33"/>
        <v>0.99982788437033721</v>
      </c>
      <c r="C331">
        <v>1</v>
      </c>
      <c r="D331">
        <v>10</v>
      </c>
      <c r="J331" s="1">
        <v>2</v>
      </c>
      <c r="P331" t="b">
        <f t="shared" si="34"/>
        <v>1</v>
      </c>
      <c r="Q331" t="b">
        <f t="shared" si="35"/>
        <v>1</v>
      </c>
    </row>
    <row r="332" spans="1:17">
      <c r="A332">
        <v>0.44049328513798774</v>
      </c>
      <c r="B332">
        <f t="shared" si="33"/>
        <v>0.44049328513798774</v>
      </c>
      <c r="C332">
        <v>10</v>
      </c>
      <c r="D332">
        <v>10</v>
      </c>
      <c r="J332" s="1">
        <v>2</v>
      </c>
      <c r="P332" t="b">
        <f t="shared" si="34"/>
        <v>1</v>
      </c>
      <c r="Q332" t="b">
        <f t="shared" si="35"/>
        <v>1</v>
      </c>
    </row>
    <row r="333" spans="1:17">
      <c r="A333">
        <v>2.9252688081794043E-2</v>
      </c>
      <c r="B333">
        <f t="shared" si="33"/>
        <v>2.9252688081794043E-2</v>
      </c>
      <c r="C333">
        <v>20</v>
      </c>
      <c r="D333">
        <v>10</v>
      </c>
      <c r="J333" s="1">
        <v>2</v>
      </c>
      <c r="P333" t="b">
        <f t="shared" si="34"/>
        <v>1</v>
      </c>
      <c r="Q333" t="b">
        <f t="shared" si="35"/>
        <v>1</v>
      </c>
    </row>
    <row r="334" spans="1:17">
      <c r="A334">
        <v>8.5664121091682914E-4</v>
      </c>
      <c r="B334">
        <f t="shared" si="33"/>
        <v>8.5664121091682914E-4</v>
      </c>
      <c r="C334">
        <v>30</v>
      </c>
      <c r="D334">
        <v>10</v>
      </c>
      <c r="J334" s="1">
        <v>2</v>
      </c>
      <c r="P334" t="b">
        <f t="shared" si="34"/>
        <v>1</v>
      </c>
      <c r="Q334" t="b">
        <f t="shared" si="35"/>
        <v>1</v>
      </c>
    </row>
    <row r="335" spans="1:17">
      <c r="A335">
        <v>8.5664121091682914E-4</v>
      </c>
      <c r="B335">
        <f t="shared" si="33"/>
        <v>8.5664121091682914E-4</v>
      </c>
      <c r="C335">
        <v>30</v>
      </c>
      <c r="D335">
        <v>10.9</v>
      </c>
      <c r="J335" s="1">
        <v>2</v>
      </c>
      <c r="P335" t="b">
        <f t="shared" si="34"/>
        <v>1</v>
      </c>
      <c r="Q335" t="b">
        <f t="shared" si="35"/>
        <v>1</v>
      </c>
    </row>
    <row r="336" spans="1:17">
      <c r="A336" t="s">
        <v>81</v>
      </c>
      <c r="B336" t="e">
        <f t="shared" si="33"/>
        <v>#NUM!</v>
      </c>
      <c r="C336">
        <v>-0.1</v>
      </c>
      <c r="D336">
        <v>3</v>
      </c>
      <c r="J336" s="1">
        <v>2</v>
      </c>
      <c r="M336" t="e">
        <v>#NUM!</v>
      </c>
      <c r="P336" t="b">
        <f t="shared" si="34"/>
        <v>1</v>
      </c>
      <c r="Q336" t="b">
        <f t="shared" si="35"/>
        <v>1</v>
      </c>
    </row>
    <row r="337" spans="1:17">
      <c r="A337" t="s">
        <v>81</v>
      </c>
      <c r="B337" t="e">
        <f t="shared" si="33"/>
        <v>#NUM!</v>
      </c>
      <c r="C337">
        <v>0.5</v>
      </c>
      <c r="D337">
        <v>0</v>
      </c>
      <c r="J337" s="1">
        <v>2</v>
      </c>
      <c r="M337" t="e">
        <v>#NUM!</v>
      </c>
      <c r="P337" t="b">
        <f t="shared" si="34"/>
        <v>1</v>
      </c>
      <c r="Q337" t="b">
        <f t="shared" si="35"/>
        <v>1</v>
      </c>
    </row>
    <row r="338" spans="1:17">
      <c r="A338" t="s">
        <v>81</v>
      </c>
      <c r="B338" t="e">
        <f t="shared" si="33"/>
        <v>#NUM!</v>
      </c>
      <c r="C338">
        <v>0.5</v>
      </c>
      <c r="D338">
        <v>-1</v>
      </c>
      <c r="J338" s="1">
        <v>2</v>
      </c>
      <c r="M338" t="e">
        <v>#NUM!</v>
      </c>
      <c r="P338" t="b">
        <f t="shared" si="34"/>
        <v>1</v>
      </c>
      <c r="Q338" t="b">
        <f t="shared" si="35"/>
        <v>1</v>
      </c>
    </row>
    <row r="340" spans="1:17">
      <c r="A340">
        <v>1</v>
      </c>
      <c r="B340">
        <f t="shared" ref="B340:B356" si="36">FDIST(C340,D340,E340)</f>
        <v>1</v>
      </c>
      <c r="C340">
        <v>0</v>
      </c>
      <c r="D340">
        <v>1</v>
      </c>
      <c r="E340">
        <v>1</v>
      </c>
      <c r="J340" s="1">
        <v>3</v>
      </c>
      <c r="K340" t="s">
        <v>38</v>
      </c>
      <c r="L340" t="s">
        <v>38</v>
      </c>
      <c r="P340" t="b">
        <f t="shared" ref="P340:P356" si="37">OR(ISBLANK(B340),IF(ISERROR(B340),ERROR.TYPE(B340)=IF(ISBLANK(M340),ERROR.TYPE(A340),ERROR.TYPE(M340)),IF(ISBLANK(M340),AND(NOT(ISBLANK(A340)),A340=B340),B340=M340)))</f>
        <v>1</v>
      </c>
      <c r="Q340" t="b">
        <f t="shared" ref="Q340:Q356" si="38">IF(ISBLANK(O340),IF(ISERROR(P340),FALSE,P340),O340)</f>
        <v>1</v>
      </c>
    </row>
    <row r="341" spans="1:17">
      <c r="A341">
        <v>1</v>
      </c>
      <c r="B341">
        <f t="shared" si="36"/>
        <v>1</v>
      </c>
      <c r="C341">
        <v>0</v>
      </c>
      <c r="D341">
        <v>1</v>
      </c>
      <c r="E341">
        <v>2</v>
      </c>
      <c r="J341" s="1">
        <v>3</v>
      </c>
      <c r="P341" t="b">
        <f t="shared" si="37"/>
        <v>1</v>
      </c>
      <c r="Q341" t="b">
        <f t="shared" si="38"/>
        <v>1</v>
      </c>
    </row>
    <row r="342" spans="1:17">
      <c r="A342">
        <v>1</v>
      </c>
      <c r="B342">
        <f t="shared" si="36"/>
        <v>1</v>
      </c>
      <c r="C342">
        <v>0</v>
      </c>
      <c r="D342">
        <v>2</v>
      </c>
      <c r="E342">
        <v>1</v>
      </c>
      <c r="J342" s="1">
        <v>3</v>
      </c>
      <c r="P342" t="b">
        <f t="shared" si="37"/>
        <v>1</v>
      </c>
      <c r="Q342" t="b">
        <f t="shared" si="38"/>
        <v>1</v>
      </c>
    </row>
    <row r="343" spans="1:17">
      <c r="A343">
        <v>0.80501777099132787</v>
      </c>
      <c r="B343">
        <f t="shared" si="36"/>
        <v>0.80501777099132787</v>
      </c>
      <c r="C343">
        <v>0.1</v>
      </c>
      <c r="D343">
        <v>1</v>
      </c>
      <c r="E343">
        <v>1</v>
      </c>
      <c r="J343" s="1">
        <v>3</v>
      </c>
      <c r="P343" t="b">
        <f t="shared" si="37"/>
        <v>1</v>
      </c>
      <c r="Q343" t="b">
        <f t="shared" si="38"/>
        <v>1</v>
      </c>
    </row>
    <row r="344" spans="1:17">
      <c r="A344">
        <v>0.78178210978321894</v>
      </c>
      <c r="B344">
        <f t="shared" si="36"/>
        <v>0.78178210978321894</v>
      </c>
      <c r="C344">
        <v>0.1</v>
      </c>
      <c r="D344">
        <v>1</v>
      </c>
      <c r="E344">
        <v>2</v>
      </c>
      <c r="J344" s="1">
        <v>3</v>
      </c>
      <c r="N344" t="s">
        <v>22</v>
      </c>
      <c r="P344" t="b">
        <f t="shared" si="37"/>
        <v>1</v>
      </c>
      <c r="Q344" t="b">
        <f t="shared" si="38"/>
        <v>1</v>
      </c>
    </row>
    <row r="345" spans="1:17">
      <c r="A345">
        <v>0.9128709291846353</v>
      </c>
      <c r="B345">
        <f t="shared" si="36"/>
        <v>0.9128709291846353</v>
      </c>
      <c r="C345">
        <v>0.1</v>
      </c>
      <c r="D345">
        <v>2</v>
      </c>
      <c r="E345">
        <v>1</v>
      </c>
      <c r="J345" s="1">
        <v>3</v>
      </c>
      <c r="P345" t="b">
        <f t="shared" si="37"/>
        <v>1</v>
      </c>
      <c r="Q345" t="b">
        <f t="shared" si="38"/>
        <v>1</v>
      </c>
    </row>
    <row r="346" spans="1:17">
      <c r="A346">
        <v>6.345103485022717E-2</v>
      </c>
      <c r="B346">
        <f t="shared" si="36"/>
        <v>6.345103485022717E-2</v>
      </c>
      <c r="C346">
        <v>100</v>
      </c>
      <c r="D346">
        <v>1</v>
      </c>
      <c r="E346">
        <v>1</v>
      </c>
      <c r="J346" s="1">
        <v>3</v>
      </c>
      <c r="N346" t="s">
        <v>21</v>
      </c>
      <c r="P346" t="b">
        <f t="shared" si="37"/>
        <v>1</v>
      </c>
      <c r="Q346" t="b">
        <f t="shared" si="38"/>
        <v>1</v>
      </c>
    </row>
    <row r="347" spans="1:17">
      <c r="A347">
        <v>9.8524570224581623E-3</v>
      </c>
      <c r="B347">
        <f t="shared" si="36"/>
        <v>9.8524570224581623E-3</v>
      </c>
      <c r="C347">
        <v>100</v>
      </c>
      <c r="D347">
        <v>1</v>
      </c>
      <c r="E347">
        <v>2</v>
      </c>
      <c r="J347" s="1">
        <v>3</v>
      </c>
      <c r="P347" t="b">
        <f t="shared" si="37"/>
        <v>1</v>
      </c>
      <c r="Q347" t="b">
        <f t="shared" si="38"/>
        <v>1</v>
      </c>
    </row>
    <row r="348" spans="1:17">
      <c r="A348">
        <v>7.0534561579650115E-2</v>
      </c>
      <c r="B348">
        <f t="shared" si="36"/>
        <v>7.0534561579650115E-2</v>
      </c>
      <c r="C348">
        <v>100</v>
      </c>
      <c r="D348">
        <v>2</v>
      </c>
      <c r="E348">
        <v>1</v>
      </c>
      <c r="J348" s="1">
        <v>3</v>
      </c>
      <c r="N348" t="s">
        <v>22</v>
      </c>
      <c r="P348" t="b">
        <f t="shared" si="37"/>
        <v>1</v>
      </c>
      <c r="Q348" t="b">
        <f t="shared" si="38"/>
        <v>1</v>
      </c>
    </row>
    <row r="349" spans="1:17">
      <c r="A349">
        <v>9.9009900989867738E-3</v>
      </c>
      <c r="B349">
        <f t="shared" si="36"/>
        <v>9.9009900989867738E-3</v>
      </c>
      <c r="C349">
        <v>100</v>
      </c>
      <c r="D349">
        <v>2</v>
      </c>
      <c r="E349">
        <v>2</v>
      </c>
      <c r="J349" s="1">
        <v>3</v>
      </c>
      <c r="P349" t="b">
        <f t="shared" si="37"/>
        <v>1</v>
      </c>
      <c r="Q349" t="b">
        <f t="shared" si="38"/>
        <v>1</v>
      </c>
    </row>
    <row r="350" spans="1:17">
      <c r="A350">
        <v>2.9444089366273379E-2</v>
      </c>
      <c r="B350">
        <f t="shared" si="36"/>
        <v>2.9444089366273379E-2</v>
      </c>
      <c r="C350">
        <v>5.5</v>
      </c>
      <c r="D350">
        <v>1</v>
      </c>
      <c r="E350">
        <v>20</v>
      </c>
      <c r="J350" s="1">
        <v>3</v>
      </c>
      <c r="P350" t="b">
        <f t="shared" si="37"/>
        <v>1</v>
      </c>
      <c r="Q350" t="b">
        <f t="shared" si="38"/>
        <v>1</v>
      </c>
    </row>
    <row r="351" spans="1:17">
      <c r="A351">
        <v>0.32563029803551891</v>
      </c>
      <c r="B351">
        <f t="shared" si="36"/>
        <v>0.32563029803551891</v>
      </c>
      <c r="C351">
        <v>5.5</v>
      </c>
      <c r="D351">
        <v>20</v>
      </c>
      <c r="E351">
        <v>1</v>
      </c>
      <c r="J351" s="1">
        <v>3</v>
      </c>
      <c r="N351" t="s">
        <v>22</v>
      </c>
      <c r="P351" t="b">
        <f t="shared" si="37"/>
        <v>1</v>
      </c>
      <c r="Q351" t="b">
        <f t="shared" si="38"/>
        <v>1</v>
      </c>
    </row>
    <row r="352" spans="1:17">
      <c r="A352">
        <v>1.7831313228083739E-4</v>
      </c>
      <c r="B352">
        <f t="shared" si="36"/>
        <v>1.7831313228083739E-4</v>
      </c>
      <c r="C352">
        <v>5.5</v>
      </c>
      <c r="D352">
        <v>20</v>
      </c>
      <c r="E352">
        <v>20</v>
      </c>
      <c r="J352" s="1">
        <v>3</v>
      </c>
      <c r="P352" t="b">
        <f t="shared" si="37"/>
        <v>1</v>
      </c>
      <c r="Q352" t="b">
        <f t="shared" si="38"/>
        <v>1</v>
      </c>
    </row>
    <row r="353" spans="1:17">
      <c r="A353">
        <v>4.2345901953123096E-3</v>
      </c>
      <c r="B353">
        <f t="shared" si="36"/>
        <v>4.2345901953123096E-3</v>
      </c>
      <c r="C353">
        <v>5.5</v>
      </c>
      <c r="D353">
        <v>20.9</v>
      </c>
      <c r="E353">
        <v>10.9</v>
      </c>
      <c r="J353" s="1">
        <v>3</v>
      </c>
      <c r="P353" t="b">
        <f t="shared" si="37"/>
        <v>1</v>
      </c>
      <c r="Q353" t="b">
        <f t="shared" si="38"/>
        <v>1</v>
      </c>
    </row>
    <row r="354" spans="1:17">
      <c r="A354" t="s">
        <v>81</v>
      </c>
      <c r="B354" t="e">
        <f t="shared" si="36"/>
        <v>#NUM!</v>
      </c>
      <c r="C354">
        <v>-1</v>
      </c>
      <c r="D354">
        <v>2</v>
      </c>
      <c r="E354">
        <v>2</v>
      </c>
      <c r="J354" s="1">
        <v>3</v>
      </c>
      <c r="M354" t="e">
        <v>#NUM!</v>
      </c>
      <c r="P354" t="b">
        <f t="shared" si="37"/>
        <v>1</v>
      </c>
      <c r="Q354" t="b">
        <f t="shared" si="38"/>
        <v>1</v>
      </c>
    </row>
    <row r="355" spans="1:17">
      <c r="A355" t="s">
        <v>81</v>
      </c>
      <c r="B355" t="e">
        <f t="shared" si="36"/>
        <v>#NUM!</v>
      </c>
      <c r="C355">
        <v>1</v>
      </c>
      <c r="D355">
        <v>0</v>
      </c>
      <c r="E355">
        <v>1</v>
      </c>
      <c r="J355" s="1">
        <v>3</v>
      </c>
      <c r="M355" t="e">
        <v>#NUM!</v>
      </c>
      <c r="P355" t="b">
        <f t="shared" si="37"/>
        <v>1</v>
      </c>
      <c r="Q355" t="b">
        <f t="shared" si="38"/>
        <v>1</v>
      </c>
    </row>
    <row r="356" spans="1:17">
      <c r="A356" t="s">
        <v>81</v>
      </c>
      <c r="B356" t="e">
        <f t="shared" si="36"/>
        <v>#NUM!</v>
      </c>
      <c r="C356">
        <v>1</v>
      </c>
      <c r="D356">
        <v>1</v>
      </c>
      <c r="E356">
        <v>0</v>
      </c>
      <c r="J356" s="1">
        <v>3</v>
      </c>
      <c r="M356" t="e">
        <v>#NUM!</v>
      </c>
      <c r="P356" t="b">
        <f t="shared" si="37"/>
        <v>1</v>
      </c>
      <c r="Q356" t="b">
        <f t="shared" si="38"/>
        <v>1</v>
      </c>
    </row>
    <row r="358" spans="1:17">
      <c r="A358">
        <v>0</v>
      </c>
      <c r="B358">
        <f t="shared" ref="B358:B370" si="39">GAMMADIST(C358,D358,E358,F358)</f>
        <v>0</v>
      </c>
      <c r="C358">
        <v>0</v>
      </c>
      <c r="D358">
        <v>1.5</v>
      </c>
      <c r="E358">
        <v>0.5</v>
      </c>
      <c r="F358" t="b">
        <v>1</v>
      </c>
      <c r="J358" s="1">
        <v>4</v>
      </c>
      <c r="K358" t="s">
        <v>39</v>
      </c>
      <c r="L358" t="s">
        <v>39</v>
      </c>
      <c r="P358" t="b">
        <f t="shared" ref="P358:P370" si="40">OR(ISBLANK(B358),IF(ISERROR(B358),ERROR.TYPE(B358)=IF(ISBLANK(M358),ERROR.TYPE(A358),ERROR.TYPE(M358)),IF(ISBLANK(M358),AND(NOT(ISBLANK(A358)),A358=B358),B358=M358)))</f>
        <v>1</v>
      </c>
      <c r="Q358" t="b">
        <f t="shared" ref="Q358:Q370" si="41">IF(ISBLANK(O358),IF(ISERROR(P358),FALSE,P358),O358)</f>
        <v>1</v>
      </c>
    </row>
    <row r="359" spans="1:17">
      <c r="A359">
        <v>0.50636537543474258</v>
      </c>
      <c r="B359">
        <f t="shared" si="39"/>
        <v>0.50636537543474258</v>
      </c>
      <c r="C359">
        <v>0.6</v>
      </c>
      <c r="D359">
        <v>1.5</v>
      </c>
      <c r="E359">
        <v>0.5</v>
      </c>
      <c r="F359" t="b">
        <v>1</v>
      </c>
      <c r="J359" s="1">
        <v>4</v>
      </c>
      <c r="P359" t="b">
        <f t="shared" si="40"/>
        <v>1</v>
      </c>
      <c r="Q359" t="b">
        <f t="shared" si="41"/>
        <v>1</v>
      </c>
    </row>
    <row r="360" spans="1:17">
      <c r="A360">
        <v>0.6009248024834053</v>
      </c>
      <c r="B360">
        <f t="shared" si="39"/>
        <v>0.6009248024834053</v>
      </c>
      <c r="C360">
        <v>1.6</v>
      </c>
      <c r="D360">
        <v>0.5</v>
      </c>
      <c r="E360">
        <v>4.5</v>
      </c>
      <c r="F360" t="b">
        <v>1</v>
      </c>
      <c r="J360" s="1">
        <v>4</v>
      </c>
      <c r="P360" t="b">
        <f t="shared" si="40"/>
        <v>1</v>
      </c>
      <c r="Q360" t="b">
        <f t="shared" si="41"/>
        <v>1</v>
      </c>
    </row>
    <row r="361" spans="1:17">
      <c r="A361">
        <v>0.92636171691386771</v>
      </c>
      <c r="B361">
        <f t="shared" si="39"/>
        <v>0.92636171691386771</v>
      </c>
      <c r="C361">
        <v>1.6</v>
      </c>
      <c r="D361">
        <v>0.5</v>
      </c>
      <c r="E361">
        <v>1</v>
      </c>
      <c r="F361" t="b">
        <v>1</v>
      </c>
      <c r="J361" s="1">
        <v>4</v>
      </c>
      <c r="N361" t="s">
        <v>16</v>
      </c>
      <c r="P361" t="b">
        <f t="shared" si="40"/>
        <v>1</v>
      </c>
      <c r="Q361" t="b">
        <f t="shared" si="41"/>
        <v>1</v>
      </c>
    </row>
    <row r="362" spans="1:17">
      <c r="A362">
        <v>0</v>
      </c>
      <c r="B362">
        <f t="shared" si="39"/>
        <v>0</v>
      </c>
      <c r="C362">
        <v>0</v>
      </c>
      <c r="D362">
        <v>1.5</v>
      </c>
      <c r="E362">
        <v>0.5</v>
      </c>
      <c r="F362" t="b">
        <v>0</v>
      </c>
      <c r="J362" s="1">
        <v>4</v>
      </c>
      <c r="P362" t="b">
        <f t="shared" si="40"/>
        <v>1</v>
      </c>
      <c r="Q362" t="b">
        <f t="shared" si="41"/>
        <v>1</v>
      </c>
    </row>
    <row r="363" spans="1:17">
      <c r="A363">
        <v>0.74459874475479892</v>
      </c>
      <c r="B363">
        <f t="shared" si="39"/>
        <v>0.74459874475479892</v>
      </c>
      <c r="C363">
        <v>0.6</v>
      </c>
      <c r="D363">
        <v>1.5</v>
      </c>
      <c r="E363">
        <v>0.5</v>
      </c>
      <c r="F363" t="b">
        <v>0</v>
      </c>
      <c r="J363" s="1">
        <v>4</v>
      </c>
      <c r="P363" t="b">
        <f t="shared" si="40"/>
        <v>1</v>
      </c>
      <c r="Q363" t="b">
        <f t="shared" si="41"/>
        <v>1</v>
      </c>
    </row>
    <row r="364" spans="1:17">
      <c r="A364">
        <v>0.14734757732691886</v>
      </c>
      <c r="B364">
        <f t="shared" si="39"/>
        <v>0.14734757732691886</v>
      </c>
      <c r="C364">
        <v>1.6</v>
      </c>
      <c r="D364">
        <v>0.5</v>
      </c>
      <c r="E364">
        <v>4.5</v>
      </c>
      <c r="F364" t="b">
        <v>0</v>
      </c>
      <c r="J364" s="1">
        <v>4</v>
      </c>
      <c r="P364" t="b">
        <f t="shared" si="40"/>
        <v>1</v>
      </c>
      <c r="Q364" t="b">
        <f t="shared" si="41"/>
        <v>1</v>
      </c>
    </row>
    <row r="365" spans="1:17">
      <c r="A365">
        <v>9.0052111674541857E-2</v>
      </c>
      <c r="B365">
        <f t="shared" si="39"/>
        <v>9.0052111674541857E-2</v>
      </c>
      <c r="C365">
        <v>1.6</v>
      </c>
      <c r="D365">
        <v>0.5</v>
      </c>
      <c r="E365">
        <v>1</v>
      </c>
      <c r="F365" t="b">
        <v>0</v>
      </c>
      <c r="J365" s="1">
        <v>4</v>
      </c>
      <c r="P365" t="b">
        <f t="shared" si="40"/>
        <v>1</v>
      </c>
      <c r="Q365" t="b">
        <f t="shared" si="41"/>
        <v>1</v>
      </c>
    </row>
    <row r="366" spans="1:17">
      <c r="A366" t="s">
        <v>81</v>
      </c>
      <c r="B366" t="e">
        <f t="shared" si="39"/>
        <v>#NUM!</v>
      </c>
      <c r="C366">
        <v>-0.1</v>
      </c>
      <c r="D366">
        <v>0.5</v>
      </c>
      <c r="E366">
        <v>0.5</v>
      </c>
      <c r="F366" t="b">
        <v>1</v>
      </c>
      <c r="J366" s="1">
        <v>4</v>
      </c>
      <c r="M366" t="e">
        <v>#NUM!</v>
      </c>
      <c r="N366" t="s">
        <v>16</v>
      </c>
      <c r="P366" t="b">
        <f t="shared" si="40"/>
        <v>1</v>
      </c>
      <c r="Q366" t="b">
        <f t="shared" si="41"/>
        <v>1</v>
      </c>
    </row>
    <row r="367" spans="1:17">
      <c r="A367" t="s">
        <v>81</v>
      </c>
      <c r="B367" t="e">
        <f t="shared" si="39"/>
        <v>#NUM!</v>
      </c>
      <c r="C367">
        <v>1.6</v>
      </c>
      <c r="D367">
        <v>0</v>
      </c>
      <c r="E367">
        <v>0.5</v>
      </c>
      <c r="F367" t="b">
        <v>1</v>
      </c>
      <c r="J367" s="1">
        <v>4</v>
      </c>
      <c r="M367" t="e">
        <v>#NUM!</v>
      </c>
      <c r="P367" t="b">
        <f t="shared" si="40"/>
        <v>1</v>
      </c>
      <c r="Q367" t="b">
        <f t="shared" si="41"/>
        <v>1</v>
      </c>
    </row>
    <row r="368" spans="1:17">
      <c r="A368" t="s">
        <v>81</v>
      </c>
      <c r="B368" t="e">
        <f t="shared" si="39"/>
        <v>#NUM!</v>
      </c>
      <c r="C368">
        <v>1.6</v>
      </c>
      <c r="D368">
        <v>-1</v>
      </c>
      <c r="E368">
        <v>0.5</v>
      </c>
      <c r="F368" t="b">
        <v>0</v>
      </c>
      <c r="J368" s="1">
        <v>4</v>
      </c>
      <c r="M368" t="e">
        <v>#NUM!</v>
      </c>
      <c r="P368" t="b">
        <f t="shared" si="40"/>
        <v>1</v>
      </c>
      <c r="Q368" t="b">
        <f t="shared" si="41"/>
        <v>1</v>
      </c>
    </row>
    <row r="369" spans="1:17">
      <c r="A369" t="s">
        <v>81</v>
      </c>
      <c r="B369" t="e">
        <f t="shared" si="39"/>
        <v>#NUM!</v>
      </c>
      <c r="C369">
        <v>1.6</v>
      </c>
      <c r="D369">
        <v>0.5</v>
      </c>
      <c r="E369">
        <v>0</v>
      </c>
      <c r="F369" t="b">
        <v>1</v>
      </c>
      <c r="J369" s="1">
        <v>4</v>
      </c>
      <c r="M369" t="e">
        <v>#NUM!</v>
      </c>
      <c r="P369" t="b">
        <f t="shared" si="40"/>
        <v>1</v>
      </c>
      <c r="Q369" t="b">
        <f t="shared" si="41"/>
        <v>1</v>
      </c>
    </row>
    <row r="370" spans="1:17">
      <c r="A370" t="s">
        <v>81</v>
      </c>
      <c r="B370" t="e">
        <f t="shared" si="39"/>
        <v>#NUM!</v>
      </c>
      <c r="C370">
        <v>1.6</v>
      </c>
      <c r="D370">
        <v>0.5</v>
      </c>
      <c r="E370">
        <v>-1</v>
      </c>
      <c r="F370" t="b">
        <v>0</v>
      </c>
      <c r="J370" s="1">
        <v>4</v>
      </c>
      <c r="M370" t="e">
        <v>#NUM!</v>
      </c>
      <c r="P370" t="b">
        <f t="shared" si="40"/>
        <v>1</v>
      </c>
      <c r="Q370" t="b">
        <f t="shared" si="41"/>
        <v>1</v>
      </c>
    </row>
    <row r="372" spans="1:17">
      <c r="A372">
        <v>1</v>
      </c>
      <c r="B372">
        <f t="shared" ref="B372:B409" si="42">POISSON(C372,D372,E372)</f>
        <v>1</v>
      </c>
      <c r="C372">
        <v>0</v>
      </c>
      <c r="D372">
        <v>0</v>
      </c>
      <c r="E372" t="b">
        <v>1</v>
      </c>
      <c r="J372" s="1">
        <v>3</v>
      </c>
      <c r="K372" t="s">
        <v>40</v>
      </c>
      <c r="L372" t="s">
        <v>40</v>
      </c>
      <c r="P372" t="b">
        <f t="shared" ref="P372:P409" si="43">OR(ISBLANK(B372),IF(ISERROR(B372),ERROR.TYPE(B372)=IF(ISBLANK(M372),ERROR.TYPE(A372),ERROR.TYPE(M372)),IF(ISBLANK(M372),AND(NOT(ISBLANK(A372)),A372=B372),B372=M372)))</f>
        <v>1</v>
      </c>
      <c r="Q372" t="b">
        <f t="shared" ref="Q372:Q409" si="44">IF(ISBLANK(O372),IF(ISERROR(P372),FALSE,P372),O372)</f>
        <v>1</v>
      </c>
    </row>
    <row r="373" spans="1:17">
      <c r="A373">
        <v>1</v>
      </c>
      <c r="B373">
        <f t="shared" si="42"/>
        <v>1</v>
      </c>
      <c r="C373">
        <v>1</v>
      </c>
      <c r="D373">
        <v>0</v>
      </c>
      <c r="E373" t="b">
        <v>1</v>
      </c>
      <c r="J373" s="1">
        <v>3</v>
      </c>
      <c r="P373" t="b">
        <f t="shared" si="43"/>
        <v>1</v>
      </c>
      <c r="Q373" t="b">
        <f t="shared" si="44"/>
        <v>1</v>
      </c>
    </row>
    <row r="374" spans="1:17">
      <c r="A374">
        <v>1</v>
      </c>
      <c r="B374">
        <f t="shared" si="42"/>
        <v>1</v>
      </c>
      <c r="C374">
        <v>2</v>
      </c>
      <c r="D374">
        <v>0</v>
      </c>
      <c r="E374" t="b">
        <v>1</v>
      </c>
      <c r="J374" s="1">
        <v>3</v>
      </c>
      <c r="P374" t="b">
        <f t="shared" si="43"/>
        <v>1</v>
      </c>
      <c r="Q374" t="b">
        <f t="shared" si="44"/>
        <v>1</v>
      </c>
    </row>
    <row r="375" spans="1:17">
      <c r="A375">
        <v>1</v>
      </c>
      <c r="B375">
        <f t="shared" si="42"/>
        <v>1</v>
      </c>
      <c r="C375">
        <v>3</v>
      </c>
      <c r="D375">
        <v>0</v>
      </c>
      <c r="E375" t="b">
        <v>1</v>
      </c>
      <c r="J375" s="1">
        <v>3</v>
      </c>
      <c r="P375" t="b">
        <f t="shared" si="43"/>
        <v>1</v>
      </c>
      <c r="Q375" t="b">
        <f t="shared" si="44"/>
        <v>1</v>
      </c>
    </row>
    <row r="376" spans="1:17">
      <c r="A376">
        <v>0.36787944117144911</v>
      </c>
      <c r="B376">
        <f t="shared" si="42"/>
        <v>0.36787944117144911</v>
      </c>
      <c r="C376">
        <v>0</v>
      </c>
      <c r="D376">
        <v>1</v>
      </c>
      <c r="E376" t="b">
        <v>1</v>
      </c>
      <c r="J376" s="1">
        <v>3</v>
      </c>
      <c r="P376" t="b">
        <f t="shared" si="43"/>
        <v>1</v>
      </c>
      <c r="Q376" t="b">
        <f t="shared" si="44"/>
        <v>1</v>
      </c>
    </row>
    <row r="377" spans="1:17">
      <c r="A377">
        <v>0.73575888234289821</v>
      </c>
      <c r="B377">
        <f t="shared" si="42"/>
        <v>0.73575888234289821</v>
      </c>
      <c r="C377">
        <v>1</v>
      </c>
      <c r="D377">
        <v>1</v>
      </c>
      <c r="E377" t="b">
        <v>1</v>
      </c>
      <c r="J377" s="1">
        <v>3</v>
      </c>
      <c r="P377" t="b">
        <f t="shared" si="43"/>
        <v>1</v>
      </c>
      <c r="Q377" t="b">
        <f t="shared" si="44"/>
        <v>1</v>
      </c>
    </row>
    <row r="378" spans="1:17">
      <c r="A378">
        <v>0.91969860292862282</v>
      </c>
      <c r="B378">
        <f t="shared" si="42"/>
        <v>0.91969860292862282</v>
      </c>
      <c r="C378">
        <v>2</v>
      </c>
      <c r="D378">
        <v>1</v>
      </c>
      <c r="E378" t="b">
        <v>1</v>
      </c>
      <c r="J378" s="1">
        <v>3</v>
      </c>
      <c r="P378" t="b">
        <f t="shared" si="43"/>
        <v>1</v>
      </c>
      <c r="Q378" t="b">
        <f t="shared" si="44"/>
        <v>1</v>
      </c>
    </row>
    <row r="379" spans="1:17">
      <c r="A379">
        <v>0.98101184312386447</v>
      </c>
      <c r="B379">
        <f t="shared" si="42"/>
        <v>0.98101184312386447</v>
      </c>
      <c r="C379">
        <v>3</v>
      </c>
      <c r="D379">
        <v>1</v>
      </c>
      <c r="E379" t="b">
        <v>1</v>
      </c>
      <c r="J379" s="1">
        <v>3</v>
      </c>
      <c r="P379" t="b">
        <f t="shared" si="43"/>
        <v>1</v>
      </c>
      <c r="Q379" t="b">
        <f t="shared" si="44"/>
        <v>1</v>
      </c>
    </row>
    <row r="380" spans="1:17">
      <c r="A380">
        <v>0.13533528323661353</v>
      </c>
      <c r="B380">
        <f t="shared" si="42"/>
        <v>0.13533528323661353</v>
      </c>
      <c r="C380">
        <v>0</v>
      </c>
      <c r="D380">
        <v>2</v>
      </c>
      <c r="E380" t="b">
        <v>1</v>
      </c>
      <c r="J380" s="1">
        <v>3</v>
      </c>
      <c r="P380" t="b">
        <f t="shared" si="43"/>
        <v>1</v>
      </c>
      <c r="Q380" t="b">
        <f t="shared" si="44"/>
        <v>1</v>
      </c>
    </row>
    <row r="381" spans="1:17">
      <c r="A381">
        <v>0.4060058497098406</v>
      </c>
      <c r="B381">
        <f t="shared" si="42"/>
        <v>0.4060058497098406</v>
      </c>
      <c r="C381">
        <v>1</v>
      </c>
      <c r="D381">
        <v>2</v>
      </c>
      <c r="E381" t="b">
        <v>1</v>
      </c>
      <c r="J381" s="1">
        <v>3</v>
      </c>
      <c r="P381" t="b">
        <f t="shared" si="43"/>
        <v>1</v>
      </c>
      <c r="Q381" t="b">
        <f t="shared" si="44"/>
        <v>1</v>
      </c>
    </row>
    <row r="382" spans="1:17">
      <c r="A382">
        <v>0.67667641618306762</v>
      </c>
      <c r="B382">
        <f t="shared" si="42"/>
        <v>0.67667641618306762</v>
      </c>
      <c r="C382">
        <v>2</v>
      </c>
      <c r="D382">
        <v>2</v>
      </c>
      <c r="E382" t="b">
        <v>1</v>
      </c>
      <c r="J382" s="1">
        <v>3</v>
      </c>
      <c r="P382" t="b">
        <f t="shared" si="43"/>
        <v>1</v>
      </c>
      <c r="Q382" t="b">
        <f t="shared" si="44"/>
        <v>1</v>
      </c>
    </row>
    <row r="383" spans="1:17">
      <c r="A383">
        <v>0.85712346049855237</v>
      </c>
      <c r="B383">
        <f t="shared" si="42"/>
        <v>0.85712346049855237</v>
      </c>
      <c r="C383">
        <v>3</v>
      </c>
      <c r="D383">
        <v>2</v>
      </c>
      <c r="E383" t="b">
        <v>1</v>
      </c>
      <c r="J383" s="1">
        <v>3</v>
      </c>
      <c r="P383" t="b">
        <f t="shared" si="43"/>
        <v>1</v>
      </c>
      <c r="Q383" t="b">
        <f t="shared" si="44"/>
        <v>1</v>
      </c>
    </row>
    <row r="384" spans="1:17">
      <c r="A384">
        <v>2.732372244729319E-2</v>
      </c>
      <c r="B384">
        <f t="shared" si="42"/>
        <v>2.732372244729319E-2</v>
      </c>
      <c r="C384">
        <v>0</v>
      </c>
      <c r="D384">
        <v>3.6</v>
      </c>
      <c r="E384" t="b">
        <v>1</v>
      </c>
      <c r="J384" s="1">
        <v>3</v>
      </c>
      <c r="P384" t="b">
        <f t="shared" si="43"/>
        <v>1</v>
      </c>
      <c r="Q384" t="b">
        <f t="shared" si="44"/>
        <v>1</v>
      </c>
    </row>
    <row r="385" spans="1:17">
      <c r="A385">
        <v>0.12568912325754869</v>
      </c>
      <c r="B385">
        <f t="shared" si="42"/>
        <v>0.12568912325754869</v>
      </c>
      <c r="C385">
        <v>1</v>
      </c>
      <c r="D385">
        <v>3.6</v>
      </c>
      <c r="E385" t="b">
        <v>1</v>
      </c>
      <c r="J385" s="1">
        <v>3</v>
      </c>
      <c r="P385" t="b">
        <f t="shared" si="43"/>
        <v>1</v>
      </c>
      <c r="Q385" t="b">
        <f t="shared" si="44"/>
        <v>1</v>
      </c>
    </row>
    <row r="386" spans="1:17">
      <c r="A386">
        <v>0.30274684471600855</v>
      </c>
      <c r="B386">
        <f t="shared" si="42"/>
        <v>0.30274684471600855</v>
      </c>
      <c r="C386">
        <v>2</v>
      </c>
      <c r="D386">
        <v>3.6</v>
      </c>
      <c r="E386" t="b">
        <v>1</v>
      </c>
      <c r="J386" s="1">
        <v>3</v>
      </c>
      <c r="P386" t="b">
        <f t="shared" si="43"/>
        <v>1</v>
      </c>
      <c r="Q386" t="b">
        <f t="shared" si="44"/>
        <v>1</v>
      </c>
    </row>
    <row r="387" spans="1:17">
      <c r="A387">
        <v>0.51521611046616045</v>
      </c>
      <c r="B387">
        <f t="shared" si="42"/>
        <v>0.51521611046616045</v>
      </c>
      <c r="C387">
        <v>3</v>
      </c>
      <c r="D387">
        <v>3.6</v>
      </c>
      <c r="E387" t="b">
        <v>1</v>
      </c>
      <c r="J387" s="1">
        <v>3</v>
      </c>
      <c r="P387" t="b">
        <f t="shared" si="43"/>
        <v>1</v>
      </c>
      <c r="Q387" t="b">
        <f t="shared" si="44"/>
        <v>1</v>
      </c>
    </row>
    <row r="388" spans="1:17">
      <c r="A388">
        <v>0.51521611046616045</v>
      </c>
      <c r="B388">
        <f t="shared" si="42"/>
        <v>0.51521611046616045</v>
      </c>
      <c r="C388">
        <v>3.9</v>
      </c>
      <c r="D388">
        <v>3.6</v>
      </c>
      <c r="E388" t="b">
        <v>1</v>
      </c>
      <c r="J388" s="1">
        <v>3</v>
      </c>
      <c r="P388" t="b">
        <f t="shared" si="43"/>
        <v>1</v>
      </c>
      <c r="Q388" t="b">
        <f t="shared" si="44"/>
        <v>1</v>
      </c>
    </row>
    <row r="389" spans="1:17">
      <c r="A389">
        <v>1</v>
      </c>
      <c r="B389">
        <f t="shared" si="42"/>
        <v>1</v>
      </c>
      <c r="C389">
        <v>0</v>
      </c>
      <c r="D389">
        <v>0</v>
      </c>
      <c r="E389" t="b">
        <v>0</v>
      </c>
      <c r="J389" s="1">
        <v>3</v>
      </c>
      <c r="P389" t="b">
        <f t="shared" si="43"/>
        <v>1</v>
      </c>
      <c r="Q389" t="b">
        <f t="shared" si="44"/>
        <v>1</v>
      </c>
    </row>
    <row r="390" spans="1:17">
      <c r="A390">
        <v>0</v>
      </c>
      <c r="B390">
        <f t="shared" si="42"/>
        <v>0</v>
      </c>
      <c r="C390">
        <v>1</v>
      </c>
      <c r="D390">
        <v>0</v>
      </c>
      <c r="E390" t="b">
        <v>0</v>
      </c>
      <c r="J390" s="1">
        <v>3</v>
      </c>
      <c r="P390" t="b">
        <f t="shared" si="43"/>
        <v>1</v>
      </c>
      <c r="Q390" t="b">
        <f t="shared" si="44"/>
        <v>1</v>
      </c>
    </row>
    <row r="391" spans="1:17">
      <c r="A391">
        <v>0</v>
      </c>
      <c r="B391">
        <f t="shared" si="42"/>
        <v>0</v>
      </c>
      <c r="C391">
        <v>2</v>
      </c>
      <c r="D391">
        <v>0</v>
      </c>
      <c r="E391" t="b">
        <v>0</v>
      </c>
      <c r="J391" s="1">
        <v>3</v>
      </c>
      <c r="P391" t="b">
        <f t="shared" si="43"/>
        <v>1</v>
      </c>
      <c r="Q391" t="b">
        <f t="shared" si="44"/>
        <v>1</v>
      </c>
    </row>
    <row r="392" spans="1:17">
      <c r="A392">
        <v>0</v>
      </c>
      <c r="B392">
        <f t="shared" si="42"/>
        <v>0</v>
      </c>
      <c r="C392">
        <v>3</v>
      </c>
      <c r="D392">
        <v>0</v>
      </c>
      <c r="E392" t="b">
        <v>0</v>
      </c>
      <c r="J392" s="1">
        <v>3</v>
      </c>
      <c r="P392" t="b">
        <f t="shared" si="43"/>
        <v>1</v>
      </c>
      <c r="Q392" t="b">
        <f t="shared" si="44"/>
        <v>1</v>
      </c>
    </row>
    <row r="393" spans="1:17">
      <c r="A393">
        <v>0.36787944117144911</v>
      </c>
      <c r="B393">
        <f t="shared" si="42"/>
        <v>0.36787944117144911</v>
      </c>
      <c r="C393">
        <v>0</v>
      </c>
      <c r="D393">
        <v>1</v>
      </c>
      <c r="E393" t="b">
        <v>0</v>
      </c>
      <c r="J393" s="1">
        <v>3</v>
      </c>
      <c r="P393" t="b">
        <f t="shared" si="43"/>
        <v>1</v>
      </c>
      <c r="Q393" t="b">
        <f t="shared" si="44"/>
        <v>1</v>
      </c>
    </row>
    <row r="394" spans="1:17">
      <c r="A394">
        <v>0.36787944117144911</v>
      </c>
      <c r="B394">
        <f t="shared" si="42"/>
        <v>0.36787944117144911</v>
      </c>
      <c r="C394">
        <v>1</v>
      </c>
      <c r="D394">
        <v>1</v>
      </c>
      <c r="E394" t="b">
        <v>0</v>
      </c>
      <c r="J394" s="1">
        <v>3</v>
      </c>
      <c r="P394" t="b">
        <f t="shared" si="43"/>
        <v>1</v>
      </c>
      <c r="Q394" t="b">
        <f t="shared" si="44"/>
        <v>1</v>
      </c>
    </row>
    <row r="395" spans="1:17">
      <c r="A395">
        <v>0.18393972058572455</v>
      </c>
      <c r="B395">
        <f t="shared" si="42"/>
        <v>0.18393972058572455</v>
      </c>
      <c r="C395">
        <v>2</v>
      </c>
      <c r="D395">
        <v>1</v>
      </c>
      <c r="E395" t="b">
        <v>0</v>
      </c>
      <c r="J395" s="1">
        <v>3</v>
      </c>
      <c r="P395" t="b">
        <f t="shared" si="43"/>
        <v>1</v>
      </c>
      <c r="Q395" t="b">
        <f t="shared" si="44"/>
        <v>1</v>
      </c>
    </row>
    <row r="396" spans="1:17">
      <c r="A396">
        <v>6.1313240195241515E-2</v>
      </c>
      <c r="B396">
        <f t="shared" si="42"/>
        <v>6.1313240195241515E-2</v>
      </c>
      <c r="C396">
        <v>3</v>
      </c>
      <c r="D396">
        <v>1</v>
      </c>
      <c r="E396" t="b">
        <v>0</v>
      </c>
      <c r="J396" s="1">
        <v>3</v>
      </c>
      <c r="P396" t="b">
        <f t="shared" si="43"/>
        <v>1</v>
      </c>
      <c r="Q396" t="b">
        <f t="shared" si="44"/>
        <v>1</v>
      </c>
    </row>
    <row r="397" spans="1:17">
      <c r="A397">
        <v>0.13533528323661353</v>
      </c>
      <c r="B397">
        <f t="shared" si="42"/>
        <v>0.13533528323661353</v>
      </c>
      <c r="C397">
        <v>0</v>
      </c>
      <c r="D397">
        <v>2</v>
      </c>
      <c r="E397" t="b">
        <v>0</v>
      </c>
      <c r="J397" s="1">
        <v>3</v>
      </c>
      <c r="P397" t="b">
        <f t="shared" si="43"/>
        <v>1</v>
      </c>
      <c r="Q397" t="b">
        <f t="shared" si="44"/>
        <v>1</v>
      </c>
    </row>
    <row r="398" spans="1:17">
      <c r="A398">
        <v>0.27067056647322707</v>
      </c>
      <c r="B398">
        <f t="shared" si="42"/>
        <v>0.27067056647322707</v>
      </c>
      <c r="C398">
        <v>1</v>
      </c>
      <c r="D398">
        <v>2</v>
      </c>
      <c r="E398" t="b">
        <v>0</v>
      </c>
      <c r="J398" s="1">
        <v>3</v>
      </c>
      <c r="P398" t="b">
        <f t="shared" si="43"/>
        <v>1</v>
      </c>
      <c r="Q398" t="b">
        <f t="shared" si="44"/>
        <v>1</v>
      </c>
    </row>
    <row r="399" spans="1:17">
      <c r="A399">
        <v>0.27067056647322707</v>
      </c>
      <c r="B399">
        <f t="shared" si="42"/>
        <v>0.27067056647322707</v>
      </c>
      <c r="C399">
        <v>2</v>
      </c>
      <c r="D399">
        <v>2</v>
      </c>
      <c r="E399" t="b">
        <v>0</v>
      </c>
      <c r="J399" s="1">
        <v>3</v>
      </c>
      <c r="P399" t="b">
        <f t="shared" si="43"/>
        <v>1</v>
      </c>
      <c r="Q399" t="b">
        <f t="shared" si="44"/>
        <v>1</v>
      </c>
    </row>
    <row r="400" spans="1:17">
      <c r="A400">
        <v>0.18044704431548469</v>
      </c>
      <c r="B400">
        <f t="shared" si="42"/>
        <v>0.18044704431548469</v>
      </c>
      <c r="C400">
        <v>3</v>
      </c>
      <c r="D400">
        <v>2</v>
      </c>
      <c r="E400" t="b">
        <v>0</v>
      </c>
      <c r="J400" s="1">
        <v>3</v>
      </c>
      <c r="P400" t="b">
        <f t="shared" si="43"/>
        <v>1</v>
      </c>
      <c r="Q400" t="b">
        <f t="shared" si="44"/>
        <v>1</v>
      </c>
    </row>
    <row r="401" spans="1:17">
      <c r="A401">
        <v>2.732372244729319E-2</v>
      </c>
      <c r="B401">
        <f t="shared" si="42"/>
        <v>2.732372244729319E-2</v>
      </c>
      <c r="C401">
        <v>0</v>
      </c>
      <c r="D401">
        <v>3.6</v>
      </c>
      <c r="E401" t="b">
        <v>0</v>
      </c>
      <c r="J401" s="1">
        <v>3</v>
      </c>
      <c r="P401" t="b">
        <f t="shared" si="43"/>
        <v>1</v>
      </c>
      <c r="Q401" t="b">
        <f t="shared" si="44"/>
        <v>1</v>
      </c>
    </row>
    <row r="402" spans="1:17">
      <c r="A402">
        <v>9.8365400810255493E-2</v>
      </c>
      <c r="B402">
        <f t="shared" si="42"/>
        <v>9.8365400810255493E-2</v>
      </c>
      <c r="C402">
        <v>1</v>
      </c>
      <c r="D402">
        <v>3.6</v>
      </c>
      <c r="E402" t="b">
        <v>0</v>
      </c>
      <c r="J402" s="1">
        <v>3</v>
      </c>
      <c r="P402" t="b">
        <f t="shared" si="43"/>
        <v>1</v>
      </c>
      <c r="Q402" t="b">
        <f t="shared" si="44"/>
        <v>1</v>
      </c>
    </row>
    <row r="403" spans="1:17">
      <c r="A403">
        <v>0.17705772145845985</v>
      </c>
      <c r="B403">
        <f t="shared" si="42"/>
        <v>0.17705772145845985</v>
      </c>
      <c r="C403">
        <v>2</v>
      </c>
      <c r="D403">
        <v>3.6</v>
      </c>
      <c r="E403" t="b">
        <v>0</v>
      </c>
      <c r="J403" s="1">
        <v>3</v>
      </c>
      <c r="P403" t="b">
        <f t="shared" si="43"/>
        <v>1</v>
      </c>
      <c r="Q403" t="b">
        <f t="shared" si="44"/>
        <v>1</v>
      </c>
    </row>
    <row r="404" spans="1:17">
      <c r="A404">
        <v>0.21246926575015185</v>
      </c>
      <c r="B404">
        <f t="shared" si="42"/>
        <v>0.21246926575015185</v>
      </c>
      <c r="C404">
        <v>3</v>
      </c>
      <c r="D404">
        <v>3.6</v>
      </c>
      <c r="E404" t="b">
        <v>0</v>
      </c>
      <c r="J404" s="1">
        <v>3</v>
      </c>
      <c r="P404" t="b">
        <f t="shared" si="43"/>
        <v>1</v>
      </c>
      <c r="Q404" t="b">
        <f t="shared" si="44"/>
        <v>1</v>
      </c>
    </row>
    <row r="405" spans="1:17">
      <c r="A405">
        <v>0.21246926575015185</v>
      </c>
      <c r="B405">
        <f t="shared" si="42"/>
        <v>0.21246926575015185</v>
      </c>
      <c r="C405">
        <v>3.9</v>
      </c>
      <c r="D405">
        <v>3.6</v>
      </c>
      <c r="E405" t="b">
        <v>0</v>
      </c>
      <c r="J405" s="1">
        <v>3</v>
      </c>
      <c r="P405" t="b">
        <f t="shared" si="43"/>
        <v>1</v>
      </c>
      <c r="Q405" t="b">
        <f t="shared" si="44"/>
        <v>1</v>
      </c>
    </row>
    <row r="406" spans="1:17">
      <c r="A406" t="s">
        <v>81</v>
      </c>
      <c r="B406" t="e">
        <f t="shared" si="42"/>
        <v>#NUM!</v>
      </c>
      <c r="C406">
        <v>-1</v>
      </c>
      <c r="D406">
        <v>2</v>
      </c>
      <c r="E406" t="b">
        <v>1</v>
      </c>
      <c r="J406" s="1">
        <v>3</v>
      </c>
      <c r="M406" t="e">
        <v>#NUM!</v>
      </c>
      <c r="P406" t="b">
        <f t="shared" si="43"/>
        <v>1</v>
      </c>
      <c r="Q406" t="b">
        <f t="shared" si="44"/>
        <v>1</v>
      </c>
    </row>
    <row r="407" spans="1:17">
      <c r="A407" t="s">
        <v>81</v>
      </c>
      <c r="B407" t="e">
        <f t="shared" si="42"/>
        <v>#NUM!</v>
      </c>
      <c r="C407">
        <v>-1</v>
      </c>
      <c r="D407">
        <v>2</v>
      </c>
      <c r="E407" t="b">
        <v>0</v>
      </c>
      <c r="J407" s="1">
        <v>3</v>
      </c>
      <c r="M407" t="e">
        <v>#NUM!</v>
      </c>
      <c r="P407" t="b">
        <f t="shared" si="43"/>
        <v>1</v>
      </c>
      <c r="Q407" t="b">
        <f t="shared" si="44"/>
        <v>1</v>
      </c>
    </row>
    <row r="408" spans="1:17">
      <c r="A408" t="s">
        <v>81</v>
      </c>
      <c r="B408" t="e">
        <f t="shared" si="42"/>
        <v>#NUM!</v>
      </c>
      <c r="C408">
        <v>2</v>
      </c>
      <c r="D408">
        <v>-1</v>
      </c>
      <c r="E408" t="b">
        <v>1</v>
      </c>
      <c r="J408" s="1">
        <v>3</v>
      </c>
      <c r="M408" t="e">
        <v>#NUM!</v>
      </c>
      <c r="P408" t="b">
        <f t="shared" si="43"/>
        <v>1</v>
      </c>
      <c r="Q408" t="b">
        <f t="shared" si="44"/>
        <v>1</v>
      </c>
    </row>
    <row r="409" spans="1:17">
      <c r="A409" t="s">
        <v>81</v>
      </c>
      <c r="B409" t="e">
        <f t="shared" si="42"/>
        <v>#NUM!</v>
      </c>
      <c r="C409">
        <v>2</v>
      </c>
      <c r="D409">
        <v>-1</v>
      </c>
      <c r="E409" t="b">
        <v>0</v>
      </c>
      <c r="J409" s="1">
        <v>3</v>
      </c>
      <c r="M409" t="e">
        <v>#NUM!</v>
      </c>
      <c r="P409" t="b">
        <f t="shared" si="43"/>
        <v>1</v>
      </c>
      <c r="Q409" t="b">
        <f t="shared" si="44"/>
        <v>1</v>
      </c>
    </row>
    <row r="412" spans="1:17">
      <c r="A412">
        <v>0.5</v>
      </c>
      <c r="B412">
        <f t="shared" ref="B412:B430" si="45">TDIST(C412,D412,E412)</f>
        <v>0.5</v>
      </c>
      <c r="C412">
        <v>0</v>
      </c>
      <c r="D412">
        <v>1</v>
      </c>
      <c r="E412">
        <v>1</v>
      </c>
      <c r="J412" s="1">
        <v>3</v>
      </c>
      <c r="K412" t="s">
        <v>41</v>
      </c>
      <c r="L412" t="s">
        <v>41</v>
      </c>
      <c r="P412" t="b">
        <f t="shared" ref="P412:P430" si="46">OR(ISBLANK(B412),IF(ISERROR(B412),ERROR.TYPE(B412)=IF(ISBLANK(M412),ERROR.TYPE(A412),ERROR.TYPE(M412)),IF(ISBLANK(M412),AND(NOT(ISBLANK(A412)),A412=B412),B412=M412)))</f>
        <v>1</v>
      </c>
      <c r="Q412" t="b">
        <f t="shared" ref="Q412:Q430" si="47">IF(ISBLANK(O412),IF(ISERROR(P412),FALSE,P412),O412)</f>
        <v>1</v>
      </c>
    </row>
    <row r="413" spans="1:17">
      <c r="A413">
        <v>1</v>
      </c>
      <c r="B413">
        <f t="shared" si="45"/>
        <v>1</v>
      </c>
      <c r="C413">
        <v>0</v>
      </c>
      <c r="D413">
        <v>1</v>
      </c>
      <c r="E413">
        <v>2</v>
      </c>
      <c r="J413" s="1">
        <v>3</v>
      </c>
      <c r="P413" t="b">
        <f t="shared" si="46"/>
        <v>1</v>
      </c>
      <c r="Q413" t="b">
        <f t="shared" si="47"/>
        <v>1</v>
      </c>
    </row>
    <row r="414" spans="1:17">
      <c r="A414">
        <v>0.5</v>
      </c>
      <c r="B414">
        <f t="shared" si="45"/>
        <v>0.5</v>
      </c>
      <c r="C414">
        <v>0</v>
      </c>
      <c r="D414">
        <v>10</v>
      </c>
      <c r="E414">
        <v>1</v>
      </c>
      <c r="J414" s="1">
        <v>3</v>
      </c>
      <c r="P414" t="b">
        <f t="shared" si="46"/>
        <v>1</v>
      </c>
      <c r="Q414" t="b">
        <f t="shared" si="47"/>
        <v>1</v>
      </c>
    </row>
    <row r="415" spans="1:17">
      <c r="A415">
        <v>0.46827448257488641</v>
      </c>
      <c r="B415">
        <f t="shared" si="45"/>
        <v>0.46827448257488641</v>
      </c>
      <c r="C415">
        <v>0.1</v>
      </c>
      <c r="D415">
        <v>1</v>
      </c>
      <c r="E415">
        <v>1</v>
      </c>
      <c r="J415" s="1">
        <v>3</v>
      </c>
      <c r="P415" t="b">
        <f t="shared" si="46"/>
        <v>1</v>
      </c>
      <c r="Q415" t="b">
        <f t="shared" si="47"/>
        <v>1</v>
      </c>
    </row>
    <row r="416" spans="1:17">
      <c r="A416">
        <v>0.93654896514977282</v>
      </c>
      <c r="B416">
        <f t="shared" si="45"/>
        <v>0.93654896514977282</v>
      </c>
      <c r="C416">
        <v>0.1</v>
      </c>
      <c r="D416">
        <v>1</v>
      </c>
      <c r="E416">
        <v>2</v>
      </c>
      <c r="J416" s="1">
        <v>3</v>
      </c>
      <c r="P416" t="b">
        <f t="shared" si="46"/>
        <v>1</v>
      </c>
      <c r="Q416" t="b">
        <f t="shared" si="47"/>
        <v>1</v>
      </c>
    </row>
    <row r="417" spans="1:26">
      <c r="A417">
        <v>0.46473271921017539</v>
      </c>
      <c r="B417">
        <f t="shared" si="45"/>
        <v>0.46473271921017539</v>
      </c>
      <c r="C417">
        <v>0.1</v>
      </c>
      <c r="D417">
        <v>2</v>
      </c>
      <c r="E417">
        <v>1</v>
      </c>
      <c r="J417" s="1">
        <v>3</v>
      </c>
      <c r="P417" t="b">
        <f t="shared" si="46"/>
        <v>1</v>
      </c>
      <c r="Q417" t="b">
        <f t="shared" si="47"/>
        <v>1</v>
      </c>
    </row>
    <row r="418" spans="1:26">
      <c r="A418">
        <v>0.46027226555046619</v>
      </c>
      <c r="B418">
        <f t="shared" si="45"/>
        <v>0.46027226555046619</v>
      </c>
      <c r="C418">
        <v>0.1</v>
      </c>
      <c r="D418">
        <v>100</v>
      </c>
      <c r="E418">
        <v>1</v>
      </c>
      <c r="J418" s="1">
        <v>3</v>
      </c>
      <c r="P418" t="b">
        <f t="shared" si="46"/>
        <v>1</v>
      </c>
      <c r="Q418" t="b">
        <f t="shared" si="47"/>
        <v>1</v>
      </c>
    </row>
    <row r="419" spans="1:26">
      <c r="A419">
        <v>3.1829927643624726E-3</v>
      </c>
      <c r="B419">
        <f t="shared" si="45"/>
        <v>3.1829927643624726E-3</v>
      </c>
      <c r="C419">
        <v>100</v>
      </c>
      <c r="D419">
        <v>1</v>
      </c>
      <c r="E419">
        <v>1</v>
      </c>
      <c r="J419" s="1">
        <v>3</v>
      </c>
      <c r="P419" t="b">
        <f t="shared" si="46"/>
        <v>1</v>
      </c>
      <c r="Q419" t="b">
        <f t="shared" si="47"/>
        <v>1</v>
      </c>
    </row>
    <row r="420" spans="1:26">
      <c r="A420">
        <v>4.9992501245380026E-5</v>
      </c>
      <c r="B420">
        <f t="shared" si="45"/>
        <v>4.9992501245380026E-5</v>
      </c>
      <c r="C420">
        <v>100</v>
      </c>
      <c r="D420">
        <v>2</v>
      </c>
      <c r="E420">
        <v>1</v>
      </c>
      <c r="J420" s="1">
        <v>3</v>
      </c>
      <c r="P420" t="b">
        <f t="shared" si="46"/>
        <v>1</v>
      </c>
      <c r="Q420" t="b">
        <f t="shared" si="47"/>
        <v>1</v>
      </c>
    </row>
    <row r="421" spans="1:26">
      <c r="A421">
        <v>5.7249147038858604E-2</v>
      </c>
      <c r="B421">
        <f t="shared" si="45"/>
        <v>5.7249147038858604E-2</v>
      </c>
      <c r="C421">
        <v>5.5</v>
      </c>
      <c r="D421">
        <v>1</v>
      </c>
      <c r="E421">
        <v>1</v>
      </c>
      <c r="J421" s="1">
        <v>3</v>
      </c>
      <c r="P421" t="b">
        <f t="shared" si="46"/>
        <v>1</v>
      </c>
      <c r="Q421" t="b">
        <f t="shared" si="47"/>
        <v>1</v>
      </c>
    </row>
    <row r="422" spans="1:26">
      <c r="A422">
        <v>1.5752001519251217E-2</v>
      </c>
      <c r="B422">
        <f t="shared" si="45"/>
        <v>1.5752001519251217E-2</v>
      </c>
      <c r="C422">
        <v>5.5</v>
      </c>
      <c r="D422">
        <v>2</v>
      </c>
      <c r="E422">
        <v>1</v>
      </c>
      <c r="J422" s="1">
        <v>3</v>
      </c>
      <c r="P422" t="b">
        <f t="shared" si="46"/>
        <v>1</v>
      </c>
      <c r="Q422" t="b">
        <f t="shared" si="47"/>
        <v>1</v>
      </c>
    </row>
    <row r="423" spans="1:26">
      <c r="A423">
        <v>1.4617107210140738E-7</v>
      </c>
      <c r="B423">
        <f t="shared" si="45"/>
        <v>1.4617107210140738E-7</v>
      </c>
      <c r="C423">
        <v>5.5</v>
      </c>
      <c r="D423">
        <v>100</v>
      </c>
      <c r="E423">
        <v>1</v>
      </c>
      <c r="J423" s="1">
        <v>3</v>
      </c>
      <c r="P423" t="b">
        <f t="shared" si="46"/>
        <v>1</v>
      </c>
      <c r="Q423" t="b">
        <f t="shared" si="47"/>
        <v>1</v>
      </c>
    </row>
    <row r="424" spans="1:26">
      <c r="A424">
        <v>1.4617107210140738E-7</v>
      </c>
      <c r="B424">
        <f t="shared" si="45"/>
        <v>1.4617107210140738E-7</v>
      </c>
      <c r="C424">
        <v>5.5</v>
      </c>
      <c r="D424">
        <v>100.9</v>
      </c>
      <c r="E424">
        <v>1</v>
      </c>
      <c r="J424" s="1">
        <v>3</v>
      </c>
      <c r="P424" t="b">
        <f t="shared" si="46"/>
        <v>1</v>
      </c>
      <c r="Q424" t="b">
        <f t="shared" si="47"/>
        <v>1</v>
      </c>
    </row>
    <row r="425" spans="1:26">
      <c r="A425">
        <v>1.4617107210140738E-7</v>
      </c>
      <c r="B425">
        <f t="shared" si="45"/>
        <v>1.4617107210140738E-7</v>
      </c>
      <c r="C425">
        <v>5.5</v>
      </c>
      <c r="D425">
        <v>100</v>
      </c>
      <c r="E425">
        <v>1.9</v>
      </c>
      <c r="J425" s="1">
        <v>3</v>
      </c>
      <c r="P425" t="b">
        <f t="shared" si="46"/>
        <v>1</v>
      </c>
      <c r="Q425" t="b">
        <f t="shared" si="47"/>
        <v>1</v>
      </c>
    </row>
    <row r="426" spans="1:26">
      <c r="A426">
        <v>2.9234214420281476E-7</v>
      </c>
      <c r="B426">
        <f t="shared" si="45"/>
        <v>2.9234214420281476E-7</v>
      </c>
      <c r="C426">
        <v>5.5</v>
      </c>
      <c r="D426">
        <v>100</v>
      </c>
      <c r="E426">
        <v>2.9</v>
      </c>
      <c r="J426" s="1">
        <v>3</v>
      </c>
      <c r="P426" t="b">
        <f t="shared" si="46"/>
        <v>1</v>
      </c>
      <c r="Q426" t="b">
        <f t="shared" si="47"/>
        <v>1</v>
      </c>
    </row>
    <row r="427" spans="1:26">
      <c r="A427" t="s">
        <v>81</v>
      </c>
      <c r="B427" t="e">
        <f t="shared" si="45"/>
        <v>#NUM!</v>
      </c>
      <c r="C427">
        <v>-1</v>
      </c>
      <c r="D427">
        <v>2</v>
      </c>
      <c r="E427">
        <v>1</v>
      </c>
      <c r="J427" s="1">
        <v>3</v>
      </c>
      <c r="M427" t="e">
        <v>#NUM!</v>
      </c>
      <c r="P427" t="b">
        <f t="shared" si="46"/>
        <v>1</v>
      </c>
      <c r="Q427" t="b">
        <f t="shared" si="47"/>
        <v>1</v>
      </c>
    </row>
    <row r="428" spans="1:26">
      <c r="A428" t="s">
        <v>81</v>
      </c>
      <c r="B428" t="e">
        <f t="shared" si="45"/>
        <v>#NUM!</v>
      </c>
      <c r="C428">
        <v>1</v>
      </c>
      <c r="D428">
        <v>0</v>
      </c>
      <c r="E428">
        <v>1</v>
      </c>
      <c r="J428" s="1">
        <v>3</v>
      </c>
      <c r="M428" t="e">
        <v>#NUM!</v>
      </c>
      <c r="P428" t="b">
        <f t="shared" si="46"/>
        <v>1</v>
      </c>
      <c r="Q428" t="b">
        <f t="shared" si="47"/>
        <v>1</v>
      </c>
    </row>
    <row r="429" spans="1:26">
      <c r="A429" t="s">
        <v>81</v>
      </c>
      <c r="B429" t="e">
        <f t="shared" si="45"/>
        <v>#NUM!</v>
      </c>
      <c r="C429">
        <v>1</v>
      </c>
      <c r="D429">
        <v>2</v>
      </c>
      <c r="E429">
        <v>0</v>
      </c>
      <c r="J429" s="1">
        <v>3</v>
      </c>
      <c r="M429" t="e">
        <v>#NUM!</v>
      </c>
      <c r="P429" t="b">
        <f t="shared" si="46"/>
        <v>1</v>
      </c>
      <c r="Q429" t="b">
        <f t="shared" si="47"/>
        <v>1</v>
      </c>
    </row>
    <row r="430" spans="1:26">
      <c r="A430" t="s">
        <v>81</v>
      </c>
      <c r="B430" t="e">
        <f t="shared" si="45"/>
        <v>#NUM!</v>
      </c>
      <c r="C430">
        <v>1</v>
      </c>
      <c r="D430">
        <v>2</v>
      </c>
      <c r="E430">
        <v>3</v>
      </c>
      <c r="J430" s="1">
        <v>3</v>
      </c>
      <c r="M430" t="e">
        <v>#NUM!</v>
      </c>
      <c r="P430" t="b">
        <f t="shared" si="46"/>
        <v>1</v>
      </c>
      <c r="Q430" t="b">
        <f t="shared" si="47"/>
        <v>1</v>
      </c>
    </row>
    <row r="432" spans="1:26">
      <c r="A432">
        <v>0.41815900802612305</v>
      </c>
      <c r="B432">
        <f>BETAINV(C432,D432,E432)</f>
        <v>0.41815900802612305</v>
      </c>
      <c r="C432">
        <v>0.6</v>
      </c>
      <c r="D432">
        <v>1.5</v>
      </c>
      <c r="E432">
        <v>2.5</v>
      </c>
      <c r="J432" s="1">
        <v>3</v>
      </c>
      <c r="K432" t="s">
        <v>42</v>
      </c>
      <c r="L432" t="s">
        <v>42</v>
      </c>
      <c r="O432" s="2"/>
      <c r="P432" s="2" t="b">
        <f t="shared" ref="P432:P449" si="48">OR(ISBLANK(B432),IF(ISERROR(B432),ERROR.TYPE(B432)=IF(ISBLANK(M432),ERROR.TYPE(A432),ERROR.TYPE(M432)),IF(ISBLANK(M432),AND(NOT(ISBLANK(A432)),A432=B432),B432=M432)))</f>
        <v>1</v>
      </c>
      <c r="Q432" s="2" t="b">
        <f t="shared" ref="Q432:Q449" si="49">IF(ISBLANK(O432),IF(ISERROR(P432),FALSE,P432),O432)</f>
        <v>1</v>
      </c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>
        <v>0.94109463691711426</v>
      </c>
      <c r="B433">
        <f>BETAINV(C433,D433,E433)</f>
        <v>0.94109463691711426</v>
      </c>
      <c r="C433">
        <v>0.6</v>
      </c>
      <c r="D433">
        <v>2.5</v>
      </c>
      <c r="E433">
        <v>0.5</v>
      </c>
      <c r="J433" s="1">
        <v>3</v>
      </c>
      <c r="O433" s="2"/>
      <c r="P433" s="2" t="b">
        <f t="shared" si="48"/>
        <v>1</v>
      </c>
      <c r="Q433" s="2" t="b">
        <f t="shared" si="49"/>
        <v>1</v>
      </c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>
        <v>0.8977973461151123</v>
      </c>
      <c r="B434">
        <f>BETAINV(C434,D434,E434)</f>
        <v>0.8977973461151123</v>
      </c>
      <c r="C434">
        <v>0.6</v>
      </c>
      <c r="D434">
        <v>1.5</v>
      </c>
      <c r="E434">
        <v>0.5</v>
      </c>
      <c r="J434" s="1">
        <v>3</v>
      </c>
      <c r="O434" s="2"/>
      <c r="P434" s="2" t="b">
        <f t="shared" si="48"/>
        <v>1</v>
      </c>
      <c r="Q434" s="2" t="b">
        <f t="shared" si="49"/>
        <v>1</v>
      </c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>
        <v>0.8977973461151123</v>
      </c>
      <c r="B435">
        <f>BETAINV(C435,D435,E435,F435)</f>
        <v>0.8977973461151123</v>
      </c>
      <c r="C435">
        <v>0.6</v>
      </c>
      <c r="D435">
        <v>1.5</v>
      </c>
      <c r="E435">
        <v>0.5</v>
      </c>
      <c r="F435">
        <v>0</v>
      </c>
      <c r="J435" s="1">
        <v>4</v>
      </c>
      <c r="O435" s="2"/>
      <c r="P435" s="2" t="b">
        <f t="shared" si="48"/>
        <v>1</v>
      </c>
      <c r="Q435" s="2" t="b">
        <f t="shared" si="49"/>
        <v>1</v>
      </c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>
        <v>0.8977973461151123</v>
      </c>
      <c r="B436">
        <f>BETAINV(C436,D436,E436,,F436)</f>
        <v>0.8977973461151123</v>
      </c>
      <c r="C436">
        <v>0.6</v>
      </c>
      <c r="D436">
        <v>1.5</v>
      </c>
      <c r="E436">
        <v>0.5</v>
      </c>
      <c r="F436">
        <v>1</v>
      </c>
      <c r="J436" s="1">
        <v>4</v>
      </c>
      <c r="O436" s="2"/>
      <c r="P436" s="2" t="b">
        <f t="shared" si="48"/>
        <v>1</v>
      </c>
      <c r="Q436" s="2" t="b">
        <f t="shared" si="49"/>
        <v>1</v>
      </c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>
        <v>0.8977973461151123</v>
      </c>
      <c r="B437">
        <f>BETAINV(C437,D437,E437,F437,G437)</f>
        <v>0.8977973461151123</v>
      </c>
      <c r="C437">
        <v>0.6</v>
      </c>
      <c r="D437">
        <v>1.5</v>
      </c>
      <c r="E437">
        <v>0.5</v>
      </c>
      <c r="F437">
        <v>0</v>
      </c>
      <c r="G437">
        <v>1</v>
      </c>
      <c r="J437" s="1">
        <v>5</v>
      </c>
      <c r="O437" s="2"/>
      <c r="P437" s="2" t="b">
        <f t="shared" si="48"/>
        <v>1</v>
      </c>
      <c r="Q437" s="2" t="b">
        <f t="shared" si="49"/>
        <v>1</v>
      </c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>
        <v>0.9182378768920898</v>
      </c>
      <c r="B438">
        <f>BETAINV(C438,D438,E438,F438)</f>
        <v>0.9182378768920898</v>
      </c>
      <c r="C438">
        <v>0.6</v>
      </c>
      <c r="D438">
        <v>1.5</v>
      </c>
      <c r="E438">
        <v>0.5</v>
      </c>
      <c r="F438">
        <v>0.2</v>
      </c>
      <c r="J438" s="1">
        <v>4</v>
      </c>
      <c r="O438" s="2"/>
      <c r="P438" s="2" t="b">
        <f t="shared" si="48"/>
        <v>1</v>
      </c>
      <c r="Q438" s="2" t="b">
        <f t="shared" si="49"/>
        <v>1</v>
      </c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>
        <v>0.9182378768920898</v>
      </c>
      <c r="B439">
        <f t="shared" ref="B439:B446" si="50">BETAINV(C439,D439,E439,F439,G439)</f>
        <v>0.9182378768920898</v>
      </c>
      <c r="C439">
        <v>0.6</v>
      </c>
      <c r="D439">
        <v>1.5</v>
      </c>
      <c r="E439">
        <v>0.5</v>
      </c>
      <c r="F439">
        <v>0.2</v>
      </c>
      <c r="G439">
        <v>1</v>
      </c>
      <c r="J439" s="1">
        <v>5</v>
      </c>
      <c r="O439" s="2"/>
      <c r="P439" s="2" t="b">
        <f t="shared" si="48"/>
        <v>1</v>
      </c>
      <c r="Q439" s="2" t="b">
        <f t="shared" si="49"/>
        <v>1</v>
      </c>
      <c r="R439" s="2"/>
      <c r="S439" s="2"/>
      <c r="T439" s="2"/>
      <c r="U439" s="2"/>
      <c r="V439" s="2"/>
      <c r="W439" s="2"/>
      <c r="X439" s="2"/>
      <c r="Y439" s="2"/>
      <c r="Z439" s="2"/>
    </row>
    <row r="440" spans="1:26" s="2" customFormat="1">
      <c r="A440">
        <v>0.26933920383453369</v>
      </c>
      <c r="B440">
        <f>BETAINV(C440,D440,E440,,F440)</f>
        <v>0.26933920383453369</v>
      </c>
      <c r="C440">
        <v>0.6</v>
      </c>
      <c r="D440">
        <v>1.5</v>
      </c>
      <c r="E440">
        <v>0.5</v>
      </c>
      <c r="F440">
        <v>0.3</v>
      </c>
      <c r="G440"/>
      <c r="H440"/>
      <c r="I440"/>
      <c r="J440" s="1">
        <v>4</v>
      </c>
      <c r="K440"/>
      <c r="L440"/>
      <c r="M440"/>
      <c r="N440"/>
      <c r="P440" s="2" t="b">
        <f t="shared" si="48"/>
        <v>1</v>
      </c>
      <c r="Q440" s="2" t="b">
        <f t="shared" si="49"/>
        <v>1</v>
      </c>
    </row>
    <row r="441" spans="1:26" s="2" customFormat="1">
      <c r="A441">
        <v>0.26933920383453369</v>
      </c>
      <c r="B441">
        <f t="shared" si="50"/>
        <v>0.26933920383453369</v>
      </c>
      <c r="C441">
        <v>0.6</v>
      </c>
      <c r="D441">
        <v>1.5</v>
      </c>
      <c r="E441">
        <v>0.5</v>
      </c>
      <c r="F441">
        <v>0</v>
      </c>
      <c r="G441">
        <v>0.3</v>
      </c>
      <c r="H441"/>
      <c r="I441"/>
      <c r="J441" s="1">
        <v>5</v>
      </c>
      <c r="K441"/>
      <c r="L441"/>
      <c r="M441"/>
      <c r="N441"/>
      <c r="P441" s="2" t="b">
        <f t="shared" si="48"/>
        <v>1</v>
      </c>
      <c r="Q441" s="2" t="b">
        <f t="shared" si="49"/>
        <v>1</v>
      </c>
    </row>
    <row r="442" spans="1:26" s="2" customFormat="1">
      <c r="A442">
        <v>0.28977973461151124</v>
      </c>
      <c r="B442">
        <f t="shared" si="50"/>
        <v>0.28977973461151124</v>
      </c>
      <c r="C442">
        <v>0.6</v>
      </c>
      <c r="D442">
        <v>1.5</v>
      </c>
      <c r="E442">
        <v>0.5</v>
      </c>
      <c r="F442">
        <v>0.2</v>
      </c>
      <c r="G442">
        <v>0.3</v>
      </c>
      <c r="H442"/>
      <c r="I442"/>
      <c r="J442" s="1">
        <v>5</v>
      </c>
      <c r="K442"/>
      <c r="L442"/>
      <c r="M442"/>
      <c r="N442"/>
      <c r="P442" s="2" t="b">
        <f t="shared" si="48"/>
        <v>1</v>
      </c>
      <c r="Q442" s="2" t="b">
        <f t="shared" si="49"/>
        <v>1</v>
      </c>
    </row>
    <row r="443" spans="1:26" s="2" customFormat="1">
      <c r="A443" t="s">
        <v>81</v>
      </c>
      <c r="B443" t="e">
        <f t="shared" si="50"/>
        <v>#NUM!</v>
      </c>
      <c r="C443">
        <v>0</v>
      </c>
      <c r="D443">
        <v>1.5</v>
      </c>
      <c r="E443">
        <v>0.5</v>
      </c>
      <c r="F443">
        <v>0.2</v>
      </c>
      <c r="G443">
        <v>0.3</v>
      </c>
      <c r="H443"/>
      <c r="I443"/>
      <c r="J443" s="1">
        <v>5</v>
      </c>
      <c r="K443"/>
      <c r="L443"/>
      <c r="M443" t="e">
        <v>#NUM!</v>
      </c>
      <c r="N443"/>
      <c r="P443" s="2" t="b">
        <f t="shared" si="48"/>
        <v>1</v>
      </c>
      <c r="Q443" s="2" t="b">
        <f t="shared" si="49"/>
        <v>1</v>
      </c>
    </row>
    <row r="444" spans="1:26">
      <c r="A444" t="s">
        <v>81</v>
      </c>
      <c r="B444" t="e">
        <f t="shared" si="50"/>
        <v>#NUM!</v>
      </c>
      <c r="C444">
        <v>-1E-3</v>
      </c>
      <c r="D444">
        <v>1.5</v>
      </c>
      <c r="E444">
        <v>0.5</v>
      </c>
      <c r="F444">
        <v>0.2</v>
      </c>
      <c r="G444">
        <v>0.3</v>
      </c>
      <c r="J444" s="1">
        <v>5</v>
      </c>
      <c r="M444" t="e">
        <v>#NUM!</v>
      </c>
      <c r="O444" s="2"/>
      <c r="P444" s="2" t="b">
        <f t="shared" si="48"/>
        <v>1</v>
      </c>
      <c r="Q444" s="2" t="b">
        <f t="shared" si="49"/>
        <v>1</v>
      </c>
      <c r="R444" s="2"/>
      <c r="S444" s="2"/>
      <c r="T444" s="2"/>
      <c r="U444" s="2"/>
      <c r="V444" s="2"/>
      <c r="W444" s="2"/>
      <c r="X444" s="2"/>
      <c r="Y444" s="2"/>
      <c r="Z444" s="2"/>
    </row>
    <row r="445" spans="1:26" s="2" customFormat="1">
      <c r="A445" t="s">
        <v>81</v>
      </c>
      <c r="B445" t="e">
        <f>BETAINV(C445,D445,E445,F445,G445)</f>
        <v>#NUM!</v>
      </c>
      <c r="C445">
        <v>1</v>
      </c>
      <c r="D445">
        <v>1.5</v>
      </c>
      <c r="E445">
        <v>0.5</v>
      </c>
      <c r="F445">
        <v>0.2</v>
      </c>
      <c r="G445">
        <v>0.3</v>
      </c>
      <c r="H445"/>
      <c r="I445"/>
      <c r="J445" s="1">
        <v>5</v>
      </c>
      <c r="K445"/>
      <c r="L445"/>
      <c r="M445" t="e">
        <v>#NUM!</v>
      </c>
      <c r="N445"/>
      <c r="P445" s="2" t="b">
        <f t="shared" si="48"/>
        <v>1</v>
      </c>
      <c r="Q445" s="2" t="b">
        <f t="shared" si="49"/>
        <v>1</v>
      </c>
    </row>
    <row r="446" spans="1:26" s="2" customFormat="1">
      <c r="A446" t="s">
        <v>81</v>
      </c>
      <c r="B446" t="e">
        <f t="shared" si="50"/>
        <v>#NUM!</v>
      </c>
      <c r="C446">
        <v>0.6</v>
      </c>
      <c r="D446">
        <v>0</v>
      </c>
      <c r="E446">
        <v>0.5</v>
      </c>
      <c r="F446">
        <v>0.2</v>
      </c>
      <c r="G446">
        <v>0.3</v>
      </c>
      <c r="H446"/>
      <c r="I446"/>
      <c r="J446" s="1">
        <v>5</v>
      </c>
      <c r="K446"/>
      <c r="L446"/>
      <c r="M446" t="e">
        <v>#NUM!</v>
      </c>
      <c r="N446"/>
      <c r="P446" s="2" t="b">
        <f t="shared" si="48"/>
        <v>1</v>
      </c>
      <c r="Q446" s="2" t="b">
        <f t="shared" si="49"/>
        <v>1</v>
      </c>
    </row>
    <row r="447" spans="1:26" s="2" customFormat="1">
      <c r="A447" t="s">
        <v>81</v>
      </c>
      <c r="B447" t="e">
        <f>BETAINV(C447,D447,E447,F447,G447)</f>
        <v>#NUM!</v>
      </c>
      <c r="C447">
        <v>0.6</v>
      </c>
      <c r="D447">
        <v>1.5</v>
      </c>
      <c r="E447">
        <v>0</v>
      </c>
      <c r="F447">
        <v>0.2</v>
      </c>
      <c r="G447">
        <v>0.3</v>
      </c>
      <c r="H447"/>
      <c r="I447"/>
      <c r="J447" s="1">
        <v>5</v>
      </c>
      <c r="K447"/>
      <c r="L447"/>
      <c r="M447" t="e">
        <v>#NUM!</v>
      </c>
      <c r="N447"/>
      <c r="P447" s="2" t="b">
        <f t="shared" si="48"/>
        <v>1</v>
      </c>
      <c r="Q447" s="2" t="b">
        <f t="shared" si="49"/>
        <v>1</v>
      </c>
    </row>
    <row r="448" spans="1:26" s="2" customFormat="1">
      <c r="A448" t="s">
        <v>81</v>
      </c>
      <c r="B448" t="e">
        <f>BETAINV(C448,D448,E448,F448,G448)</f>
        <v>#NUM!</v>
      </c>
      <c r="C448">
        <v>0.6</v>
      </c>
      <c r="D448">
        <v>1.5</v>
      </c>
      <c r="E448">
        <v>0.5</v>
      </c>
      <c r="F448">
        <v>0.3</v>
      </c>
      <c r="G448">
        <v>0.3</v>
      </c>
      <c r="H448"/>
      <c r="I448"/>
      <c r="J448" s="1">
        <v>5</v>
      </c>
      <c r="K448"/>
      <c r="L448"/>
      <c r="M448" t="e">
        <v>#NUM!</v>
      </c>
      <c r="N448"/>
      <c r="P448" s="2" t="b">
        <f t="shared" si="48"/>
        <v>1</v>
      </c>
      <c r="Q448" s="2" t="b">
        <f t="shared" si="49"/>
        <v>1</v>
      </c>
    </row>
    <row r="449" spans="1:26" s="2" customFormat="1">
      <c r="A449" t="s">
        <v>81</v>
      </c>
      <c r="B449" t="e">
        <f>BETAINV(C449,D449,E449,F449,G449)</f>
        <v>#NUM!</v>
      </c>
      <c r="C449">
        <v>0.6</v>
      </c>
      <c r="D449">
        <v>1.5</v>
      </c>
      <c r="E449">
        <v>0.5</v>
      </c>
      <c r="F449">
        <v>0.3</v>
      </c>
      <c r="G449">
        <v>0.2</v>
      </c>
      <c r="H449"/>
      <c r="I449"/>
      <c r="J449" s="1">
        <v>5</v>
      </c>
      <c r="K449"/>
      <c r="L449"/>
      <c r="M449" t="e">
        <v>#NUM!</v>
      </c>
      <c r="N449"/>
      <c r="P449" s="2" t="b">
        <f t="shared" si="48"/>
        <v>1</v>
      </c>
      <c r="Q449" s="2" t="b">
        <f t="shared" si="49"/>
        <v>1</v>
      </c>
    </row>
    <row r="450" spans="1:26"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>
        <v>3.2188758249516325</v>
      </c>
      <c r="B451">
        <f t="shared" ref="B451:B460" si="51">CHIINV(C451,D451)</f>
        <v>3.2188758249516325</v>
      </c>
      <c r="C451">
        <v>0.2</v>
      </c>
      <c r="D451">
        <v>2.4</v>
      </c>
      <c r="J451" s="1">
        <v>2</v>
      </c>
      <c r="K451" t="s">
        <v>43</v>
      </c>
      <c r="L451" t="s">
        <v>43</v>
      </c>
      <c r="O451" s="2"/>
      <c r="P451" s="2" t="b">
        <f t="shared" ref="P451:P464" si="52">OR(ISBLANK(B451),IF(ISERROR(B451),ERROR.TYPE(B451)=IF(ISBLANK(M451),ERROR.TYPE(A451),ERROR.TYPE(M451)),IF(ISBLANK(M451),AND(NOT(ISBLANK(A451)),A451=B451),B451=M451)))</f>
        <v>1</v>
      </c>
      <c r="Q451" s="2" t="b">
        <f t="shared" ref="Q451:Q464" si="53">IF(ISBLANK(O451),IF(ISERROR(P451),FALSE,P451),O451)</f>
        <v>1</v>
      </c>
      <c r="R451" s="2"/>
      <c r="S451" s="2"/>
      <c r="T451" s="2"/>
      <c r="U451" s="2"/>
      <c r="V451" s="2"/>
      <c r="W451" s="2"/>
      <c r="X451" s="2"/>
      <c r="Y451" s="2"/>
      <c r="Z451" s="2"/>
    </row>
    <row r="452" spans="1:26" s="2" customFormat="1">
      <c r="A452">
        <v>0.41389331157281367</v>
      </c>
      <c r="B452">
        <f t="shared" si="51"/>
        <v>0.41389331157281367</v>
      </c>
      <c r="C452">
        <v>0.52</v>
      </c>
      <c r="D452">
        <v>1</v>
      </c>
      <c r="E452"/>
      <c r="F452"/>
      <c r="G452"/>
      <c r="H452"/>
      <c r="I452"/>
      <c r="J452" s="1">
        <v>2</v>
      </c>
      <c r="K452"/>
      <c r="L452"/>
      <c r="M452"/>
      <c r="N452"/>
      <c r="P452" s="2" t="b">
        <f t="shared" si="52"/>
        <v>1</v>
      </c>
      <c r="Q452" s="2" t="b">
        <f t="shared" si="53"/>
        <v>1</v>
      </c>
    </row>
    <row r="453" spans="1:26" s="2" customFormat="1">
      <c r="A453">
        <v>2.8051184564879357</v>
      </c>
      <c r="B453">
        <f t="shared" si="51"/>
        <v>2.8051184564879357</v>
      </c>
      <c r="C453">
        <v>0.73</v>
      </c>
      <c r="D453">
        <v>5</v>
      </c>
      <c r="E453"/>
      <c r="F453"/>
      <c r="G453"/>
      <c r="H453"/>
      <c r="I453"/>
      <c r="J453" s="1">
        <v>2</v>
      </c>
      <c r="K453"/>
      <c r="L453"/>
      <c r="M453"/>
      <c r="N453" t="s">
        <v>16</v>
      </c>
      <c r="P453" s="2" t="b">
        <f t="shared" si="52"/>
        <v>1</v>
      </c>
      <c r="Q453" s="2" t="b">
        <f t="shared" si="53"/>
        <v>1</v>
      </c>
    </row>
    <row r="454" spans="1:26" s="2" customFormat="1">
      <c r="A454">
        <v>2.8051184564879357</v>
      </c>
      <c r="B454">
        <f t="shared" si="51"/>
        <v>2.8051184564879357</v>
      </c>
      <c r="C454">
        <v>0.73</v>
      </c>
      <c r="D454">
        <v>5.42</v>
      </c>
      <c r="E454"/>
      <c r="F454"/>
      <c r="G454"/>
      <c r="H454"/>
      <c r="I454"/>
      <c r="J454" s="1">
        <v>2</v>
      </c>
      <c r="K454"/>
      <c r="L454"/>
      <c r="M454"/>
      <c r="N454" t="s">
        <v>16</v>
      </c>
      <c r="P454" s="2" t="b">
        <f t="shared" si="52"/>
        <v>1</v>
      </c>
      <c r="Q454" s="2" t="b">
        <f t="shared" si="53"/>
        <v>1</v>
      </c>
    </row>
    <row r="455" spans="1:26" s="2" customFormat="1">
      <c r="A455">
        <v>5.7494096892744677</v>
      </c>
      <c r="B455">
        <f t="shared" si="51"/>
        <v>5.7494096892744677</v>
      </c>
      <c r="C455">
        <v>0.99990000000000001</v>
      </c>
      <c r="D455">
        <v>23</v>
      </c>
      <c r="E455"/>
      <c r="F455"/>
      <c r="G455"/>
      <c r="H455"/>
      <c r="I455"/>
      <c r="J455" s="1">
        <v>2</v>
      </c>
      <c r="K455"/>
      <c r="L455"/>
      <c r="M455"/>
      <c r="N455" t="s">
        <v>16</v>
      </c>
      <c r="P455" s="2" t="b">
        <f t="shared" si="52"/>
        <v>1</v>
      </c>
      <c r="Q455" s="2" t="b">
        <f t="shared" si="53"/>
        <v>1</v>
      </c>
    </row>
    <row r="456" spans="1:26" s="2" customFormat="1">
      <c r="A456">
        <v>32.006899668662996</v>
      </c>
      <c r="B456">
        <f t="shared" si="51"/>
        <v>32.006899668662996</v>
      </c>
      <c r="C456">
        <v>0.1</v>
      </c>
      <c r="D456">
        <v>23</v>
      </c>
      <c r="E456"/>
      <c r="F456"/>
      <c r="G456"/>
      <c r="H456"/>
      <c r="I456"/>
      <c r="J456" s="1">
        <v>2</v>
      </c>
      <c r="K456"/>
      <c r="L456"/>
      <c r="M456"/>
      <c r="N456" t="s">
        <v>16</v>
      </c>
      <c r="P456" s="2" t="b">
        <f t="shared" si="52"/>
        <v>1</v>
      </c>
      <c r="Q456" s="2" t="b">
        <f t="shared" si="53"/>
        <v>1</v>
      </c>
    </row>
    <row r="457" spans="1:26" s="2" customFormat="1">
      <c r="A457">
        <v>35.997362273827306</v>
      </c>
      <c r="B457">
        <f t="shared" si="51"/>
        <v>35.997362273827306</v>
      </c>
      <c r="C457">
        <v>0.33</v>
      </c>
      <c r="D457">
        <v>33</v>
      </c>
      <c r="E457"/>
      <c r="F457"/>
      <c r="G457"/>
      <c r="H457"/>
      <c r="I457"/>
      <c r="J457" s="1">
        <v>2</v>
      </c>
      <c r="K457"/>
      <c r="L457"/>
      <c r="M457"/>
      <c r="N457" t="s">
        <v>16</v>
      </c>
      <c r="P457" s="2" t="b">
        <f t="shared" si="52"/>
        <v>1</v>
      </c>
      <c r="Q457" s="2" t="b">
        <f t="shared" si="53"/>
        <v>1</v>
      </c>
    </row>
    <row r="458" spans="1:26" s="2" customFormat="1">
      <c r="A458">
        <v>78.749524251002299</v>
      </c>
      <c r="B458">
        <f t="shared" si="51"/>
        <v>78.749524251002299</v>
      </c>
      <c r="C458">
        <v>1E-3</v>
      </c>
      <c r="D458">
        <v>44</v>
      </c>
      <c r="E458"/>
      <c r="F458"/>
      <c r="G458"/>
      <c r="H458"/>
      <c r="I458"/>
      <c r="J458" s="1">
        <v>2</v>
      </c>
      <c r="K458"/>
      <c r="L458"/>
      <c r="M458"/>
      <c r="N458" t="s">
        <v>16</v>
      </c>
      <c r="P458" s="2" t="b">
        <f t="shared" si="52"/>
        <v>1</v>
      </c>
      <c r="Q458" s="2" t="b">
        <f t="shared" si="53"/>
        <v>1</v>
      </c>
    </row>
    <row r="459" spans="1:26" s="2" customFormat="1">
      <c r="A459">
        <v>2.4079456087353042</v>
      </c>
      <c r="B459">
        <f t="shared" si="51"/>
        <v>2.4079456087353042</v>
      </c>
      <c r="C459">
        <v>0.3</v>
      </c>
      <c r="D459">
        <v>2.4</v>
      </c>
      <c r="E459"/>
      <c r="F459"/>
      <c r="G459"/>
      <c r="H459"/>
      <c r="I459"/>
      <c r="J459" s="1">
        <v>2</v>
      </c>
      <c r="K459"/>
      <c r="L459"/>
      <c r="M459"/>
      <c r="N459"/>
      <c r="P459" s="2" t="b">
        <f t="shared" si="52"/>
        <v>1</v>
      </c>
      <c r="Q459" s="2" t="b">
        <f t="shared" si="53"/>
        <v>1</v>
      </c>
    </row>
    <row r="460" spans="1:26" s="2" customFormat="1">
      <c r="A460">
        <v>13.815510558047702</v>
      </c>
      <c r="B460">
        <f t="shared" si="51"/>
        <v>13.815510558047702</v>
      </c>
      <c r="C460">
        <v>1E-3</v>
      </c>
      <c r="D460">
        <v>2</v>
      </c>
      <c r="E460"/>
      <c r="F460"/>
      <c r="G460"/>
      <c r="H460"/>
      <c r="I460"/>
      <c r="J460" s="1">
        <v>2</v>
      </c>
      <c r="K460"/>
      <c r="L460"/>
      <c r="M460"/>
      <c r="N460"/>
      <c r="P460" s="2" t="b">
        <f t="shared" si="52"/>
        <v>1</v>
      </c>
      <c r="Q460" s="2" t="b">
        <f t="shared" si="53"/>
        <v>1</v>
      </c>
    </row>
    <row r="461" spans="1:26" s="2" customFormat="1">
      <c r="A461" t="s">
        <v>81</v>
      </c>
      <c r="B461" t="e">
        <f>CHIINV(C461,D461)</f>
        <v>#NUM!</v>
      </c>
      <c r="C461">
        <v>0</v>
      </c>
      <c r="D461">
        <v>1</v>
      </c>
      <c r="E461"/>
      <c r="F461"/>
      <c r="G461"/>
      <c r="H461"/>
      <c r="I461"/>
      <c r="J461" s="1">
        <v>2</v>
      </c>
      <c r="K461"/>
      <c r="L461"/>
      <c r="M461" t="e">
        <v>#NUM!</v>
      </c>
      <c r="N461"/>
      <c r="P461" s="2" t="b">
        <f t="shared" si="52"/>
        <v>1</v>
      </c>
      <c r="Q461" s="2" t="b">
        <f t="shared" si="53"/>
        <v>1</v>
      </c>
    </row>
    <row r="462" spans="1:26" s="2" customFormat="1">
      <c r="A462" t="s">
        <v>81</v>
      </c>
      <c r="B462" t="e">
        <f>CHIINV(C462,D462)</f>
        <v>#NUM!</v>
      </c>
      <c r="C462">
        <v>1.0009999999999999</v>
      </c>
      <c r="D462">
        <v>1</v>
      </c>
      <c r="E462"/>
      <c r="F462"/>
      <c r="G462"/>
      <c r="H462"/>
      <c r="I462"/>
      <c r="J462" s="1">
        <v>2</v>
      </c>
      <c r="K462"/>
      <c r="L462"/>
      <c r="M462" t="e">
        <v>#NUM!</v>
      </c>
      <c r="N462"/>
      <c r="P462" s="2" t="b">
        <f t="shared" si="52"/>
        <v>1</v>
      </c>
      <c r="Q462" s="2" t="b">
        <f t="shared" si="53"/>
        <v>1</v>
      </c>
    </row>
    <row r="463" spans="1:26" s="2" customFormat="1">
      <c r="A463" t="s">
        <v>81</v>
      </c>
      <c r="B463" t="e">
        <f>CHIINV(C463,D463)</f>
        <v>#NUM!</v>
      </c>
      <c r="C463">
        <v>0.2</v>
      </c>
      <c r="D463">
        <v>0.99</v>
      </c>
      <c r="E463"/>
      <c r="F463"/>
      <c r="G463"/>
      <c r="H463"/>
      <c r="I463"/>
      <c r="J463" s="1">
        <v>2</v>
      </c>
      <c r="K463"/>
      <c r="L463"/>
      <c r="M463" t="e">
        <v>#NUM!</v>
      </c>
      <c r="N463"/>
      <c r="P463" s="2" t="b">
        <f t="shared" si="52"/>
        <v>1</v>
      </c>
      <c r="Q463" s="2" t="b">
        <f t="shared" si="53"/>
        <v>1</v>
      </c>
    </row>
    <row r="464" spans="1:26" s="2" customFormat="1">
      <c r="A464" t="s">
        <v>81</v>
      </c>
      <c r="B464" t="e">
        <f>CHIINV(C464,D464)</f>
        <v>#NUM!</v>
      </c>
      <c r="C464">
        <v>0.2</v>
      </c>
      <c r="D464" s="4">
        <v>100000000000</v>
      </c>
      <c r="E464"/>
      <c r="F464"/>
      <c r="G464"/>
      <c r="H464"/>
      <c r="I464"/>
      <c r="J464" s="1">
        <v>2</v>
      </c>
      <c r="K464"/>
      <c r="L464"/>
      <c r="M464" t="e">
        <v>#NUM!</v>
      </c>
      <c r="N464"/>
      <c r="P464" s="2" t="b">
        <f t="shared" si="52"/>
        <v>1</v>
      </c>
      <c r="Q464" s="2" t="b">
        <f t="shared" si="53"/>
        <v>1</v>
      </c>
    </row>
    <row r="465" spans="1:17" s="2" customFormat="1">
      <c r="A465"/>
      <c r="B465"/>
      <c r="C465"/>
      <c r="D465"/>
      <c r="E465"/>
      <c r="F465"/>
      <c r="J465" s="1"/>
      <c r="K465"/>
      <c r="L465"/>
      <c r="M465"/>
      <c r="N465"/>
    </row>
    <row r="466" spans="1:17" s="2" customFormat="1">
      <c r="A466">
        <v>0.66666666682317799</v>
      </c>
      <c r="B466">
        <f t="shared" ref="B466:B476" si="54">FINV(C466,D466,E466)</f>
        <v>0.66666666682317799</v>
      </c>
      <c r="C466">
        <v>0.5</v>
      </c>
      <c r="D466">
        <v>1.9</v>
      </c>
      <c r="E466">
        <v>2.4</v>
      </c>
      <c r="F466"/>
      <c r="G466"/>
      <c r="H466"/>
      <c r="I466"/>
      <c r="J466" s="1">
        <v>3</v>
      </c>
      <c r="K466" t="s">
        <v>44</v>
      </c>
      <c r="L466" t="s">
        <v>44</v>
      </c>
      <c r="M466"/>
      <c r="P466" s="2" t="b">
        <f t="shared" ref="P466:P476" si="55">OR(ISBLANK(B466),IF(ISERROR(B466),ERROR.TYPE(B466)=IF(ISBLANK(M466),ERROR.TYPE(A466),ERROR.TYPE(M466)),IF(ISBLANK(M466),AND(NOT(ISBLANK(A466)),A466=B466),B466=M466)))</f>
        <v>1</v>
      </c>
      <c r="Q466" s="2" t="b">
        <f t="shared" ref="Q466:Q476" si="56">IF(ISBLANK(O466),IF(ISERROR(P466),FALSE,P466),O466)</f>
        <v>1</v>
      </c>
    </row>
    <row r="467" spans="1:17" s="2" customFormat="1">
      <c r="A467">
        <v>0</v>
      </c>
      <c r="B467">
        <f t="shared" si="54"/>
        <v>0</v>
      </c>
      <c r="C467">
        <v>1</v>
      </c>
      <c r="D467">
        <v>4</v>
      </c>
      <c r="E467">
        <v>2.4</v>
      </c>
      <c r="F467"/>
      <c r="G467"/>
      <c r="H467"/>
      <c r="I467"/>
      <c r="J467" s="1">
        <v>3</v>
      </c>
      <c r="K467"/>
      <c r="L467"/>
      <c r="M467"/>
      <c r="N467"/>
      <c r="P467" s="2" t="b">
        <f t="shared" si="55"/>
        <v>1</v>
      </c>
      <c r="Q467" s="2" t="b">
        <f t="shared" si="56"/>
        <v>1</v>
      </c>
    </row>
    <row r="468" spans="1:17" s="2" customFormat="1">
      <c r="A468">
        <v>1000000000</v>
      </c>
      <c r="B468">
        <f t="shared" si="54"/>
        <v>1000000000</v>
      </c>
      <c r="C468">
        <v>0</v>
      </c>
      <c r="D468">
        <v>1</v>
      </c>
      <c r="E468">
        <v>2</v>
      </c>
      <c r="F468"/>
      <c r="G468"/>
      <c r="H468"/>
      <c r="I468"/>
      <c r="J468" s="1">
        <v>3</v>
      </c>
      <c r="K468"/>
      <c r="L468"/>
      <c r="M468"/>
      <c r="N468"/>
      <c r="P468" s="2" t="b">
        <f t="shared" si="55"/>
        <v>1</v>
      </c>
      <c r="Q468" s="2" t="b">
        <f t="shared" si="56"/>
        <v>1</v>
      </c>
    </row>
    <row r="469" spans="1:17" s="2" customFormat="1">
      <c r="A469">
        <v>8.4512850532154502</v>
      </c>
      <c r="B469">
        <f t="shared" si="54"/>
        <v>8.4512850532154502</v>
      </c>
      <c r="C469">
        <v>0.01</v>
      </c>
      <c r="D469">
        <v>3.6</v>
      </c>
      <c r="E469">
        <v>7.9</v>
      </c>
      <c r="F469"/>
      <c r="G469"/>
      <c r="H469"/>
      <c r="I469"/>
      <c r="J469" s="1">
        <v>3</v>
      </c>
      <c r="K469"/>
      <c r="L469"/>
      <c r="M469"/>
      <c r="N469"/>
      <c r="P469" s="2" t="b">
        <f t="shared" si="55"/>
        <v>1</v>
      </c>
      <c r="Q469" s="2" t="b">
        <f t="shared" si="56"/>
        <v>1</v>
      </c>
    </row>
    <row r="470" spans="1:17" s="2" customFormat="1">
      <c r="A470">
        <v>0.62323513415735854</v>
      </c>
      <c r="B470">
        <f t="shared" si="54"/>
        <v>0.62323513415735854</v>
      </c>
      <c r="C470">
        <v>0.7</v>
      </c>
      <c r="D470">
        <v>5</v>
      </c>
      <c r="E470">
        <v>3</v>
      </c>
      <c r="F470"/>
      <c r="G470"/>
      <c r="H470"/>
      <c r="I470"/>
      <c r="J470" s="1">
        <v>3</v>
      </c>
      <c r="K470"/>
      <c r="L470"/>
      <c r="M470"/>
      <c r="N470" t="s">
        <v>16</v>
      </c>
      <c r="P470" s="2" t="b">
        <f t="shared" si="55"/>
        <v>1</v>
      </c>
      <c r="Q470" s="2" t="b">
        <f t="shared" si="56"/>
        <v>1</v>
      </c>
    </row>
    <row r="471" spans="1:17" s="2" customFormat="1">
      <c r="A471">
        <v>18.772269815522307</v>
      </c>
      <c r="B471">
        <f t="shared" si="54"/>
        <v>18.772269815522307</v>
      </c>
      <c r="C471">
        <v>1E-3</v>
      </c>
      <c r="D471">
        <v>3.6</v>
      </c>
      <c r="E471">
        <v>7.9</v>
      </c>
      <c r="F471"/>
      <c r="G471"/>
      <c r="H471"/>
      <c r="I471"/>
      <c r="J471" s="1">
        <v>3</v>
      </c>
      <c r="K471"/>
      <c r="L471"/>
      <c r="M471"/>
      <c r="N471"/>
      <c r="P471" s="2" t="b">
        <f t="shared" si="55"/>
        <v>1</v>
      </c>
      <c r="Q471" s="2" t="b">
        <f t="shared" si="56"/>
        <v>1</v>
      </c>
    </row>
    <row r="472" spans="1:17" s="2" customFormat="1">
      <c r="A472" t="s">
        <v>81</v>
      </c>
      <c r="B472" t="e">
        <f>FINV(C472,D472,E472)</f>
        <v>#NUM!</v>
      </c>
      <c r="C472">
        <v>-0.01</v>
      </c>
      <c r="D472">
        <v>1.9</v>
      </c>
      <c r="E472">
        <v>2.4</v>
      </c>
      <c r="F472"/>
      <c r="J472" s="1">
        <v>3</v>
      </c>
      <c r="K472"/>
      <c r="L472"/>
      <c r="M472" t="e">
        <v>#NUM!</v>
      </c>
      <c r="N472"/>
      <c r="P472" s="2" t="b">
        <f t="shared" si="55"/>
        <v>1</v>
      </c>
      <c r="Q472" s="2" t="b">
        <f t="shared" si="56"/>
        <v>1</v>
      </c>
    </row>
    <row r="473" spans="1:17" s="2" customFormat="1">
      <c r="A473" t="s">
        <v>81</v>
      </c>
      <c r="B473" t="e">
        <f>FINV(C473,D473,E473)</f>
        <v>#NUM!</v>
      </c>
      <c r="C473">
        <v>1.1000000000000001</v>
      </c>
      <c r="D473">
        <v>1.9</v>
      </c>
      <c r="E473">
        <v>2.4</v>
      </c>
      <c r="F473"/>
      <c r="J473" s="1">
        <v>3</v>
      </c>
      <c r="K473"/>
      <c r="L473"/>
      <c r="M473" t="e">
        <v>#NUM!</v>
      </c>
      <c r="N473"/>
      <c r="P473" s="2" t="b">
        <f t="shared" si="55"/>
        <v>1</v>
      </c>
      <c r="Q473" s="2" t="b">
        <f t="shared" si="56"/>
        <v>1</v>
      </c>
    </row>
    <row r="474" spans="1:17" s="2" customFormat="1">
      <c r="A474" t="s">
        <v>81</v>
      </c>
      <c r="B474" t="e">
        <f t="shared" si="54"/>
        <v>#NUM!</v>
      </c>
      <c r="C474">
        <v>0.4</v>
      </c>
      <c r="D474">
        <v>0.7</v>
      </c>
      <c r="E474">
        <v>2.4</v>
      </c>
      <c r="F474"/>
      <c r="J474" s="1">
        <v>3</v>
      </c>
      <c r="K474"/>
      <c r="L474"/>
      <c r="M474" t="e">
        <v>#NUM!</v>
      </c>
      <c r="N474"/>
      <c r="P474" s="2" t="b">
        <f t="shared" si="55"/>
        <v>1</v>
      </c>
      <c r="Q474" s="2" t="b">
        <f t="shared" si="56"/>
        <v>1</v>
      </c>
    </row>
    <row r="475" spans="1:17" s="2" customFormat="1">
      <c r="A475" t="s">
        <v>81</v>
      </c>
      <c r="B475" t="e">
        <f t="shared" si="54"/>
        <v>#NUM!</v>
      </c>
      <c r="C475">
        <v>0.5</v>
      </c>
      <c r="D475" s="4">
        <v>100000000000</v>
      </c>
      <c r="E475">
        <v>2.4</v>
      </c>
      <c r="F475"/>
      <c r="G475"/>
      <c r="H475"/>
      <c r="I475"/>
      <c r="J475" s="1">
        <v>3</v>
      </c>
      <c r="K475"/>
      <c r="L475"/>
      <c r="M475" t="e">
        <v>#NUM!</v>
      </c>
      <c r="N475"/>
      <c r="P475" s="2" t="b">
        <f t="shared" si="55"/>
        <v>1</v>
      </c>
      <c r="Q475" s="2" t="b">
        <f t="shared" si="56"/>
        <v>1</v>
      </c>
    </row>
    <row r="476" spans="1:17" s="2" customFormat="1">
      <c r="A476" t="s">
        <v>81</v>
      </c>
      <c r="B476" t="e">
        <f t="shared" si="54"/>
        <v>#NUM!</v>
      </c>
      <c r="C476">
        <v>0.5</v>
      </c>
      <c r="D476">
        <v>1.9</v>
      </c>
      <c r="E476" s="4">
        <v>100000000000</v>
      </c>
      <c r="F476"/>
      <c r="G476"/>
      <c r="H476"/>
      <c r="I476"/>
      <c r="J476" s="1">
        <v>3</v>
      </c>
      <c r="K476"/>
      <c r="L476"/>
      <c r="M476" t="e">
        <v>#NUM!</v>
      </c>
      <c r="N476"/>
      <c r="P476" s="2" t="b">
        <f t="shared" si="55"/>
        <v>1</v>
      </c>
      <c r="Q476" s="2" t="b">
        <f t="shared" si="56"/>
        <v>1</v>
      </c>
    </row>
    <row r="477" spans="1:17" s="2" customFormat="1">
      <c r="A477"/>
      <c r="B477"/>
      <c r="C477"/>
      <c r="D477"/>
      <c r="E477"/>
      <c r="F477"/>
      <c r="J477" s="1"/>
      <c r="K477"/>
      <c r="L477"/>
      <c r="M477"/>
      <c r="N477"/>
    </row>
    <row r="478" spans="1:17" s="2" customFormat="1">
      <c r="A478">
        <v>0.6043677771171635</v>
      </c>
      <c r="B478">
        <f>FISHERINV(C478)</f>
        <v>0.6043677771171635</v>
      </c>
      <c r="C478">
        <v>0.7</v>
      </c>
      <c r="D478"/>
      <c r="E478"/>
      <c r="F478"/>
      <c r="J478" s="1">
        <v>1</v>
      </c>
      <c r="K478" t="s">
        <v>45</v>
      </c>
      <c r="L478" t="s">
        <v>45</v>
      </c>
      <c r="M478"/>
      <c r="N478"/>
      <c r="P478" s="2" t="b">
        <f t="shared" ref="P478:P487" si="57">OR(ISBLANK(B478),IF(ISERROR(B478),ERROR.TYPE(B478)=IF(ISBLANK(M478),ERROR.TYPE(A478),ERROR.TYPE(M478)),IF(ISBLANK(M478),AND(NOT(ISBLANK(A478)),A478=B478),B478=M478)))</f>
        <v>1</v>
      </c>
      <c r="Q478" s="2" t="b">
        <f t="shared" ref="Q478:Q487" si="58">IF(ISBLANK(O478),IF(ISERROR(P478),FALSE,P478),O478)</f>
        <v>1</v>
      </c>
    </row>
    <row r="479" spans="1:17" s="2" customFormat="1">
      <c r="A479">
        <v>0</v>
      </c>
      <c r="B479">
        <f t="shared" ref="B479:B487" si="59">FISHERINV(C479)</f>
        <v>0</v>
      </c>
      <c r="C479">
        <v>0</v>
      </c>
      <c r="D479"/>
      <c r="E479"/>
      <c r="F479"/>
      <c r="J479" s="1">
        <v>1</v>
      </c>
      <c r="K479"/>
      <c r="L479"/>
      <c r="M479"/>
      <c r="N479"/>
      <c r="P479" s="2" t="b">
        <f t="shared" si="57"/>
        <v>1</v>
      </c>
      <c r="Q479" s="2" t="b">
        <f t="shared" si="58"/>
        <v>1</v>
      </c>
    </row>
    <row r="480" spans="1:17" s="2" customFormat="1">
      <c r="A480">
        <v>0.76117386166056999</v>
      </c>
      <c r="B480">
        <f t="shared" si="59"/>
        <v>0.76117386166056999</v>
      </c>
      <c r="C480">
        <v>0.999</v>
      </c>
      <c r="D480"/>
      <c r="E480"/>
      <c r="F480"/>
      <c r="J480" s="1">
        <v>1</v>
      </c>
      <c r="K480"/>
      <c r="L480"/>
      <c r="M480"/>
      <c r="N480"/>
      <c r="P480" s="2" t="b">
        <f t="shared" si="57"/>
        <v>1</v>
      </c>
      <c r="Q480" s="2" t="b">
        <f t="shared" si="58"/>
        <v>1</v>
      </c>
    </row>
    <row r="481" spans="1:17" s="2" customFormat="1">
      <c r="A481">
        <v>9.999666679999443E-3</v>
      </c>
      <c r="B481">
        <f t="shared" si="59"/>
        <v>9.999666679999443E-3</v>
      </c>
      <c r="C481">
        <v>0.01</v>
      </c>
      <c r="D481"/>
      <c r="E481"/>
      <c r="F481"/>
      <c r="J481" s="1">
        <v>1</v>
      </c>
      <c r="K481"/>
      <c r="L481"/>
      <c r="M481"/>
      <c r="N481"/>
      <c r="P481" s="2" t="b">
        <f t="shared" si="57"/>
        <v>1</v>
      </c>
      <c r="Q481" s="2" t="b">
        <f t="shared" si="58"/>
        <v>1</v>
      </c>
    </row>
    <row r="482" spans="1:17" s="2" customFormat="1">
      <c r="A482">
        <v>0.46211715726000974</v>
      </c>
      <c r="B482">
        <f t="shared" si="59"/>
        <v>0.46211715726000974</v>
      </c>
      <c r="C482">
        <v>0.5</v>
      </c>
      <c r="D482"/>
      <c r="E482"/>
      <c r="F482"/>
      <c r="J482" s="1">
        <v>1</v>
      </c>
      <c r="K482"/>
      <c r="L482"/>
      <c r="M482"/>
      <c r="N482"/>
      <c r="P482" s="2" t="b">
        <f t="shared" si="57"/>
        <v>1</v>
      </c>
      <c r="Q482" s="2" t="b">
        <f t="shared" si="58"/>
        <v>1</v>
      </c>
    </row>
    <row r="483" spans="1:17" s="2" customFormat="1">
      <c r="A483">
        <v>-0.46211715726000974</v>
      </c>
      <c r="B483">
        <f t="shared" si="59"/>
        <v>-0.46211715726000974</v>
      </c>
      <c r="C483">
        <v>-0.5</v>
      </c>
      <c r="D483"/>
      <c r="E483"/>
      <c r="F483"/>
      <c r="J483" s="1">
        <v>1</v>
      </c>
      <c r="K483"/>
      <c r="L483"/>
      <c r="M483"/>
      <c r="N483"/>
      <c r="P483" s="2" t="b">
        <f t="shared" si="57"/>
        <v>1</v>
      </c>
      <c r="Q483" s="2" t="b">
        <f t="shared" si="58"/>
        <v>1</v>
      </c>
    </row>
    <row r="484" spans="1:17" s="2" customFormat="1">
      <c r="A484">
        <v>0.22982054821431688</v>
      </c>
      <c r="B484">
        <f t="shared" si="59"/>
        <v>0.22982054821431688</v>
      </c>
      <c r="C484">
        <v>0.23400000000000001</v>
      </c>
      <c r="D484"/>
      <c r="E484"/>
      <c r="F484"/>
      <c r="J484" s="1">
        <v>1</v>
      </c>
      <c r="K484"/>
      <c r="L484"/>
      <c r="M484"/>
      <c r="N484"/>
      <c r="P484" s="2" t="b">
        <f t="shared" si="57"/>
        <v>1</v>
      </c>
      <c r="Q484" s="2" t="b">
        <f t="shared" si="58"/>
        <v>1</v>
      </c>
    </row>
    <row r="485" spans="1:17" s="2" customFormat="1">
      <c r="A485">
        <v>0.99990920426259511</v>
      </c>
      <c r="B485">
        <f t="shared" si="59"/>
        <v>0.99990920426259511</v>
      </c>
      <c r="C485">
        <v>5</v>
      </c>
      <c r="D485"/>
      <c r="E485"/>
      <c r="F485"/>
      <c r="J485" s="1">
        <v>1</v>
      </c>
      <c r="K485"/>
      <c r="L485"/>
      <c r="M485"/>
      <c r="N485"/>
      <c r="P485" s="2" t="b">
        <f t="shared" si="57"/>
        <v>1</v>
      </c>
      <c r="Q485" s="2" t="b">
        <f t="shared" si="58"/>
        <v>1</v>
      </c>
    </row>
    <row r="486" spans="1:17" s="2" customFormat="1">
      <c r="A486">
        <v>0.99999999944210638</v>
      </c>
      <c r="B486">
        <f t="shared" si="59"/>
        <v>0.99999999944210638</v>
      </c>
      <c r="C486">
        <v>11</v>
      </c>
      <c r="D486"/>
      <c r="E486"/>
      <c r="F486"/>
      <c r="J486" s="1">
        <v>1</v>
      </c>
      <c r="K486"/>
      <c r="L486"/>
      <c r="M486"/>
      <c r="N486" t="s">
        <v>21</v>
      </c>
      <c r="P486" s="2" t="b">
        <f t="shared" si="57"/>
        <v>1</v>
      </c>
      <c r="Q486" s="2" t="b">
        <f t="shared" si="58"/>
        <v>1</v>
      </c>
    </row>
    <row r="487" spans="1:17" s="2" customFormat="1">
      <c r="A487">
        <v>-0.99999999944210638</v>
      </c>
      <c r="B487">
        <f t="shared" si="59"/>
        <v>-0.99999999944210638</v>
      </c>
      <c r="C487">
        <v>-11</v>
      </c>
      <c r="D487"/>
      <c r="E487"/>
      <c r="F487"/>
      <c r="J487" s="1">
        <v>1</v>
      </c>
      <c r="K487"/>
      <c r="L487"/>
      <c r="M487"/>
      <c r="N487"/>
      <c r="P487" s="2" t="b">
        <f t="shared" si="57"/>
        <v>1</v>
      </c>
      <c r="Q487" s="2" t="b">
        <f t="shared" si="58"/>
        <v>1</v>
      </c>
    </row>
    <row r="488" spans="1:17" s="2" customFormat="1">
      <c r="A488"/>
      <c r="B488"/>
      <c r="C488"/>
      <c r="D488"/>
      <c r="E488"/>
      <c r="F488"/>
      <c r="J488" s="1"/>
      <c r="K488"/>
      <c r="L488"/>
      <c r="M488"/>
      <c r="N488"/>
    </row>
    <row r="489" spans="1:17" s="2" customFormat="1">
      <c r="A489">
        <v>4.9519155473157959</v>
      </c>
      <c r="B489">
        <f t="shared" ref="B489:B500" si="60">GAMMAINV(C489,D489,E489)</f>
        <v>4.9519155473157959</v>
      </c>
      <c r="C489">
        <v>6.5000000000000002E-2</v>
      </c>
      <c r="D489">
        <v>9</v>
      </c>
      <c r="E489">
        <v>1</v>
      </c>
      <c r="F489"/>
      <c r="J489" s="1">
        <v>3</v>
      </c>
      <c r="K489" t="s">
        <v>46</v>
      </c>
      <c r="L489" t="s">
        <v>46</v>
      </c>
      <c r="M489"/>
      <c r="N489" t="s">
        <v>16</v>
      </c>
      <c r="P489" s="2" t="b">
        <f t="shared" ref="P489:P500" si="61">OR(ISBLANK(B489),IF(ISERROR(B489),ERROR.TYPE(B489)=IF(ISBLANK(M489),ERROR.TYPE(A489),ERROR.TYPE(M489)),IF(ISBLANK(M489),AND(NOT(ISBLANK(A489)),A489=B489),B489=M489)))</f>
        <v>1</v>
      </c>
      <c r="Q489" s="2" t="b">
        <f t="shared" ref="Q489:Q500" si="62">IF(ISBLANK(O489),IF(ISERROR(P489),FALSE,P489),O489)</f>
        <v>1</v>
      </c>
    </row>
    <row r="490" spans="1:17" s="2" customFormat="1">
      <c r="A490">
        <v>1.5141277326714913</v>
      </c>
      <c r="B490">
        <f t="shared" si="60"/>
        <v>1.5141277326714913</v>
      </c>
      <c r="C490">
        <v>0.78</v>
      </c>
      <c r="D490">
        <v>1</v>
      </c>
      <c r="E490">
        <v>1</v>
      </c>
      <c r="F490"/>
      <c r="J490" s="1">
        <v>3</v>
      </c>
      <c r="K490"/>
      <c r="L490"/>
      <c r="M490"/>
      <c r="N490"/>
      <c r="P490" s="2" t="b">
        <f t="shared" si="61"/>
        <v>1</v>
      </c>
      <c r="Q490" s="2" t="b">
        <f t="shared" si="62"/>
        <v>1</v>
      </c>
    </row>
    <row r="491" spans="1:17" s="2" customFormat="1">
      <c r="A491">
        <v>0</v>
      </c>
      <c r="B491">
        <f t="shared" si="60"/>
        <v>0</v>
      </c>
      <c r="C491">
        <v>0</v>
      </c>
      <c r="D491">
        <v>3</v>
      </c>
      <c r="E491">
        <v>2</v>
      </c>
      <c r="F491"/>
      <c r="J491" s="1">
        <v>3</v>
      </c>
      <c r="K491"/>
      <c r="L491"/>
      <c r="M491"/>
      <c r="N491"/>
      <c r="P491" s="2" t="b">
        <f t="shared" si="61"/>
        <v>1</v>
      </c>
      <c r="Q491" s="2" t="b">
        <f t="shared" si="62"/>
        <v>1</v>
      </c>
    </row>
    <row r="492" spans="1:17" s="2" customFormat="1">
      <c r="A492">
        <v>18.417894393294752</v>
      </c>
      <c r="B492">
        <f t="shared" si="60"/>
        <v>18.417894393294752</v>
      </c>
      <c r="C492">
        <v>0.7</v>
      </c>
      <c r="D492">
        <v>8</v>
      </c>
      <c r="E492">
        <v>2</v>
      </c>
      <c r="F492"/>
      <c r="J492" s="1">
        <v>3</v>
      </c>
      <c r="K492"/>
      <c r="L492"/>
      <c r="M492"/>
      <c r="N492"/>
      <c r="P492" s="2" t="b">
        <f t="shared" si="61"/>
        <v>1</v>
      </c>
      <c r="Q492" s="2" t="b">
        <f t="shared" si="62"/>
        <v>1</v>
      </c>
    </row>
    <row r="493" spans="1:17" s="2" customFormat="1">
      <c r="A493">
        <v>3.0154804227868324</v>
      </c>
      <c r="B493">
        <f t="shared" si="60"/>
        <v>3.0154804227868324</v>
      </c>
      <c r="C493">
        <v>0.35</v>
      </c>
      <c r="D493">
        <v>1</v>
      </c>
      <c r="E493">
        <v>7</v>
      </c>
      <c r="F493"/>
      <c r="J493" s="1">
        <v>3</v>
      </c>
      <c r="K493"/>
      <c r="L493"/>
      <c r="M493"/>
      <c r="N493" t="s">
        <v>16</v>
      </c>
      <c r="P493" s="2" t="b">
        <f t="shared" si="61"/>
        <v>1</v>
      </c>
      <c r="Q493" s="2" t="b">
        <f t="shared" si="62"/>
        <v>1</v>
      </c>
    </row>
    <row r="494" spans="1:17" s="2" customFormat="1">
      <c r="A494">
        <v>80.865402328797416</v>
      </c>
      <c r="B494">
        <f t="shared" si="60"/>
        <v>80.865402328797416</v>
      </c>
      <c r="C494">
        <v>0.98</v>
      </c>
      <c r="D494">
        <v>9</v>
      </c>
      <c r="E494">
        <v>5</v>
      </c>
      <c r="F494"/>
      <c r="J494" s="1">
        <v>3</v>
      </c>
      <c r="K494"/>
      <c r="L494"/>
      <c r="M494"/>
      <c r="N494"/>
      <c r="P494" s="2" t="b">
        <f t="shared" si="61"/>
        <v>1</v>
      </c>
      <c r="Q494" s="2" t="b">
        <f t="shared" si="62"/>
        <v>1</v>
      </c>
    </row>
    <row r="495" spans="1:17" s="2" customFormat="1">
      <c r="A495">
        <v>134.79313771398529</v>
      </c>
      <c r="B495">
        <f t="shared" si="60"/>
        <v>134.79313771398529</v>
      </c>
      <c r="C495">
        <v>0.99</v>
      </c>
      <c r="D495">
        <v>23.2</v>
      </c>
      <c r="E495">
        <v>3.76</v>
      </c>
      <c r="F495"/>
      <c r="J495" s="1">
        <v>3</v>
      </c>
      <c r="K495"/>
      <c r="L495"/>
      <c r="M495"/>
      <c r="N495" t="s">
        <v>16</v>
      </c>
      <c r="P495" s="2" t="b">
        <f t="shared" si="61"/>
        <v>1</v>
      </c>
      <c r="Q495" s="2" t="b">
        <f t="shared" si="62"/>
        <v>1</v>
      </c>
    </row>
    <row r="496" spans="1:17" s="2" customFormat="1">
      <c r="A496" t="s">
        <v>81</v>
      </c>
      <c r="B496" t="e">
        <f t="shared" si="60"/>
        <v>#NUM!</v>
      </c>
      <c r="C496">
        <v>-0.01</v>
      </c>
      <c r="D496">
        <v>9</v>
      </c>
      <c r="E496">
        <v>1</v>
      </c>
      <c r="F496"/>
      <c r="J496" s="1">
        <v>3</v>
      </c>
      <c r="K496"/>
      <c r="L496"/>
      <c r="M496" t="e">
        <v>#NUM!</v>
      </c>
      <c r="N496"/>
      <c r="P496" s="2" t="b">
        <f t="shared" si="61"/>
        <v>1</v>
      </c>
      <c r="Q496" s="2" t="b">
        <f t="shared" si="62"/>
        <v>1</v>
      </c>
    </row>
    <row r="497" spans="1:17" s="2" customFormat="1">
      <c r="A497" t="s">
        <v>81</v>
      </c>
      <c r="B497" t="e">
        <f t="shared" si="60"/>
        <v>#NUM!</v>
      </c>
      <c r="C497">
        <v>1.01</v>
      </c>
      <c r="D497">
        <v>9</v>
      </c>
      <c r="E497">
        <v>1</v>
      </c>
      <c r="F497"/>
      <c r="J497" s="1">
        <v>3</v>
      </c>
      <c r="K497"/>
      <c r="L497"/>
      <c r="M497" t="e">
        <v>#NUM!</v>
      </c>
      <c r="N497"/>
      <c r="P497" s="2" t="b">
        <f t="shared" si="61"/>
        <v>1</v>
      </c>
      <c r="Q497" s="2" t="b">
        <f t="shared" si="62"/>
        <v>1</v>
      </c>
    </row>
    <row r="498" spans="1:17" s="2" customFormat="1">
      <c r="A498" t="s">
        <v>81</v>
      </c>
      <c r="B498" t="e">
        <f t="shared" si="60"/>
        <v>#NUM!</v>
      </c>
      <c r="C498">
        <v>0.77</v>
      </c>
      <c r="D498">
        <v>9</v>
      </c>
      <c r="E498">
        <v>-1</v>
      </c>
      <c r="F498"/>
      <c r="J498" s="1">
        <v>3</v>
      </c>
      <c r="K498"/>
      <c r="L498"/>
      <c r="M498" t="e">
        <v>#NUM!</v>
      </c>
      <c r="N498"/>
      <c r="P498" s="2" t="b">
        <f t="shared" si="61"/>
        <v>1</v>
      </c>
      <c r="Q498" s="2" t="b">
        <f t="shared" si="62"/>
        <v>1</v>
      </c>
    </row>
    <row r="499" spans="1:17" s="2" customFormat="1">
      <c r="A499" t="s">
        <v>81</v>
      </c>
      <c r="B499" t="e">
        <f t="shared" si="60"/>
        <v>#NUM!</v>
      </c>
      <c r="C499">
        <v>0.35</v>
      </c>
      <c r="D499">
        <v>-0.01</v>
      </c>
      <c r="E499">
        <v>100</v>
      </c>
      <c r="F499"/>
      <c r="J499" s="1">
        <v>3</v>
      </c>
      <c r="K499"/>
      <c r="L499"/>
      <c r="M499" t="e">
        <v>#NUM!</v>
      </c>
      <c r="N499"/>
      <c r="P499" s="2" t="b">
        <f t="shared" si="61"/>
        <v>1</v>
      </c>
      <c r="Q499" s="2" t="b">
        <f t="shared" si="62"/>
        <v>1</v>
      </c>
    </row>
    <row r="500" spans="1:17" s="2" customFormat="1">
      <c r="A500" t="s">
        <v>81</v>
      </c>
      <c r="B500" t="e">
        <f t="shared" si="60"/>
        <v>#NUM!</v>
      </c>
      <c r="C500">
        <v>0.35</v>
      </c>
      <c r="D500">
        <v>0</v>
      </c>
      <c r="E500">
        <v>100</v>
      </c>
      <c r="F500"/>
      <c r="J500" s="1">
        <v>3</v>
      </c>
      <c r="K500"/>
      <c r="L500"/>
      <c r="M500" t="e">
        <v>#NUM!</v>
      </c>
      <c r="N500"/>
      <c r="P500" s="2" t="b">
        <f t="shared" si="61"/>
        <v>1</v>
      </c>
      <c r="Q500" s="2" t="b">
        <f t="shared" si="62"/>
        <v>1</v>
      </c>
    </row>
    <row r="501" spans="1:17" s="2" customFormat="1">
      <c r="A501"/>
      <c r="B501"/>
      <c r="C501"/>
      <c r="D501"/>
      <c r="E501"/>
      <c r="F501"/>
      <c r="J501" s="1"/>
      <c r="K501"/>
      <c r="L501"/>
      <c r="M501"/>
      <c r="N501"/>
    </row>
    <row r="502" spans="1:17" s="2" customFormat="1">
      <c r="A502">
        <v>1.8797510544618512</v>
      </c>
      <c r="B502">
        <f t="shared" ref="B502:B512" si="63">TINV(C502,D502)</f>
        <v>1.8797510544618512</v>
      </c>
      <c r="C502">
        <v>6.5000000000000002E-2</v>
      </c>
      <c r="D502">
        <v>60</v>
      </c>
      <c r="E502"/>
      <c r="F502"/>
      <c r="J502" s="1">
        <v>2</v>
      </c>
      <c r="K502" t="s">
        <v>47</v>
      </c>
      <c r="L502" t="s">
        <v>47</v>
      </c>
      <c r="M502"/>
      <c r="N502" t="s">
        <v>16</v>
      </c>
      <c r="P502" s="2" t="b">
        <f t="shared" ref="P502:P512" si="64">OR(ISBLANK(B502),IF(ISERROR(B502),ERROR.TYPE(B502)=IF(ISBLANK(M502),ERROR.TYPE(A502),ERROR.TYPE(M502)),IF(ISBLANK(M502),AND(NOT(ISBLANK(A502)),A502=B502),B502=M502)))</f>
        <v>1</v>
      </c>
      <c r="Q502" s="2" t="b">
        <f t="shared" ref="Q502:Q512" si="65">IF(ISBLANK(O502),IF(ISERROR(P502),FALSE,P502),O502)</f>
        <v>1</v>
      </c>
    </row>
    <row r="503" spans="1:17" s="2" customFormat="1">
      <c r="A503">
        <v>8.4314274026127722E-8</v>
      </c>
      <c r="B503">
        <f t="shared" si="63"/>
        <v>8.4314274026127722E-8</v>
      </c>
      <c r="C503">
        <v>1</v>
      </c>
      <c r="D503">
        <v>123</v>
      </c>
      <c r="E503"/>
      <c r="F503"/>
      <c r="J503" s="1">
        <v>2</v>
      </c>
      <c r="K503"/>
      <c r="L503"/>
      <c r="M503"/>
      <c r="N503" t="s">
        <v>16</v>
      </c>
      <c r="P503" s="2" t="b">
        <f t="shared" si="64"/>
        <v>1</v>
      </c>
      <c r="Q503" s="2" t="b">
        <f t="shared" si="65"/>
        <v>1</v>
      </c>
    </row>
    <row r="504" spans="1:17" s="2" customFormat="1">
      <c r="A504">
        <v>1</v>
      </c>
      <c r="B504">
        <f t="shared" si="63"/>
        <v>0.99999999999999978</v>
      </c>
      <c r="C504">
        <v>0.5</v>
      </c>
      <c r="D504">
        <v>1</v>
      </c>
      <c r="E504"/>
      <c r="F504"/>
      <c r="J504" s="1">
        <v>2</v>
      </c>
      <c r="K504"/>
      <c r="L504"/>
      <c r="M504"/>
      <c r="N504"/>
      <c r="P504" s="2" t="b">
        <f t="shared" si="64"/>
        <v>1</v>
      </c>
      <c r="Q504" s="2" t="b">
        <f t="shared" si="65"/>
        <v>1</v>
      </c>
    </row>
    <row r="505" spans="1:17" s="2" customFormat="1">
      <c r="A505">
        <v>0.81649658102356915</v>
      </c>
      <c r="B505">
        <f t="shared" si="63"/>
        <v>0.81649658102356915</v>
      </c>
      <c r="C505">
        <v>0.5</v>
      </c>
      <c r="D505">
        <v>2</v>
      </c>
      <c r="E505"/>
      <c r="F505"/>
      <c r="J505" s="1">
        <v>2</v>
      </c>
      <c r="K505"/>
      <c r="L505"/>
      <c r="M505"/>
      <c r="N505"/>
      <c r="P505" s="2" t="b">
        <f t="shared" si="64"/>
        <v>1</v>
      </c>
      <c r="Q505" s="2" t="b">
        <f t="shared" si="65"/>
        <v>1</v>
      </c>
    </row>
    <row r="506" spans="1:17" s="2" customFormat="1">
      <c r="A506">
        <v>0.5095254497089412</v>
      </c>
      <c r="B506">
        <f t="shared" si="63"/>
        <v>0.5095254497089412</v>
      </c>
      <c r="C506">
        <v>0.7</v>
      </c>
      <c r="D506">
        <v>1</v>
      </c>
      <c r="E506"/>
      <c r="F506"/>
      <c r="J506" s="1">
        <v>2</v>
      </c>
      <c r="K506"/>
      <c r="L506"/>
      <c r="M506"/>
      <c r="N506"/>
      <c r="P506" s="2" t="b">
        <f t="shared" si="64"/>
        <v>1</v>
      </c>
      <c r="Q506" s="2" t="b">
        <f t="shared" si="65"/>
        <v>1</v>
      </c>
    </row>
    <row r="507" spans="1:17" s="2" customFormat="1">
      <c r="A507">
        <v>2.9467128828348832</v>
      </c>
      <c r="B507">
        <f t="shared" si="63"/>
        <v>2.9467128828348832</v>
      </c>
      <c r="C507">
        <v>0.01</v>
      </c>
      <c r="D507">
        <v>15</v>
      </c>
      <c r="E507"/>
      <c r="F507"/>
      <c r="J507" s="1">
        <v>2</v>
      </c>
      <c r="K507"/>
      <c r="L507"/>
      <c r="M507"/>
      <c r="N507"/>
      <c r="P507" s="2" t="b">
        <f t="shared" si="64"/>
        <v>1</v>
      </c>
      <c r="Q507" s="2" t="b">
        <f t="shared" si="65"/>
        <v>1</v>
      </c>
    </row>
    <row r="508" spans="1:17" s="2" customFormat="1">
      <c r="A508" t="s">
        <v>81</v>
      </c>
      <c r="B508" t="e">
        <f t="shared" si="63"/>
        <v>#NUM!</v>
      </c>
      <c r="C508">
        <v>1.1000000000000001</v>
      </c>
      <c r="D508">
        <v>60</v>
      </c>
      <c r="E508"/>
      <c r="F508"/>
      <c r="J508" s="1">
        <v>2</v>
      </c>
      <c r="K508"/>
      <c r="L508"/>
      <c r="M508" t="e">
        <v>#NUM!</v>
      </c>
      <c r="N508"/>
      <c r="P508" s="2" t="b">
        <f t="shared" si="64"/>
        <v>1</v>
      </c>
      <c r="Q508" s="2" t="b">
        <f t="shared" si="65"/>
        <v>1</v>
      </c>
    </row>
    <row r="509" spans="1:17" s="2" customFormat="1">
      <c r="A509" t="s">
        <v>81</v>
      </c>
      <c r="B509" t="e">
        <f t="shared" si="63"/>
        <v>#NUM!</v>
      </c>
      <c r="C509">
        <v>6.5000000000000002E-2</v>
      </c>
      <c r="D509">
        <v>-1</v>
      </c>
      <c r="E509"/>
      <c r="F509"/>
      <c r="J509" s="1">
        <v>2</v>
      </c>
      <c r="K509"/>
      <c r="L509"/>
      <c r="M509" t="e">
        <v>#NUM!</v>
      </c>
      <c r="N509"/>
      <c r="P509" s="2" t="b">
        <f t="shared" si="64"/>
        <v>1</v>
      </c>
      <c r="Q509" s="2" t="b">
        <f t="shared" si="65"/>
        <v>1</v>
      </c>
    </row>
    <row r="510" spans="1:17" s="2" customFormat="1">
      <c r="A510" t="s">
        <v>81</v>
      </c>
      <c r="B510" t="e">
        <f t="shared" si="63"/>
        <v>#NUM!</v>
      </c>
      <c r="C510">
        <v>6.5000000000000002E-2</v>
      </c>
      <c r="D510">
        <v>0.5</v>
      </c>
      <c r="E510"/>
      <c r="F510"/>
      <c r="J510" s="1">
        <v>2</v>
      </c>
      <c r="K510"/>
      <c r="L510"/>
      <c r="M510" t="e">
        <v>#NUM!</v>
      </c>
      <c r="N510"/>
      <c r="P510" s="2" t="b">
        <f t="shared" si="64"/>
        <v>1</v>
      </c>
      <c r="Q510" s="2" t="b">
        <f t="shared" si="65"/>
        <v>1</v>
      </c>
    </row>
    <row r="511" spans="1:17" s="2" customFormat="1">
      <c r="A511" t="s">
        <v>81</v>
      </c>
      <c r="B511" t="e">
        <f t="shared" si="63"/>
        <v>#NUM!</v>
      </c>
      <c r="C511">
        <v>-0.01</v>
      </c>
      <c r="D511">
        <v>2</v>
      </c>
      <c r="E511"/>
      <c r="F511"/>
      <c r="J511" s="1">
        <v>2</v>
      </c>
      <c r="K511"/>
      <c r="L511"/>
      <c r="M511" t="e">
        <v>#NUM!</v>
      </c>
      <c r="N511"/>
      <c r="P511" s="2" t="b">
        <f t="shared" si="64"/>
        <v>1</v>
      </c>
      <c r="Q511" s="2" t="b">
        <f t="shared" si="65"/>
        <v>1</v>
      </c>
    </row>
    <row r="512" spans="1:17" s="2" customFormat="1">
      <c r="A512" t="s">
        <v>81</v>
      </c>
      <c r="B512" t="e">
        <f t="shared" si="63"/>
        <v>#NUM!</v>
      </c>
      <c r="C512">
        <v>1.01</v>
      </c>
      <c r="D512">
        <v>3</v>
      </c>
      <c r="E512"/>
      <c r="F512"/>
      <c r="J512" s="1">
        <v>2</v>
      </c>
      <c r="K512"/>
      <c r="L512"/>
      <c r="M512" t="e">
        <v>#NUM!</v>
      </c>
      <c r="N512"/>
      <c r="P512" s="2" t="b">
        <f t="shared" si="64"/>
        <v>1</v>
      </c>
      <c r="Q512" s="2" t="b">
        <f t="shared" si="65"/>
        <v>1</v>
      </c>
    </row>
    <row r="513" spans="1:17" s="2" customFormat="1">
      <c r="A513"/>
      <c r="B513"/>
      <c r="C513"/>
      <c r="D513"/>
      <c r="E513"/>
      <c r="F513"/>
      <c r="G513"/>
      <c r="H513"/>
      <c r="I513"/>
      <c r="J513" s="1"/>
      <c r="K513"/>
      <c r="L513"/>
      <c r="M513"/>
    </row>
    <row r="514" spans="1:17" s="2" customFormat="1">
      <c r="A514">
        <v>1</v>
      </c>
      <c r="B514">
        <f>HYPGEOMDIST(C514,D514,E514,F514)</f>
        <v>1</v>
      </c>
      <c r="C514">
        <v>0</v>
      </c>
      <c r="D514">
        <v>0</v>
      </c>
      <c r="E514">
        <v>0</v>
      </c>
      <c r="F514">
        <v>0</v>
      </c>
      <c r="G514"/>
      <c r="H514"/>
      <c r="I514"/>
      <c r="J514" s="1">
        <v>4</v>
      </c>
      <c r="K514" t="s">
        <v>48</v>
      </c>
      <c r="L514" t="s">
        <v>48</v>
      </c>
      <c r="M514"/>
      <c r="P514" s="2" t="b">
        <f t="shared" ref="P514:P543" si="66">OR(ISBLANK(B514),IF(ISERROR(B514),ERROR.TYPE(B514)=IF(ISBLANK(M514),ERROR.TYPE(A514),ERROR.TYPE(M514)),IF(ISBLANK(M514),AND(NOT(ISBLANK(A514)),A514=B514),B514=M514)))</f>
        <v>1</v>
      </c>
      <c r="Q514" s="2" t="b">
        <f t="shared" ref="Q514:Q543" si="67">IF(ISBLANK(O514),IF(ISERROR(P514),FALSE,P514),O514)</f>
        <v>1</v>
      </c>
    </row>
    <row r="515" spans="1:17" s="2" customFormat="1">
      <c r="A515">
        <v>1</v>
      </c>
      <c r="B515">
        <f>HYPGEOMDIST(C515,D515,E515,F515)</f>
        <v>1</v>
      </c>
      <c r="C515">
        <v>0</v>
      </c>
      <c r="D515">
        <v>0</v>
      </c>
      <c r="E515">
        <v>0</v>
      </c>
      <c r="F515">
        <v>2</v>
      </c>
      <c r="G515"/>
      <c r="H515"/>
      <c r="I515"/>
      <c r="J515" s="1">
        <v>4</v>
      </c>
      <c r="K515"/>
      <c r="L515"/>
      <c r="M515"/>
      <c r="P515" s="2" t="b">
        <f t="shared" si="66"/>
        <v>1</v>
      </c>
      <c r="Q515" s="2" t="b">
        <f t="shared" si="67"/>
        <v>1</v>
      </c>
    </row>
    <row r="516" spans="1:17" s="2" customFormat="1">
      <c r="A516">
        <v>1</v>
      </c>
      <c r="B516">
        <f>HYPGEOMDIST(C516,D516,E516,F516)</f>
        <v>1</v>
      </c>
      <c r="C516">
        <v>0</v>
      </c>
      <c r="D516">
        <v>0</v>
      </c>
      <c r="E516">
        <v>1</v>
      </c>
      <c r="F516">
        <v>2</v>
      </c>
      <c r="G516"/>
      <c r="H516"/>
      <c r="I516"/>
      <c r="J516" s="1">
        <v>4</v>
      </c>
      <c r="K516"/>
      <c r="L516"/>
      <c r="M516"/>
      <c r="P516" s="2" t="b">
        <f t="shared" si="66"/>
        <v>1</v>
      </c>
      <c r="Q516" s="2" t="b">
        <f t="shared" si="67"/>
        <v>1</v>
      </c>
    </row>
    <row r="517" spans="1:17" s="2" customFormat="1">
      <c r="A517">
        <v>1</v>
      </c>
      <c r="B517">
        <f>HYPGEOMDIST(C517,D517,E517,F517)</f>
        <v>1</v>
      </c>
      <c r="C517">
        <v>0</v>
      </c>
      <c r="D517">
        <v>1</v>
      </c>
      <c r="E517">
        <v>0</v>
      </c>
      <c r="F517">
        <v>2</v>
      </c>
      <c r="G517"/>
      <c r="H517"/>
      <c r="I517"/>
      <c r="J517" s="1">
        <v>4</v>
      </c>
      <c r="K517"/>
      <c r="L517"/>
      <c r="M517"/>
      <c r="P517" s="2" t="b">
        <f t="shared" si="66"/>
        <v>1</v>
      </c>
      <c r="Q517" s="2" t="b">
        <f t="shared" si="67"/>
        <v>1</v>
      </c>
    </row>
    <row r="518" spans="1:17" s="2" customFormat="1">
      <c r="A518">
        <v>0.5</v>
      </c>
      <c r="B518">
        <f>HYPGEOMDIST(C518,D518,E518,F518)</f>
        <v>0.5</v>
      </c>
      <c r="C518">
        <v>0</v>
      </c>
      <c r="D518">
        <v>1</v>
      </c>
      <c r="E518">
        <v>1</v>
      </c>
      <c r="F518">
        <v>2</v>
      </c>
      <c r="G518"/>
      <c r="H518"/>
      <c r="I518"/>
      <c r="J518" s="1">
        <v>4</v>
      </c>
      <c r="K518"/>
      <c r="L518"/>
      <c r="M518"/>
      <c r="P518" s="2" t="b">
        <f t="shared" si="66"/>
        <v>1</v>
      </c>
      <c r="Q518" s="2" t="b">
        <f t="shared" si="67"/>
        <v>1</v>
      </c>
    </row>
    <row r="519" spans="1:17" s="2" customFormat="1">
      <c r="A519">
        <v>0.16666666666666666</v>
      </c>
      <c r="B519">
        <f t="shared" ref="B519:B543" si="68">HYPGEOMDIST(C519,D519,E519,F519)</f>
        <v>0.16666666666666666</v>
      </c>
      <c r="C519">
        <v>0</v>
      </c>
      <c r="D519">
        <v>1</v>
      </c>
      <c r="E519">
        <v>5</v>
      </c>
      <c r="F519">
        <v>6</v>
      </c>
      <c r="G519"/>
      <c r="H519"/>
      <c r="I519"/>
      <c r="J519" s="1">
        <v>4</v>
      </c>
      <c r="K519"/>
      <c r="L519"/>
      <c r="M519"/>
      <c r="P519" s="2" t="b">
        <f t="shared" si="66"/>
        <v>1</v>
      </c>
      <c r="Q519" s="2" t="b">
        <f t="shared" si="67"/>
        <v>1</v>
      </c>
    </row>
    <row r="520" spans="1:17" s="2" customFormat="1">
      <c r="A520">
        <v>0.16666666666666666</v>
      </c>
      <c r="B520">
        <f t="shared" si="68"/>
        <v>0.16666666666666666</v>
      </c>
      <c r="C520">
        <v>0</v>
      </c>
      <c r="D520">
        <v>5</v>
      </c>
      <c r="E520">
        <v>1</v>
      </c>
      <c r="F520">
        <v>6</v>
      </c>
      <c r="G520"/>
      <c r="H520"/>
      <c r="I520"/>
      <c r="J520" s="1">
        <v>4</v>
      </c>
      <c r="K520"/>
      <c r="L520"/>
      <c r="M520"/>
      <c r="P520" s="2" t="b">
        <f t="shared" si="66"/>
        <v>1</v>
      </c>
      <c r="Q520" s="2" t="b">
        <f t="shared" si="67"/>
        <v>1</v>
      </c>
    </row>
    <row r="521" spans="1:17" s="2" customFormat="1">
      <c r="A521">
        <v>1</v>
      </c>
      <c r="B521">
        <f t="shared" si="68"/>
        <v>1</v>
      </c>
      <c r="C521">
        <v>1</v>
      </c>
      <c r="D521">
        <v>1</v>
      </c>
      <c r="E521">
        <v>1</v>
      </c>
      <c r="F521">
        <v>1</v>
      </c>
      <c r="G521"/>
      <c r="H521"/>
      <c r="I521"/>
      <c r="J521" s="1">
        <v>4</v>
      </c>
      <c r="K521"/>
      <c r="L521"/>
      <c r="M521"/>
      <c r="P521" s="2" t="b">
        <f t="shared" si="66"/>
        <v>1</v>
      </c>
      <c r="Q521" s="2" t="b">
        <f t="shared" si="67"/>
        <v>1</v>
      </c>
    </row>
    <row r="522" spans="1:17" s="2" customFormat="1">
      <c r="A522">
        <v>1</v>
      </c>
      <c r="B522">
        <f t="shared" si="68"/>
        <v>1</v>
      </c>
      <c r="C522">
        <v>3</v>
      </c>
      <c r="D522">
        <v>3</v>
      </c>
      <c r="E522">
        <v>4</v>
      </c>
      <c r="F522">
        <v>4</v>
      </c>
      <c r="G522"/>
      <c r="H522"/>
      <c r="I522"/>
      <c r="J522" s="1">
        <v>4</v>
      </c>
      <c r="K522"/>
      <c r="L522"/>
      <c r="M522"/>
      <c r="P522" s="2" t="b">
        <f t="shared" si="66"/>
        <v>1</v>
      </c>
      <c r="Q522" s="2" t="b">
        <f t="shared" si="67"/>
        <v>1</v>
      </c>
    </row>
    <row r="523" spans="1:17" s="2" customFormat="1">
      <c r="A523">
        <v>0.4</v>
      </c>
      <c r="B523">
        <f t="shared" si="68"/>
        <v>0.4</v>
      </c>
      <c r="C523">
        <v>3</v>
      </c>
      <c r="D523">
        <v>3</v>
      </c>
      <c r="E523">
        <v>4</v>
      </c>
      <c r="F523">
        <v>5</v>
      </c>
      <c r="G523"/>
      <c r="H523"/>
      <c r="I523"/>
      <c r="J523" s="1">
        <v>4</v>
      </c>
      <c r="K523"/>
      <c r="L523"/>
      <c r="M523"/>
      <c r="P523" s="2" t="b">
        <f t="shared" si="66"/>
        <v>1</v>
      </c>
      <c r="Q523" s="2" t="b">
        <f t="shared" si="67"/>
        <v>1</v>
      </c>
    </row>
    <row r="524" spans="1:17" s="2" customFormat="1">
      <c r="A524">
        <v>1</v>
      </c>
      <c r="B524">
        <f t="shared" si="68"/>
        <v>1</v>
      </c>
      <c r="C524">
        <v>3</v>
      </c>
      <c r="D524">
        <v>4</v>
      </c>
      <c r="E524">
        <v>3</v>
      </c>
      <c r="F524">
        <v>4</v>
      </c>
      <c r="G524"/>
      <c r="H524"/>
      <c r="I524"/>
      <c r="J524" s="1">
        <v>4</v>
      </c>
      <c r="K524"/>
      <c r="L524"/>
      <c r="M524"/>
      <c r="P524" s="2" t="b">
        <f t="shared" si="66"/>
        <v>1</v>
      </c>
      <c r="Q524" s="2" t="b">
        <f t="shared" si="67"/>
        <v>1</v>
      </c>
    </row>
    <row r="525" spans="1:17" s="2" customFormat="1">
      <c r="A525">
        <v>0.4</v>
      </c>
      <c r="B525">
        <f t="shared" si="68"/>
        <v>0.4</v>
      </c>
      <c r="C525">
        <v>3</v>
      </c>
      <c r="D525">
        <v>4</v>
      </c>
      <c r="E525">
        <v>3</v>
      </c>
      <c r="F525">
        <v>5</v>
      </c>
      <c r="G525"/>
      <c r="H525"/>
      <c r="I525"/>
      <c r="J525" s="1">
        <v>4</v>
      </c>
      <c r="K525"/>
      <c r="L525"/>
      <c r="M525"/>
      <c r="P525" s="2" t="b">
        <f t="shared" si="66"/>
        <v>1</v>
      </c>
      <c r="Q525" s="2" t="b">
        <f t="shared" si="67"/>
        <v>1</v>
      </c>
    </row>
    <row r="526" spans="1:17" s="2" customFormat="1">
      <c r="A526">
        <v>1</v>
      </c>
      <c r="B526">
        <f t="shared" si="68"/>
        <v>1</v>
      </c>
      <c r="C526">
        <v>8</v>
      </c>
      <c r="D526">
        <v>8</v>
      </c>
      <c r="E526">
        <v>8</v>
      </c>
      <c r="F526">
        <v>8</v>
      </c>
      <c r="G526"/>
      <c r="H526"/>
      <c r="I526"/>
      <c r="J526" s="1">
        <v>4</v>
      </c>
      <c r="K526"/>
      <c r="L526"/>
      <c r="M526"/>
      <c r="P526" s="2" t="b">
        <f t="shared" si="66"/>
        <v>1</v>
      </c>
      <c r="Q526" s="2" t="b">
        <f t="shared" si="67"/>
        <v>1</v>
      </c>
    </row>
    <row r="527" spans="1:17" s="2" customFormat="1">
      <c r="A527">
        <v>0.75</v>
      </c>
      <c r="B527">
        <f t="shared" si="68"/>
        <v>0.75</v>
      </c>
      <c r="C527">
        <v>8</v>
      </c>
      <c r="D527">
        <v>9</v>
      </c>
      <c r="E527">
        <v>11</v>
      </c>
      <c r="F527">
        <v>12</v>
      </c>
      <c r="G527"/>
      <c r="H527"/>
      <c r="I527"/>
      <c r="J527" s="1">
        <v>4</v>
      </c>
      <c r="K527"/>
      <c r="L527"/>
      <c r="M527"/>
      <c r="P527" s="2" t="b">
        <f t="shared" si="66"/>
        <v>1</v>
      </c>
      <c r="Q527" s="2" t="b">
        <f t="shared" si="67"/>
        <v>1</v>
      </c>
    </row>
    <row r="528" spans="1:17" s="2" customFormat="1">
      <c r="A528">
        <v>0.68181818181818177</v>
      </c>
      <c r="B528">
        <f t="shared" si="68"/>
        <v>0.68181818181818177</v>
      </c>
      <c r="C528">
        <v>8</v>
      </c>
      <c r="D528">
        <v>10</v>
      </c>
      <c r="E528">
        <v>10</v>
      </c>
      <c r="F528">
        <v>12</v>
      </c>
      <c r="G528"/>
      <c r="H528"/>
      <c r="I528"/>
      <c r="J528" s="1">
        <v>4</v>
      </c>
      <c r="K528"/>
      <c r="L528"/>
      <c r="M528"/>
      <c r="P528" s="2" t="b">
        <f t="shared" si="66"/>
        <v>1</v>
      </c>
      <c r="Q528" s="2" t="b">
        <f t="shared" si="67"/>
        <v>1</v>
      </c>
    </row>
    <row r="529" spans="1:17" s="2" customFormat="1">
      <c r="A529">
        <v>0.75</v>
      </c>
      <c r="B529">
        <f t="shared" si="68"/>
        <v>0.75</v>
      </c>
      <c r="C529">
        <v>8</v>
      </c>
      <c r="D529">
        <v>11</v>
      </c>
      <c r="E529">
        <v>9</v>
      </c>
      <c r="F529">
        <v>12</v>
      </c>
      <c r="G529"/>
      <c r="H529"/>
      <c r="I529"/>
      <c r="J529" s="1">
        <v>4</v>
      </c>
      <c r="K529"/>
      <c r="L529"/>
      <c r="M529"/>
      <c r="P529" s="2" t="b">
        <f t="shared" si="66"/>
        <v>1</v>
      </c>
      <c r="Q529" s="2" t="b">
        <f t="shared" si="67"/>
        <v>1</v>
      </c>
    </row>
    <row r="530" spans="1:17" s="2" customFormat="1">
      <c r="A530">
        <v>1</v>
      </c>
      <c r="B530">
        <f t="shared" si="68"/>
        <v>1</v>
      </c>
      <c r="C530">
        <v>8</v>
      </c>
      <c r="D530">
        <v>8</v>
      </c>
      <c r="E530">
        <v>12</v>
      </c>
      <c r="F530">
        <v>12</v>
      </c>
      <c r="G530"/>
      <c r="H530"/>
      <c r="I530"/>
      <c r="J530" s="1">
        <v>4</v>
      </c>
      <c r="K530"/>
      <c r="L530"/>
      <c r="M530"/>
      <c r="P530" s="2" t="b">
        <f t="shared" si="66"/>
        <v>1</v>
      </c>
      <c r="Q530" s="2" t="b">
        <f t="shared" si="67"/>
        <v>1</v>
      </c>
    </row>
    <row r="531" spans="1:17" s="2" customFormat="1">
      <c r="A531">
        <v>1</v>
      </c>
      <c r="B531">
        <f t="shared" si="68"/>
        <v>1</v>
      </c>
      <c r="C531">
        <v>8</v>
      </c>
      <c r="D531">
        <v>12</v>
      </c>
      <c r="E531">
        <v>8</v>
      </c>
      <c r="F531">
        <v>12</v>
      </c>
      <c r="G531"/>
      <c r="H531"/>
      <c r="I531"/>
      <c r="J531" s="1">
        <v>4</v>
      </c>
      <c r="K531"/>
      <c r="L531"/>
      <c r="M531"/>
      <c r="P531" s="2" t="b">
        <f t="shared" si="66"/>
        <v>1</v>
      </c>
      <c r="Q531" s="2" t="b">
        <f t="shared" si="67"/>
        <v>1</v>
      </c>
    </row>
    <row r="532" spans="1:17" s="2" customFormat="1">
      <c r="A532">
        <v>0.98499999999999999</v>
      </c>
      <c r="B532">
        <f t="shared" si="68"/>
        <v>0.98499999999999999</v>
      </c>
      <c r="C532">
        <v>0</v>
      </c>
      <c r="D532">
        <v>1</v>
      </c>
      <c r="E532">
        <v>3</v>
      </c>
      <c r="F532">
        <v>200</v>
      </c>
      <c r="G532"/>
      <c r="H532"/>
      <c r="I532"/>
      <c r="J532" s="1">
        <v>4</v>
      </c>
      <c r="K532"/>
      <c r="L532"/>
      <c r="M532"/>
      <c r="P532" s="2" t="b">
        <f t="shared" si="66"/>
        <v>1</v>
      </c>
      <c r="Q532" s="2" t="b">
        <f t="shared" si="67"/>
        <v>1</v>
      </c>
    </row>
    <row r="533" spans="1:17" s="2" customFormat="1">
      <c r="A533">
        <v>0.13543107314499453</v>
      </c>
      <c r="B533">
        <f t="shared" si="68"/>
        <v>0.13543107314499453</v>
      </c>
      <c r="C533">
        <v>10</v>
      </c>
      <c r="D533">
        <v>70</v>
      </c>
      <c r="E533">
        <v>300</v>
      </c>
      <c r="F533">
        <v>2000</v>
      </c>
      <c r="G533"/>
      <c r="H533"/>
      <c r="I533"/>
      <c r="J533" s="1">
        <v>4</v>
      </c>
      <c r="K533"/>
      <c r="L533"/>
      <c r="M533"/>
      <c r="P533" s="2" t="b">
        <f t="shared" si="66"/>
        <v>1</v>
      </c>
      <c r="Q533" s="2" t="b">
        <f t="shared" si="67"/>
        <v>1</v>
      </c>
    </row>
    <row r="534" spans="1:17" s="2" customFormat="1">
      <c r="A534">
        <v>9.4107993829050787E-2</v>
      </c>
      <c r="B534">
        <f t="shared" si="68"/>
        <v>9.4107993829050787E-2</v>
      </c>
      <c r="C534">
        <v>20</v>
      </c>
      <c r="D534">
        <v>200</v>
      </c>
      <c r="E534">
        <v>2000</v>
      </c>
      <c r="F534">
        <v>20000</v>
      </c>
      <c r="G534"/>
      <c r="H534"/>
      <c r="I534"/>
      <c r="J534" s="1">
        <v>4</v>
      </c>
      <c r="K534"/>
      <c r="L534"/>
      <c r="M534"/>
      <c r="P534" s="2" t="b">
        <f t="shared" si="66"/>
        <v>1</v>
      </c>
      <c r="Q534" s="2" t="b">
        <f t="shared" si="67"/>
        <v>1</v>
      </c>
    </row>
    <row r="535" spans="1:17" s="2" customFormat="1">
      <c r="A535">
        <v>0.75</v>
      </c>
      <c r="B535">
        <f t="shared" ref="B535:B542" si="69">HYPGEOMDIST(C535,D535,E535,F535)</f>
        <v>0.75</v>
      </c>
      <c r="C535">
        <v>8.5</v>
      </c>
      <c r="D535">
        <v>9.5</v>
      </c>
      <c r="E535">
        <v>11.5</v>
      </c>
      <c r="F535">
        <v>12.5</v>
      </c>
      <c r="G535"/>
      <c r="H535"/>
      <c r="I535"/>
      <c r="J535" s="1">
        <v>4</v>
      </c>
      <c r="K535"/>
      <c r="L535"/>
      <c r="M535"/>
      <c r="P535" s="2" t="b">
        <f t="shared" si="66"/>
        <v>1</v>
      </c>
      <c r="Q535" s="2" t="b">
        <f t="shared" si="67"/>
        <v>1</v>
      </c>
    </row>
    <row r="536" spans="1:17" s="2" customFormat="1">
      <c r="A536" t="s">
        <v>81</v>
      </c>
      <c r="B536" t="e">
        <f t="shared" si="69"/>
        <v>#NUM!</v>
      </c>
      <c r="C536">
        <v>-1</v>
      </c>
      <c r="D536">
        <v>4</v>
      </c>
      <c r="E536">
        <v>3</v>
      </c>
      <c r="F536">
        <v>20</v>
      </c>
      <c r="G536"/>
      <c r="H536"/>
      <c r="I536"/>
      <c r="J536" s="1">
        <v>4</v>
      </c>
      <c r="K536"/>
      <c r="L536"/>
      <c r="M536" t="e">
        <v>#NUM!</v>
      </c>
      <c r="P536" s="2" t="b">
        <f t="shared" si="66"/>
        <v>1</v>
      </c>
      <c r="Q536" s="2" t="b">
        <f t="shared" si="67"/>
        <v>1</v>
      </c>
    </row>
    <row r="537" spans="1:17" s="2" customFormat="1">
      <c r="A537" t="s">
        <v>81</v>
      </c>
      <c r="B537" t="e">
        <f t="shared" si="69"/>
        <v>#NUM!</v>
      </c>
      <c r="C537">
        <v>4</v>
      </c>
      <c r="D537">
        <v>3</v>
      </c>
      <c r="E537">
        <v>5</v>
      </c>
      <c r="F537">
        <v>7</v>
      </c>
      <c r="G537"/>
      <c r="H537"/>
      <c r="I537"/>
      <c r="J537" s="1">
        <v>4</v>
      </c>
      <c r="K537"/>
      <c r="L537"/>
      <c r="M537" t="e">
        <v>#NUM!</v>
      </c>
      <c r="P537" s="2" t="b">
        <f t="shared" si="66"/>
        <v>1</v>
      </c>
      <c r="Q537" s="2" t="b">
        <f t="shared" si="67"/>
        <v>1</v>
      </c>
    </row>
    <row r="538" spans="1:17" s="2" customFormat="1">
      <c r="A538" t="s">
        <v>81</v>
      </c>
      <c r="B538" t="e">
        <f t="shared" si="69"/>
        <v>#NUM!</v>
      </c>
      <c r="C538">
        <v>4</v>
      </c>
      <c r="D538">
        <v>5</v>
      </c>
      <c r="E538">
        <v>3</v>
      </c>
      <c r="F538">
        <v>7</v>
      </c>
      <c r="G538"/>
      <c r="H538"/>
      <c r="I538"/>
      <c r="J538" s="1">
        <v>4</v>
      </c>
      <c r="K538"/>
      <c r="L538"/>
      <c r="M538" t="e">
        <v>#NUM!</v>
      </c>
      <c r="P538" s="2" t="b">
        <f t="shared" si="66"/>
        <v>1</v>
      </c>
      <c r="Q538" s="2" t="b">
        <f t="shared" si="67"/>
        <v>1</v>
      </c>
    </row>
    <row r="539" spans="1:17" s="2" customFormat="1">
      <c r="A539" t="s">
        <v>81</v>
      </c>
      <c r="B539" t="e">
        <f t="shared" si="69"/>
        <v>#NUM!</v>
      </c>
      <c r="C539">
        <v>7</v>
      </c>
      <c r="D539">
        <v>10</v>
      </c>
      <c r="E539">
        <v>10</v>
      </c>
      <c r="F539">
        <v>12</v>
      </c>
      <c r="G539"/>
      <c r="H539"/>
      <c r="I539"/>
      <c r="J539" s="1">
        <v>4</v>
      </c>
      <c r="K539"/>
      <c r="L539"/>
      <c r="M539" t="e">
        <v>#NUM!</v>
      </c>
      <c r="P539" s="2" t="b">
        <f t="shared" si="66"/>
        <v>1</v>
      </c>
      <c r="Q539" s="2" t="b">
        <f t="shared" si="67"/>
        <v>1</v>
      </c>
    </row>
    <row r="540" spans="1:17" s="2" customFormat="1">
      <c r="A540" t="s">
        <v>81</v>
      </c>
      <c r="B540" t="e">
        <f t="shared" si="69"/>
        <v>#NUM!</v>
      </c>
      <c r="C540">
        <v>15</v>
      </c>
      <c r="D540">
        <v>15</v>
      </c>
      <c r="E540">
        <v>15</v>
      </c>
      <c r="F540">
        <v>14</v>
      </c>
      <c r="G540"/>
      <c r="H540"/>
      <c r="I540"/>
      <c r="J540" s="1">
        <v>4</v>
      </c>
      <c r="K540"/>
      <c r="L540"/>
      <c r="M540" t="e">
        <v>#NUM!</v>
      </c>
      <c r="P540" s="2" t="b">
        <f t="shared" si="66"/>
        <v>1</v>
      </c>
      <c r="Q540" s="2" t="b">
        <f t="shared" si="67"/>
        <v>1</v>
      </c>
    </row>
    <row r="541" spans="1:17" s="2" customFormat="1">
      <c r="A541" t="s">
        <v>81</v>
      </c>
      <c r="B541" t="e">
        <f t="shared" si="69"/>
        <v>#NUM!</v>
      </c>
      <c r="C541">
        <v>8</v>
      </c>
      <c r="D541">
        <v>-1</v>
      </c>
      <c r="E541">
        <v>11</v>
      </c>
      <c r="F541">
        <v>12</v>
      </c>
      <c r="G541"/>
      <c r="H541"/>
      <c r="I541"/>
      <c r="J541" s="1">
        <v>4</v>
      </c>
      <c r="K541"/>
      <c r="L541"/>
      <c r="M541" t="e">
        <v>#NUM!</v>
      </c>
      <c r="P541" s="2" t="b">
        <f t="shared" si="66"/>
        <v>1</v>
      </c>
      <c r="Q541" s="2" t="b">
        <f t="shared" si="67"/>
        <v>1</v>
      </c>
    </row>
    <row r="542" spans="1:17" s="2" customFormat="1">
      <c r="A542" t="s">
        <v>81</v>
      </c>
      <c r="B542" t="e">
        <f t="shared" si="69"/>
        <v>#NUM!</v>
      </c>
      <c r="C542">
        <v>8</v>
      </c>
      <c r="D542">
        <v>9</v>
      </c>
      <c r="E542">
        <v>-1</v>
      </c>
      <c r="F542">
        <v>12</v>
      </c>
      <c r="G542"/>
      <c r="H542"/>
      <c r="I542"/>
      <c r="J542" s="1">
        <v>4</v>
      </c>
      <c r="K542"/>
      <c r="L542"/>
      <c r="M542" t="e">
        <v>#NUM!</v>
      </c>
      <c r="P542" s="2" t="b">
        <f t="shared" si="66"/>
        <v>1</v>
      </c>
      <c r="Q542" s="2" t="b">
        <f t="shared" si="67"/>
        <v>1</v>
      </c>
    </row>
    <row r="543" spans="1:17" s="2" customFormat="1">
      <c r="A543" t="s">
        <v>81</v>
      </c>
      <c r="B543" t="e">
        <f t="shared" si="68"/>
        <v>#NUM!</v>
      </c>
      <c r="C543">
        <v>8</v>
      </c>
      <c r="D543">
        <v>9</v>
      </c>
      <c r="E543">
        <v>11</v>
      </c>
      <c r="F543">
        <v>-1</v>
      </c>
      <c r="G543"/>
      <c r="H543"/>
      <c r="I543"/>
      <c r="J543" s="1">
        <v>4</v>
      </c>
      <c r="K543"/>
      <c r="L543"/>
      <c r="M543" t="e">
        <v>#NUM!</v>
      </c>
      <c r="P543" s="2" t="b">
        <f t="shared" si="66"/>
        <v>1</v>
      </c>
      <c r="Q543" s="2" t="b">
        <f t="shared" si="67"/>
        <v>1</v>
      </c>
    </row>
    <row r="544" spans="1:17" s="2" customFormat="1">
      <c r="A544"/>
      <c r="B544"/>
      <c r="C544"/>
      <c r="D544"/>
      <c r="E544"/>
      <c r="F544"/>
      <c r="G544"/>
      <c r="H544"/>
      <c r="I544"/>
      <c r="J544" s="1"/>
      <c r="K544"/>
      <c r="L544"/>
      <c r="M544"/>
    </row>
    <row r="545" spans="1:17" s="2" customFormat="1">
      <c r="A545">
        <v>1</v>
      </c>
      <c r="B545">
        <f>RSQ(C545:E545,F545:H545)</f>
        <v>1</v>
      </c>
      <c r="C545">
        <v>1</v>
      </c>
      <c r="D545">
        <v>2</v>
      </c>
      <c r="E545">
        <v>1</v>
      </c>
      <c r="F545">
        <v>1</v>
      </c>
      <c r="G545">
        <v>2</v>
      </c>
      <c r="H545">
        <v>1</v>
      </c>
      <c r="I545"/>
      <c r="J545" s="1">
        <v>6</v>
      </c>
      <c r="K545" t="s">
        <v>49</v>
      </c>
      <c r="L545" t="s">
        <v>49</v>
      </c>
      <c r="M545"/>
      <c r="P545" s="2" t="b">
        <f t="shared" ref="P545:P555" si="70">OR(ISBLANK(B545),IF(ISERROR(B545),ERROR.TYPE(B545)=IF(ISBLANK(M545),ERROR.TYPE(A545),ERROR.TYPE(M545)),IF(ISBLANK(M545),AND(NOT(ISBLANK(A545)),A545=B545),B545=M545)))</f>
        <v>1</v>
      </c>
      <c r="Q545" s="2" t="b">
        <f t="shared" ref="Q545:Q555" si="71">IF(ISBLANK(O545),IF(ISERROR(P545),FALSE,P545),O545)</f>
        <v>1</v>
      </c>
    </row>
    <row r="546" spans="1:17" s="2" customFormat="1">
      <c r="A546">
        <v>0</v>
      </c>
      <c r="B546">
        <f t="shared" ref="B546:B555" si="72">RSQ(C546:E546,F546:H546)</f>
        <v>0</v>
      </c>
      <c r="C546">
        <v>1</v>
      </c>
      <c r="D546">
        <v>2</v>
      </c>
      <c r="E546">
        <v>3</v>
      </c>
      <c r="F546">
        <v>1</v>
      </c>
      <c r="G546">
        <v>2</v>
      </c>
      <c r="H546">
        <v>1</v>
      </c>
      <c r="I546"/>
      <c r="J546" s="1">
        <v>6</v>
      </c>
      <c r="K546"/>
      <c r="L546"/>
      <c r="M546"/>
      <c r="P546" s="2" t="b">
        <f t="shared" si="70"/>
        <v>1</v>
      </c>
      <c r="Q546" s="2" t="b">
        <f t="shared" si="71"/>
        <v>1</v>
      </c>
    </row>
    <row r="547" spans="1:17" s="2" customFormat="1">
      <c r="A547">
        <v>0.25</v>
      </c>
      <c r="B547">
        <f t="shared" si="72"/>
        <v>0.25000000000000011</v>
      </c>
      <c r="C547">
        <v>1</v>
      </c>
      <c r="D547">
        <v>2</v>
      </c>
      <c r="E547">
        <v>1</v>
      </c>
      <c r="F547">
        <v>1</v>
      </c>
      <c r="G547">
        <v>2</v>
      </c>
      <c r="H547">
        <v>2</v>
      </c>
      <c r="I547"/>
      <c r="J547" s="1">
        <v>6</v>
      </c>
      <c r="K547"/>
      <c r="L547"/>
      <c r="M547"/>
      <c r="P547" s="2" t="b">
        <f t="shared" si="70"/>
        <v>1</v>
      </c>
      <c r="Q547" s="2" t="b">
        <f t="shared" si="71"/>
        <v>1</v>
      </c>
    </row>
    <row r="548" spans="1:17" s="2" customFormat="1">
      <c r="A548">
        <v>0.87335266209804974</v>
      </c>
      <c r="B548">
        <f t="shared" si="72"/>
        <v>0.87335266209804974</v>
      </c>
      <c r="C548">
        <v>10</v>
      </c>
      <c r="D548">
        <v>0</v>
      </c>
      <c r="E548">
        <v>30</v>
      </c>
      <c r="F548">
        <v>1</v>
      </c>
      <c r="G548">
        <v>2</v>
      </c>
      <c r="H548">
        <v>30</v>
      </c>
      <c r="I548"/>
      <c r="J548" s="1">
        <v>6</v>
      </c>
      <c r="K548"/>
      <c r="L548"/>
      <c r="M548"/>
      <c r="P548" s="2" t="b">
        <f t="shared" si="70"/>
        <v>1</v>
      </c>
      <c r="Q548" s="2" t="b">
        <f t="shared" si="71"/>
        <v>1</v>
      </c>
    </row>
    <row r="549" spans="1:17" s="2" customFormat="1">
      <c r="A549">
        <v>0.75</v>
      </c>
      <c r="B549">
        <f t="shared" si="72"/>
        <v>0.74999999999999989</v>
      </c>
      <c r="C549">
        <v>2.2000000000000002</v>
      </c>
      <c r="D549">
        <v>3</v>
      </c>
      <c r="E549">
        <v>2</v>
      </c>
      <c r="F549">
        <v>3</v>
      </c>
      <c r="G549">
        <v>4</v>
      </c>
      <c r="H549">
        <v>1</v>
      </c>
      <c r="I549"/>
      <c r="J549" s="1">
        <v>6</v>
      </c>
      <c r="K549"/>
      <c r="L549"/>
      <c r="M549"/>
      <c r="P549" s="2" t="b">
        <f t="shared" si="70"/>
        <v>1</v>
      </c>
      <c r="Q549" s="2" t="b">
        <f t="shared" si="71"/>
        <v>1</v>
      </c>
    </row>
    <row r="550" spans="1:17" s="2" customFormat="1">
      <c r="A550">
        <v>0.91627082016676509</v>
      </c>
      <c r="B550">
        <f t="shared" si="72"/>
        <v>0.91627082016676509</v>
      </c>
      <c r="C550">
        <v>2.4</v>
      </c>
      <c r="D550">
        <v>3.5</v>
      </c>
      <c r="E550">
        <v>2</v>
      </c>
      <c r="F550">
        <v>3</v>
      </c>
      <c r="G550">
        <v>4.8</v>
      </c>
      <c r="H550">
        <v>1</v>
      </c>
      <c r="I550"/>
      <c r="J550" s="1">
        <v>6</v>
      </c>
      <c r="K550"/>
      <c r="L550"/>
      <c r="M550"/>
      <c r="P550" s="2" t="b">
        <f t="shared" si="70"/>
        <v>1</v>
      </c>
      <c r="Q550" s="2" t="b">
        <f t="shared" si="71"/>
        <v>1</v>
      </c>
    </row>
    <row r="551" spans="1:17" s="2" customFormat="1">
      <c r="A551">
        <v>0.57142857142857151</v>
      </c>
      <c r="B551">
        <f t="shared" si="72"/>
        <v>0.57142857142857151</v>
      </c>
      <c r="C551">
        <v>2</v>
      </c>
      <c r="D551">
        <v>3</v>
      </c>
      <c r="E551">
        <v>2</v>
      </c>
      <c r="F551">
        <v>3</v>
      </c>
      <c r="G551">
        <v>4</v>
      </c>
      <c r="H551">
        <v>1</v>
      </c>
      <c r="I551"/>
      <c r="J551" s="1">
        <v>6</v>
      </c>
      <c r="K551"/>
      <c r="L551"/>
      <c r="M551"/>
      <c r="P551" s="2" t="b">
        <f t="shared" si="70"/>
        <v>1</v>
      </c>
      <c r="Q551" s="2" t="b">
        <f t="shared" si="71"/>
        <v>1</v>
      </c>
    </row>
    <row r="552" spans="1:17" s="2" customFormat="1">
      <c r="A552">
        <v>0.13775510204081634</v>
      </c>
      <c r="B552">
        <f t="shared" si="72"/>
        <v>0.13775510204081634</v>
      </c>
      <c r="C552">
        <v>3</v>
      </c>
      <c r="D552">
        <v>4</v>
      </c>
      <c r="E552">
        <v>22</v>
      </c>
      <c r="F552">
        <v>-3</v>
      </c>
      <c r="G552">
        <v>2</v>
      </c>
      <c r="H552">
        <v>1</v>
      </c>
      <c r="I552"/>
      <c r="J552" s="1">
        <v>6</v>
      </c>
      <c r="K552"/>
      <c r="L552"/>
      <c r="M552"/>
      <c r="P552" s="2" t="b">
        <f t="shared" si="70"/>
        <v>1</v>
      </c>
      <c r="Q552" s="2" t="b">
        <f t="shared" si="71"/>
        <v>1</v>
      </c>
    </row>
    <row r="553" spans="1:17" s="2" customFormat="1">
      <c r="A553">
        <v>0.66947766627309657</v>
      </c>
      <c r="B553">
        <f t="shared" si="72"/>
        <v>0.66947766627309657</v>
      </c>
      <c r="C553">
        <v>56</v>
      </c>
      <c r="D553">
        <v>51</v>
      </c>
      <c r="E553">
        <v>37.58</v>
      </c>
      <c r="F553">
        <v>71</v>
      </c>
      <c r="G553">
        <v>39</v>
      </c>
      <c r="H553">
        <v>32</v>
      </c>
      <c r="I553"/>
      <c r="J553" s="1">
        <v>6</v>
      </c>
      <c r="K553"/>
      <c r="L553"/>
      <c r="M553"/>
      <c r="P553" s="2" t="b">
        <f t="shared" si="70"/>
        <v>1</v>
      </c>
      <c r="Q553" s="2" t="b">
        <f t="shared" si="71"/>
        <v>1</v>
      </c>
    </row>
    <row r="554" spans="1:17" s="2" customFormat="1">
      <c r="A554">
        <v>8.1843715287415089E-2</v>
      </c>
      <c r="B554">
        <f t="shared" si="72"/>
        <v>8.1843715287415089E-2</v>
      </c>
      <c r="C554">
        <v>123</v>
      </c>
      <c r="D554">
        <v>12312</v>
      </c>
      <c r="E554">
        <v>123123</v>
      </c>
      <c r="F554">
        <v>459</v>
      </c>
      <c r="G554">
        <v>34232</v>
      </c>
      <c r="H554">
        <v>5657</v>
      </c>
      <c r="I554"/>
      <c r="J554" s="1">
        <v>6</v>
      </c>
      <c r="K554"/>
      <c r="L554"/>
      <c r="M554"/>
      <c r="N554" t="s">
        <v>21</v>
      </c>
      <c r="P554" s="2" t="b">
        <f t="shared" si="70"/>
        <v>1</v>
      </c>
      <c r="Q554" s="2" t="b">
        <f t="shared" si="71"/>
        <v>1</v>
      </c>
    </row>
    <row r="555" spans="1:17" s="2" customFormat="1">
      <c r="A555" t="s">
        <v>82</v>
      </c>
      <c r="B555" t="e">
        <f t="shared" si="72"/>
        <v>#DIV/0!</v>
      </c>
      <c r="C555">
        <v>3</v>
      </c>
      <c r="D555">
        <v>3</v>
      </c>
      <c r="E555">
        <v>3</v>
      </c>
      <c r="F555">
        <v>3</v>
      </c>
      <c r="G555">
        <v>4</v>
      </c>
      <c r="H555">
        <v>1</v>
      </c>
      <c r="I555"/>
      <c r="J555" s="1">
        <v>6</v>
      </c>
      <c r="K555"/>
      <c r="L555"/>
      <c r="M555" t="e">
        <v>#DIV/0!</v>
      </c>
      <c r="P555" s="2" t="b">
        <f t="shared" si="70"/>
        <v>1</v>
      </c>
      <c r="Q555" s="2" t="b">
        <f t="shared" si="71"/>
        <v>1</v>
      </c>
    </row>
    <row r="556" spans="1:17" s="2" customFormat="1">
      <c r="A556"/>
      <c r="B556"/>
      <c r="C556"/>
      <c r="D556"/>
      <c r="E556"/>
      <c r="F556"/>
      <c r="G556"/>
      <c r="H556"/>
      <c r="I556"/>
      <c r="J556" s="1"/>
      <c r="K556"/>
      <c r="L556"/>
      <c r="M556"/>
    </row>
    <row r="557" spans="1:17" s="2" customFormat="1">
      <c r="A557">
        <v>1</v>
      </c>
      <c r="B557">
        <f>RSQ(C557:D557,E557:F557)</f>
        <v>1</v>
      </c>
      <c r="C557">
        <v>2</v>
      </c>
      <c r="D557">
        <v>44</v>
      </c>
      <c r="E557">
        <v>34</v>
      </c>
      <c r="F557">
        <v>-2</v>
      </c>
      <c r="G557"/>
      <c r="H557"/>
      <c r="I557"/>
      <c r="J557" s="1">
        <v>4</v>
      </c>
      <c r="K557"/>
      <c r="L557"/>
      <c r="M557"/>
      <c r="P557" s="2" t="b">
        <f>OR(ISBLANK(B557),IF(ISERROR(B557),ERROR.TYPE(B557)=IF(ISBLANK(M557),ERROR.TYPE(A557),ERROR.TYPE(M557)),IF(ISBLANK(M557),AND(NOT(ISBLANK(A557)),A557=B557),B557=M557)))</f>
        <v>1</v>
      </c>
      <c r="Q557" s="2" t="b">
        <f>IF(ISBLANK(O557),IF(ISERROR(P557),FALSE,P557),O557)</f>
        <v>1</v>
      </c>
    </row>
    <row r="558" spans="1:17" s="2" customFormat="1">
      <c r="A558" t="s">
        <v>83</v>
      </c>
      <c r="B558" t="e">
        <f>RSQ(C558:E558,F558)</f>
        <v>#N/A</v>
      </c>
      <c r="C558">
        <v>2</v>
      </c>
      <c r="D558">
        <v>44</v>
      </c>
      <c r="E558">
        <v>34</v>
      </c>
      <c r="F558">
        <v>-2</v>
      </c>
      <c r="G558"/>
      <c r="H558"/>
      <c r="I558"/>
      <c r="J558" s="1">
        <v>4</v>
      </c>
      <c r="K558"/>
      <c r="L558"/>
      <c r="M558" t="e">
        <v>#N/A</v>
      </c>
      <c r="P558" s="2" t="b">
        <f>OR(ISBLANK(B558),IF(ISERROR(B558),ERROR.TYPE(B558)=IF(ISBLANK(M558),ERROR.TYPE(A558),ERROR.TYPE(M558)),IF(ISBLANK(M558),AND(NOT(ISBLANK(A558)),A558=B558),B558=M558)))</f>
        <v>1</v>
      </c>
      <c r="Q558" s="2" t="b">
        <f>IF(ISBLANK(O558),IF(ISERROR(P558),FALSE,P558),O558)</f>
        <v>1</v>
      </c>
    </row>
    <row r="559" spans="1:17" s="2" customFormat="1">
      <c r="A559"/>
      <c r="B559"/>
      <c r="C559"/>
      <c r="D559"/>
      <c r="E559"/>
      <c r="F559"/>
      <c r="G559"/>
      <c r="H559"/>
      <c r="I559"/>
      <c r="J559" s="1"/>
      <c r="K559"/>
      <c r="L559"/>
      <c r="M559"/>
    </row>
    <row r="560" spans="1:17" s="2" customFormat="1">
      <c r="A560">
        <v>0.5</v>
      </c>
      <c r="B560">
        <f t="shared" ref="B560:B572" si="73">PEARSON(C560:E560,F560:H560)</f>
        <v>0.50000000000000011</v>
      </c>
      <c r="C560">
        <v>2</v>
      </c>
      <c r="D560">
        <v>2</v>
      </c>
      <c r="E560">
        <v>1</v>
      </c>
      <c r="F560">
        <v>2</v>
      </c>
      <c r="G560">
        <v>1</v>
      </c>
      <c r="H560">
        <v>1</v>
      </c>
      <c r="I560"/>
      <c r="J560" s="1">
        <v>6</v>
      </c>
      <c r="K560" t="s">
        <v>50</v>
      </c>
      <c r="L560" t="s">
        <v>50</v>
      </c>
      <c r="M560"/>
      <c r="P560" s="2" t="b">
        <f t="shared" ref="P560:P572" si="74">OR(ISBLANK(B560),IF(ISERROR(B560),ERROR.TYPE(B560)=IF(ISBLANK(M560),ERROR.TYPE(A560),ERROR.TYPE(M560)),IF(ISBLANK(M560),AND(NOT(ISBLANK(A560)),A560=B560),B560=M560)))</f>
        <v>1</v>
      </c>
      <c r="Q560" s="2" t="b">
        <f t="shared" ref="Q560:Q572" si="75">IF(ISBLANK(O560),IF(ISERROR(P560),FALSE,P560),O560)</f>
        <v>1</v>
      </c>
    </row>
    <row r="561" spans="1:17" s="2" customFormat="1">
      <c r="A561">
        <v>-0.8660254037844386</v>
      </c>
      <c r="B561">
        <f t="shared" si="73"/>
        <v>-0.8660254037844386</v>
      </c>
      <c r="C561">
        <v>1</v>
      </c>
      <c r="D561">
        <v>2</v>
      </c>
      <c r="E561">
        <v>1</v>
      </c>
      <c r="F561">
        <v>2</v>
      </c>
      <c r="G561">
        <v>0</v>
      </c>
      <c r="H561">
        <v>1</v>
      </c>
      <c r="I561"/>
      <c r="J561" s="1">
        <v>6</v>
      </c>
      <c r="K561"/>
      <c r="L561"/>
      <c r="M561"/>
      <c r="P561" s="2" t="b">
        <f t="shared" si="74"/>
        <v>1</v>
      </c>
      <c r="Q561" s="2" t="b">
        <f t="shared" si="75"/>
        <v>1</v>
      </c>
    </row>
    <row r="562" spans="1:17" s="2" customFormat="1">
      <c r="A562">
        <v>0.81821614887088157</v>
      </c>
      <c r="B562">
        <f t="shared" si="73"/>
        <v>0.81821614887088157</v>
      </c>
      <c r="C562">
        <v>56</v>
      </c>
      <c r="D562">
        <v>51</v>
      </c>
      <c r="E562">
        <v>37.58</v>
      </c>
      <c r="F562">
        <v>71</v>
      </c>
      <c r="G562">
        <v>39</v>
      </c>
      <c r="H562">
        <v>32</v>
      </c>
      <c r="I562"/>
      <c r="J562" s="1">
        <v>6</v>
      </c>
      <c r="K562"/>
      <c r="L562"/>
      <c r="M562"/>
      <c r="P562" s="2" t="b">
        <f t="shared" si="74"/>
        <v>1</v>
      </c>
      <c r="Q562" s="2" t="b">
        <f t="shared" si="75"/>
        <v>1</v>
      </c>
    </row>
    <row r="563" spans="1:17" s="2" customFormat="1">
      <c r="A563">
        <v>0.99820694436040547</v>
      </c>
      <c r="B563">
        <f t="shared" si="73"/>
        <v>0.99820694436040547</v>
      </c>
      <c r="C563">
        <v>12332</v>
      </c>
      <c r="D563">
        <v>2311</v>
      </c>
      <c r="E563">
        <v>232311</v>
      </c>
      <c r="F563">
        <v>3234</v>
      </c>
      <c r="G563">
        <v>3455</v>
      </c>
      <c r="H563">
        <v>12312</v>
      </c>
      <c r="I563"/>
      <c r="J563" s="1">
        <v>6</v>
      </c>
      <c r="K563"/>
      <c r="L563"/>
      <c r="M563"/>
      <c r="N563" t="s">
        <v>21</v>
      </c>
      <c r="P563" s="2" t="b">
        <f t="shared" si="74"/>
        <v>1</v>
      </c>
      <c r="Q563" s="2" t="b">
        <f t="shared" si="75"/>
        <v>1</v>
      </c>
    </row>
    <row r="564" spans="1:17" s="2" customFormat="1">
      <c r="A564">
        <v>-0.27300239632881634</v>
      </c>
      <c r="B564">
        <f t="shared" si="73"/>
        <v>-0.27300239632881634</v>
      </c>
      <c r="C564">
        <v>3</v>
      </c>
      <c r="D564">
        <v>4</v>
      </c>
      <c r="E564">
        <v>-6</v>
      </c>
      <c r="F564">
        <v>-4</v>
      </c>
      <c r="G564">
        <v>2</v>
      </c>
      <c r="H564">
        <v>1</v>
      </c>
      <c r="I564"/>
      <c r="J564" s="1">
        <v>6</v>
      </c>
      <c r="K564"/>
      <c r="L564"/>
      <c r="M564"/>
      <c r="P564" s="2" t="b">
        <f t="shared" si="74"/>
        <v>1</v>
      </c>
      <c r="Q564" s="2" t="b">
        <f t="shared" si="75"/>
        <v>1</v>
      </c>
    </row>
    <row r="565" spans="1:17" s="2" customFormat="1">
      <c r="A565">
        <v>0.91455388958772676</v>
      </c>
      <c r="B565">
        <f t="shared" si="73"/>
        <v>0.91455388958772676</v>
      </c>
      <c r="C565">
        <v>2.3450000000000002</v>
      </c>
      <c r="D565">
        <v>3.45</v>
      </c>
      <c r="E565">
        <v>1.87</v>
      </c>
      <c r="F565">
        <v>3</v>
      </c>
      <c r="G565">
        <v>4</v>
      </c>
      <c r="H565">
        <v>1</v>
      </c>
      <c r="I565"/>
      <c r="J565" s="1">
        <v>6</v>
      </c>
      <c r="K565"/>
      <c r="L565"/>
      <c r="M565"/>
      <c r="P565" s="2" t="b">
        <f t="shared" si="74"/>
        <v>1</v>
      </c>
      <c r="Q565" s="2" t="b">
        <f t="shared" si="75"/>
        <v>1</v>
      </c>
    </row>
    <row r="566" spans="1:17" s="2" customFormat="1">
      <c r="A566">
        <v>-0.94491118252306794</v>
      </c>
      <c r="B566">
        <f t="shared" si="73"/>
        <v>-0.94491118252306794</v>
      </c>
      <c r="C566">
        <v>3</v>
      </c>
      <c r="D566">
        <v>4</v>
      </c>
      <c r="E566">
        <v>6</v>
      </c>
      <c r="F566">
        <v>2</v>
      </c>
      <c r="G566">
        <v>2</v>
      </c>
      <c r="H566">
        <v>1</v>
      </c>
      <c r="I566"/>
      <c r="J566" s="1">
        <v>6</v>
      </c>
      <c r="K566"/>
      <c r="L566"/>
      <c r="M566"/>
      <c r="P566" s="2" t="b">
        <f t="shared" si="74"/>
        <v>1</v>
      </c>
      <c r="Q566" s="2" t="b">
        <f t="shared" si="75"/>
        <v>1</v>
      </c>
    </row>
    <row r="567" spans="1:17" s="2" customFormat="1">
      <c r="A567">
        <v>0.24346831983299175</v>
      </c>
      <c r="B567">
        <f t="shared" si="73"/>
        <v>0.24346831983299175</v>
      </c>
      <c r="C567">
        <v>33</v>
      </c>
      <c r="D567">
        <v>3</v>
      </c>
      <c r="E567">
        <v>1</v>
      </c>
      <c r="F567">
        <v>3</v>
      </c>
      <c r="G567">
        <v>4</v>
      </c>
      <c r="H567">
        <v>1</v>
      </c>
      <c r="I567"/>
      <c r="J567" s="1">
        <v>6</v>
      </c>
      <c r="K567"/>
      <c r="L567"/>
      <c r="M567"/>
      <c r="P567" s="2" t="b">
        <f t="shared" si="74"/>
        <v>1</v>
      </c>
      <c r="Q567" s="2" t="b">
        <f t="shared" si="75"/>
        <v>1</v>
      </c>
    </row>
    <row r="568" spans="1:17" s="2" customFormat="1">
      <c r="A568">
        <v>-0.94491118252306794</v>
      </c>
      <c r="B568">
        <f t="shared" si="73"/>
        <v>-0.94491118252306794</v>
      </c>
      <c r="C568">
        <v>3</v>
      </c>
      <c r="D568">
        <v>4</v>
      </c>
      <c r="E568">
        <v>6</v>
      </c>
      <c r="F568">
        <v>2</v>
      </c>
      <c r="G568">
        <v>2</v>
      </c>
      <c r="H568">
        <v>1</v>
      </c>
      <c r="I568"/>
      <c r="J568" s="1">
        <v>6</v>
      </c>
      <c r="K568"/>
      <c r="L568"/>
      <c r="M568"/>
      <c r="P568" s="2" t="b">
        <f t="shared" si="74"/>
        <v>1</v>
      </c>
      <c r="Q568" s="2" t="b">
        <f t="shared" si="75"/>
        <v>1</v>
      </c>
    </row>
    <row r="569" spans="1:17" s="2" customFormat="1">
      <c r="A569">
        <v>-0.94491118252306794</v>
      </c>
      <c r="B569">
        <f t="shared" si="73"/>
        <v>-0.94491118252306794</v>
      </c>
      <c r="C569">
        <v>3</v>
      </c>
      <c r="D569">
        <v>4</v>
      </c>
      <c r="E569">
        <v>6</v>
      </c>
      <c r="F569">
        <v>2</v>
      </c>
      <c r="G569">
        <v>2</v>
      </c>
      <c r="H569">
        <v>1</v>
      </c>
      <c r="I569"/>
      <c r="J569" s="1">
        <v>6</v>
      </c>
      <c r="K569"/>
      <c r="L569"/>
      <c r="M569"/>
      <c r="P569" s="2" t="b">
        <f t="shared" si="74"/>
        <v>1</v>
      </c>
      <c r="Q569" s="2" t="b">
        <f t="shared" si="75"/>
        <v>1</v>
      </c>
    </row>
    <row r="570" spans="1:17" s="2" customFormat="1">
      <c r="A570">
        <v>0.24346831983299175</v>
      </c>
      <c r="B570">
        <f t="shared" si="73"/>
        <v>0.24346831983299175</v>
      </c>
      <c r="C570">
        <v>33</v>
      </c>
      <c r="D570">
        <v>3</v>
      </c>
      <c r="E570">
        <v>1</v>
      </c>
      <c r="F570">
        <v>3</v>
      </c>
      <c r="G570">
        <v>4</v>
      </c>
      <c r="H570">
        <v>1</v>
      </c>
      <c r="I570"/>
      <c r="J570" s="1">
        <v>6</v>
      </c>
      <c r="K570"/>
      <c r="L570"/>
      <c r="M570"/>
      <c r="P570" s="2" t="b">
        <f t="shared" si="74"/>
        <v>1</v>
      </c>
      <c r="Q570" s="2" t="b">
        <f t="shared" si="75"/>
        <v>1</v>
      </c>
    </row>
    <row r="571" spans="1:17" s="2" customFormat="1">
      <c r="A571" t="s">
        <v>82</v>
      </c>
      <c r="B571" t="e">
        <f>PEARSON(C571:E571,F571:H571)</f>
        <v>#DIV/0!</v>
      </c>
      <c r="C571">
        <v>3</v>
      </c>
      <c r="D571">
        <v>2</v>
      </c>
      <c r="E571">
        <v>3</v>
      </c>
      <c r="F571">
        <v>4</v>
      </c>
      <c r="G571">
        <v>4</v>
      </c>
      <c r="H571">
        <v>4</v>
      </c>
      <c r="I571"/>
      <c r="J571" s="1">
        <v>6</v>
      </c>
      <c r="K571"/>
      <c r="L571"/>
      <c r="M571" t="e">
        <v>#DIV/0!</v>
      </c>
      <c r="P571" s="2" t="b">
        <f t="shared" si="74"/>
        <v>1</v>
      </c>
      <c r="Q571" s="2" t="b">
        <f t="shared" si="75"/>
        <v>1</v>
      </c>
    </row>
    <row r="572" spans="1:17" s="2" customFormat="1">
      <c r="A572" t="s">
        <v>82</v>
      </c>
      <c r="B572" t="e">
        <f t="shared" si="73"/>
        <v>#DIV/0!</v>
      </c>
      <c r="C572">
        <v>3</v>
      </c>
      <c r="D572">
        <v>3</v>
      </c>
      <c r="E572">
        <v>3</v>
      </c>
      <c r="F572">
        <v>3</v>
      </c>
      <c r="G572">
        <v>4</v>
      </c>
      <c r="H572">
        <v>1</v>
      </c>
      <c r="I572"/>
      <c r="J572" s="1">
        <v>6</v>
      </c>
      <c r="K572"/>
      <c r="L572"/>
      <c r="M572" t="e">
        <v>#DIV/0!</v>
      </c>
      <c r="P572" s="2" t="b">
        <f t="shared" si="74"/>
        <v>1</v>
      </c>
      <c r="Q572" s="2" t="b">
        <f t="shared" si="75"/>
        <v>1</v>
      </c>
    </row>
    <row r="573" spans="1:17" s="2" customFormat="1">
      <c r="A573"/>
      <c r="B573"/>
      <c r="C573"/>
      <c r="D573"/>
      <c r="E573"/>
      <c r="F573"/>
      <c r="G573"/>
      <c r="H573"/>
      <c r="I573"/>
      <c r="J573" s="1"/>
      <c r="K573"/>
      <c r="L573"/>
      <c r="M573"/>
    </row>
    <row r="574" spans="1:17" s="2" customFormat="1">
      <c r="A574" t="s">
        <v>83</v>
      </c>
      <c r="B574" t="e">
        <f>PEARSON(C574:E574,F574:G574)</f>
        <v>#N/A</v>
      </c>
      <c r="C574">
        <v>33</v>
      </c>
      <c r="D574">
        <v>3</v>
      </c>
      <c r="E574">
        <v>1</v>
      </c>
      <c r="F574">
        <v>3</v>
      </c>
      <c r="G574">
        <v>4</v>
      </c>
      <c r="H574"/>
      <c r="I574"/>
      <c r="J574" s="1">
        <v>5</v>
      </c>
      <c r="K574"/>
      <c r="L574"/>
      <c r="M574" t="e">
        <v>#N/A</v>
      </c>
      <c r="P574" s="2" t="b">
        <f>OR(ISBLANK(B574),IF(ISERROR(B574),ERROR.TYPE(B574)=IF(ISBLANK(M574),ERROR.TYPE(A574),ERROR.TYPE(M574)),IF(ISBLANK(M574),AND(NOT(ISBLANK(A574)),A574=B574),B574=M574)))</f>
        <v>1</v>
      </c>
      <c r="Q574" s="2" t="b">
        <f>IF(ISBLANK(O574),IF(ISERROR(P574),FALSE,P574),O574)</f>
        <v>1</v>
      </c>
    </row>
    <row r="575" spans="1:17" s="2" customFormat="1">
      <c r="A575"/>
      <c r="B575"/>
      <c r="C575"/>
      <c r="D575"/>
      <c r="E575"/>
      <c r="F575"/>
      <c r="G575"/>
      <c r="H575"/>
      <c r="I575"/>
      <c r="J575" s="1"/>
      <c r="K575"/>
      <c r="L575"/>
      <c r="M575"/>
    </row>
    <row r="576" spans="1:17" s="2" customFormat="1">
      <c r="A576">
        <v>0.17494279632813969</v>
      </c>
      <c r="B576">
        <f>TTEST(C576:D576,E576:F576,G576,H576)</f>
        <v>0.17494279632813969</v>
      </c>
      <c r="C576">
        <v>1</v>
      </c>
      <c r="D576">
        <v>2</v>
      </c>
      <c r="E576">
        <v>2</v>
      </c>
      <c r="F576">
        <v>4</v>
      </c>
      <c r="G576">
        <v>1</v>
      </c>
      <c r="H576">
        <v>3</v>
      </c>
      <c r="I576"/>
      <c r="J576" s="1">
        <v>6</v>
      </c>
      <c r="K576" t="s">
        <v>51</v>
      </c>
      <c r="L576" t="s">
        <v>51</v>
      </c>
      <c r="M576"/>
      <c r="P576" s="2" t="b">
        <f t="shared" ref="P576:P592" si="76">OR(ISBLANK(B576),IF(ISERROR(B576),ERROR.TYPE(B576)=IF(ISBLANK(M576),ERROR.TYPE(A576),ERROR.TYPE(M576)),IF(ISBLANK(M576),AND(NOT(ISBLANK(A576)),A576=B576),B576=M576)))</f>
        <v>1</v>
      </c>
      <c r="Q576" s="2" t="b">
        <f t="shared" ref="Q576:Q592" si="77">IF(ISBLANK(O576),IF(ISERROR(P576),FALSE,P576),O576)</f>
        <v>1</v>
      </c>
    </row>
    <row r="577" spans="1:17" s="2" customFormat="1">
      <c r="A577">
        <v>0.10241638233196894</v>
      </c>
      <c r="B577">
        <f t="shared" ref="B577:B592" si="78">TTEST(C577:D577,E577:F577,G577,H577)</f>
        <v>0.10241638233196894</v>
      </c>
      <c r="C577">
        <v>1</v>
      </c>
      <c r="D577">
        <v>2</v>
      </c>
      <c r="E577">
        <v>2</v>
      </c>
      <c r="F577">
        <v>4</v>
      </c>
      <c r="G577">
        <v>1</v>
      </c>
      <c r="H577">
        <v>1</v>
      </c>
      <c r="I577"/>
      <c r="J577" s="1">
        <v>6</v>
      </c>
      <c r="K577"/>
      <c r="L577"/>
      <c r="M577"/>
      <c r="P577" s="2" t="b">
        <f t="shared" si="76"/>
        <v>1</v>
      </c>
      <c r="Q577" s="2" t="b">
        <f t="shared" si="77"/>
        <v>1</v>
      </c>
    </row>
    <row r="578" spans="1:17" s="2" customFormat="1">
      <c r="A578">
        <v>0.15587639889012159</v>
      </c>
      <c r="B578">
        <f t="shared" si="78"/>
        <v>0.15587639889012159</v>
      </c>
      <c r="C578">
        <v>1</v>
      </c>
      <c r="D578">
        <v>2</v>
      </c>
      <c r="E578">
        <v>2</v>
      </c>
      <c r="F578">
        <v>4</v>
      </c>
      <c r="G578">
        <v>1</v>
      </c>
      <c r="H578">
        <v>2</v>
      </c>
      <c r="I578"/>
      <c r="J578" s="1">
        <v>6</v>
      </c>
      <c r="K578"/>
      <c r="L578"/>
      <c r="M578"/>
      <c r="P578" s="2" t="b">
        <f t="shared" si="76"/>
        <v>1</v>
      </c>
      <c r="Q578" s="2" t="b">
        <f t="shared" si="77"/>
        <v>1</v>
      </c>
    </row>
    <row r="579" spans="1:17" s="2" customFormat="1">
      <c r="A579">
        <v>0.12198347391450554</v>
      </c>
      <c r="B579">
        <f t="shared" si="78"/>
        <v>0.12198347391450554</v>
      </c>
      <c r="C579">
        <v>-11</v>
      </c>
      <c r="D579">
        <v>0</v>
      </c>
      <c r="E579">
        <v>20</v>
      </c>
      <c r="F579">
        <v>40</v>
      </c>
      <c r="G579">
        <v>2</v>
      </c>
      <c r="H579">
        <v>3</v>
      </c>
      <c r="I579"/>
      <c r="J579" s="1">
        <v>6</v>
      </c>
      <c r="K579"/>
      <c r="L579"/>
      <c r="M579"/>
      <c r="P579" s="2" t="b">
        <f t="shared" si="76"/>
        <v>1</v>
      </c>
      <c r="Q579" s="2" t="b">
        <f t="shared" si="77"/>
        <v>1</v>
      </c>
    </row>
    <row r="580" spans="1:17" s="2" customFormat="1">
      <c r="A580">
        <v>0.15018832294241363</v>
      </c>
      <c r="B580">
        <f t="shared" si="78"/>
        <v>0.15018832294241363</v>
      </c>
      <c r="C580">
        <v>100</v>
      </c>
      <c r="D580">
        <v>89</v>
      </c>
      <c r="E580">
        <v>73</v>
      </c>
      <c r="F580">
        <v>24</v>
      </c>
      <c r="G580">
        <v>1</v>
      </c>
      <c r="H580">
        <v>3</v>
      </c>
      <c r="I580"/>
      <c r="J580" s="1">
        <v>6</v>
      </c>
      <c r="K580"/>
      <c r="L580"/>
      <c r="M580"/>
      <c r="P580" s="2" t="b">
        <f t="shared" si="76"/>
        <v>1</v>
      </c>
      <c r="Q580" s="2" t="b">
        <f t="shared" si="77"/>
        <v>1</v>
      </c>
    </row>
    <row r="581" spans="1:17" s="2" customFormat="1">
      <c r="A581">
        <v>0.84282992758516606</v>
      </c>
      <c r="B581">
        <f t="shared" si="78"/>
        <v>0.84282992758516606</v>
      </c>
      <c r="C581">
        <v>1002</v>
      </c>
      <c r="D581">
        <v>3456</v>
      </c>
      <c r="E581">
        <v>2342</v>
      </c>
      <c r="F581">
        <v>1213</v>
      </c>
      <c r="G581">
        <v>2</v>
      </c>
      <c r="H581">
        <v>1</v>
      </c>
      <c r="I581"/>
      <c r="J581" s="1">
        <v>6</v>
      </c>
      <c r="K581"/>
      <c r="L581"/>
      <c r="M581"/>
      <c r="N581" t="s">
        <v>21</v>
      </c>
      <c r="P581" s="2" t="b">
        <f t="shared" si="76"/>
        <v>1</v>
      </c>
      <c r="Q581" s="2" t="b">
        <f t="shared" si="77"/>
        <v>1</v>
      </c>
    </row>
    <row r="582" spans="1:17" s="2" customFormat="1">
      <c r="A582">
        <v>3.0266341163186811E-3</v>
      </c>
      <c r="B582">
        <f t="shared" si="78"/>
        <v>3.0266341163186811E-3</v>
      </c>
      <c r="C582">
        <v>11233</v>
      </c>
      <c r="D582">
        <v>12321</v>
      </c>
      <c r="E582">
        <v>34556</v>
      </c>
      <c r="F582">
        <v>32423</v>
      </c>
      <c r="G582">
        <v>2</v>
      </c>
      <c r="H582">
        <v>2</v>
      </c>
      <c r="I582"/>
      <c r="J582" s="1">
        <v>6</v>
      </c>
      <c r="K582"/>
      <c r="L582"/>
      <c r="M582"/>
      <c r="N582" t="s">
        <v>21</v>
      </c>
      <c r="P582" s="2" t="b">
        <f t="shared" si="76"/>
        <v>1</v>
      </c>
      <c r="Q582" s="2" t="b">
        <f t="shared" si="77"/>
        <v>1</v>
      </c>
    </row>
    <row r="583" spans="1:17" s="2" customFormat="1">
      <c r="A583">
        <v>0.22492153157886419</v>
      </c>
      <c r="B583">
        <f t="shared" si="78"/>
        <v>0.22492153157886419</v>
      </c>
      <c r="C583">
        <v>-234</v>
      </c>
      <c r="D583">
        <v>546</v>
      </c>
      <c r="E583">
        <v>5342</v>
      </c>
      <c r="F583">
        <v>0</v>
      </c>
      <c r="G583">
        <v>1</v>
      </c>
      <c r="H583">
        <v>2</v>
      </c>
      <c r="I583"/>
      <c r="J583" s="1">
        <v>6</v>
      </c>
      <c r="K583"/>
      <c r="L583"/>
      <c r="M583"/>
      <c r="N583" t="s">
        <v>21</v>
      </c>
      <c r="P583" s="2" t="b">
        <f t="shared" si="76"/>
        <v>1</v>
      </c>
      <c r="Q583" s="2" t="b">
        <f t="shared" si="77"/>
        <v>1</v>
      </c>
    </row>
    <row r="584" spans="1:17" s="2" customFormat="1">
      <c r="A584">
        <v>0.40907121665655194</v>
      </c>
      <c r="B584">
        <f t="shared" si="78"/>
        <v>0.40907121665655194</v>
      </c>
      <c r="C584">
        <v>1.34</v>
      </c>
      <c r="D584">
        <v>2.48</v>
      </c>
      <c r="E584">
        <v>-2.25</v>
      </c>
      <c r="F584">
        <v>4.4400000000000004</v>
      </c>
      <c r="G584">
        <v>1</v>
      </c>
      <c r="H584">
        <v>1</v>
      </c>
      <c r="I584"/>
      <c r="J584" s="1">
        <v>6</v>
      </c>
      <c r="K584"/>
      <c r="L584"/>
      <c r="M584"/>
      <c r="P584" s="2" t="b">
        <f t="shared" si="76"/>
        <v>1</v>
      </c>
      <c r="Q584" s="2" t="b">
        <f t="shared" si="77"/>
        <v>1</v>
      </c>
    </row>
    <row r="585" spans="1:17" s="2" customFormat="1">
      <c r="A585">
        <v>0.4162806083912417</v>
      </c>
      <c r="B585">
        <f t="shared" si="78"/>
        <v>0.4162806083912417</v>
      </c>
      <c r="C585">
        <v>1.34</v>
      </c>
      <c r="D585">
        <v>2.48</v>
      </c>
      <c r="E585">
        <v>-2.25</v>
      </c>
      <c r="F585">
        <v>4.4400000000000004</v>
      </c>
      <c r="G585">
        <v>1</v>
      </c>
      <c r="H585">
        <v>2</v>
      </c>
      <c r="I585"/>
      <c r="J585" s="1">
        <v>6</v>
      </c>
      <c r="K585"/>
      <c r="L585"/>
      <c r="M585"/>
      <c r="P585" s="2" t="b">
        <f t="shared" si="76"/>
        <v>1</v>
      </c>
      <c r="Q585" s="2" t="b">
        <f t="shared" si="77"/>
        <v>1</v>
      </c>
    </row>
    <row r="586" spans="1:17" s="2" customFormat="1">
      <c r="A586">
        <v>0.42412415824824423</v>
      </c>
      <c r="B586">
        <f t="shared" si="78"/>
        <v>0.42412415824824423</v>
      </c>
      <c r="C586">
        <v>1.34</v>
      </c>
      <c r="D586">
        <v>2.48</v>
      </c>
      <c r="E586">
        <v>-2.25</v>
      </c>
      <c r="F586">
        <v>4.4400000000000004</v>
      </c>
      <c r="G586">
        <v>1</v>
      </c>
      <c r="H586">
        <v>3</v>
      </c>
      <c r="I586"/>
      <c r="J586" s="1">
        <v>6</v>
      </c>
      <c r="K586"/>
      <c r="L586"/>
      <c r="M586"/>
      <c r="P586" s="2" t="b">
        <f t="shared" si="76"/>
        <v>1</v>
      </c>
      <c r="Q586" s="2" t="b">
        <f t="shared" si="77"/>
        <v>1</v>
      </c>
    </row>
    <row r="587" spans="1:17" s="2" customFormat="1">
      <c r="A587">
        <v>1.0045910514878575E-2</v>
      </c>
      <c r="B587">
        <f t="shared" si="78"/>
        <v>1.0045910514878575E-2</v>
      </c>
      <c r="C587">
        <v>11233</v>
      </c>
      <c r="D587">
        <v>12321</v>
      </c>
      <c r="E587">
        <v>34556</v>
      </c>
      <c r="F587">
        <v>32423</v>
      </c>
      <c r="G587">
        <v>2</v>
      </c>
      <c r="H587">
        <v>3</v>
      </c>
      <c r="I587"/>
      <c r="J587" s="1">
        <v>6</v>
      </c>
      <c r="K587"/>
      <c r="L587"/>
      <c r="M587"/>
      <c r="N587" t="s">
        <v>21</v>
      </c>
      <c r="P587" s="2" t="b">
        <f t="shared" si="76"/>
        <v>1</v>
      </c>
      <c r="Q587" s="2" t="b">
        <f t="shared" si="77"/>
        <v>1</v>
      </c>
    </row>
    <row r="588" spans="1:17" s="2" customFormat="1">
      <c r="A588" t="s">
        <v>81</v>
      </c>
      <c r="B588" t="e">
        <f t="shared" si="78"/>
        <v>#DIV/0!</v>
      </c>
      <c r="C588">
        <v>1</v>
      </c>
      <c r="D588">
        <v>2</v>
      </c>
      <c r="E588">
        <v>3</v>
      </c>
      <c r="F588">
        <v>4</v>
      </c>
      <c r="G588">
        <v>2</v>
      </c>
      <c r="H588">
        <v>1</v>
      </c>
      <c r="I588"/>
      <c r="J588" s="1">
        <v>6</v>
      </c>
      <c r="K588"/>
      <c r="L588"/>
      <c r="M588" t="e">
        <v>#DIV/0!</v>
      </c>
      <c r="N588"/>
      <c r="P588" s="2" t="b">
        <f t="shared" si="76"/>
        <v>1</v>
      </c>
      <c r="Q588" s="2" t="b">
        <f t="shared" si="77"/>
        <v>1</v>
      </c>
    </row>
    <row r="589" spans="1:17" s="2" customFormat="1">
      <c r="A589" t="s">
        <v>82</v>
      </c>
      <c r="B589" t="e">
        <f t="shared" si="78"/>
        <v>#DIV/0!</v>
      </c>
      <c r="C589">
        <v>2</v>
      </c>
      <c r="D589">
        <v>2</v>
      </c>
      <c r="E589">
        <v>2</v>
      </c>
      <c r="F589">
        <v>2</v>
      </c>
      <c r="G589">
        <v>2</v>
      </c>
      <c r="H589">
        <v>2</v>
      </c>
      <c r="I589"/>
      <c r="J589" s="1">
        <v>6</v>
      </c>
      <c r="K589"/>
      <c r="L589"/>
      <c r="M589" t="e">
        <v>#DIV/0!</v>
      </c>
      <c r="P589" s="2" t="b">
        <f t="shared" si="76"/>
        <v>1</v>
      </c>
      <c r="Q589" s="2" t="b">
        <f t="shared" si="77"/>
        <v>1</v>
      </c>
    </row>
    <row r="590" spans="1:17" s="2" customFormat="1">
      <c r="A590" t="s">
        <v>82</v>
      </c>
      <c r="B590" t="e">
        <f t="shared" si="78"/>
        <v>#DIV/0!</v>
      </c>
      <c r="C590">
        <v>3</v>
      </c>
      <c r="D590">
        <v>3</v>
      </c>
      <c r="E590">
        <v>4</v>
      </c>
      <c r="F590">
        <v>4</v>
      </c>
      <c r="G590">
        <v>2</v>
      </c>
      <c r="H590">
        <v>3</v>
      </c>
      <c r="I590"/>
      <c r="J590" s="1">
        <v>6</v>
      </c>
      <c r="K590"/>
      <c r="L590"/>
      <c r="M590" t="e">
        <v>#DIV/0!</v>
      </c>
      <c r="N590"/>
      <c r="P590" s="2" t="b">
        <f t="shared" si="76"/>
        <v>1</v>
      </c>
      <c r="Q590" s="2" t="b">
        <f t="shared" si="77"/>
        <v>1</v>
      </c>
    </row>
    <row r="591" spans="1:17" s="2" customFormat="1">
      <c r="A591" t="s">
        <v>81</v>
      </c>
      <c r="B591" t="e">
        <f>TTEST(C591:D591,E591:F591,G591,H591)</f>
        <v>#NUM!</v>
      </c>
      <c r="C591">
        <v>1</v>
      </c>
      <c r="D591">
        <v>2</v>
      </c>
      <c r="E591">
        <v>2</v>
      </c>
      <c r="F591">
        <v>4</v>
      </c>
      <c r="G591">
        <v>3</v>
      </c>
      <c r="H591">
        <v>2</v>
      </c>
      <c r="I591"/>
      <c r="J591" s="1">
        <v>6</v>
      </c>
      <c r="K591"/>
      <c r="L591"/>
      <c r="M591" t="e">
        <v>#NUM!</v>
      </c>
      <c r="N591"/>
      <c r="P591" s="2" t="b">
        <f t="shared" si="76"/>
        <v>1</v>
      </c>
      <c r="Q591" s="2" t="b">
        <f t="shared" si="77"/>
        <v>1</v>
      </c>
    </row>
    <row r="592" spans="1:17" s="2" customFormat="1">
      <c r="A592" t="s">
        <v>81</v>
      </c>
      <c r="B592" t="e">
        <f t="shared" si="78"/>
        <v>#NUM!</v>
      </c>
      <c r="C592">
        <v>1</v>
      </c>
      <c r="D592">
        <v>2</v>
      </c>
      <c r="E592">
        <v>3</v>
      </c>
      <c r="F592">
        <v>4</v>
      </c>
      <c r="G592">
        <v>4</v>
      </c>
      <c r="H592">
        <v>1</v>
      </c>
      <c r="I592"/>
      <c r="J592" s="1">
        <v>6</v>
      </c>
      <c r="K592"/>
      <c r="L592"/>
      <c r="M592" t="e">
        <v>#NUM!</v>
      </c>
      <c r="P592" s="2" t="b">
        <f t="shared" si="76"/>
        <v>1</v>
      </c>
      <c r="Q592" s="2" t="b">
        <f t="shared" si="77"/>
        <v>1</v>
      </c>
    </row>
    <row r="593" spans="1:17" s="2" customFormat="1">
      <c r="A593"/>
      <c r="B593"/>
      <c r="C593"/>
      <c r="D593"/>
      <c r="E593"/>
      <c r="F593"/>
      <c r="G593"/>
      <c r="H593"/>
      <c r="I593"/>
      <c r="J593" s="1"/>
      <c r="K593"/>
      <c r="L593"/>
      <c r="M593"/>
    </row>
    <row r="594" spans="1:17" s="2" customFormat="1">
      <c r="A594" t="s">
        <v>83</v>
      </c>
      <c r="B594" t="e">
        <f>TTEST(C594:D594,E594:G594,H594,I594)</f>
        <v>#N/A</v>
      </c>
      <c r="C594">
        <v>1</v>
      </c>
      <c r="D594">
        <v>2</v>
      </c>
      <c r="E594">
        <v>2</v>
      </c>
      <c r="F594">
        <v>4</v>
      </c>
      <c r="G594">
        <v>1</v>
      </c>
      <c r="H594">
        <v>2</v>
      </c>
      <c r="I594">
        <v>1</v>
      </c>
      <c r="J594" s="1">
        <v>7</v>
      </c>
      <c r="K594"/>
      <c r="L594"/>
      <c r="M594" t="e">
        <v>#N/A</v>
      </c>
      <c r="P594" s="2" t="b">
        <f>OR(ISBLANK(B594),IF(ISERROR(B594),ERROR.TYPE(B594)=IF(ISBLANK(M594),ERROR.TYPE(A594),ERROR.TYPE(M594)),IF(ISBLANK(M594),AND(NOT(ISBLANK(A594)),A594=B594),B594=M594)))</f>
        <v>1</v>
      </c>
      <c r="Q594" s="2" t="b">
        <f>IF(ISBLANK(O594),IF(ISERROR(P594),FALSE,P594),O594)</f>
        <v>1</v>
      </c>
    </row>
    <row r="595" spans="1:17" s="2" customFormat="1">
      <c r="A595"/>
      <c r="B595"/>
      <c r="C595"/>
      <c r="D595"/>
      <c r="E595"/>
      <c r="F595"/>
      <c r="G595"/>
      <c r="H595"/>
      <c r="I595"/>
      <c r="J595" s="1"/>
      <c r="K595"/>
      <c r="L595"/>
      <c r="M595"/>
    </row>
    <row r="596" spans="1:17" s="2" customFormat="1">
      <c r="A596">
        <v>0.46017216272297101</v>
      </c>
      <c r="B596">
        <f>ZTEST(C596:F596,G596,H596)</f>
        <v>0.46017216272297101</v>
      </c>
      <c r="C596">
        <v>3</v>
      </c>
      <c r="D596">
        <v>3</v>
      </c>
      <c r="E596">
        <v>7</v>
      </c>
      <c r="F596">
        <v>4</v>
      </c>
      <c r="G596">
        <v>4</v>
      </c>
      <c r="H596">
        <v>5</v>
      </c>
      <c r="I596"/>
      <c r="J596" s="1">
        <v>6</v>
      </c>
      <c r="K596" t="s">
        <v>52</v>
      </c>
      <c r="L596" t="s">
        <v>52</v>
      </c>
      <c r="M596"/>
      <c r="P596" s="2" t="b">
        <f>OR(ISBLANK(B596),IF(ISERROR(B596),ERROR.TYPE(B596)=IF(ISBLANK(M596),ERROR.TYPE(A596),ERROR.TYPE(M596)),IF(ISBLANK(M596),AND(NOT(ISBLANK(A596)),A596=B596),B596=M596)))</f>
        <v>1</v>
      </c>
      <c r="Q596" s="2" t="b">
        <f>IF(ISBLANK(O596),IF(ISERROR(P596),FALSE,P596),O596)</f>
        <v>1</v>
      </c>
    </row>
    <row r="597" spans="1:17" s="2" customFormat="1">
      <c r="A597">
        <v>0.88493032977829178</v>
      </c>
      <c r="B597">
        <f>ZTEST(C597:F597,G597,H597)</f>
        <v>0.88493032977829178</v>
      </c>
      <c r="C597">
        <v>3</v>
      </c>
      <c r="D597">
        <v>6</v>
      </c>
      <c r="E597">
        <v>7</v>
      </c>
      <c r="F597">
        <v>8</v>
      </c>
      <c r="G597">
        <v>9</v>
      </c>
      <c r="H597">
        <v>5</v>
      </c>
      <c r="I597"/>
      <c r="J597" s="1">
        <v>6</v>
      </c>
      <c r="K597"/>
      <c r="L597"/>
      <c r="M597"/>
      <c r="P597" s="2" t="b">
        <f>OR(ISBLANK(B597),IF(ISERROR(B597),ERROR.TYPE(B597)=IF(ISBLANK(M597),ERROR.TYPE(A597),ERROR.TYPE(M597)),IF(ISBLANK(M597),AND(NOT(ISBLANK(A597)),A597=B597),B597=M597)))</f>
        <v>1</v>
      </c>
      <c r="Q597" s="2" t="b">
        <f>IF(ISBLANK(O597),IF(ISERROR(P597),FALSE,P597),O597)</f>
        <v>1</v>
      </c>
    </row>
    <row r="598" spans="1:17" s="2" customFormat="1">
      <c r="A598" t="s">
        <v>81</v>
      </c>
      <c r="B598" t="e">
        <f>ZTEST(C598:F598,G598,H598)</f>
        <v>#NUM!</v>
      </c>
      <c r="C598">
        <v>3</v>
      </c>
      <c r="D598">
        <v>6</v>
      </c>
      <c r="E598">
        <v>7</v>
      </c>
      <c r="F598">
        <v>8</v>
      </c>
      <c r="G598">
        <v>9</v>
      </c>
      <c r="H598">
        <v>0</v>
      </c>
      <c r="I598"/>
      <c r="J598" s="1">
        <v>6</v>
      </c>
      <c r="K598"/>
      <c r="L598"/>
      <c r="M598" t="e">
        <v>#NUM!</v>
      </c>
      <c r="P598" s="2" t="b">
        <f>OR(ISBLANK(B598),IF(ISERROR(B598),ERROR.TYPE(B598)=IF(ISBLANK(M598),ERROR.TYPE(A598),ERROR.TYPE(M598)),IF(ISBLANK(M598),AND(NOT(ISBLANK(A598)),A598=B598),B598=M598)))</f>
        <v>1</v>
      </c>
      <c r="Q598" s="2" t="b">
        <f>IF(ISBLANK(O598),IF(ISERROR(P598),FALSE,P598),O598)</f>
        <v>1</v>
      </c>
    </row>
    <row r="599" spans="1:17" s="2" customFormat="1">
      <c r="A599" t="s">
        <v>81</v>
      </c>
      <c r="B599" t="e">
        <f>ZTEST(C599:F599,G599,H599)</f>
        <v>#NUM!</v>
      </c>
      <c r="C599">
        <v>3</v>
      </c>
      <c r="D599">
        <v>6</v>
      </c>
      <c r="E599">
        <v>7</v>
      </c>
      <c r="F599">
        <v>8</v>
      </c>
      <c r="G599">
        <v>9</v>
      </c>
      <c r="H599">
        <v>-1</v>
      </c>
      <c r="I599"/>
      <c r="J599" s="1">
        <v>6</v>
      </c>
      <c r="K599"/>
      <c r="L599"/>
      <c r="M599" t="e">
        <v>#NUM!</v>
      </c>
      <c r="P599" s="2" t="b">
        <f>OR(ISBLANK(B599),IF(ISERROR(B599),ERROR.TYPE(B599)=IF(ISBLANK(M599),ERROR.TYPE(A599),ERROR.TYPE(M599)),IF(ISBLANK(M599),AND(NOT(ISBLANK(A599)),A599=B599),B599=M599)))</f>
        <v>1</v>
      </c>
      <c r="Q599" s="2" t="b">
        <f>IF(ISBLANK(O599),IF(ISERROR(P599),FALSE,P599),O599)</f>
        <v>1</v>
      </c>
    </row>
    <row r="600" spans="1:17" s="2" customFormat="1">
      <c r="A600"/>
      <c r="B600"/>
      <c r="C600"/>
      <c r="D600"/>
      <c r="E600"/>
      <c r="F600"/>
      <c r="G600"/>
      <c r="H600"/>
      <c r="I600"/>
      <c r="J600" s="1"/>
      <c r="K600"/>
      <c r="L600"/>
      <c r="M600"/>
    </row>
    <row r="601" spans="1:17" s="2" customFormat="1">
      <c r="A601">
        <v>0.96776725996108992</v>
      </c>
      <c r="B601">
        <f>ZTEST(C601:F601,G601)</f>
        <v>0.96776725996108992</v>
      </c>
      <c r="C601">
        <v>3</v>
      </c>
      <c r="D601">
        <v>3</v>
      </c>
      <c r="E601">
        <v>7</v>
      </c>
      <c r="F601">
        <v>4</v>
      </c>
      <c r="G601">
        <v>6</v>
      </c>
      <c r="H601"/>
      <c r="I601"/>
      <c r="J601" s="1">
        <v>5</v>
      </c>
      <c r="K601"/>
      <c r="L601"/>
      <c r="M601"/>
      <c r="P601" s="2" t="b">
        <f>OR(ISBLANK(B601),IF(ISERROR(B601),ERROR.TYPE(B601)=IF(ISBLANK(M601),ERROR.TYPE(A601),ERROR.TYPE(M601)),IF(ISBLANK(M601),AND(NOT(ISBLANK(A601)),A601=B601),B601=M601)))</f>
        <v>1</v>
      </c>
      <c r="Q601" s="2" t="b">
        <f>IF(ISBLANK(O601),IF(ISERROR(P601),FALSE,P601),O601)</f>
        <v>1</v>
      </c>
    </row>
    <row r="602" spans="1:17" s="2" customFormat="1">
      <c r="A602">
        <v>0.13666083914614902</v>
      </c>
      <c r="B602">
        <f>ZTEST(C602:F602,G602)</f>
        <v>0.13666083914614902</v>
      </c>
      <c r="C602">
        <v>3</v>
      </c>
      <c r="D602">
        <v>6</v>
      </c>
      <c r="E602">
        <v>7</v>
      </c>
      <c r="F602">
        <v>4</v>
      </c>
      <c r="G602">
        <v>4</v>
      </c>
      <c r="H602"/>
      <c r="I602"/>
      <c r="J602" s="1">
        <v>5</v>
      </c>
      <c r="K602"/>
      <c r="L602"/>
      <c r="M602"/>
      <c r="P602" s="2" t="b">
        <f>OR(ISBLANK(B602),IF(ISERROR(B602),ERROR.TYPE(B602)=IF(ISBLANK(M602),ERROR.TYPE(A602),ERROR.TYPE(M602)),IF(ISBLANK(M602),AND(NOT(ISBLANK(A602)),A602=B602),B602=M602)))</f>
        <v>1</v>
      </c>
      <c r="Q602" s="2" t="b">
        <f>IF(ISBLANK(O602),IF(ISERROR(P602),FALSE,P602),O602)</f>
        <v>1</v>
      </c>
    </row>
    <row r="603" spans="1:17" s="2" customFormat="1">
      <c r="A603"/>
      <c r="B603"/>
      <c r="C603"/>
      <c r="D603"/>
      <c r="E603"/>
      <c r="F603"/>
      <c r="G603"/>
      <c r="H603"/>
      <c r="I603"/>
      <c r="J603" s="1"/>
      <c r="K603"/>
      <c r="L603"/>
      <c r="M603"/>
    </row>
    <row r="604" spans="1:17" s="2" customFormat="1">
      <c r="A604">
        <v>0.61720275800211788</v>
      </c>
      <c r="B604">
        <f t="shared" ref="B604:B610" si="79">ZTEST(C604:G604,H604,I604)</f>
        <v>0.61720275800211788</v>
      </c>
      <c r="C604">
        <v>2</v>
      </c>
      <c r="D604">
        <v>3</v>
      </c>
      <c r="E604">
        <v>7</v>
      </c>
      <c r="F604">
        <v>4</v>
      </c>
      <c r="G604">
        <v>2</v>
      </c>
      <c r="H604">
        <v>4</v>
      </c>
      <c r="I604">
        <v>3</v>
      </c>
      <c r="J604" s="1">
        <v>7</v>
      </c>
      <c r="K604"/>
      <c r="L604"/>
      <c r="M604"/>
      <c r="P604" s="2" t="b">
        <f t="shared" ref="P604:P610" si="80">OR(ISBLANK(B604),IF(ISERROR(B604),ERROR.TYPE(B604)=IF(ISBLANK(M604),ERROR.TYPE(A604),ERROR.TYPE(M604)),IF(ISBLANK(M604),AND(NOT(ISBLANK(A604)),A604=B604),B604=M604)))</f>
        <v>1</v>
      </c>
      <c r="Q604" s="2" t="b">
        <f t="shared" ref="Q604:Q610" si="81">IF(ISBLANK(O604),IF(ISERROR(P604),FALSE,P604),O604)</f>
        <v>1</v>
      </c>
    </row>
    <row r="605" spans="1:17" s="2" customFormat="1">
      <c r="A605">
        <v>0.91014375256050006</v>
      </c>
      <c r="B605">
        <f t="shared" si="79"/>
        <v>0.91014375256050006</v>
      </c>
      <c r="C605">
        <v>-1</v>
      </c>
      <c r="D605">
        <v>0</v>
      </c>
      <c r="E605">
        <v>7</v>
      </c>
      <c r="F605">
        <v>4</v>
      </c>
      <c r="G605">
        <v>4</v>
      </c>
      <c r="H605">
        <v>4</v>
      </c>
      <c r="I605">
        <v>2</v>
      </c>
      <c r="J605" s="1">
        <v>7</v>
      </c>
      <c r="K605"/>
      <c r="L605"/>
      <c r="M605"/>
      <c r="P605" s="2" t="b">
        <f t="shared" si="80"/>
        <v>1</v>
      </c>
      <c r="Q605" s="2" t="b">
        <f t="shared" si="81"/>
        <v>1</v>
      </c>
    </row>
    <row r="606" spans="1:17" s="2" customFormat="1">
      <c r="A606">
        <v>0</v>
      </c>
      <c r="B606">
        <f t="shared" si="79"/>
        <v>0</v>
      </c>
      <c r="C606">
        <v>2</v>
      </c>
      <c r="D606">
        <v>3</v>
      </c>
      <c r="E606">
        <v>7</v>
      </c>
      <c r="F606">
        <v>4</v>
      </c>
      <c r="G606">
        <v>4</v>
      </c>
      <c r="H606">
        <v>0</v>
      </c>
      <c r="I606">
        <v>1</v>
      </c>
      <c r="J606" s="1">
        <v>7</v>
      </c>
      <c r="K606"/>
      <c r="L606"/>
      <c r="M606"/>
      <c r="P606" s="2" t="b">
        <f t="shared" si="80"/>
        <v>1</v>
      </c>
      <c r="Q606" s="2" t="b">
        <f t="shared" si="81"/>
        <v>1</v>
      </c>
    </row>
    <row r="607" spans="1:17" s="2" customFormat="1">
      <c r="A607">
        <v>3.1203709284352898E-2</v>
      </c>
      <c r="B607">
        <f t="shared" si="79"/>
        <v>3.1203709284352898E-2</v>
      </c>
      <c r="C607">
        <v>2</v>
      </c>
      <c r="D607">
        <v>3</v>
      </c>
      <c r="E607">
        <v>7</v>
      </c>
      <c r="F607">
        <v>4</v>
      </c>
      <c r="G607">
        <v>4</v>
      </c>
      <c r="H607">
        <v>-1</v>
      </c>
      <c r="I607">
        <v>6</v>
      </c>
      <c r="J607" s="1">
        <v>7</v>
      </c>
      <c r="K607"/>
      <c r="L607"/>
      <c r="M607"/>
      <c r="P607" s="2" t="b">
        <f t="shared" si="80"/>
        <v>1</v>
      </c>
      <c r="Q607" s="2" t="b">
        <f t="shared" si="81"/>
        <v>1</v>
      </c>
    </row>
    <row r="608" spans="1:17" s="2" customFormat="1">
      <c r="A608">
        <v>0.35217539352500737</v>
      </c>
      <c r="B608">
        <f t="shared" si="79"/>
        <v>0.35217539352500737</v>
      </c>
      <c r="C608">
        <v>1993</v>
      </c>
      <c r="D608">
        <v>2231</v>
      </c>
      <c r="E608">
        <v>4565</v>
      </c>
      <c r="F608">
        <v>2311</v>
      </c>
      <c r="G608">
        <v>2312</v>
      </c>
      <c r="H608">
        <v>2324</v>
      </c>
      <c r="I608">
        <v>2112</v>
      </c>
      <c r="J608" s="1">
        <v>7</v>
      </c>
      <c r="K608"/>
      <c r="L608"/>
      <c r="M608"/>
      <c r="P608" s="2" t="b">
        <f t="shared" si="80"/>
        <v>1</v>
      </c>
      <c r="Q608" s="2" t="b">
        <f t="shared" si="81"/>
        <v>1</v>
      </c>
    </row>
    <row r="609" spans="1:17" s="2" customFormat="1">
      <c r="A609">
        <v>0.17574708802314143</v>
      </c>
      <c r="B609">
        <f t="shared" si="79"/>
        <v>0.17574708802314143</v>
      </c>
      <c r="C609">
        <v>2.2000000000000002</v>
      </c>
      <c r="D609">
        <v>3.8</v>
      </c>
      <c r="E609">
        <v>7.5</v>
      </c>
      <c r="F609">
        <v>0</v>
      </c>
      <c r="G609">
        <v>4</v>
      </c>
      <c r="H609">
        <v>1</v>
      </c>
      <c r="I609">
        <v>6</v>
      </c>
      <c r="J609" s="1">
        <v>7</v>
      </c>
      <c r="K609"/>
      <c r="L609"/>
      <c r="M609"/>
      <c r="P609" s="2" t="b">
        <f t="shared" si="80"/>
        <v>1</v>
      </c>
      <c r="Q609" s="2" t="b">
        <f t="shared" si="81"/>
        <v>1</v>
      </c>
    </row>
    <row r="610" spans="1:17" s="2" customFormat="1">
      <c r="A610">
        <v>0.5</v>
      </c>
      <c r="B610">
        <f t="shared" si="79"/>
        <v>0.5</v>
      </c>
      <c r="C610">
        <v>2</v>
      </c>
      <c r="D610">
        <v>2</v>
      </c>
      <c r="E610">
        <v>2</v>
      </c>
      <c r="F610">
        <v>2</v>
      </c>
      <c r="G610">
        <v>2</v>
      </c>
      <c r="H610">
        <v>2</v>
      </c>
      <c r="I610">
        <v>2</v>
      </c>
      <c r="J610" s="1">
        <v>7</v>
      </c>
      <c r="K610"/>
      <c r="L610"/>
      <c r="M610"/>
      <c r="P610" s="2" t="b">
        <f t="shared" si="80"/>
        <v>1</v>
      </c>
      <c r="Q610" s="2" t="b">
        <f t="shared" si="81"/>
        <v>1</v>
      </c>
    </row>
    <row r="611" spans="1:17" s="2" customFormat="1">
      <c r="A611"/>
      <c r="B611"/>
      <c r="C611" s="5"/>
      <c r="D611" s="5"/>
      <c r="E611"/>
      <c r="F611"/>
      <c r="G611"/>
      <c r="H611"/>
      <c r="I611"/>
      <c r="J611" s="1"/>
      <c r="K611"/>
      <c r="L611"/>
      <c r="M611"/>
    </row>
    <row r="612" spans="1:17" s="2" customFormat="1">
      <c r="A612">
        <v>1</v>
      </c>
      <c r="B612">
        <f t="shared" ref="B612:B621" si="82">CHITEST(C612:E612,F612:H612)</f>
        <v>1</v>
      </c>
      <c r="C612" s="5">
        <v>1</v>
      </c>
      <c r="D612" s="5">
        <v>1</v>
      </c>
      <c r="E612" s="5">
        <v>1</v>
      </c>
      <c r="F612" s="5">
        <v>1</v>
      </c>
      <c r="G612" s="5">
        <v>1</v>
      </c>
      <c r="H612" s="5">
        <v>1</v>
      </c>
      <c r="I612"/>
      <c r="J612" s="1">
        <v>6</v>
      </c>
      <c r="K612" t="s">
        <v>53</v>
      </c>
      <c r="L612" t="s">
        <v>53</v>
      </c>
      <c r="M612"/>
      <c r="P612" s="2" t="b">
        <f t="shared" ref="P612:P621" si="83">OR(ISBLANK(B612),IF(ISERROR(B612),ERROR.TYPE(B612)=IF(ISBLANK(M612),ERROR.TYPE(A612),ERROR.TYPE(M612)),IF(ISBLANK(M612),AND(NOT(ISBLANK(A612)),A612=B612),B612=M612)))</f>
        <v>1</v>
      </c>
      <c r="Q612" s="2" t="b">
        <f t="shared" ref="Q612:Q621" si="84">IF(ISBLANK(O612),IF(ISERROR(P612),FALSE,P612),O612)</f>
        <v>1</v>
      </c>
    </row>
    <row r="613" spans="1:17" s="2" customFormat="1">
      <c r="A613">
        <v>1.5888560447750184E-2</v>
      </c>
      <c r="B613">
        <f t="shared" si="82"/>
        <v>1.5888560447750184E-2</v>
      </c>
      <c r="C613" s="5">
        <v>58</v>
      </c>
      <c r="D613" s="5">
        <v>11</v>
      </c>
      <c r="E613" s="5">
        <v>10</v>
      </c>
      <c r="F613" s="5">
        <v>45.35</v>
      </c>
      <c r="G613" s="5">
        <v>17.559999999999999</v>
      </c>
      <c r="H613" s="5">
        <v>16.09</v>
      </c>
      <c r="I613"/>
      <c r="J613" s="1">
        <v>6</v>
      </c>
      <c r="K613"/>
      <c r="L613"/>
      <c r="M613"/>
      <c r="P613" s="2" t="b">
        <f t="shared" si="83"/>
        <v>1</v>
      </c>
      <c r="Q613" s="2" t="b">
        <f t="shared" si="84"/>
        <v>1</v>
      </c>
    </row>
    <row r="614" spans="1:17" s="2" customFormat="1">
      <c r="A614">
        <v>1</v>
      </c>
      <c r="B614">
        <f t="shared" si="82"/>
        <v>1</v>
      </c>
      <c r="C614" s="5">
        <v>1</v>
      </c>
      <c r="D614" s="5">
        <v>1</v>
      </c>
      <c r="E614" s="5">
        <v>1</v>
      </c>
      <c r="F614" s="5">
        <v>1</v>
      </c>
      <c r="G614" s="5">
        <v>1</v>
      </c>
      <c r="H614" s="5">
        <v>1</v>
      </c>
      <c r="I614"/>
      <c r="J614" s="1">
        <v>6</v>
      </c>
      <c r="K614"/>
      <c r="L614"/>
      <c r="M614"/>
      <c r="P614" s="2" t="b">
        <f t="shared" si="83"/>
        <v>1</v>
      </c>
      <c r="Q614" s="2" t="b">
        <f t="shared" si="84"/>
        <v>1</v>
      </c>
    </row>
    <row r="615" spans="1:17" s="2" customFormat="1">
      <c r="A615">
        <v>0.10539922456626115</v>
      </c>
      <c r="B615">
        <f t="shared" si="82"/>
        <v>0.10539922456626115</v>
      </c>
      <c r="C615">
        <v>12</v>
      </c>
      <c r="D615">
        <v>3</v>
      </c>
      <c r="E615">
        <v>4</v>
      </c>
      <c r="F615">
        <v>18</v>
      </c>
      <c r="G615">
        <v>2</v>
      </c>
      <c r="H615">
        <v>2</v>
      </c>
      <c r="I615"/>
      <c r="J615" s="1">
        <v>6</v>
      </c>
      <c r="K615"/>
      <c r="L615"/>
      <c r="M615"/>
      <c r="P615" s="2" t="b">
        <f t="shared" si="83"/>
        <v>1</v>
      </c>
      <c r="Q615" s="2" t="b">
        <f t="shared" si="84"/>
        <v>1</v>
      </c>
    </row>
    <row r="616" spans="1:17" s="2" customFormat="1">
      <c r="A616">
        <v>7.0473382134030149E-2</v>
      </c>
      <c r="B616">
        <f t="shared" si="82"/>
        <v>7.0473382134030149E-2</v>
      </c>
      <c r="C616" s="5">
        <v>4</v>
      </c>
      <c r="D616" s="5">
        <v>0</v>
      </c>
      <c r="E616" s="5">
        <v>10</v>
      </c>
      <c r="F616" s="5">
        <v>2</v>
      </c>
      <c r="G616" s="5">
        <v>1</v>
      </c>
      <c r="H616" s="5">
        <v>16.09</v>
      </c>
      <c r="I616"/>
      <c r="J616" s="1">
        <v>6</v>
      </c>
      <c r="K616"/>
      <c r="L616"/>
      <c r="M616"/>
      <c r="P616" s="2" t="b">
        <f t="shared" si="83"/>
        <v>1</v>
      </c>
      <c r="Q616" s="2" t="b">
        <f t="shared" si="84"/>
        <v>1</v>
      </c>
    </row>
    <row r="617" spans="1:17" s="2" customFormat="1">
      <c r="A617">
        <v>5.0305759849015211E-2</v>
      </c>
      <c r="B617">
        <f t="shared" si="82"/>
        <v>5.0305759849015211E-2</v>
      </c>
      <c r="C617" s="5">
        <v>58</v>
      </c>
      <c r="D617" s="5">
        <v>11</v>
      </c>
      <c r="E617" s="5">
        <v>10</v>
      </c>
      <c r="F617" s="5">
        <v>45.35</v>
      </c>
      <c r="G617" s="5">
        <v>17.559999999999999</v>
      </c>
      <c r="H617" s="5">
        <v>10</v>
      </c>
      <c r="I617"/>
      <c r="J617" s="1">
        <v>6</v>
      </c>
      <c r="K617"/>
      <c r="L617"/>
      <c r="M617"/>
      <c r="P617" s="2" t="b">
        <f t="shared" si="83"/>
        <v>1</v>
      </c>
      <c r="Q617" s="2" t="b">
        <f t="shared" si="84"/>
        <v>1</v>
      </c>
    </row>
    <row r="618" spans="1:17" s="2" customFormat="1">
      <c r="A618">
        <v>5.0305759849015211E-2</v>
      </c>
      <c r="B618">
        <f t="shared" si="82"/>
        <v>5.0305759849015211E-2</v>
      </c>
      <c r="C618" s="5">
        <v>58</v>
      </c>
      <c r="D618" s="5">
        <v>11</v>
      </c>
      <c r="E618" s="5">
        <v>10</v>
      </c>
      <c r="F618" s="5">
        <v>45.35</v>
      </c>
      <c r="G618" s="5">
        <v>17.559999999999999</v>
      </c>
      <c r="H618" s="5">
        <v>10</v>
      </c>
      <c r="I618"/>
      <c r="J618" s="1">
        <v>6</v>
      </c>
      <c r="K618"/>
      <c r="L618"/>
      <c r="M618"/>
      <c r="P618" s="2" t="b">
        <f t="shared" si="83"/>
        <v>1</v>
      </c>
      <c r="Q618" s="2" t="b">
        <f t="shared" si="84"/>
        <v>1</v>
      </c>
    </row>
    <row r="619" spans="1:17" s="2" customFormat="1">
      <c r="A619">
        <v>0.43562342027690992</v>
      </c>
      <c r="B619">
        <f t="shared" si="82"/>
        <v>0.43562342027690992</v>
      </c>
      <c r="C619" s="5">
        <v>12345</v>
      </c>
      <c r="D619" s="5">
        <v>12345</v>
      </c>
      <c r="E619" s="5">
        <v>32345</v>
      </c>
      <c r="F619" s="5">
        <v>12312</v>
      </c>
      <c r="G619" s="5">
        <v>12323</v>
      </c>
      <c r="H619" s="5">
        <v>32123</v>
      </c>
      <c r="I619"/>
      <c r="J619" s="1">
        <v>6</v>
      </c>
      <c r="K619"/>
      <c r="L619"/>
      <c r="M619"/>
      <c r="P619" s="2" t="b">
        <f t="shared" si="83"/>
        <v>1</v>
      </c>
      <c r="Q619" s="2" t="b">
        <f t="shared" si="84"/>
        <v>1</v>
      </c>
    </row>
    <row r="620" spans="1:17" s="2" customFormat="1">
      <c r="A620">
        <v>0.36720084811731268</v>
      </c>
      <c r="B620">
        <f t="shared" si="82"/>
        <v>0.36720084811731268</v>
      </c>
      <c r="C620" s="5">
        <v>-11</v>
      </c>
      <c r="D620" s="5">
        <v>17</v>
      </c>
      <c r="E620" s="5">
        <v>10.32</v>
      </c>
      <c r="F620" s="5">
        <v>-12</v>
      </c>
      <c r="G620" s="5">
        <v>17.559999999999999</v>
      </c>
      <c r="H620" s="5">
        <v>16.09</v>
      </c>
      <c r="I620"/>
      <c r="J620" s="1">
        <v>6</v>
      </c>
      <c r="K620"/>
      <c r="L620"/>
      <c r="M620"/>
      <c r="P620" s="2" t="b">
        <f t="shared" si="83"/>
        <v>1</v>
      </c>
      <c r="Q620" s="2" t="b">
        <f t="shared" si="84"/>
        <v>1</v>
      </c>
    </row>
    <row r="621" spans="1:17" s="2" customFormat="1">
      <c r="A621" t="s">
        <v>82</v>
      </c>
      <c r="B621" t="e">
        <f t="shared" si="82"/>
        <v>#DIV/0!</v>
      </c>
      <c r="C621" s="5">
        <v>1</v>
      </c>
      <c r="D621" s="5">
        <v>1</v>
      </c>
      <c r="E621" s="5">
        <v>1</v>
      </c>
      <c r="F621" s="5">
        <v>1</v>
      </c>
      <c r="G621" s="5">
        <v>0</v>
      </c>
      <c r="H621" s="5">
        <v>1</v>
      </c>
      <c r="I621"/>
      <c r="J621" s="1">
        <v>6</v>
      </c>
      <c r="K621"/>
      <c r="L621"/>
      <c r="M621" t="e">
        <v>#DIV/0!</v>
      </c>
      <c r="P621" s="2" t="b">
        <f t="shared" si="83"/>
        <v>1</v>
      </c>
      <c r="Q621" s="2" t="b">
        <f t="shared" si="84"/>
        <v>1</v>
      </c>
    </row>
    <row r="622" spans="1:17" s="2" customFormat="1">
      <c r="A622"/>
      <c r="B622"/>
      <c r="C622" s="5"/>
      <c r="D622" s="5"/>
      <c r="E622" s="5"/>
      <c r="F622" s="5"/>
      <c r="G622" s="5"/>
      <c r="H622" s="5"/>
      <c r="I622"/>
      <c r="J622" s="1"/>
      <c r="K622"/>
      <c r="L622"/>
      <c r="M622"/>
    </row>
    <row r="623" spans="1:17" s="2" customFormat="1">
      <c r="A623" t="s">
        <v>83</v>
      </c>
      <c r="B623" t="e">
        <f>CHITEST(C623,D623)</f>
        <v>#N/A</v>
      </c>
      <c r="C623" s="5">
        <v>14</v>
      </c>
      <c r="D623" s="5">
        <v>11</v>
      </c>
      <c r="E623" s="5"/>
      <c r="F623" s="5"/>
      <c r="G623" s="5"/>
      <c r="H623" s="5"/>
      <c r="I623"/>
      <c r="J623" s="1">
        <v>2</v>
      </c>
      <c r="K623"/>
      <c r="L623"/>
      <c r="M623" t="e">
        <v>#N/A</v>
      </c>
      <c r="P623" s="2" t="b">
        <f t="shared" ref="P623:P628" si="85">OR(ISBLANK(B623),IF(ISERROR(B623),ERROR.TYPE(B623)=IF(ISBLANK(M623),ERROR.TYPE(A623),ERROR.TYPE(M623)),IF(ISBLANK(M623),AND(NOT(ISBLANK(A623)),A623=B623),B623=M623)))</f>
        <v>1</v>
      </c>
      <c r="Q623" s="2" t="b">
        <f t="shared" ref="Q623:Q628" si="86">IF(ISBLANK(O623),IF(ISERROR(P623),FALSE,P623),O623)</f>
        <v>1</v>
      </c>
    </row>
    <row r="624" spans="1:17" s="2" customFormat="1">
      <c r="A624">
        <v>9.8714523540380544E-2</v>
      </c>
      <c r="B624">
        <f>CHITEST(C624:D624,E624:F624)</f>
        <v>9.8714523540380544E-2</v>
      </c>
      <c r="C624" s="5">
        <v>58</v>
      </c>
      <c r="D624" s="5">
        <v>11</v>
      </c>
      <c r="E624" s="5">
        <v>48</v>
      </c>
      <c r="F624" s="5">
        <v>14</v>
      </c>
      <c r="G624" s="5"/>
      <c r="H624" s="5"/>
      <c r="I624"/>
      <c r="J624" s="1">
        <v>4</v>
      </c>
      <c r="K624"/>
      <c r="L624"/>
      <c r="M624"/>
      <c r="P624" s="2" t="b">
        <f t="shared" si="85"/>
        <v>1</v>
      </c>
      <c r="Q624" s="2" t="b">
        <f t="shared" si="86"/>
        <v>1</v>
      </c>
    </row>
    <row r="625" spans="1:17" s="2" customFormat="1">
      <c r="A625">
        <v>0.42541284832120996</v>
      </c>
      <c r="B625">
        <f>CHITEST(C625:F625,C626:D627)</f>
        <v>0.42541284832120996</v>
      </c>
      <c r="C625" s="5">
        <v>55</v>
      </c>
      <c r="D625" s="5">
        <v>12</v>
      </c>
      <c r="E625" s="5">
        <v>48</v>
      </c>
      <c r="F625" s="5">
        <v>14</v>
      </c>
      <c r="G625" s="5"/>
      <c r="H625" s="5"/>
      <c r="I625"/>
      <c r="J625" s="1">
        <v>4</v>
      </c>
      <c r="K625"/>
      <c r="L625"/>
      <c r="M625"/>
      <c r="P625" s="2" t="b">
        <f t="shared" si="85"/>
        <v>1</v>
      </c>
      <c r="Q625" s="2" t="b">
        <f t="shared" si="86"/>
        <v>1</v>
      </c>
    </row>
    <row r="626" spans="1:17" s="2" customFormat="1">
      <c r="A626" t="s">
        <v>83</v>
      </c>
      <c r="B626" t="e">
        <f>CHITEST(C626:E626,F626:G626)</f>
        <v>#N/A</v>
      </c>
      <c r="C626" s="5">
        <v>58</v>
      </c>
      <c r="D626" s="5">
        <v>11</v>
      </c>
      <c r="E626" s="5">
        <v>10</v>
      </c>
      <c r="F626" s="5">
        <v>45.35</v>
      </c>
      <c r="G626" s="5">
        <v>17.559999999999999</v>
      </c>
      <c r="H626" s="5"/>
      <c r="I626"/>
      <c r="J626" s="1">
        <v>5</v>
      </c>
      <c r="K626"/>
      <c r="L626"/>
      <c r="M626" t="e">
        <v>#N/A</v>
      </c>
      <c r="P626" s="2" t="b">
        <f t="shared" si="85"/>
        <v>1</v>
      </c>
      <c r="Q626" s="2" t="b">
        <f t="shared" si="86"/>
        <v>1</v>
      </c>
    </row>
    <row r="627" spans="1:17" s="2" customFormat="1">
      <c r="A627">
        <v>1.073954491118552E-2</v>
      </c>
      <c r="B627">
        <f>CHITEST(C627:E628,F627:H628)</f>
        <v>1.073954491118552E-2</v>
      </c>
      <c r="C627" s="5">
        <v>58</v>
      </c>
      <c r="D627" s="5">
        <v>11</v>
      </c>
      <c r="E627" s="5">
        <v>10</v>
      </c>
      <c r="F627" s="5">
        <v>45.35</v>
      </c>
      <c r="G627" s="5">
        <v>17.559999999999999</v>
      </c>
      <c r="H627" s="5">
        <v>16.09</v>
      </c>
      <c r="I627"/>
      <c r="J627" s="1">
        <v>6</v>
      </c>
      <c r="K627"/>
      <c r="L627"/>
      <c r="M627"/>
      <c r="P627" s="2" t="b">
        <f t="shared" si="85"/>
        <v>1</v>
      </c>
      <c r="Q627" s="2" t="b">
        <f t="shared" si="86"/>
        <v>1</v>
      </c>
    </row>
    <row r="628" spans="1:17" s="2" customFormat="1">
      <c r="A628" t="s">
        <v>83</v>
      </c>
      <c r="B628" t="e">
        <f>CHITEST(C627:E628,F627:G628)</f>
        <v>#N/A</v>
      </c>
      <c r="C628" s="5">
        <v>2</v>
      </c>
      <c r="D628" s="5">
        <v>3</v>
      </c>
      <c r="E628" s="5">
        <v>4</v>
      </c>
      <c r="F628" s="5">
        <v>3</v>
      </c>
      <c r="G628" s="5">
        <v>4</v>
      </c>
      <c r="H628" s="5">
        <v>5</v>
      </c>
      <c r="I628"/>
      <c r="J628" s="1">
        <v>6</v>
      </c>
      <c r="K628"/>
      <c r="L628"/>
      <c r="M628" t="e">
        <v>#N/A</v>
      </c>
      <c r="P628" s="2" t="b">
        <f t="shared" si="85"/>
        <v>1</v>
      </c>
      <c r="Q628" s="2" t="b">
        <f t="shared" si="86"/>
        <v>1</v>
      </c>
    </row>
    <row r="629" spans="1:17" s="2" customFormat="1">
      <c r="A629"/>
      <c r="B629"/>
      <c r="C629" s="5"/>
      <c r="D629" s="5"/>
      <c r="E629" s="5"/>
      <c r="F629" s="5"/>
      <c r="G629" s="5"/>
      <c r="H629" s="5"/>
      <c r="I629"/>
      <c r="J629" s="1"/>
      <c r="K629"/>
      <c r="L629"/>
      <c r="M629"/>
    </row>
    <row r="630" spans="1:17" s="2" customFormat="1">
      <c r="A630">
        <v>0.4374999999989781</v>
      </c>
      <c r="B630">
        <f t="shared" ref="B630:B638" si="87">FTEST(C630:E630,F630:H630)</f>
        <v>0.4374999999989781</v>
      </c>
      <c r="C630">
        <v>2.2000000000000002</v>
      </c>
      <c r="D630">
        <v>2</v>
      </c>
      <c r="E630">
        <v>3</v>
      </c>
      <c r="F630">
        <v>4</v>
      </c>
      <c r="G630">
        <v>5</v>
      </c>
      <c r="H630">
        <v>6</v>
      </c>
      <c r="I630"/>
      <c r="J630" s="1">
        <v>6</v>
      </c>
      <c r="K630" t="s">
        <v>54</v>
      </c>
      <c r="L630" t="s">
        <v>54</v>
      </c>
      <c r="M630"/>
      <c r="P630" s="2" t="b">
        <f t="shared" ref="P630:P638" si="88">OR(ISBLANK(B630),IF(ISERROR(B630),ERROR.TYPE(B630)=IF(ISBLANK(M630),ERROR.TYPE(A630),ERROR.TYPE(M630)),IF(ISBLANK(M630),AND(NOT(ISBLANK(A630)),A630=B630),B630=M630)))</f>
        <v>1</v>
      </c>
      <c r="Q630" s="2" t="b">
        <f t="shared" ref="Q630:Q638" si="89">IF(ISBLANK(O630),IF(ISERROR(P630),FALSE,P630),O630)</f>
        <v>1</v>
      </c>
    </row>
    <row r="631" spans="1:17" s="2" customFormat="1">
      <c r="A631">
        <v>0.84950825755971504</v>
      </c>
      <c r="B631">
        <f t="shared" si="87"/>
        <v>0.84950825755971504</v>
      </c>
      <c r="C631">
        <v>-2</v>
      </c>
      <c r="D631">
        <v>2</v>
      </c>
      <c r="E631">
        <v>3.3</v>
      </c>
      <c r="F631">
        <v>0</v>
      </c>
      <c r="G631">
        <v>5</v>
      </c>
      <c r="H631">
        <v>6</v>
      </c>
      <c r="I631"/>
      <c r="J631" s="1">
        <v>6</v>
      </c>
      <c r="K631"/>
      <c r="L631"/>
      <c r="M631"/>
      <c r="P631" s="2" t="b">
        <f t="shared" si="88"/>
        <v>1</v>
      </c>
      <c r="Q631" s="2" t="b">
        <f t="shared" si="89"/>
        <v>1</v>
      </c>
    </row>
    <row r="632" spans="1:17" s="2" customFormat="1">
      <c r="A632">
        <v>0.69999999999836493</v>
      </c>
      <c r="B632">
        <f t="shared" si="87"/>
        <v>0.69999999999836493</v>
      </c>
      <c r="C632">
        <v>0</v>
      </c>
      <c r="D632">
        <v>1</v>
      </c>
      <c r="E632">
        <v>3</v>
      </c>
      <c r="F632">
        <v>-1</v>
      </c>
      <c r="G632">
        <v>3</v>
      </c>
      <c r="H632">
        <v>0</v>
      </c>
      <c r="I632"/>
      <c r="J632" s="1">
        <v>6</v>
      </c>
      <c r="K632"/>
      <c r="L632"/>
      <c r="M632"/>
      <c r="P632" s="2" t="b">
        <f t="shared" si="88"/>
        <v>1</v>
      </c>
      <c r="Q632" s="2" t="b">
        <f t="shared" si="89"/>
        <v>1</v>
      </c>
    </row>
    <row r="633" spans="1:17" s="2" customFormat="1">
      <c r="A633">
        <v>0.45101173723581223</v>
      </c>
      <c r="B633">
        <f t="shared" si="87"/>
        <v>0.45101173723581223</v>
      </c>
      <c r="C633">
        <v>2210</v>
      </c>
      <c r="D633">
        <v>2131</v>
      </c>
      <c r="E633">
        <v>1232</v>
      </c>
      <c r="F633">
        <v>1233</v>
      </c>
      <c r="G633">
        <v>3243</v>
      </c>
      <c r="H633">
        <v>2133</v>
      </c>
      <c r="I633"/>
      <c r="J633" s="1">
        <v>6</v>
      </c>
      <c r="K633"/>
      <c r="L633"/>
      <c r="M633"/>
      <c r="N633" t="s">
        <v>21</v>
      </c>
      <c r="P633" s="2" t="b">
        <f t="shared" si="88"/>
        <v>1</v>
      </c>
      <c r="Q633" s="2" t="b">
        <f t="shared" si="89"/>
        <v>1</v>
      </c>
    </row>
    <row r="634" spans="1:17" s="2" customFormat="1">
      <c r="A634">
        <v>0.59999999999859843</v>
      </c>
      <c r="B634">
        <f t="shared" si="87"/>
        <v>0.59999999999859843</v>
      </c>
      <c r="C634">
        <v>5</v>
      </c>
      <c r="D634">
        <v>4</v>
      </c>
      <c r="E634">
        <v>3</v>
      </c>
      <c r="F634">
        <v>5</v>
      </c>
      <c r="G634">
        <v>3</v>
      </c>
      <c r="H634">
        <v>2</v>
      </c>
      <c r="I634"/>
      <c r="J634" s="1">
        <v>6</v>
      </c>
      <c r="K634"/>
      <c r="L634"/>
      <c r="M634"/>
      <c r="P634" s="2" t="b">
        <f t="shared" si="88"/>
        <v>1</v>
      </c>
      <c r="Q634" s="2" t="b">
        <f t="shared" si="89"/>
        <v>1</v>
      </c>
    </row>
    <row r="635" spans="1:17" s="2" customFormat="1">
      <c r="A635">
        <v>2.4691358021585335E-10</v>
      </c>
      <c r="B635">
        <f t="shared" si="87"/>
        <v>2.4691358021585335E-10</v>
      </c>
      <c r="C635">
        <v>10000</v>
      </c>
      <c r="D635">
        <v>10000</v>
      </c>
      <c r="E635">
        <v>100000</v>
      </c>
      <c r="F635">
        <v>1</v>
      </c>
      <c r="G635">
        <v>1</v>
      </c>
      <c r="H635">
        <v>2</v>
      </c>
      <c r="I635"/>
      <c r="J635" s="1">
        <v>6</v>
      </c>
      <c r="K635"/>
      <c r="L635"/>
      <c r="M635"/>
      <c r="P635" s="2" t="b">
        <f t="shared" si="88"/>
        <v>1</v>
      </c>
      <c r="Q635" s="2" t="b">
        <f t="shared" si="89"/>
        <v>1</v>
      </c>
    </row>
    <row r="636" spans="1:17" s="2" customFormat="1">
      <c r="A636">
        <v>0.99999999999766409</v>
      </c>
      <c r="B636">
        <f t="shared" si="87"/>
        <v>0.99999999999766409</v>
      </c>
      <c r="C636">
        <v>1</v>
      </c>
      <c r="D636">
        <v>5</v>
      </c>
      <c r="E636">
        <v>2</v>
      </c>
      <c r="F636">
        <v>1</v>
      </c>
      <c r="G636">
        <v>5</v>
      </c>
      <c r="H636">
        <v>2</v>
      </c>
      <c r="I636"/>
      <c r="J636" s="1">
        <v>6</v>
      </c>
      <c r="K636"/>
      <c r="L636"/>
      <c r="M636"/>
      <c r="P636" s="2" t="b">
        <f t="shared" si="88"/>
        <v>1</v>
      </c>
      <c r="Q636" s="2" t="b">
        <f t="shared" si="89"/>
        <v>1</v>
      </c>
    </row>
    <row r="637" spans="1:17" s="2" customFormat="1">
      <c r="A637">
        <v>0.4374999999989781</v>
      </c>
      <c r="B637">
        <f t="shared" si="87"/>
        <v>0.4374999999989781</v>
      </c>
      <c r="C637">
        <v>2.2000000000000002</v>
      </c>
      <c r="D637">
        <v>2</v>
      </c>
      <c r="E637">
        <v>3</v>
      </c>
      <c r="F637">
        <v>4</v>
      </c>
      <c r="G637">
        <v>5</v>
      </c>
      <c r="H637">
        <v>6</v>
      </c>
      <c r="I637"/>
      <c r="J637" s="1">
        <v>6</v>
      </c>
      <c r="K637"/>
      <c r="L637"/>
      <c r="M637"/>
      <c r="P637" s="2" t="b">
        <f t="shared" si="88"/>
        <v>1</v>
      </c>
      <c r="Q637" s="2" t="b">
        <f t="shared" si="89"/>
        <v>1</v>
      </c>
    </row>
    <row r="638" spans="1:17" s="2" customFormat="1">
      <c r="A638" t="s">
        <v>81</v>
      </c>
      <c r="B638" t="e">
        <f t="shared" si="87"/>
        <v>#DIV/0!</v>
      </c>
      <c r="C638">
        <v>2</v>
      </c>
      <c r="D638">
        <v>2</v>
      </c>
      <c r="E638">
        <v>3</v>
      </c>
      <c r="F638">
        <v>3</v>
      </c>
      <c r="G638">
        <v>3</v>
      </c>
      <c r="H638">
        <v>3</v>
      </c>
      <c r="I638"/>
      <c r="J638" s="1">
        <v>6</v>
      </c>
      <c r="K638"/>
      <c r="L638"/>
      <c r="M638" t="e">
        <v>#DIV/0!</v>
      </c>
      <c r="P638" s="2" t="b">
        <f t="shared" si="88"/>
        <v>1</v>
      </c>
      <c r="Q638" s="2" t="b">
        <f t="shared" si="89"/>
        <v>1</v>
      </c>
    </row>
    <row r="639" spans="1:17" s="2" customFormat="1">
      <c r="A639"/>
      <c r="B639"/>
      <c r="C639"/>
      <c r="D639"/>
      <c r="E639"/>
      <c r="F639"/>
      <c r="G639"/>
      <c r="H639"/>
      <c r="I639"/>
      <c r="J639" s="1"/>
      <c r="K639"/>
      <c r="L639"/>
      <c r="M639"/>
    </row>
    <row r="640" spans="1:17" s="2" customFormat="1">
      <c r="A640" t="s">
        <v>81</v>
      </c>
      <c r="B640" t="e">
        <f>FTEST(C640,D640:H640)</f>
        <v>#DIV/0!</v>
      </c>
      <c r="C640">
        <v>2.2000000000000002</v>
      </c>
      <c r="D640">
        <v>2</v>
      </c>
      <c r="E640">
        <v>3</v>
      </c>
      <c r="F640">
        <v>4</v>
      </c>
      <c r="G640">
        <v>5</v>
      </c>
      <c r="H640">
        <v>6</v>
      </c>
      <c r="I640"/>
      <c r="J640" s="1">
        <v>6</v>
      </c>
      <c r="K640"/>
      <c r="L640"/>
      <c r="M640" t="e">
        <v>#DIV/0!</v>
      </c>
      <c r="P640" s="2" t="b">
        <f>OR(ISBLANK(B640),IF(ISERROR(B640),ERROR.TYPE(B640)=IF(ISBLANK(M640),ERROR.TYPE(A640),ERROR.TYPE(M640)),IF(ISBLANK(M640),AND(NOT(ISBLANK(A640)),A640=B640),B640=M640)))</f>
        <v>1</v>
      </c>
      <c r="Q640" s="2" t="b">
        <f>IF(ISBLANK(O640),IF(ISERROR(P640),FALSE,P640),O640)</f>
        <v>1</v>
      </c>
    </row>
    <row r="641" spans="1:17" s="2" customFormat="1">
      <c r="A641">
        <v>0.16062554302354631</v>
      </c>
      <c r="B641">
        <f>FTEST(C641:D641,E641:H641)</f>
        <v>0.16062554302354631</v>
      </c>
      <c r="C641">
        <v>2.2000000000000002</v>
      </c>
      <c r="D641">
        <v>2</v>
      </c>
      <c r="E641">
        <v>3</v>
      </c>
      <c r="F641">
        <v>4</v>
      </c>
      <c r="G641">
        <v>5</v>
      </c>
      <c r="H641">
        <v>6</v>
      </c>
      <c r="I641"/>
      <c r="J641" s="1">
        <v>6</v>
      </c>
      <c r="K641"/>
      <c r="L641"/>
      <c r="M641"/>
      <c r="N641" t="s">
        <v>55</v>
      </c>
      <c r="P641" s="2" t="b">
        <f>OR(ISBLANK(B641),IF(ISERROR(B641),ERROR.TYPE(B641)=IF(ISBLANK(M641),ERROR.TYPE(A641),ERROR.TYPE(M641)),IF(ISBLANK(M641),AND(NOT(ISBLANK(A641)),A641=B641),B641=M641)))</f>
        <v>1</v>
      </c>
      <c r="Q641" s="2" t="b">
        <f>IF(ISBLANK(O641),IF(ISERROR(P641),FALSE,P641),O641)</f>
        <v>1</v>
      </c>
    </row>
    <row r="642" spans="1:17" s="2" customFormat="1">
      <c r="A642">
        <v>0.62639435921099362</v>
      </c>
      <c r="B642">
        <f>FTEST(C642:E642,F642:G642)</f>
        <v>0.62639435921099362</v>
      </c>
      <c r="C642">
        <v>2.2000000000000002</v>
      </c>
      <c r="D642">
        <v>2</v>
      </c>
      <c r="E642">
        <v>3</v>
      </c>
      <c r="F642">
        <v>4</v>
      </c>
      <c r="G642">
        <v>5</v>
      </c>
      <c r="H642"/>
      <c r="I642"/>
      <c r="J642" s="1">
        <v>5</v>
      </c>
      <c r="K642"/>
      <c r="L642"/>
      <c r="M642"/>
      <c r="P642" s="2" t="b">
        <f>OR(ISBLANK(B642),IF(ISERROR(B642),ERROR.TYPE(B642)=IF(ISBLANK(M642),ERROR.TYPE(A642),ERROR.TYPE(M642)),IF(ISBLANK(M642),AND(NOT(ISBLANK(A642)),A642=B642),B642=M642)))</f>
        <v>1</v>
      </c>
      <c r="Q642" s="2" t="b">
        <f>IF(ISBLANK(O642),IF(ISERROR(P642),FALSE,P642),O642)</f>
        <v>1</v>
      </c>
    </row>
    <row r="643" spans="1:17" s="2" customFormat="1">
      <c r="A643"/>
      <c r="B643"/>
      <c r="C643"/>
      <c r="D643"/>
      <c r="E643"/>
      <c r="F643"/>
      <c r="G643"/>
      <c r="H643"/>
      <c r="I643"/>
      <c r="J643" s="1"/>
      <c r="K643"/>
      <c r="L643"/>
      <c r="M643"/>
    </row>
    <row r="644" spans="1:17" s="2" customFormat="1">
      <c r="A644">
        <v>1.3333333333333333</v>
      </c>
      <c r="B644">
        <f t="shared" ref="B644:B650" si="90">STANDARDIZE(C644,D644,E644)</f>
        <v>1.3333333333333333</v>
      </c>
      <c r="C644">
        <v>42</v>
      </c>
      <c r="D644">
        <v>40</v>
      </c>
      <c r="E644">
        <v>1.5</v>
      </c>
      <c r="F644"/>
      <c r="J644" s="1">
        <v>3</v>
      </c>
      <c r="K644" t="s">
        <v>56</v>
      </c>
      <c r="L644" t="s">
        <v>56</v>
      </c>
      <c r="M644"/>
      <c r="N644"/>
      <c r="P644" s="2" t="b">
        <f t="shared" ref="P644:P650" si="91">OR(ISBLANK(B644),IF(ISERROR(B644),ERROR.TYPE(B644)=IF(ISBLANK(M644),ERROR.TYPE(A644),ERROR.TYPE(M644)),IF(ISBLANK(M644),AND(NOT(ISBLANK(A644)),A644=B644),B644=M644)))</f>
        <v>1</v>
      </c>
      <c r="Q644" s="2" t="b">
        <f t="shared" ref="Q644:Q650" si="92">IF(ISBLANK(O644),IF(ISERROR(P644),FALSE,P644),O644)</f>
        <v>1</v>
      </c>
    </row>
    <row r="645" spans="1:17" s="2" customFormat="1">
      <c r="A645">
        <v>-1.04</v>
      </c>
      <c r="B645">
        <f t="shared" si="90"/>
        <v>-1.0399999999999998</v>
      </c>
      <c r="C645">
        <v>1.2</v>
      </c>
      <c r="D645">
        <v>3.8</v>
      </c>
      <c r="E645">
        <v>2.5</v>
      </c>
      <c r="F645"/>
      <c r="J645" s="1">
        <v>3</v>
      </c>
      <c r="K645"/>
      <c r="L645"/>
      <c r="M645"/>
      <c r="P645" s="2" t="b">
        <f t="shared" si="91"/>
        <v>1</v>
      </c>
      <c r="Q645" s="2" t="b">
        <f t="shared" si="92"/>
        <v>1</v>
      </c>
    </row>
    <row r="646" spans="1:17" s="2" customFormat="1">
      <c r="A646">
        <v>0.81037277147487841</v>
      </c>
      <c r="B646">
        <f t="shared" si="90"/>
        <v>0.81037277147487841</v>
      </c>
      <c r="C646">
        <v>3000</v>
      </c>
      <c r="D646">
        <v>2000</v>
      </c>
      <c r="E646">
        <v>1234</v>
      </c>
      <c r="F646"/>
      <c r="J646" s="1">
        <v>3</v>
      </c>
      <c r="K646"/>
      <c r="L646"/>
      <c r="M646"/>
      <c r="P646" s="2" t="b">
        <f t="shared" si="91"/>
        <v>1</v>
      </c>
      <c r="Q646" s="2" t="b">
        <f t="shared" si="92"/>
        <v>1</v>
      </c>
    </row>
    <row r="647" spans="1:17" s="2" customFormat="1">
      <c r="A647">
        <v>0</v>
      </c>
      <c r="B647">
        <f t="shared" si="90"/>
        <v>0</v>
      </c>
      <c r="C647">
        <v>0</v>
      </c>
      <c r="D647">
        <v>0</v>
      </c>
      <c r="E647">
        <v>1</v>
      </c>
      <c r="F647"/>
      <c r="J647" s="1">
        <v>3</v>
      </c>
      <c r="K647"/>
      <c r="L647"/>
      <c r="M647"/>
      <c r="P647" s="2" t="b">
        <f t="shared" si="91"/>
        <v>1</v>
      </c>
      <c r="Q647" s="2" t="b">
        <f t="shared" si="92"/>
        <v>1</v>
      </c>
    </row>
    <row r="648" spans="1:17" s="2" customFormat="1">
      <c r="A648">
        <v>-1.3333333333333333</v>
      </c>
      <c r="B648">
        <f t="shared" si="90"/>
        <v>-1.3333333333333333</v>
      </c>
      <c r="C648">
        <v>-1</v>
      </c>
      <c r="D648">
        <v>3</v>
      </c>
      <c r="E648">
        <v>3</v>
      </c>
      <c r="F648"/>
      <c r="J648" s="1">
        <v>3</v>
      </c>
      <c r="K648"/>
      <c r="L648"/>
      <c r="M648"/>
      <c r="P648" s="2" t="b">
        <f t="shared" si="91"/>
        <v>1</v>
      </c>
      <c r="Q648" s="2" t="b">
        <f t="shared" si="92"/>
        <v>1</v>
      </c>
    </row>
    <row r="649" spans="1:17" s="2" customFormat="1">
      <c r="A649" t="s">
        <v>81</v>
      </c>
      <c r="B649" t="e">
        <f>STANDARDIZE(C649,D649,E649)</f>
        <v>#NUM!</v>
      </c>
      <c r="C649">
        <v>42</v>
      </c>
      <c r="D649">
        <v>40</v>
      </c>
      <c r="E649">
        <v>0</v>
      </c>
      <c r="F649"/>
      <c r="J649" s="1">
        <v>3</v>
      </c>
      <c r="K649"/>
      <c r="L649"/>
      <c r="M649" t="e">
        <v>#NUM!</v>
      </c>
      <c r="P649" s="2" t="b">
        <f t="shared" si="91"/>
        <v>1</v>
      </c>
      <c r="Q649" s="2" t="b">
        <f t="shared" si="92"/>
        <v>1</v>
      </c>
    </row>
    <row r="650" spans="1:17" s="2" customFormat="1">
      <c r="A650" t="s">
        <v>81</v>
      </c>
      <c r="B650" t="e">
        <f t="shared" si="90"/>
        <v>#NUM!</v>
      </c>
      <c r="C650">
        <v>42</v>
      </c>
      <c r="D650">
        <v>40</v>
      </c>
      <c r="E650">
        <v>-1</v>
      </c>
      <c r="F650"/>
      <c r="J650" s="1">
        <v>3</v>
      </c>
      <c r="K650"/>
      <c r="L650"/>
      <c r="M650" t="e">
        <v>#NUM!</v>
      </c>
      <c r="P650" s="2" t="b">
        <f t="shared" si="91"/>
        <v>1</v>
      </c>
      <c r="Q650" s="2" t="b">
        <f t="shared" si="92"/>
        <v>1</v>
      </c>
    </row>
    <row r="651" spans="1:17" s="2" customFormat="1">
      <c r="A651"/>
      <c r="B651"/>
      <c r="C651"/>
      <c r="D651"/>
      <c r="E651"/>
      <c r="F651"/>
      <c r="G651"/>
      <c r="H651"/>
      <c r="I651"/>
      <c r="J651" s="1"/>
      <c r="K651"/>
      <c r="L651"/>
      <c r="M651"/>
    </row>
    <row r="652" spans="1:17" s="2" customFormat="1">
      <c r="A652">
        <v>1.5240638225085019</v>
      </c>
      <c r="B652">
        <f t="shared" ref="B652:B657" si="93">GAMMALN(C652)</f>
        <v>1.5240638225085019</v>
      </c>
      <c r="C652">
        <v>0.2</v>
      </c>
      <c r="D652"/>
      <c r="E652"/>
      <c r="F652"/>
      <c r="J652" s="1">
        <v>1</v>
      </c>
      <c r="K652" t="s">
        <v>57</v>
      </c>
      <c r="L652" t="s">
        <v>57</v>
      </c>
      <c r="M652"/>
      <c r="P652" s="2" t="b">
        <f t="shared" ref="P652:P657" si="94">OR(ISBLANK(B652),IF(ISERROR(B652),ERROR.TYPE(B652)=IF(ISBLANK(M652),ERROR.TYPE(A652),ERROR.TYPE(M652)),IF(ISBLANK(M652),AND(NOT(ISBLANK(A652)),A652=B652),B652=M652)))</f>
        <v>1</v>
      </c>
      <c r="Q652" s="2" t="b">
        <f t="shared" ref="Q652:Q657" si="95">IF(ISBLANK(O652),IF(ISERROR(P652),FALSE,P652),O652)</f>
        <v>1</v>
      </c>
    </row>
    <row r="653" spans="1:17" s="2" customFormat="1">
      <c r="A653">
        <v>-4.9872441306312076E-2</v>
      </c>
      <c r="B653">
        <f t="shared" si="93"/>
        <v>-4.9872441306312076E-2</v>
      </c>
      <c r="C653">
        <v>1.1000000000000001</v>
      </c>
      <c r="D653"/>
      <c r="E653"/>
      <c r="F653"/>
      <c r="J653" s="1">
        <v>1</v>
      </c>
      <c r="K653"/>
      <c r="L653"/>
      <c r="M653"/>
      <c r="N653"/>
      <c r="P653" s="2" t="b">
        <f t="shared" si="94"/>
        <v>1</v>
      </c>
      <c r="Q653" s="2" t="b">
        <f t="shared" si="95"/>
        <v>1</v>
      </c>
    </row>
    <row r="654" spans="1:17" s="2" customFormat="1">
      <c r="A654">
        <v>-4.1715964016475482E-11</v>
      </c>
      <c r="B654">
        <f t="shared" si="93"/>
        <v>-4.1715964016475482E-11</v>
      </c>
      <c r="C654">
        <v>1</v>
      </c>
      <c r="D654"/>
      <c r="E654"/>
      <c r="F654"/>
      <c r="J654" s="1">
        <v>1</v>
      </c>
      <c r="K654"/>
      <c r="L654"/>
      <c r="M654"/>
      <c r="N654"/>
      <c r="P654" s="2" t="b">
        <f t="shared" si="94"/>
        <v>1</v>
      </c>
      <c r="Q654" s="2" t="b">
        <f t="shared" si="95"/>
        <v>1</v>
      </c>
    </row>
    <row r="655" spans="1:17" s="2" customFormat="1">
      <c r="A655">
        <v>5.8548068069031812E-3</v>
      </c>
      <c r="B655">
        <f t="shared" si="93"/>
        <v>5.8548068069031812E-3</v>
      </c>
      <c r="C655">
        <v>0.99</v>
      </c>
      <c r="D655"/>
      <c r="E655"/>
      <c r="F655"/>
      <c r="J655" s="1">
        <v>1</v>
      </c>
      <c r="K655"/>
      <c r="L655"/>
      <c r="M655"/>
      <c r="N655"/>
      <c r="P655" s="2" t="b">
        <f t="shared" si="94"/>
        <v>1</v>
      </c>
      <c r="Q655" s="2" t="b">
        <f t="shared" si="95"/>
        <v>1</v>
      </c>
    </row>
    <row r="656" spans="1:17" s="2" customFormat="1">
      <c r="A656" t="s">
        <v>81</v>
      </c>
      <c r="B656" t="e">
        <f t="shared" si="93"/>
        <v>#NUM!</v>
      </c>
      <c r="C656">
        <v>-1</v>
      </c>
      <c r="D656"/>
      <c r="E656"/>
      <c r="F656"/>
      <c r="J656" s="1">
        <v>1</v>
      </c>
      <c r="K656"/>
      <c r="L656"/>
      <c r="M656" t="e">
        <v>#NUM!</v>
      </c>
      <c r="N656"/>
      <c r="P656" s="2" t="b">
        <f t="shared" si="94"/>
        <v>1</v>
      </c>
      <c r="Q656" s="2" t="b">
        <f t="shared" si="95"/>
        <v>1</v>
      </c>
    </row>
    <row r="657" spans="1:17" s="2" customFormat="1">
      <c r="A657" t="s">
        <v>81</v>
      </c>
      <c r="B657" t="e">
        <f t="shared" si="93"/>
        <v>#NUM!</v>
      </c>
      <c r="C657">
        <v>0</v>
      </c>
      <c r="D657"/>
      <c r="E657"/>
      <c r="F657"/>
      <c r="J657" s="1">
        <v>1</v>
      </c>
      <c r="K657"/>
      <c r="L657"/>
      <c r="M657" t="e">
        <v>#NUM!</v>
      </c>
      <c r="N657"/>
      <c r="P657" s="2" t="b">
        <f t="shared" si="94"/>
        <v>1</v>
      </c>
      <c r="Q657" s="2" t="b">
        <f t="shared" si="95"/>
        <v>1</v>
      </c>
    </row>
    <row r="658" spans="1:17" s="2" customFormat="1">
      <c r="A658"/>
      <c r="B658"/>
      <c r="C658"/>
      <c r="D658"/>
      <c r="E658"/>
      <c r="F658"/>
      <c r="J658" s="1"/>
      <c r="K658"/>
      <c r="L658"/>
      <c r="M658"/>
      <c r="N658"/>
    </row>
    <row r="659" spans="1:17" s="2" customFormat="1">
      <c r="A659">
        <v>0.8646647167633873</v>
      </c>
      <c r="B659">
        <f>EXPONDIST(C659,D659,E659)</f>
        <v>0.8646647167633873</v>
      </c>
      <c r="C659">
        <v>1</v>
      </c>
      <c r="D659">
        <v>2</v>
      </c>
      <c r="E659" t="b">
        <v>1</v>
      </c>
      <c r="F659"/>
      <c r="J659" s="1">
        <v>3</v>
      </c>
      <c r="K659" t="s">
        <v>58</v>
      </c>
      <c r="L659" t="s">
        <v>58</v>
      </c>
      <c r="M659"/>
      <c r="N659"/>
      <c r="P659" s="2" t="b">
        <f t="shared" ref="P659:P669" si="96">OR(ISBLANK(B659),IF(ISERROR(B659),ERROR.TYPE(B659)=IF(ISBLANK(M659),ERROR.TYPE(A659),ERROR.TYPE(M659)),IF(ISBLANK(M659),AND(NOT(ISBLANK(A659)),A659=B659),B659=M659)))</f>
        <v>1</v>
      </c>
      <c r="Q659" s="2" t="b">
        <f t="shared" ref="Q659:Q669" si="97">IF(ISBLANK(O659),IF(ISERROR(P659),FALSE,P659),O659)</f>
        <v>1</v>
      </c>
    </row>
    <row r="660" spans="1:17" s="2" customFormat="1">
      <c r="A660">
        <v>0.2706705664732254</v>
      </c>
      <c r="B660">
        <f t="shared" ref="B660:B669" si="98">EXPONDIST(C660,D660,E660)</f>
        <v>0.2706705664732254</v>
      </c>
      <c r="C660">
        <v>1</v>
      </c>
      <c r="D660">
        <v>2</v>
      </c>
      <c r="E660" t="b">
        <v>0</v>
      </c>
      <c r="F660"/>
      <c r="J660" s="1">
        <v>3</v>
      </c>
      <c r="K660"/>
      <c r="L660"/>
      <c r="M660"/>
      <c r="N660" t="s">
        <v>16</v>
      </c>
      <c r="P660" s="2" t="b">
        <f t="shared" si="96"/>
        <v>1</v>
      </c>
      <c r="Q660" s="2" t="b">
        <f t="shared" si="97"/>
        <v>1</v>
      </c>
    </row>
    <row r="661" spans="1:17" s="2" customFormat="1">
      <c r="A661">
        <v>0.81362602396059003</v>
      </c>
      <c r="B661">
        <f t="shared" si="98"/>
        <v>0.81362602396059003</v>
      </c>
      <c r="C661">
        <v>14</v>
      </c>
      <c r="D661">
        <v>0.12</v>
      </c>
      <c r="E661" t="b">
        <v>1</v>
      </c>
      <c r="F661"/>
      <c r="J661" s="1">
        <v>3</v>
      </c>
      <c r="K661"/>
      <c r="L661"/>
      <c r="M661"/>
      <c r="N661"/>
      <c r="P661" s="2" t="b">
        <f t="shared" si="96"/>
        <v>1</v>
      </c>
      <c r="Q661" s="2" t="b">
        <f t="shared" si="97"/>
        <v>1</v>
      </c>
    </row>
    <row r="662" spans="1:17" s="2" customFormat="1">
      <c r="A662">
        <v>2.2364877124729197E-2</v>
      </c>
      <c r="B662">
        <f t="shared" si="98"/>
        <v>2.2364877124729197E-2</v>
      </c>
      <c r="C662">
        <v>14</v>
      </c>
      <c r="D662">
        <v>0.12</v>
      </c>
      <c r="E662" t="b">
        <v>0</v>
      </c>
      <c r="F662"/>
      <c r="J662" s="1">
        <v>3</v>
      </c>
      <c r="K662"/>
      <c r="L662"/>
      <c r="M662"/>
      <c r="N662"/>
      <c r="P662" s="2" t="b">
        <f t="shared" si="96"/>
        <v>1</v>
      </c>
      <c r="Q662" s="2" t="b">
        <f t="shared" si="97"/>
        <v>1</v>
      </c>
    </row>
    <row r="663" spans="1:17" s="2" customFormat="1">
      <c r="A663">
        <v>0.99017671803371843</v>
      </c>
      <c r="B663">
        <f t="shared" si="98"/>
        <v>0.99017671803371843</v>
      </c>
      <c r="C663">
        <v>1.34</v>
      </c>
      <c r="D663">
        <v>3.45</v>
      </c>
      <c r="E663" t="b">
        <v>1</v>
      </c>
      <c r="F663"/>
      <c r="J663" s="1">
        <v>3</v>
      </c>
      <c r="K663"/>
      <c r="L663"/>
      <c r="M663"/>
      <c r="N663"/>
      <c r="P663" s="2" t="b">
        <f t="shared" si="96"/>
        <v>1</v>
      </c>
      <c r="Q663" s="2" t="b">
        <f t="shared" si="97"/>
        <v>1</v>
      </c>
    </row>
    <row r="664" spans="1:17" s="2" customFormat="1">
      <c r="A664">
        <v>3.3890322783671593E-2</v>
      </c>
      <c r="B664">
        <f t="shared" si="98"/>
        <v>3.3890322783671593E-2</v>
      </c>
      <c r="C664">
        <v>1.34</v>
      </c>
      <c r="D664">
        <v>3.45</v>
      </c>
      <c r="E664" t="b">
        <v>0</v>
      </c>
      <c r="F664"/>
      <c r="J664" s="1">
        <v>3</v>
      </c>
      <c r="K664"/>
      <c r="L664"/>
      <c r="M664"/>
      <c r="N664"/>
      <c r="P664" s="2" t="b">
        <f t="shared" si="96"/>
        <v>1</v>
      </c>
      <c r="Q664" s="2" t="b">
        <f t="shared" si="97"/>
        <v>1</v>
      </c>
    </row>
    <row r="665" spans="1:17" s="2" customFormat="1">
      <c r="A665">
        <v>0.76952203093336435</v>
      </c>
      <c r="B665">
        <f t="shared" si="98"/>
        <v>0.76952203093336435</v>
      </c>
      <c r="C665">
        <v>1223</v>
      </c>
      <c r="D665">
        <v>1.1999999999999999E-3</v>
      </c>
      <c r="E665" t="b">
        <v>1</v>
      </c>
      <c r="F665"/>
      <c r="J665" s="1">
        <v>3</v>
      </c>
      <c r="K665"/>
      <c r="L665"/>
      <c r="M665"/>
      <c r="N665"/>
      <c r="P665" s="2" t="b">
        <f t="shared" si="96"/>
        <v>1</v>
      </c>
      <c r="Q665" s="2" t="b">
        <f t="shared" si="97"/>
        <v>1</v>
      </c>
    </row>
    <row r="666" spans="1:17" s="2" customFormat="1">
      <c r="A666">
        <v>2.7657356287996281E-4</v>
      </c>
      <c r="B666">
        <f t="shared" si="98"/>
        <v>2.7657356287996281E-4</v>
      </c>
      <c r="C666">
        <v>1223</v>
      </c>
      <c r="D666">
        <v>1.1999999999999999E-3</v>
      </c>
      <c r="E666" t="b">
        <v>0</v>
      </c>
      <c r="F666"/>
      <c r="J666" s="1">
        <v>3</v>
      </c>
      <c r="K666"/>
      <c r="L666"/>
      <c r="M666"/>
      <c r="N666"/>
      <c r="P666" s="2" t="b">
        <f t="shared" si="96"/>
        <v>1</v>
      </c>
      <c r="Q666" s="2" t="b">
        <f t="shared" si="97"/>
        <v>1</v>
      </c>
    </row>
    <row r="667" spans="1:17" s="2" customFormat="1">
      <c r="A667">
        <v>0.19562755841064988</v>
      </c>
      <c r="B667">
        <f>EXPONDIST(C667,D667,E667)</f>
        <v>0.19562755841064988</v>
      </c>
      <c r="C667">
        <v>1.1000000000000001</v>
      </c>
      <c r="D667">
        <v>2.2000000000000002</v>
      </c>
      <c r="E667" t="b">
        <v>0</v>
      </c>
      <c r="F667"/>
      <c r="J667" s="1">
        <v>3</v>
      </c>
      <c r="K667"/>
      <c r="L667"/>
      <c r="M667"/>
      <c r="N667"/>
      <c r="P667" s="2" t="b">
        <f t="shared" si="96"/>
        <v>1</v>
      </c>
      <c r="Q667" s="2" t="b">
        <f t="shared" si="97"/>
        <v>1</v>
      </c>
    </row>
    <row r="668" spans="1:17" s="2" customFormat="1">
      <c r="A668" t="s">
        <v>81</v>
      </c>
      <c r="B668" t="e">
        <f>EXPONDIST(C668,D668,E668)</f>
        <v>#NUM!</v>
      </c>
      <c r="C668">
        <v>-0.01</v>
      </c>
      <c r="D668">
        <v>2.2000000000000002</v>
      </c>
      <c r="E668" t="b">
        <v>0</v>
      </c>
      <c r="F668"/>
      <c r="J668" s="1">
        <v>3</v>
      </c>
      <c r="K668"/>
      <c r="L668"/>
      <c r="M668" t="e">
        <v>#NUM!</v>
      </c>
      <c r="N668"/>
      <c r="P668" s="2" t="b">
        <f t="shared" si="96"/>
        <v>1</v>
      </c>
      <c r="Q668" s="2" t="b">
        <f t="shared" si="97"/>
        <v>1</v>
      </c>
    </row>
    <row r="669" spans="1:17" s="2" customFormat="1">
      <c r="A669" t="s">
        <v>81</v>
      </c>
      <c r="B669" t="e">
        <f t="shared" si="98"/>
        <v>#NUM!</v>
      </c>
      <c r="C669">
        <v>1.1000000000000001</v>
      </c>
      <c r="D669">
        <v>0</v>
      </c>
      <c r="E669" t="b">
        <v>0</v>
      </c>
      <c r="F669"/>
      <c r="J669" s="1">
        <v>3</v>
      </c>
      <c r="K669"/>
      <c r="L669"/>
      <c r="M669" t="e">
        <v>#NUM!</v>
      </c>
      <c r="N669"/>
      <c r="P669" s="2" t="b">
        <f t="shared" si="96"/>
        <v>1</v>
      </c>
      <c r="Q669" s="2" t="b">
        <f t="shared" si="97"/>
        <v>1</v>
      </c>
    </row>
    <row r="670" spans="1:17" s="2" customFormat="1">
      <c r="A670"/>
      <c r="B670"/>
      <c r="C670"/>
      <c r="D670"/>
      <c r="E670"/>
      <c r="F670"/>
      <c r="J670" s="1"/>
      <c r="K670"/>
      <c r="L670"/>
      <c r="M670"/>
      <c r="N670"/>
    </row>
    <row r="671" spans="1:17" s="2" customFormat="1">
      <c r="A671">
        <v>0.63212055882855767</v>
      </c>
      <c r="B671">
        <f>WEIBULL(C671,D671,E671,F671)</f>
        <v>0.63212055882855767</v>
      </c>
      <c r="C671">
        <v>1</v>
      </c>
      <c r="D671">
        <v>1</v>
      </c>
      <c r="E671">
        <v>1</v>
      </c>
      <c r="F671" t="b">
        <v>1</v>
      </c>
      <c r="J671" s="1">
        <v>4</v>
      </c>
      <c r="K671" t="s">
        <v>59</v>
      </c>
      <c r="L671" t="s">
        <v>59</v>
      </c>
      <c r="M671"/>
      <c r="N671"/>
      <c r="P671" s="2" t="b">
        <f t="shared" ref="P671:P680" si="99">OR(ISBLANK(B671),IF(ISERROR(B671),ERROR.TYPE(B671)=IF(ISBLANK(M671),ERROR.TYPE(A671),ERROR.TYPE(M671)),IF(ISBLANK(M671),AND(NOT(ISBLANK(A671)),A671=B671),B671=M671)))</f>
        <v>1</v>
      </c>
      <c r="Q671" s="2" t="b">
        <f t="shared" ref="Q671:Q680" si="100">IF(ISBLANK(O671),IF(ISERROR(P671),FALSE,P671),O671)</f>
        <v>1</v>
      </c>
    </row>
    <row r="672" spans="1:17" s="2" customFormat="1">
      <c r="A672">
        <v>0</v>
      </c>
      <c r="B672">
        <f t="shared" ref="B672:B680" si="101">WEIBULL(C672,D672,E672,F672)</f>
        <v>0</v>
      </c>
      <c r="C672">
        <v>0</v>
      </c>
      <c r="D672">
        <v>21</v>
      </c>
      <c r="E672">
        <v>321</v>
      </c>
      <c r="F672" t="b">
        <v>0</v>
      </c>
      <c r="J672" s="1">
        <v>4</v>
      </c>
      <c r="K672"/>
      <c r="L672"/>
      <c r="M672"/>
      <c r="N672"/>
      <c r="P672" s="2" t="b">
        <f t="shared" si="99"/>
        <v>1</v>
      </c>
      <c r="Q672" s="2" t="b">
        <f t="shared" si="100"/>
        <v>1</v>
      </c>
    </row>
    <row r="673" spans="1:17" s="2" customFormat="1">
      <c r="A673">
        <v>0.10516068318563021</v>
      </c>
      <c r="B673">
        <f t="shared" si="101"/>
        <v>0.10516068318563021</v>
      </c>
      <c r="C673">
        <v>1</v>
      </c>
      <c r="D673">
        <v>2</v>
      </c>
      <c r="E673">
        <v>3</v>
      </c>
      <c r="F673" t="b">
        <v>1</v>
      </c>
      <c r="J673" s="1">
        <v>4</v>
      </c>
      <c r="K673"/>
      <c r="L673"/>
      <c r="M673"/>
      <c r="N673"/>
      <c r="P673" s="2" t="b">
        <f t="shared" si="99"/>
        <v>1</v>
      </c>
      <c r="Q673" s="2" t="b">
        <f t="shared" si="100"/>
        <v>1</v>
      </c>
    </row>
    <row r="674" spans="1:17" s="2" customFormat="1">
      <c r="A674">
        <v>0.12939980299233589</v>
      </c>
      <c r="B674">
        <f t="shared" si="101"/>
        <v>0.12939980299233589</v>
      </c>
      <c r="C674">
        <v>1.1000000000000001</v>
      </c>
      <c r="D674">
        <v>2.2000000000000002</v>
      </c>
      <c r="E674">
        <v>3.7</v>
      </c>
      <c r="F674" t="b">
        <v>0</v>
      </c>
      <c r="J674" s="1">
        <v>4</v>
      </c>
      <c r="K674"/>
      <c r="L674"/>
      <c r="M674"/>
      <c r="N674"/>
      <c r="P674" s="2" t="b">
        <f t="shared" si="99"/>
        <v>1</v>
      </c>
      <c r="Q674" s="2" t="b">
        <f t="shared" si="100"/>
        <v>1</v>
      </c>
    </row>
    <row r="675" spans="1:17" s="2" customFormat="1">
      <c r="A675">
        <v>0.10516068318563021</v>
      </c>
      <c r="B675">
        <f t="shared" si="101"/>
        <v>0.10516068318563021</v>
      </c>
      <c r="C675">
        <v>1</v>
      </c>
      <c r="D675">
        <v>2</v>
      </c>
      <c r="E675">
        <v>3</v>
      </c>
      <c r="F675" t="b">
        <v>1</v>
      </c>
      <c r="J675" s="1">
        <v>4</v>
      </c>
      <c r="K675"/>
      <c r="L675"/>
      <c r="M675"/>
      <c r="N675"/>
      <c r="P675" s="2" t="b">
        <f t="shared" si="99"/>
        <v>1</v>
      </c>
      <c r="Q675" s="2" t="b">
        <f t="shared" si="100"/>
        <v>1</v>
      </c>
    </row>
    <row r="676" spans="1:17" s="2" customFormat="1">
      <c r="A676">
        <v>0.12939980299233589</v>
      </c>
      <c r="B676">
        <f t="shared" si="101"/>
        <v>0.12939980299233589</v>
      </c>
      <c r="C676">
        <v>1.1000000000000001</v>
      </c>
      <c r="D676">
        <v>2.2000000000000002</v>
      </c>
      <c r="E676">
        <v>3.7</v>
      </c>
      <c r="F676" t="b">
        <v>0</v>
      </c>
      <c r="J676" s="1">
        <v>4</v>
      </c>
      <c r="K676"/>
      <c r="L676"/>
      <c r="M676"/>
      <c r="N676"/>
      <c r="P676" s="2" t="b">
        <f t="shared" si="99"/>
        <v>1</v>
      </c>
      <c r="Q676" s="2" t="b">
        <f t="shared" si="100"/>
        <v>1</v>
      </c>
    </row>
    <row r="677" spans="1:17" s="2" customFormat="1">
      <c r="A677">
        <v>0.92958139006927698</v>
      </c>
      <c r="B677">
        <f t="shared" si="101"/>
        <v>0.92958139006927698</v>
      </c>
      <c r="C677">
        <v>105</v>
      </c>
      <c r="D677">
        <v>20</v>
      </c>
      <c r="E677">
        <v>100</v>
      </c>
      <c r="F677" t="b">
        <v>1</v>
      </c>
      <c r="J677" s="1">
        <v>4</v>
      </c>
      <c r="K677"/>
      <c r="L677"/>
      <c r="M677"/>
      <c r="N677"/>
      <c r="P677" s="2" t="b">
        <f t="shared" si="99"/>
        <v>1</v>
      </c>
      <c r="Q677" s="2" t="b">
        <f t="shared" si="100"/>
        <v>1</v>
      </c>
    </row>
    <row r="678" spans="1:17" s="2" customFormat="1">
      <c r="A678" t="s">
        <v>81</v>
      </c>
      <c r="B678" t="e">
        <f t="shared" si="101"/>
        <v>#NUM!</v>
      </c>
      <c r="C678">
        <v>102</v>
      </c>
      <c r="D678">
        <v>0</v>
      </c>
      <c r="E678">
        <v>100</v>
      </c>
      <c r="F678" t="b">
        <v>0</v>
      </c>
      <c r="J678" s="1">
        <v>4</v>
      </c>
      <c r="K678"/>
      <c r="L678"/>
      <c r="M678" t="e">
        <v>#NUM!</v>
      </c>
      <c r="N678"/>
      <c r="P678" s="2" t="b">
        <f t="shared" si="99"/>
        <v>1</v>
      </c>
      <c r="Q678" s="2" t="b">
        <f t="shared" si="100"/>
        <v>1</v>
      </c>
    </row>
    <row r="679" spans="1:17" s="2" customFormat="1">
      <c r="A679" t="s">
        <v>81</v>
      </c>
      <c r="B679" t="e">
        <f t="shared" si="101"/>
        <v>#NUM!</v>
      </c>
      <c r="C679">
        <v>105</v>
      </c>
      <c r="D679">
        <v>20</v>
      </c>
      <c r="E679">
        <v>-1</v>
      </c>
      <c r="F679" t="b">
        <v>1</v>
      </c>
      <c r="J679" s="1">
        <v>4</v>
      </c>
      <c r="K679"/>
      <c r="L679"/>
      <c r="M679" t="e">
        <v>#NUM!</v>
      </c>
      <c r="N679"/>
      <c r="P679" s="2" t="b">
        <f t="shared" si="99"/>
        <v>1</v>
      </c>
      <c r="Q679" s="2" t="b">
        <f t="shared" si="100"/>
        <v>1</v>
      </c>
    </row>
    <row r="680" spans="1:17" s="2" customFormat="1">
      <c r="A680" t="s">
        <v>81</v>
      </c>
      <c r="B680" t="e">
        <f t="shared" si="101"/>
        <v>#NUM!</v>
      </c>
      <c r="C680">
        <v>-0.01</v>
      </c>
      <c r="D680">
        <v>30</v>
      </c>
      <c r="E680">
        <v>100</v>
      </c>
      <c r="F680" t="b">
        <v>0</v>
      </c>
      <c r="J680" s="1">
        <v>4</v>
      </c>
      <c r="K680"/>
      <c r="L680"/>
      <c r="M680" t="e">
        <v>#NUM!</v>
      </c>
      <c r="N680" t="s">
        <v>21</v>
      </c>
      <c r="P680" s="2" t="b">
        <f t="shared" si="99"/>
        <v>1</v>
      </c>
      <c r="Q680" s="2" t="b">
        <f t="shared" si="100"/>
        <v>1</v>
      </c>
    </row>
    <row r="681" spans="1:17" s="2" customFormat="1">
      <c r="A681"/>
      <c r="B681"/>
      <c r="C681"/>
      <c r="D681"/>
      <c r="E681"/>
      <c r="F681"/>
      <c r="J681" s="1"/>
      <c r="K681"/>
      <c r="L681"/>
      <c r="M681"/>
      <c r="N681"/>
    </row>
    <row r="682" spans="1:17" s="2" customFormat="1">
      <c r="A682">
        <v>0.86730052769405319</v>
      </c>
      <c r="B682">
        <f t="shared" ref="B682:B691" si="102">FISHER(C682)</f>
        <v>0.86730052769405319</v>
      </c>
      <c r="C682">
        <v>0.7</v>
      </c>
      <c r="D682"/>
      <c r="E682"/>
      <c r="F682"/>
      <c r="J682" s="1">
        <v>1</v>
      </c>
      <c r="K682" t="s">
        <v>60</v>
      </c>
      <c r="L682" t="s">
        <v>60</v>
      </c>
      <c r="M682"/>
      <c r="N682"/>
      <c r="P682" s="2" t="b">
        <f t="shared" ref="P682:P691" si="103">OR(ISBLANK(B682),IF(ISERROR(B682),ERROR.TYPE(B682)=IF(ISBLANK(M682),ERROR.TYPE(A682),ERROR.TYPE(M682)),IF(ISBLANK(M682),AND(NOT(ISBLANK(A682)),A682=B682),B682=M682)))</f>
        <v>1</v>
      </c>
      <c r="Q682" s="2" t="b">
        <f t="shared" ref="Q682:Q691" si="104">IF(ISBLANK(O682),IF(ISERROR(P682),FALSE,P682),O682)</f>
        <v>1</v>
      </c>
    </row>
    <row r="683" spans="1:17" s="2" customFormat="1">
      <c r="A683">
        <v>0</v>
      </c>
      <c r="B683">
        <f t="shared" si="102"/>
        <v>0</v>
      </c>
      <c r="C683">
        <v>0</v>
      </c>
      <c r="D683"/>
      <c r="E683"/>
      <c r="F683"/>
      <c r="J683" s="1">
        <v>1</v>
      </c>
      <c r="K683"/>
      <c r="L683"/>
      <c r="M683"/>
      <c r="N683"/>
      <c r="P683" s="2" t="b">
        <f t="shared" si="103"/>
        <v>1</v>
      </c>
      <c r="Q683" s="2" t="b">
        <f t="shared" si="104"/>
        <v>1</v>
      </c>
    </row>
    <row r="684" spans="1:17" s="2" customFormat="1">
      <c r="A684">
        <v>3.8002011672501999</v>
      </c>
      <c r="B684">
        <f t="shared" si="102"/>
        <v>3.8002011672501999</v>
      </c>
      <c r="C684">
        <v>0.999</v>
      </c>
      <c r="D684"/>
      <c r="E684"/>
      <c r="F684"/>
      <c r="J684" s="1">
        <v>1</v>
      </c>
      <c r="K684"/>
      <c r="L684"/>
      <c r="M684"/>
      <c r="N684"/>
      <c r="P684" s="2" t="b">
        <f t="shared" si="103"/>
        <v>1</v>
      </c>
      <c r="Q684" s="2" t="b">
        <f t="shared" si="104"/>
        <v>1</v>
      </c>
    </row>
    <row r="685" spans="1:17" s="2" customFormat="1">
      <c r="A685">
        <v>1.0000333353334718E-2</v>
      </c>
      <c r="B685">
        <f t="shared" si="102"/>
        <v>1.0000333353334718E-2</v>
      </c>
      <c r="C685">
        <v>0.01</v>
      </c>
      <c r="D685"/>
      <c r="E685"/>
      <c r="F685"/>
      <c r="J685" s="1">
        <v>1</v>
      </c>
      <c r="K685"/>
      <c r="L685"/>
      <c r="M685"/>
      <c r="N685" t="s">
        <v>16</v>
      </c>
      <c r="P685" s="2" t="b">
        <f t="shared" si="103"/>
        <v>1</v>
      </c>
      <c r="Q685" s="2" t="b">
        <f t="shared" si="104"/>
        <v>1</v>
      </c>
    </row>
    <row r="686" spans="1:17" s="2" customFormat="1">
      <c r="A686">
        <v>0.54930614433405489</v>
      </c>
      <c r="B686">
        <f t="shared" si="102"/>
        <v>0.54930614433405489</v>
      </c>
      <c r="C686">
        <v>0.5</v>
      </c>
      <c r="D686"/>
      <c r="E686"/>
      <c r="F686"/>
      <c r="J686" s="1">
        <v>1</v>
      </c>
      <c r="K686"/>
      <c r="L686"/>
      <c r="M686"/>
      <c r="N686" t="s">
        <v>16</v>
      </c>
      <c r="P686" s="2" t="b">
        <f t="shared" si="103"/>
        <v>1</v>
      </c>
      <c r="Q686" s="2" t="b">
        <f t="shared" si="104"/>
        <v>1</v>
      </c>
    </row>
    <row r="687" spans="1:17" s="2" customFormat="1">
      <c r="A687">
        <v>-0.54930614433405489</v>
      </c>
      <c r="B687">
        <f t="shared" si="102"/>
        <v>-0.54930614433405489</v>
      </c>
      <c r="C687">
        <v>-0.5</v>
      </c>
      <c r="D687"/>
      <c r="E687"/>
      <c r="F687"/>
      <c r="J687" s="1">
        <v>1</v>
      </c>
      <c r="K687"/>
      <c r="L687"/>
      <c r="M687"/>
      <c r="N687" t="s">
        <v>16</v>
      </c>
      <c r="P687" s="2" t="b">
        <f t="shared" si="103"/>
        <v>1</v>
      </c>
      <c r="Q687" s="2" t="b">
        <f t="shared" si="104"/>
        <v>1</v>
      </c>
    </row>
    <row r="688" spans="1:17" s="2" customFormat="1">
      <c r="A688">
        <v>0.23841701736237089</v>
      </c>
      <c r="B688">
        <f t="shared" si="102"/>
        <v>0.23841701736237089</v>
      </c>
      <c r="C688">
        <v>0.23400000000000001</v>
      </c>
      <c r="D688"/>
      <c r="E688"/>
      <c r="F688"/>
      <c r="J688" s="1">
        <v>1</v>
      </c>
      <c r="K688"/>
      <c r="L688"/>
      <c r="M688"/>
      <c r="N688"/>
      <c r="P688" s="2" t="b">
        <f t="shared" si="103"/>
        <v>1</v>
      </c>
      <c r="Q688" s="2" t="b">
        <f t="shared" si="104"/>
        <v>1</v>
      </c>
    </row>
    <row r="689" spans="1:17" s="2" customFormat="1">
      <c r="A689" t="s">
        <v>81</v>
      </c>
      <c r="B689" t="e">
        <f>FISHER(C689)</f>
        <v>#NUM!</v>
      </c>
      <c r="C689">
        <v>1</v>
      </c>
      <c r="D689"/>
      <c r="E689"/>
      <c r="F689"/>
      <c r="J689" s="1">
        <v>1</v>
      </c>
      <c r="K689"/>
      <c r="L689"/>
      <c r="M689" t="e">
        <v>#NUM!</v>
      </c>
      <c r="N689"/>
      <c r="P689" s="2" t="b">
        <f t="shared" si="103"/>
        <v>1</v>
      </c>
      <c r="Q689" s="2" t="b">
        <f t="shared" si="104"/>
        <v>1</v>
      </c>
    </row>
    <row r="690" spans="1:17" s="2" customFormat="1">
      <c r="A690" t="s">
        <v>81</v>
      </c>
      <c r="B690" t="e">
        <f t="shared" si="102"/>
        <v>#NUM!</v>
      </c>
      <c r="C690">
        <v>1.2</v>
      </c>
      <c r="D690"/>
      <c r="E690"/>
      <c r="F690"/>
      <c r="J690" s="1">
        <v>1</v>
      </c>
      <c r="K690"/>
      <c r="L690"/>
      <c r="M690" t="e">
        <v>#NUM!</v>
      </c>
      <c r="N690"/>
      <c r="P690" s="2" t="b">
        <f t="shared" si="103"/>
        <v>1</v>
      </c>
      <c r="Q690" s="2" t="b">
        <f t="shared" si="104"/>
        <v>1</v>
      </c>
    </row>
    <row r="691" spans="1:17" s="2" customFormat="1">
      <c r="A691" t="s">
        <v>81</v>
      </c>
      <c r="B691" t="e">
        <f t="shared" si="102"/>
        <v>#NUM!</v>
      </c>
      <c r="C691">
        <v>-1</v>
      </c>
      <c r="D691"/>
      <c r="E691"/>
      <c r="F691"/>
      <c r="J691" s="1">
        <v>1</v>
      </c>
      <c r="K691"/>
      <c r="L691"/>
      <c r="M691" t="e">
        <v>#NUM!</v>
      </c>
      <c r="N691"/>
      <c r="P691" s="2" t="b">
        <f t="shared" si="103"/>
        <v>1</v>
      </c>
      <c r="Q691" s="2" t="b">
        <f t="shared" si="104"/>
        <v>1</v>
      </c>
    </row>
    <row r="692" spans="1:17" s="2" customFormat="1">
      <c r="A692"/>
      <c r="B692"/>
      <c r="C692"/>
      <c r="D692"/>
      <c r="E692"/>
      <c r="F692"/>
      <c r="J692" s="1"/>
      <c r="K692"/>
      <c r="L692"/>
      <c r="M692"/>
      <c r="N692"/>
    </row>
    <row r="693" spans="1:17">
      <c r="A693">
        <v>12</v>
      </c>
      <c r="B693">
        <f>SUMX2MY2(C693:E693,F693:H693)</f>
        <v>12</v>
      </c>
      <c r="C693">
        <v>2</v>
      </c>
      <c r="D693">
        <v>3</v>
      </c>
      <c r="E693">
        <v>4</v>
      </c>
      <c r="F693">
        <v>2</v>
      </c>
      <c r="G693">
        <v>2</v>
      </c>
      <c r="H693">
        <v>3</v>
      </c>
      <c r="J693" s="1">
        <v>6</v>
      </c>
      <c r="K693" t="s">
        <v>61</v>
      </c>
      <c r="L693" t="s">
        <v>61</v>
      </c>
      <c r="P693" t="b">
        <f>OR(ISBLANK(B693),IF(ISERROR(B693),ERROR.TYPE(B693)=IF(ISBLANK(M693),ERROR.TYPE(A693),ERROR.TYPE(M693)),IF(ISBLANK(M693),AND(NOT(ISBLANK(A693)),A693=B693),B693=M693)))</f>
        <v>1</v>
      </c>
      <c r="Q693" t="b">
        <f>IF(ISBLANK(O693),IF(ISERROR(P693),FALSE,P693),O693)</f>
        <v>1</v>
      </c>
    </row>
    <row r="694" spans="1:17">
      <c r="A694">
        <v>9.9600000000000009</v>
      </c>
      <c r="B694">
        <f>SUMX2MY2(C694:E694,F694:H694)</f>
        <v>9.9599999999999991</v>
      </c>
      <c r="C694">
        <v>2.2000000000000002</v>
      </c>
      <c r="D694">
        <v>-3.4</v>
      </c>
      <c r="E694">
        <v>4</v>
      </c>
      <c r="F694">
        <v>2</v>
      </c>
      <c r="G694">
        <v>2</v>
      </c>
      <c r="H694">
        <v>3.8</v>
      </c>
      <c r="J694" s="1">
        <v>6</v>
      </c>
      <c r="P694" t="b">
        <f>OR(ISBLANK(B694),IF(ISERROR(B694),ERROR.TYPE(B694)=IF(ISBLANK(M694),ERROR.TYPE(A694),ERROR.TYPE(M694)),IF(ISBLANK(M694),AND(NOT(ISBLANK(A694)),A694=B694),B694=M694)))</f>
        <v>1</v>
      </c>
      <c r="Q694" t="b">
        <f>IF(ISBLANK(O694),IF(ISERROR(P694),FALSE,P694),O694)</f>
        <v>1</v>
      </c>
    </row>
    <row r="696" spans="1:17">
      <c r="A696" t="s">
        <v>83</v>
      </c>
      <c r="B696" t="e">
        <f>SUMX2MY2(C696:E696,F696:G696)</f>
        <v>#N/A</v>
      </c>
      <c r="C696">
        <v>2</v>
      </c>
      <c r="D696">
        <v>3</v>
      </c>
      <c r="E696">
        <v>4</v>
      </c>
      <c r="F696">
        <v>2</v>
      </c>
      <c r="G696">
        <v>2</v>
      </c>
      <c r="J696" s="1">
        <v>5</v>
      </c>
      <c r="M696" t="e">
        <v>#N/A</v>
      </c>
      <c r="P696" t="b">
        <f>OR(ISBLANK(B696),IF(ISERROR(B696),ERROR.TYPE(B696)=IF(ISBLANK(M696),ERROR.TYPE(A696),ERROR.TYPE(M696)),IF(ISBLANK(M696),AND(NOT(ISBLANK(A696)),A696=B696),B696=M696)))</f>
        <v>1</v>
      </c>
      <c r="Q696" t="b">
        <f>IF(ISBLANK(O696),IF(ISERROR(P696),FALSE,P696),O696)</f>
        <v>1</v>
      </c>
    </row>
    <row r="698" spans="1:17">
      <c r="A698">
        <v>46</v>
      </c>
      <c r="B698">
        <f>SUMX2PY2(C698:E698,F698:H698)</f>
        <v>46</v>
      </c>
      <c r="C698">
        <v>2</v>
      </c>
      <c r="D698">
        <v>3</v>
      </c>
      <c r="E698">
        <v>4</v>
      </c>
      <c r="F698">
        <v>2</v>
      </c>
      <c r="G698">
        <v>2</v>
      </c>
      <c r="H698">
        <v>3</v>
      </c>
      <c r="J698" s="1">
        <v>6</v>
      </c>
      <c r="K698" t="s">
        <v>62</v>
      </c>
      <c r="L698" t="s">
        <v>62</v>
      </c>
      <c r="P698" t="b">
        <f>OR(ISBLANK(B698),IF(ISERROR(B698),ERROR.TYPE(B698)=IF(ISBLANK(M698),ERROR.TYPE(A698),ERROR.TYPE(M698)),IF(ISBLANK(M698),AND(NOT(ISBLANK(A698)),A698=B698),B698=M698)))</f>
        <v>1</v>
      </c>
      <c r="Q698" t="b">
        <f>IF(ISBLANK(O698),IF(ISERROR(P698),FALSE,P698),O698)</f>
        <v>1</v>
      </c>
    </row>
    <row r="699" spans="1:17">
      <c r="A699">
        <v>54.84</v>
      </c>
      <c r="B699">
        <f>SUMX2PY2(C699:E699,F699:H699)</f>
        <v>54.839999999999996</v>
      </c>
      <c r="C699">
        <v>2.2000000000000002</v>
      </c>
      <c r="D699">
        <v>-3.4</v>
      </c>
      <c r="E699">
        <v>4</v>
      </c>
      <c r="F699">
        <v>2</v>
      </c>
      <c r="G699">
        <v>2</v>
      </c>
      <c r="H699">
        <v>3.8</v>
      </c>
      <c r="J699" s="1">
        <v>6</v>
      </c>
      <c r="P699" t="b">
        <f>OR(ISBLANK(B699),IF(ISERROR(B699),ERROR.TYPE(B699)=IF(ISBLANK(M699),ERROR.TYPE(A699),ERROR.TYPE(M699)),IF(ISBLANK(M699),AND(NOT(ISBLANK(A699)),A699=B699),B699=M699)))</f>
        <v>1</v>
      </c>
      <c r="Q699" t="b">
        <f>IF(ISBLANK(O699),IF(ISERROR(P699),FALSE,P699),O699)</f>
        <v>1</v>
      </c>
    </row>
    <row r="701" spans="1:17">
      <c r="A701" t="s">
        <v>83</v>
      </c>
      <c r="B701" t="e">
        <f>SUMX2PY2(C701:E701,F701:G701)</f>
        <v>#N/A</v>
      </c>
      <c r="C701">
        <v>2</v>
      </c>
      <c r="D701">
        <v>3</v>
      </c>
      <c r="E701">
        <v>4</v>
      </c>
      <c r="F701">
        <v>2</v>
      </c>
      <c r="G701">
        <v>2</v>
      </c>
      <c r="J701" s="1">
        <v>5</v>
      </c>
      <c r="M701" t="e">
        <v>#N/A</v>
      </c>
      <c r="P701" t="b">
        <f>OR(ISBLANK(B701),IF(ISERROR(B701),ERROR.TYPE(B701)=IF(ISBLANK(M701),ERROR.TYPE(A701),ERROR.TYPE(M701)),IF(ISBLANK(M701),AND(NOT(ISBLANK(A701)),A701=B701),B701=M701)))</f>
        <v>1</v>
      </c>
      <c r="Q701" t="b">
        <f>IF(ISBLANK(O701),IF(ISERROR(P701),FALSE,P701),O701)</f>
        <v>1</v>
      </c>
    </row>
    <row r="703" spans="1:17">
      <c r="A703">
        <v>2</v>
      </c>
      <c r="B703">
        <f>SUMXMY2(C703:E703,F703:H703)</f>
        <v>2</v>
      </c>
      <c r="C703">
        <v>2</v>
      </c>
      <c r="D703">
        <v>3</v>
      </c>
      <c r="E703">
        <v>4</v>
      </c>
      <c r="F703">
        <v>2</v>
      </c>
      <c r="G703">
        <v>2</v>
      </c>
      <c r="H703">
        <v>3</v>
      </c>
      <c r="J703" s="1">
        <v>6</v>
      </c>
      <c r="K703" t="s">
        <v>63</v>
      </c>
      <c r="L703" t="s">
        <v>63</v>
      </c>
      <c r="P703" t="b">
        <f>OR(ISBLANK(B703),IF(ISERROR(B703),ERROR.TYPE(B703)=IF(ISBLANK(M703),ERROR.TYPE(A703),ERROR.TYPE(M703)),IF(ISBLANK(M703),AND(NOT(ISBLANK(A703)),A703=B703),B703=M703)))</f>
        <v>1</v>
      </c>
      <c r="Q703" t="b">
        <f>IF(ISBLANK(O703),IF(ISERROR(P703),FALSE,P703),O703)</f>
        <v>1</v>
      </c>
    </row>
    <row r="704" spans="1:17">
      <c r="A704">
        <v>29.24</v>
      </c>
      <c r="B704">
        <f>SUMXMY2(C704:E704,F704:H704)</f>
        <v>29.240000000000002</v>
      </c>
      <c r="C704">
        <v>2.2000000000000002</v>
      </c>
      <c r="D704">
        <v>-3.4</v>
      </c>
      <c r="E704">
        <v>4</v>
      </c>
      <c r="F704">
        <v>2</v>
      </c>
      <c r="G704">
        <v>2</v>
      </c>
      <c r="H704">
        <v>3.8</v>
      </c>
      <c r="J704" s="1">
        <v>6</v>
      </c>
      <c r="P704" t="b">
        <f>OR(ISBLANK(B704),IF(ISERROR(B704),ERROR.TYPE(B704)=IF(ISBLANK(M704),ERROR.TYPE(A704),ERROR.TYPE(M704)),IF(ISBLANK(M704),AND(NOT(ISBLANK(A704)),A704=B704),B704=M704)))</f>
        <v>1</v>
      </c>
      <c r="Q704" t="b">
        <f>IF(ISBLANK(O704),IF(ISERROR(P704),FALSE,P704),O704)</f>
        <v>1</v>
      </c>
    </row>
    <row r="706" spans="1:17">
      <c r="A706" t="s">
        <v>83</v>
      </c>
      <c r="B706" t="e">
        <f>SUMXMY2(C706:E706,F706:G706)</f>
        <v>#N/A</v>
      </c>
      <c r="C706">
        <v>2</v>
      </c>
      <c r="D706">
        <v>3</v>
      </c>
      <c r="E706">
        <v>4</v>
      </c>
      <c r="F706">
        <v>2</v>
      </c>
      <c r="G706">
        <v>2</v>
      </c>
      <c r="J706" s="1">
        <v>5</v>
      </c>
      <c r="M706" t="e">
        <v>#N/A</v>
      </c>
      <c r="P706" t="b">
        <f>OR(ISBLANK(B706),IF(ISERROR(B706),ERROR.TYPE(B706)=IF(ISBLANK(M706),ERROR.TYPE(A706),ERROR.TYPE(M706)),IF(ISBLANK(M706),AND(NOT(ISBLANK(A706)),A706=B706),B706=M706)))</f>
        <v>1</v>
      </c>
      <c r="Q706" t="b">
        <f>IF(ISBLANK(O706),IF(ISERROR(P706),FALSE,P706),O706)</f>
        <v>1</v>
      </c>
    </row>
    <row r="708" spans="1:17">
      <c r="A708">
        <v>0</v>
      </c>
      <c r="B708">
        <f>STDEVPA(C708)</f>
        <v>0</v>
      </c>
      <c r="C708">
        <v>2.2999999999999998</v>
      </c>
      <c r="J708" s="1">
        <v>1</v>
      </c>
      <c r="K708" t="s">
        <v>64</v>
      </c>
      <c r="L708" t="s">
        <v>64</v>
      </c>
      <c r="P708" t="b">
        <f>OR(ISBLANK(B708),IF(ISERROR(B708),ERROR.TYPE(B708)=IF(ISBLANK(M708),ERROR.TYPE(A708),ERROR.TYPE(M708)),IF(ISBLANK(M708),AND(NOT(ISBLANK(A708)),A708=B708),B708=M708)))</f>
        <v>1</v>
      </c>
      <c r="Q708" t="b">
        <f>IF(ISBLANK(O708),IF(ISERROR(P708),FALSE,P708),O708)</f>
        <v>1</v>
      </c>
    </row>
    <row r="710" spans="1:17">
      <c r="A710">
        <v>1.4142135623730951</v>
      </c>
      <c r="B710">
        <f>STDEVPA(C710:F710)</f>
        <v>1.4142135623730951</v>
      </c>
      <c r="C710">
        <v>2</v>
      </c>
      <c r="D710">
        <v>2</v>
      </c>
      <c r="E710">
        <v>0</v>
      </c>
      <c r="F710">
        <v>4</v>
      </c>
      <c r="J710" s="1">
        <v>4</v>
      </c>
      <c r="P710" t="b">
        <f>OR(ISBLANK(B710),IF(ISERROR(B710),ERROR.TYPE(B710)=IF(ISBLANK(M710),ERROR.TYPE(A710),ERROR.TYPE(M710)),IF(ISBLANK(M710),AND(NOT(ISBLANK(A710)),A710=B710),B710=M710)))</f>
        <v>1</v>
      </c>
      <c r="Q710" t="b">
        <f>IF(ISBLANK(O710),IF(ISERROR(P710),FALSE,P710),O710)</f>
        <v>1</v>
      </c>
    </row>
    <row r="711" spans="1:17">
      <c r="A711">
        <v>0</v>
      </c>
      <c r="B711">
        <f>STDEVPA(C711:F711)</f>
        <v>0</v>
      </c>
      <c r="C711">
        <v>0</v>
      </c>
      <c r="D711">
        <v>0</v>
      </c>
      <c r="E711">
        <v>0</v>
      </c>
      <c r="F711">
        <v>0</v>
      </c>
      <c r="J711" s="1">
        <v>4</v>
      </c>
      <c r="P711" t="b">
        <f>OR(ISBLANK(B711),IF(ISERROR(B711),ERROR.TYPE(B711)=IF(ISBLANK(M711),ERROR.TYPE(A711),ERROR.TYPE(M711)),IF(ISBLANK(M711),AND(NOT(ISBLANK(A711)),A711=B711),B711=M711)))</f>
        <v>1</v>
      </c>
      <c r="Q711" t="b">
        <f>IF(ISBLANK(O711),IF(ISERROR(P711),FALSE,P711),O711)</f>
        <v>1</v>
      </c>
    </row>
    <row r="712" spans="1:17">
      <c r="A712">
        <v>2.5664907948403006</v>
      </c>
      <c r="B712">
        <f>STDEVPA(C712:F712)</f>
        <v>2.5664907948403006</v>
      </c>
      <c r="C712">
        <v>-2.2999999999999998</v>
      </c>
      <c r="D712">
        <v>3.4</v>
      </c>
      <c r="E712">
        <v>0</v>
      </c>
      <c r="F712">
        <v>4</v>
      </c>
      <c r="J712" s="1">
        <v>4</v>
      </c>
      <c r="P712" t="b">
        <f>OR(ISBLANK(B712),IF(ISERROR(B712),ERROR.TYPE(B712)=IF(ISBLANK(M712),ERROR.TYPE(A712),ERROR.TYPE(M712)),IF(ISBLANK(M712),AND(NOT(ISBLANK(A712)),A712=B712),B712=M712)))</f>
        <v>1</v>
      </c>
      <c r="Q712" t="b">
        <f>IF(ISBLANK(O712),IF(ISERROR(P712),FALSE,P712),O712)</f>
        <v>1</v>
      </c>
    </row>
    <row r="714" spans="1:17">
      <c r="A714">
        <v>1.3844373104863459</v>
      </c>
      <c r="B714">
        <f>STDEVPA(C714:H714)</f>
        <v>1.3844373104863459</v>
      </c>
      <c r="C714">
        <v>2</v>
      </c>
      <c r="D714">
        <v>3</v>
      </c>
      <c r="E714">
        <v>0</v>
      </c>
      <c r="F714">
        <v>4</v>
      </c>
      <c r="G714">
        <v>2</v>
      </c>
      <c r="H714">
        <v>4</v>
      </c>
      <c r="J714" s="1">
        <v>6</v>
      </c>
      <c r="P714" t="b">
        <f>OR(ISBLANK(B714),IF(ISERROR(B714),ERROR.TYPE(B714)=IF(ISBLANK(M714),ERROR.TYPE(A714),ERROR.TYPE(M714)),IF(ISBLANK(M714),AND(NOT(ISBLANK(A714)),A714=B714),B714=M714)))</f>
        <v>1</v>
      </c>
      <c r="Q714" t="b">
        <f>IF(ISBLANK(O714),IF(ISERROR(P714),FALSE,P714),O714)</f>
        <v>1</v>
      </c>
    </row>
    <row r="715" spans="1:17">
      <c r="A715">
        <v>1.4907119849998598</v>
      </c>
      <c r="B715">
        <f>STDEVPA(C715:H715)</f>
        <v>1.4907119849998598</v>
      </c>
      <c r="C715">
        <v>2</v>
      </c>
      <c r="D715">
        <v>3</v>
      </c>
      <c r="E715" t="b">
        <v>0</v>
      </c>
      <c r="F715">
        <v>4</v>
      </c>
      <c r="G715" t="b">
        <v>1</v>
      </c>
      <c r="H715">
        <v>4</v>
      </c>
      <c r="J715" s="1">
        <v>6</v>
      </c>
      <c r="P715" t="b">
        <f>OR(ISBLANK(B715),IF(ISERROR(B715),ERROR.TYPE(B715)=IF(ISBLANK(M715),ERROR.TYPE(A715),ERROR.TYPE(M715)),IF(ISBLANK(M715),AND(NOT(ISBLANK(A715)),A715=B715),B715=M715)))</f>
        <v>1</v>
      </c>
      <c r="Q715" t="b">
        <f>IF(ISBLANK(O715),IF(ISERROR(P715),FALSE,P715),O715)</f>
        <v>1</v>
      </c>
    </row>
    <row r="717" spans="1:17">
      <c r="A717">
        <v>0.46291004988627565</v>
      </c>
      <c r="B717">
        <f t="shared" ref="B717:B725" si="105">STEYX(C717:E717,F717:H717)</f>
        <v>0.46291004988627565</v>
      </c>
      <c r="C717">
        <v>4</v>
      </c>
      <c r="D717">
        <v>5</v>
      </c>
      <c r="E717">
        <v>3</v>
      </c>
      <c r="F717">
        <v>4</v>
      </c>
      <c r="G717">
        <v>3</v>
      </c>
      <c r="H717">
        <v>8</v>
      </c>
      <c r="J717" s="1">
        <v>6</v>
      </c>
      <c r="K717" t="s">
        <v>65</v>
      </c>
      <c r="L717" t="s">
        <v>65</v>
      </c>
      <c r="P717" t="b">
        <f t="shared" ref="P717:P725" si="106">OR(ISBLANK(B717),IF(ISERROR(B717),ERROR.TYPE(B717)=IF(ISBLANK(M717),ERROR.TYPE(A717),ERROR.TYPE(M717)),IF(ISBLANK(M717),AND(NOT(ISBLANK(A717)),A717=B717),B717=M717)))</f>
        <v>1</v>
      </c>
      <c r="Q717" t="b">
        <f t="shared" ref="Q717:Q725" si="107">IF(ISBLANK(O717),IF(ISERROR(P717),FALSE,P717),O717)</f>
        <v>1</v>
      </c>
    </row>
    <row r="718" spans="1:17">
      <c r="A718">
        <v>2.5495097567963927</v>
      </c>
      <c r="B718">
        <f t="shared" si="105"/>
        <v>2.5495097567963927</v>
      </c>
      <c r="C718">
        <v>1</v>
      </c>
      <c r="D718">
        <v>2</v>
      </c>
      <c r="E718">
        <v>5</v>
      </c>
      <c r="F718">
        <v>6</v>
      </c>
      <c r="G718">
        <v>2</v>
      </c>
      <c r="H718">
        <v>3</v>
      </c>
      <c r="J718" s="1">
        <v>6</v>
      </c>
      <c r="P718" t="b">
        <f t="shared" si="106"/>
        <v>1</v>
      </c>
      <c r="Q718" t="b">
        <f t="shared" si="107"/>
        <v>1</v>
      </c>
    </row>
    <row r="719" spans="1:17">
      <c r="A719">
        <v>0.5715476066494084</v>
      </c>
      <c r="B719">
        <f t="shared" si="105"/>
        <v>0.5715476066494084</v>
      </c>
      <c r="C719">
        <v>4</v>
      </c>
      <c r="D719">
        <v>4.2</v>
      </c>
      <c r="E719">
        <v>3</v>
      </c>
      <c r="F719">
        <v>0</v>
      </c>
      <c r="G719">
        <v>3</v>
      </c>
      <c r="H719">
        <v>6</v>
      </c>
      <c r="J719" s="1">
        <v>6</v>
      </c>
      <c r="P719" t="b">
        <f t="shared" si="106"/>
        <v>1</v>
      </c>
      <c r="Q719" t="b">
        <f t="shared" si="107"/>
        <v>1</v>
      </c>
    </row>
    <row r="720" spans="1:17">
      <c r="A720">
        <v>5.6377453526982313</v>
      </c>
      <c r="B720">
        <f t="shared" si="105"/>
        <v>5.6377453526982313</v>
      </c>
      <c r="C720">
        <v>3</v>
      </c>
      <c r="D720">
        <v>2</v>
      </c>
      <c r="E720">
        <v>-5</v>
      </c>
      <c r="F720">
        <v>6</v>
      </c>
      <c r="G720">
        <v>2.1</v>
      </c>
      <c r="H720">
        <v>3</v>
      </c>
      <c r="J720" s="1">
        <v>6</v>
      </c>
      <c r="P720" t="b">
        <f t="shared" si="106"/>
        <v>1</v>
      </c>
      <c r="Q720" t="b">
        <f t="shared" si="107"/>
        <v>1</v>
      </c>
    </row>
    <row r="721" spans="1:17">
      <c r="A721">
        <v>0.88196209831100014</v>
      </c>
      <c r="B721">
        <f t="shared" si="105"/>
        <v>0.88196209831100014</v>
      </c>
      <c r="C721">
        <v>4.0999999999999996</v>
      </c>
      <c r="D721">
        <v>3</v>
      </c>
      <c r="E721">
        <v>3</v>
      </c>
      <c r="F721">
        <v>4</v>
      </c>
      <c r="G721">
        <v>3</v>
      </c>
      <c r="H721">
        <v>6</v>
      </c>
      <c r="J721" s="1">
        <v>6</v>
      </c>
      <c r="P721" t="b">
        <f t="shared" si="106"/>
        <v>1</v>
      </c>
      <c r="Q721" t="b">
        <f t="shared" si="107"/>
        <v>1</v>
      </c>
    </row>
    <row r="722" spans="1:17">
      <c r="A722">
        <v>1.683745824048273</v>
      </c>
      <c r="B722">
        <f t="shared" si="105"/>
        <v>1.683745824048273</v>
      </c>
      <c r="C722">
        <v>4.0999999999999996</v>
      </c>
      <c r="D722">
        <v>3</v>
      </c>
      <c r="E722">
        <v>0</v>
      </c>
      <c r="F722">
        <v>4</v>
      </c>
      <c r="G722">
        <v>3</v>
      </c>
      <c r="H722">
        <v>6</v>
      </c>
      <c r="J722" s="1">
        <v>6</v>
      </c>
      <c r="P722" t="b">
        <f t="shared" si="106"/>
        <v>1</v>
      </c>
      <c r="Q722" t="b">
        <f t="shared" si="107"/>
        <v>1</v>
      </c>
    </row>
    <row r="723" spans="1:17">
      <c r="A723">
        <v>4.439209645700573</v>
      </c>
      <c r="B723">
        <f t="shared" si="105"/>
        <v>4.439209645700573</v>
      </c>
      <c r="C723">
        <v>4.0999999999999996</v>
      </c>
      <c r="D723">
        <v>-3.4</v>
      </c>
      <c r="E723">
        <v>3</v>
      </c>
      <c r="F723">
        <v>3.9</v>
      </c>
      <c r="G723">
        <v>3</v>
      </c>
      <c r="H723">
        <v>6</v>
      </c>
      <c r="J723" s="1">
        <v>6</v>
      </c>
      <c r="P723" t="b">
        <f t="shared" si="106"/>
        <v>1</v>
      </c>
      <c r="Q723" t="b">
        <f t="shared" si="107"/>
        <v>1</v>
      </c>
    </row>
    <row r="724" spans="1:17">
      <c r="A724" t="s">
        <v>82</v>
      </c>
      <c r="B724" t="e">
        <f t="shared" si="105"/>
        <v>#DIV/0!</v>
      </c>
      <c r="C724">
        <v>4.0999999999999996</v>
      </c>
      <c r="D724">
        <v>3</v>
      </c>
      <c r="E724">
        <v>3</v>
      </c>
      <c r="F724">
        <v>4</v>
      </c>
      <c r="G724">
        <v>4</v>
      </c>
      <c r="H724">
        <v>4</v>
      </c>
      <c r="J724" s="1">
        <v>6</v>
      </c>
      <c r="M724" t="e">
        <v>#DIV/0!</v>
      </c>
      <c r="P724" t="b">
        <f t="shared" si="106"/>
        <v>1</v>
      </c>
      <c r="Q724" t="b">
        <f t="shared" si="107"/>
        <v>1</v>
      </c>
    </row>
    <row r="725" spans="1:17">
      <c r="A725">
        <v>0</v>
      </c>
      <c r="B725">
        <f t="shared" si="105"/>
        <v>0</v>
      </c>
      <c r="C725">
        <v>3</v>
      </c>
      <c r="D725">
        <v>3</v>
      </c>
      <c r="E725">
        <v>3</v>
      </c>
      <c r="F725">
        <v>4</v>
      </c>
      <c r="G725">
        <v>3</v>
      </c>
      <c r="H725">
        <v>6</v>
      </c>
      <c r="J725" s="1">
        <v>6</v>
      </c>
      <c r="P725" t="b">
        <f t="shared" si="106"/>
        <v>1</v>
      </c>
      <c r="Q725" t="b">
        <f t="shared" si="107"/>
        <v>1</v>
      </c>
    </row>
    <row r="727" spans="1:17">
      <c r="A727" t="s">
        <v>83</v>
      </c>
      <c r="B727" t="e">
        <f>STEYX(C727:E727,F727:G727)</f>
        <v>#N/A</v>
      </c>
      <c r="C727">
        <v>4.0999999999999996</v>
      </c>
      <c r="D727">
        <v>3</v>
      </c>
      <c r="E727">
        <v>3</v>
      </c>
      <c r="F727">
        <v>4</v>
      </c>
      <c r="G727">
        <v>3</v>
      </c>
      <c r="J727" s="1">
        <v>5</v>
      </c>
      <c r="M727" t="e">
        <v>#N/A</v>
      </c>
      <c r="P727" t="b">
        <f>OR(ISBLANK(B727),IF(ISERROR(B727),ERROR.TYPE(B727)=IF(ISBLANK(M727),ERROR.TYPE(A727),ERROR.TYPE(M727)),IF(ISBLANK(M727),AND(NOT(ISBLANK(A727)),A727=B727),B727=M727)))</f>
        <v>1</v>
      </c>
      <c r="Q727" t="b">
        <f>IF(ISBLANK(O727),IF(ISERROR(P727),FALSE,P727),O727)</f>
        <v>1</v>
      </c>
    </row>
    <row r="728" spans="1:17">
      <c r="A728" t="s">
        <v>81</v>
      </c>
      <c r="B728" t="e">
        <f>STEYX(C728,D728)</f>
        <v>#DIV/0!</v>
      </c>
      <c r="C728">
        <v>4.0999999999999996</v>
      </c>
      <c r="D728">
        <v>3</v>
      </c>
      <c r="J728" s="1">
        <v>2</v>
      </c>
      <c r="M728" t="e">
        <v>#DIV/0!</v>
      </c>
      <c r="P728" t="b">
        <f>OR(ISBLANK(B728),IF(ISERROR(B728),ERROR.TYPE(B728)=IF(ISBLANK(M728),ERROR.TYPE(A728),ERROR.TYPE(M728)),IF(ISBLANK(M728),AND(NOT(ISBLANK(A728)),A728=B728),B728=M728)))</f>
        <v>1</v>
      </c>
      <c r="Q728" t="b">
        <f>IF(ISBLANK(O728),IF(ISERROR(P728),FALSE,P728),O728)</f>
        <v>1</v>
      </c>
    </row>
    <row r="730" spans="1:17">
      <c r="A730">
        <v>3.305718950210041</v>
      </c>
      <c r="B730">
        <f>STEYX(C730:I730,C731:I731)</f>
        <v>3.305718950210041</v>
      </c>
      <c r="C730">
        <v>2</v>
      </c>
      <c r="D730">
        <v>3</v>
      </c>
      <c r="E730">
        <v>9</v>
      </c>
      <c r="F730">
        <v>1</v>
      </c>
      <c r="G730">
        <v>8</v>
      </c>
      <c r="H730">
        <v>7</v>
      </c>
      <c r="I730">
        <v>5</v>
      </c>
      <c r="J730" s="1">
        <v>7</v>
      </c>
      <c r="P730" t="b">
        <f>OR(ISBLANK(B730),IF(ISERROR(B730),ERROR.TYPE(B730)=IF(ISBLANK(M730),ERROR.TYPE(A730),ERROR.TYPE(M730)),IF(ISBLANK(M730),AND(NOT(ISBLANK(A730)),A730=B730),B730=M730)))</f>
        <v>1</v>
      </c>
      <c r="Q730" t="b">
        <f>IF(ISBLANK(O730),IF(ISERROR(P730),FALSE,P730),O730)</f>
        <v>1</v>
      </c>
    </row>
    <row r="731" spans="1:17">
      <c r="A731">
        <v>3.8105117766515302</v>
      </c>
      <c r="B731">
        <f>STEYX(C730:E731,F730:H731)</f>
        <v>3.8105117766515302</v>
      </c>
      <c r="C731">
        <v>6</v>
      </c>
      <c r="D731">
        <v>5</v>
      </c>
      <c r="E731">
        <v>11</v>
      </c>
      <c r="F731">
        <v>7</v>
      </c>
      <c r="G731">
        <v>5</v>
      </c>
      <c r="H731">
        <v>4</v>
      </c>
      <c r="I731">
        <v>4</v>
      </c>
      <c r="J731" s="1">
        <v>7</v>
      </c>
      <c r="P731" t="b">
        <f>OR(ISBLANK(B731),IF(ISERROR(B731),ERROR.TYPE(B731)=IF(ISBLANK(M731),ERROR.TYPE(A731),ERROR.TYPE(M731)),IF(ISBLANK(M731),AND(NOT(ISBLANK(A731)),A731=B731),B731=M731)))</f>
        <v>1</v>
      </c>
      <c r="Q731" t="b">
        <f>IF(ISBLANK(O731),IF(ISERROR(P731),FALSE,P731),O731)</f>
        <v>1</v>
      </c>
    </row>
    <row r="734" spans="1:17">
      <c r="A734">
        <v>-0.94491118252306794</v>
      </c>
      <c r="B734">
        <f>CORREL(C734:E734,F734:H734)</f>
        <v>-0.94491118252306794</v>
      </c>
      <c r="C734">
        <v>4</v>
      </c>
      <c r="D734">
        <v>5</v>
      </c>
      <c r="E734">
        <v>3</v>
      </c>
      <c r="F734">
        <v>4</v>
      </c>
      <c r="G734">
        <v>3</v>
      </c>
      <c r="H734">
        <v>8</v>
      </c>
      <c r="J734" s="1">
        <v>6</v>
      </c>
      <c r="K734" t="s">
        <v>66</v>
      </c>
      <c r="L734" t="s">
        <v>66</v>
      </c>
      <c r="P734" t="b">
        <f t="shared" ref="P734:P742" si="108">OR(ISBLANK(B734),IF(ISERROR(B734),ERROR.TYPE(B734)=IF(ISBLANK(M734),ERROR.TYPE(A734),ERROR.TYPE(M734)),IF(ISBLANK(M734),AND(NOT(ISBLANK(A734)),A734=B734),B734=M734)))</f>
        <v>1</v>
      </c>
      <c r="Q734" t="b">
        <f t="shared" ref="Q734:Q742" si="109">IF(ISBLANK(O734),IF(ISERROR(P734),FALSE,P734),O734)</f>
        <v>1</v>
      </c>
    </row>
    <row r="735" spans="1:17">
      <c r="A735">
        <v>5.2414241836095943E-2</v>
      </c>
      <c r="B735">
        <f>CORREL(C735:E735,F735:H735)</f>
        <v>5.2414241836095943E-2</v>
      </c>
      <c r="C735">
        <v>3</v>
      </c>
      <c r="D735">
        <v>2</v>
      </c>
      <c r="E735">
        <v>5</v>
      </c>
      <c r="F735">
        <v>6</v>
      </c>
      <c r="G735">
        <v>2</v>
      </c>
      <c r="H735">
        <v>3</v>
      </c>
      <c r="J735" s="1">
        <v>6</v>
      </c>
      <c r="P735" t="b">
        <f t="shared" si="108"/>
        <v>1</v>
      </c>
      <c r="Q735" t="b">
        <f t="shared" si="109"/>
        <v>1</v>
      </c>
    </row>
    <row r="736" spans="1:17">
      <c r="A736">
        <v>-0.77771377104781891</v>
      </c>
      <c r="B736">
        <f t="shared" ref="B736:B742" si="110">CORREL(C736:E736,F736:H736)</f>
        <v>-0.77771377104781891</v>
      </c>
      <c r="C736">
        <v>4</v>
      </c>
      <c r="D736">
        <v>4.2</v>
      </c>
      <c r="E736">
        <v>3</v>
      </c>
      <c r="F736">
        <v>0</v>
      </c>
      <c r="G736">
        <v>3</v>
      </c>
      <c r="H736">
        <v>6</v>
      </c>
      <c r="J736" s="1">
        <v>6</v>
      </c>
      <c r="P736" t="b">
        <f t="shared" si="108"/>
        <v>1</v>
      </c>
      <c r="Q736" t="b">
        <f t="shared" si="109"/>
        <v>1</v>
      </c>
    </row>
    <row r="737" spans="1:17">
      <c r="A737">
        <v>0.40444332561557589</v>
      </c>
      <c r="B737">
        <f t="shared" si="110"/>
        <v>0.40444332561557589</v>
      </c>
      <c r="C737">
        <v>3</v>
      </c>
      <c r="D737">
        <v>2</v>
      </c>
      <c r="E737">
        <v>-5</v>
      </c>
      <c r="F737">
        <v>6</v>
      </c>
      <c r="G737">
        <v>2.1</v>
      </c>
      <c r="H737">
        <v>3</v>
      </c>
      <c r="J737" s="1">
        <v>6</v>
      </c>
      <c r="P737" t="b">
        <f t="shared" si="108"/>
        <v>1</v>
      </c>
      <c r="Q737" t="b">
        <f t="shared" si="109"/>
        <v>1</v>
      </c>
    </row>
    <row r="738" spans="1:17">
      <c r="A738">
        <v>-0.18898223650461365</v>
      </c>
      <c r="B738">
        <f t="shared" si="110"/>
        <v>-0.18898223650461365</v>
      </c>
      <c r="C738">
        <v>4.0999999999999996</v>
      </c>
      <c r="D738">
        <v>3</v>
      </c>
      <c r="E738">
        <v>3</v>
      </c>
      <c r="F738">
        <v>4</v>
      </c>
      <c r="G738">
        <v>3</v>
      </c>
      <c r="H738">
        <v>6</v>
      </c>
      <c r="J738" s="1">
        <v>6</v>
      </c>
      <c r="P738" t="b">
        <f t="shared" si="108"/>
        <v>1</v>
      </c>
      <c r="Q738" t="b">
        <f t="shared" si="109"/>
        <v>1</v>
      </c>
    </row>
    <row r="739" spans="1:17">
      <c r="A739">
        <v>-0.82778811336099878</v>
      </c>
      <c r="B739">
        <f t="shared" si="110"/>
        <v>-0.82778811336099878</v>
      </c>
      <c r="C739">
        <v>4.0999999999999996</v>
      </c>
      <c r="D739">
        <v>3</v>
      </c>
      <c r="E739">
        <v>0</v>
      </c>
      <c r="F739">
        <v>4</v>
      </c>
      <c r="G739">
        <v>3</v>
      </c>
      <c r="H739">
        <v>6</v>
      </c>
      <c r="J739" s="1">
        <v>6</v>
      </c>
      <c r="P739" t="b">
        <f t="shared" si="108"/>
        <v>1</v>
      </c>
      <c r="Q739" t="b">
        <f t="shared" si="109"/>
        <v>1</v>
      </c>
    </row>
    <row r="740" spans="1:17">
      <c r="A740">
        <v>0.63191111385014054</v>
      </c>
      <c r="B740">
        <f t="shared" si="110"/>
        <v>0.63191111385014054</v>
      </c>
      <c r="C740">
        <v>4.0999999999999996</v>
      </c>
      <c r="D740">
        <v>-3.4</v>
      </c>
      <c r="E740">
        <v>3</v>
      </c>
      <c r="F740">
        <v>3.9</v>
      </c>
      <c r="G740">
        <v>3</v>
      </c>
      <c r="H740">
        <v>6</v>
      </c>
      <c r="J740" s="1">
        <v>6</v>
      </c>
      <c r="P740" t="b">
        <f t="shared" si="108"/>
        <v>1</v>
      </c>
      <c r="Q740" t="b">
        <f t="shared" si="109"/>
        <v>1</v>
      </c>
    </row>
    <row r="741" spans="1:17">
      <c r="A741" t="s">
        <v>82</v>
      </c>
      <c r="B741" t="e">
        <f t="shared" si="110"/>
        <v>#DIV/0!</v>
      </c>
      <c r="C741">
        <v>4.0999999999999996</v>
      </c>
      <c r="D741">
        <v>3</v>
      </c>
      <c r="E741">
        <v>3</v>
      </c>
      <c r="F741">
        <v>4</v>
      </c>
      <c r="G741">
        <v>4</v>
      </c>
      <c r="H741">
        <v>4</v>
      </c>
      <c r="J741" s="1">
        <v>6</v>
      </c>
      <c r="M741" t="e">
        <v>#DIV/0!</v>
      </c>
      <c r="P741" t="b">
        <f t="shared" si="108"/>
        <v>1</v>
      </c>
      <c r="Q741" t="b">
        <f t="shared" si="109"/>
        <v>1</v>
      </c>
    </row>
    <row r="742" spans="1:17">
      <c r="A742" t="s">
        <v>82</v>
      </c>
      <c r="B742" t="e">
        <f t="shared" si="110"/>
        <v>#DIV/0!</v>
      </c>
      <c r="C742">
        <v>3</v>
      </c>
      <c r="D742">
        <v>3</v>
      </c>
      <c r="E742">
        <v>3</v>
      </c>
      <c r="F742">
        <v>4</v>
      </c>
      <c r="G742">
        <v>3</v>
      </c>
      <c r="H742">
        <v>6</v>
      </c>
      <c r="J742" s="1">
        <v>6</v>
      </c>
      <c r="M742" t="e">
        <v>#DIV/0!</v>
      </c>
      <c r="P742" t="b">
        <f t="shared" si="108"/>
        <v>1</v>
      </c>
      <c r="Q742" t="b">
        <f t="shared" si="109"/>
        <v>1</v>
      </c>
    </row>
    <row r="744" spans="1:17">
      <c r="A744" t="s">
        <v>83</v>
      </c>
      <c r="B744" t="e">
        <f>CORREL(C744:E744,F744:G744)</f>
        <v>#N/A</v>
      </c>
      <c r="C744">
        <v>4.0999999999999996</v>
      </c>
      <c r="D744">
        <v>3</v>
      </c>
      <c r="E744">
        <v>3</v>
      </c>
      <c r="F744">
        <v>4</v>
      </c>
      <c r="G744">
        <v>3</v>
      </c>
      <c r="J744" s="1">
        <v>5</v>
      </c>
      <c r="M744" t="e">
        <v>#N/A</v>
      </c>
      <c r="P744" t="b">
        <f>OR(ISBLANK(B744),IF(ISERROR(B744),ERROR.TYPE(B744)=IF(ISBLANK(M744),ERROR.TYPE(A744),ERROR.TYPE(M744)),IF(ISBLANK(M744),AND(NOT(ISBLANK(A744)),A744=B744),B744=M744)))</f>
        <v>1</v>
      </c>
      <c r="Q744" t="b">
        <f>IF(ISBLANK(O744),IF(ISERROR(P744),FALSE,P744),O744)</f>
        <v>1</v>
      </c>
    </row>
    <row r="745" spans="1:17">
      <c r="A745" t="s">
        <v>82</v>
      </c>
      <c r="B745" t="e">
        <f>CORREL(C745,D745)</f>
        <v>#DIV/0!</v>
      </c>
      <c r="C745">
        <v>4.0999999999999996</v>
      </c>
      <c r="D745">
        <v>3</v>
      </c>
      <c r="J745" s="1">
        <v>2</v>
      </c>
      <c r="M745" t="e">
        <v>#DIV/0!</v>
      </c>
      <c r="P745" t="b">
        <f>OR(ISBLANK(B745),IF(ISERROR(B745),ERROR.TYPE(B745)=IF(ISBLANK(M745),ERROR.TYPE(A745),ERROR.TYPE(M745)),IF(ISBLANK(M745),AND(NOT(ISBLANK(A745)),A745=B745),B745=M745)))</f>
        <v>1</v>
      </c>
      <c r="Q745" t="b">
        <f>IF(ISBLANK(O745),IF(ISERROR(P745),FALSE,P745),O745)</f>
        <v>1</v>
      </c>
    </row>
    <row r="747" spans="1:17">
      <c r="A747">
        <v>0.24072846024282468</v>
      </c>
      <c r="B747">
        <f>CORREL(C747:I747,C748:I748)</f>
        <v>0.24072846024282468</v>
      </c>
      <c r="C747">
        <v>2</v>
      </c>
      <c r="D747">
        <v>3</v>
      </c>
      <c r="E747">
        <v>9</v>
      </c>
      <c r="F747">
        <v>1</v>
      </c>
      <c r="G747">
        <v>8</v>
      </c>
      <c r="H747">
        <v>7</v>
      </c>
      <c r="I747">
        <v>5</v>
      </c>
      <c r="J747" s="1">
        <v>7</v>
      </c>
      <c r="P747" t="b">
        <f>OR(ISBLANK(B747),IF(ISERROR(B747),ERROR.TYPE(B747)=IF(ISBLANK(M747),ERROR.TYPE(A747),ERROR.TYPE(M747)),IF(ISBLANK(M747),AND(NOT(ISBLANK(A747)),A747=B747),B747=M747)))</f>
        <v>1</v>
      </c>
      <c r="Q747" t="b">
        <f>IF(ISBLANK(O747),IF(ISERROR(P747),FALSE,P747),O747)</f>
        <v>1</v>
      </c>
    </row>
    <row r="748" spans="1:17">
      <c r="A748">
        <v>0.1788854381999832</v>
      </c>
      <c r="B748">
        <f>CORREL(C747:E748,F747:H748)</f>
        <v>0.1788854381999832</v>
      </c>
      <c r="C748">
        <v>6</v>
      </c>
      <c r="D748">
        <v>5</v>
      </c>
      <c r="E748">
        <v>11</v>
      </c>
      <c r="F748">
        <v>7</v>
      </c>
      <c r="G748">
        <v>5</v>
      </c>
      <c r="H748">
        <v>4</v>
      </c>
      <c r="I748">
        <v>4</v>
      </c>
      <c r="J748" s="1">
        <v>7</v>
      </c>
      <c r="P748" t="b">
        <f>OR(ISBLANK(B748),IF(ISERROR(B748),ERROR.TYPE(B748)=IF(ISBLANK(M748),ERROR.TYPE(A748),ERROR.TYPE(M748)),IF(ISBLANK(M748),AND(NOT(ISBLANK(A748)),A748=B748),B748=M748)))</f>
        <v>1</v>
      </c>
      <c r="Q748" t="b">
        <f>IF(ISBLANK(O748),IF(ISERROR(P748),FALSE,P748),O748)</f>
        <v>1</v>
      </c>
    </row>
    <row r="750" spans="1:17">
      <c r="A750">
        <v>5.4</v>
      </c>
      <c r="B750">
        <f>INTERCEPT(C750:E750,F750:H750)</f>
        <v>5.4</v>
      </c>
      <c r="C750">
        <v>4</v>
      </c>
      <c r="D750">
        <v>5</v>
      </c>
      <c r="E750">
        <v>3</v>
      </c>
      <c r="F750">
        <v>3</v>
      </c>
      <c r="G750">
        <v>3</v>
      </c>
      <c r="H750">
        <v>8</v>
      </c>
      <c r="J750" s="1">
        <v>6</v>
      </c>
      <c r="K750" t="s">
        <v>67</v>
      </c>
      <c r="L750" t="s">
        <v>67</v>
      </c>
      <c r="P750" t="b">
        <f t="shared" ref="P750:P756" si="111">OR(ISBLANK(B750),IF(ISERROR(B750),ERROR.TYPE(B750)=IF(ISBLANK(M750),ERROR.TYPE(A750),ERROR.TYPE(M750)),IF(ISBLANK(M750),AND(NOT(ISBLANK(A750)),A750=B750),B750=M750)))</f>
        <v>1</v>
      </c>
      <c r="Q750" t="b">
        <f t="shared" ref="Q750:Q756" si="112">IF(ISBLANK(O750),IF(ISERROR(P750),FALSE,P750),O750)</f>
        <v>1</v>
      </c>
    </row>
    <row r="751" spans="1:17">
      <c r="A751">
        <v>-3.1942446043165464</v>
      </c>
      <c r="B751">
        <f t="shared" ref="B751:B756" si="113">INTERCEPT(C751:E751,F751:H751)</f>
        <v>-3.1942446043165464</v>
      </c>
      <c r="C751">
        <v>3</v>
      </c>
      <c r="D751">
        <v>2</v>
      </c>
      <c r="E751">
        <v>-5</v>
      </c>
      <c r="F751">
        <v>6</v>
      </c>
      <c r="G751">
        <v>2.1</v>
      </c>
      <c r="H751">
        <v>3</v>
      </c>
      <c r="J751" s="1">
        <v>6</v>
      </c>
      <c r="N751" t="s">
        <v>21</v>
      </c>
      <c r="P751" t="b">
        <f t="shared" si="111"/>
        <v>1</v>
      </c>
      <c r="Q751" t="b">
        <f t="shared" si="112"/>
        <v>1</v>
      </c>
    </row>
    <row r="752" spans="1:17">
      <c r="A752">
        <v>3.7071428571428573</v>
      </c>
      <c r="B752">
        <f t="shared" si="113"/>
        <v>3.7071428571428573</v>
      </c>
      <c r="C752">
        <v>4.0999999999999996</v>
      </c>
      <c r="D752">
        <v>3</v>
      </c>
      <c r="E752">
        <v>3</v>
      </c>
      <c r="F752">
        <v>4</v>
      </c>
      <c r="G752">
        <v>3</v>
      </c>
      <c r="H752">
        <v>6</v>
      </c>
      <c r="J752" s="1">
        <v>6</v>
      </c>
      <c r="N752" t="s">
        <v>21</v>
      </c>
      <c r="P752" t="b">
        <f t="shared" si="111"/>
        <v>1</v>
      </c>
      <c r="Q752" t="b">
        <f t="shared" si="112"/>
        <v>1</v>
      </c>
    </row>
    <row r="753" spans="1:17">
      <c r="A753">
        <v>7.35</v>
      </c>
      <c r="B753">
        <f t="shared" si="113"/>
        <v>7.35</v>
      </c>
      <c r="C753">
        <v>4.0999999999999996</v>
      </c>
      <c r="D753">
        <v>3</v>
      </c>
      <c r="E753">
        <v>0</v>
      </c>
      <c r="F753">
        <v>4</v>
      </c>
      <c r="G753">
        <v>3</v>
      </c>
      <c r="H753">
        <v>6</v>
      </c>
      <c r="J753" s="1">
        <v>6</v>
      </c>
      <c r="P753" t="b">
        <f t="shared" si="111"/>
        <v>1</v>
      </c>
      <c r="Q753" t="b">
        <f t="shared" si="112"/>
        <v>1</v>
      </c>
    </row>
    <row r="754" spans="1:17">
      <c r="A754">
        <v>-5.9151898734177202</v>
      </c>
      <c r="B754">
        <f t="shared" si="113"/>
        <v>-5.9151898734177202</v>
      </c>
      <c r="C754">
        <v>4.0999999999999996</v>
      </c>
      <c r="D754">
        <v>-3.4</v>
      </c>
      <c r="E754">
        <v>3</v>
      </c>
      <c r="F754">
        <v>3.9</v>
      </c>
      <c r="G754">
        <v>3</v>
      </c>
      <c r="H754">
        <v>6</v>
      </c>
      <c r="J754" s="1">
        <v>6</v>
      </c>
      <c r="N754" t="s">
        <v>55</v>
      </c>
      <c r="P754" t="b">
        <f t="shared" si="111"/>
        <v>1</v>
      </c>
      <c r="Q754" t="b">
        <f t="shared" si="112"/>
        <v>1</v>
      </c>
    </row>
    <row r="755" spans="1:17">
      <c r="A755" t="s">
        <v>82</v>
      </c>
      <c r="B755" t="e">
        <f t="shared" si="113"/>
        <v>#DIV/0!</v>
      </c>
      <c r="C755">
        <v>4.0999999999999996</v>
      </c>
      <c r="D755">
        <v>3</v>
      </c>
      <c r="E755">
        <v>3</v>
      </c>
      <c r="F755">
        <v>4</v>
      </c>
      <c r="G755">
        <v>4</v>
      </c>
      <c r="H755">
        <v>4</v>
      </c>
      <c r="J755" s="1">
        <v>6</v>
      </c>
      <c r="M755" t="e">
        <v>#DIV/0!</v>
      </c>
      <c r="P755" t="b">
        <f t="shared" si="111"/>
        <v>1</v>
      </c>
      <c r="Q755" t="b">
        <f t="shared" si="112"/>
        <v>1</v>
      </c>
    </row>
    <row r="756" spans="1:17">
      <c r="A756">
        <v>3</v>
      </c>
      <c r="B756">
        <f t="shared" si="113"/>
        <v>3</v>
      </c>
      <c r="C756">
        <v>3</v>
      </c>
      <c r="D756">
        <v>3</v>
      </c>
      <c r="E756">
        <v>3</v>
      </c>
      <c r="F756">
        <v>4</v>
      </c>
      <c r="G756">
        <v>3</v>
      </c>
      <c r="H756">
        <v>6</v>
      </c>
      <c r="J756" s="1">
        <v>6</v>
      </c>
      <c r="P756" t="b">
        <f t="shared" si="111"/>
        <v>1</v>
      </c>
      <c r="Q756" t="b">
        <f t="shared" si="112"/>
        <v>1</v>
      </c>
    </row>
    <row r="758" spans="1:17">
      <c r="A758" t="s">
        <v>83</v>
      </c>
      <c r="B758" t="e">
        <f>INTERCEPT(C758:E758,F758:G758)</f>
        <v>#N/A</v>
      </c>
      <c r="C758">
        <v>4.0999999999999996</v>
      </c>
      <c r="D758">
        <v>3</v>
      </c>
      <c r="E758">
        <v>3</v>
      </c>
      <c r="F758">
        <v>4</v>
      </c>
      <c r="G758">
        <v>3</v>
      </c>
      <c r="J758" s="1">
        <v>5</v>
      </c>
      <c r="M758" t="e">
        <v>#N/A</v>
      </c>
      <c r="P758" t="b">
        <f>OR(ISBLANK(B758),IF(ISERROR(B758),ERROR.TYPE(B758)=IF(ISBLANK(M758),ERROR.TYPE(A758),ERROR.TYPE(M758)),IF(ISBLANK(M758),AND(NOT(ISBLANK(A758)),A758=B758),B758=M758)))</f>
        <v>1</v>
      </c>
      <c r="Q758" t="b">
        <f>IF(ISBLANK(O758),IF(ISERROR(P758),FALSE,P758),O758)</f>
        <v>1</v>
      </c>
    </row>
    <row r="759" spans="1:17">
      <c r="A759" t="s">
        <v>82</v>
      </c>
      <c r="B759" t="e">
        <f>INTERCEPT(C759,D759)</f>
        <v>#DIV/0!</v>
      </c>
      <c r="C759">
        <v>4.0999999999999996</v>
      </c>
      <c r="D759">
        <v>3</v>
      </c>
      <c r="J759" s="1">
        <v>2</v>
      </c>
      <c r="M759" t="e">
        <v>#DIV/0!</v>
      </c>
      <c r="P759" t="b">
        <f>OR(ISBLANK(B759),IF(ISERROR(B759),ERROR.TYPE(B759)=IF(ISBLANK(M759),ERROR.TYPE(A759),ERROR.TYPE(M759)),IF(ISBLANK(M759),AND(NOT(ISBLANK(A759)),A759=B759),B759=M759)))</f>
        <v>1</v>
      </c>
      <c r="Q759" t="b">
        <f>IF(ISBLANK(O759),IF(ISERROR(P759),FALSE,P759),O759)</f>
        <v>1</v>
      </c>
    </row>
    <row r="761" spans="1:17">
      <c r="A761">
        <v>3.1666666666666665</v>
      </c>
      <c r="B761">
        <f>INTERCEPT(C761:I761,C762:I762)</f>
        <v>3.1666666666666665</v>
      </c>
      <c r="C761">
        <v>2</v>
      </c>
      <c r="D761">
        <v>3</v>
      </c>
      <c r="E761">
        <v>9</v>
      </c>
      <c r="F761">
        <v>1</v>
      </c>
      <c r="G761">
        <v>8</v>
      </c>
      <c r="H761">
        <v>7</v>
      </c>
      <c r="I761">
        <v>5</v>
      </c>
      <c r="J761" s="1">
        <v>7</v>
      </c>
      <c r="N761" t="s">
        <v>55</v>
      </c>
      <c r="P761" t="b">
        <f>OR(ISBLANK(B761),IF(ISERROR(B761),ERROR.TYPE(B761)=IF(ISBLANK(M761),ERROR.TYPE(A761),ERROR.TYPE(M761)),IF(ISBLANK(M761),AND(NOT(ISBLANK(A761)),A761=B761),B761=M761)))</f>
        <v>1</v>
      </c>
      <c r="Q761" t="b">
        <f>IF(ISBLANK(O761),IF(ISERROR(P761),FALSE,P761),O761)</f>
        <v>1</v>
      </c>
    </row>
    <row r="762" spans="1:17">
      <c r="A762">
        <v>4.72</v>
      </c>
      <c r="B762">
        <f>INTERCEPT(C761:E762,F761:H762)</f>
        <v>4.72</v>
      </c>
      <c r="C762">
        <v>6</v>
      </c>
      <c r="D762">
        <v>5</v>
      </c>
      <c r="E762">
        <v>11</v>
      </c>
      <c r="F762">
        <v>7</v>
      </c>
      <c r="G762">
        <v>5</v>
      </c>
      <c r="H762">
        <v>4</v>
      </c>
      <c r="I762">
        <v>4</v>
      </c>
      <c r="J762" s="1">
        <v>7</v>
      </c>
      <c r="P762" t="b">
        <f>OR(ISBLANK(B762),IF(ISERROR(B762),ERROR.TYPE(B762)=IF(ISBLANK(M762),ERROR.TYPE(A762),ERROR.TYPE(M762)),IF(ISBLANK(M762),AND(NOT(ISBLANK(A762)),A762=B762),B762=M762)))</f>
        <v>1</v>
      </c>
      <c r="Q762" t="b">
        <f>IF(ISBLANK(O762),IF(ISERROR(P762),FALSE,P762),O762)</f>
        <v>1</v>
      </c>
    </row>
    <row r="764" spans="1:17">
      <c r="A764">
        <v>-0.3</v>
      </c>
      <c r="B764">
        <f t="shared" ref="B764:B770" si="114">SLOPE(C764:E764,F764:H764)</f>
        <v>-0.30000000000000004</v>
      </c>
      <c r="C764">
        <v>4</v>
      </c>
      <c r="D764">
        <v>5</v>
      </c>
      <c r="E764">
        <v>3</v>
      </c>
      <c r="F764">
        <v>3</v>
      </c>
      <c r="G764">
        <v>3</v>
      </c>
      <c r="H764">
        <v>8</v>
      </c>
      <c r="J764" s="1">
        <v>6</v>
      </c>
      <c r="K764" t="s">
        <v>68</v>
      </c>
      <c r="L764" t="s">
        <v>68</v>
      </c>
      <c r="P764" t="b">
        <f t="shared" ref="P764:P770" si="115">OR(ISBLANK(B764),IF(ISERROR(B764),ERROR.TYPE(B764)=IF(ISBLANK(M764),ERROR.TYPE(A764),ERROR.TYPE(M764)),IF(ISBLANK(M764),AND(NOT(ISBLANK(A764)),A764=B764),B764=M764)))</f>
        <v>1</v>
      </c>
      <c r="Q764" t="b">
        <f t="shared" ref="Q764:Q770" si="116">IF(ISBLANK(O764),IF(ISERROR(P764),FALSE,P764),O764)</f>
        <v>1</v>
      </c>
    </row>
    <row r="765" spans="1:17">
      <c r="A765">
        <v>0.86330935251798557</v>
      </c>
      <c r="B765">
        <f t="shared" si="114"/>
        <v>0.86330935251798557</v>
      </c>
      <c r="C765">
        <v>3</v>
      </c>
      <c r="D765">
        <v>2</v>
      </c>
      <c r="E765">
        <v>-5</v>
      </c>
      <c r="F765">
        <v>6</v>
      </c>
      <c r="G765">
        <v>2.1</v>
      </c>
      <c r="H765">
        <v>3</v>
      </c>
      <c r="J765" s="1">
        <v>6</v>
      </c>
      <c r="P765" t="b">
        <f t="shared" si="115"/>
        <v>1</v>
      </c>
      <c r="Q765" t="b">
        <f t="shared" si="116"/>
        <v>1</v>
      </c>
    </row>
    <row r="766" spans="1:17">
      <c r="A766">
        <v>-7.857142857142857E-2</v>
      </c>
      <c r="B766">
        <f t="shared" si="114"/>
        <v>-7.857142857142857E-2</v>
      </c>
      <c r="C766">
        <v>4.0999999999999996</v>
      </c>
      <c r="D766">
        <v>3</v>
      </c>
      <c r="E766">
        <v>3</v>
      </c>
      <c r="F766">
        <v>4</v>
      </c>
      <c r="G766">
        <v>3</v>
      </c>
      <c r="H766">
        <v>6</v>
      </c>
      <c r="J766" s="1">
        <v>6</v>
      </c>
      <c r="P766" t="b">
        <f t="shared" si="115"/>
        <v>1</v>
      </c>
      <c r="Q766" t="b">
        <f t="shared" si="116"/>
        <v>1</v>
      </c>
    </row>
    <row r="767" spans="1:17">
      <c r="A767">
        <v>-1.1499999999999999</v>
      </c>
      <c r="B767">
        <f t="shared" si="114"/>
        <v>-1.1500000000000001</v>
      </c>
      <c r="C767">
        <v>4.0999999999999996</v>
      </c>
      <c r="D767">
        <v>3</v>
      </c>
      <c r="E767">
        <v>0</v>
      </c>
      <c r="F767">
        <v>4</v>
      </c>
      <c r="G767">
        <v>3</v>
      </c>
      <c r="H767">
        <v>6</v>
      </c>
      <c r="J767" s="1">
        <v>6</v>
      </c>
      <c r="P767" t="b">
        <f t="shared" si="115"/>
        <v>1</v>
      </c>
      <c r="Q767" t="b">
        <f t="shared" si="116"/>
        <v>1</v>
      </c>
    </row>
    <row r="768" spans="1:17">
      <c r="A768">
        <v>1.6624472573839659</v>
      </c>
      <c r="B768">
        <f t="shared" si="114"/>
        <v>1.6624472573839659</v>
      </c>
      <c r="C768">
        <v>4.0999999999999996</v>
      </c>
      <c r="D768">
        <v>-3.4</v>
      </c>
      <c r="E768">
        <v>3</v>
      </c>
      <c r="F768">
        <v>3.9</v>
      </c>
      <c r="G768">
        <v>3</v>
      </c>
      <c r="H768">
        <v>6</v>
      </c>
      <c r="J768" s="1">
        <v>6</v>
      </c>
      <c r="P768" t="b">
        <f t="shared" si="115"/>
        <v>1</v>
      </c>
      <c r="Q768" t="b">
        <f t="shared" si="116"/>
        <v>1</v>
      </c>
    </row>
    <row r="769" spans="1:17">
      <c r="A769" t="s">
        <v>82</v>
      </c>
      <c r="B769" t="e">
        <f t="shared" si="114"/>
        <v>#DIV/0!</v>
      </c>
      <c r="C769">
        <v>4.0999999999999996</v>
      </c>
      <c r="D769">
        <v>3</v>
      </c>
      <c r="E769">
        <v>3</v>
      </c>
      <c r="F769">
        <v>4</v>
      </c>
      <c r="G769">
        <v>4</v>
      </c>
      <c r="H769">
        <v>4</v>
      </c>
      <c r="J769" s="1">
        <v>6</v>
      </c>
      <c r="M769" t="e">
        <v>#DIV/0!</v>
      </c>
      <c r="P769" t="b">
        <f t="shared" si="115"/>
        <v>1</v>
      </c>
      <c r="Q769" t="b">
        <f t="shared" si="116"/>
        <v>1</v>
      </c>
    </row>
    <row r="770" spans="1:17">
      <c r="A770">
        <v>0</v>
      </c>
      <c r="B770">
        <f t="shared" si="114"/>
        <v>0</v>
      </c>
      <c r="C770">
        <v>3</v>
      </c>
      <c r="D770">
        <v>3</v>
      </c>
      <c r="E770">
        <v>3</v>
      </c>
      <c r="F770">
        <v>4</v>
      </c>
      <c r="G770">
        <v>3</v>
      </c>
      <c r="H770">
        <v>6</v>
      </c>
      <c r="J770" s="1">
        <v>6</v>
      </c>
      <c r="P770" t="b">
        <f t="shared" si="115"/>
        <v>1</v>
      </c>
      <c r="Q770" t="b">
        <f t="shared" si="116"/>
        <v>1</v>
      </c>
    </row>
    <row r="772" spans="1:17">
      <c r="A772" t="s">
        <v>83</v>
      </c>
      <c r="B772" t="e">
        <f>SLOPE(C772:E772,F772:G772)</f>
        <v>#N/A</v>
      </c>
      <c r="C772">
        <v>4.0999999999999996</v>
      </c>
      <c r="D772">
        <v>3</v>
      </c>
      <c r="E772">
        <v>3</v>
      </c>
      <c r="F772">
        <v>4</v>
      </c>
      <c r="G772">
        <v>3</v>
      </c>
      <c r="J772" s="1">
        <v>5</v>
      </c>
      <c r="M772" t="e">
        <v>#N/A</v>
      </c>
      <c r="P772" t="b">
        <f>OR(ISBLANK(B772),IF(ISERROR(B772),ERROR.TYPE(B772)=IF(ISBLANK(M772),ERROR.TYPE(A772),ERROR.TYPE(M772)),IF(ISBLANK(M772),AND(NOT(ISBLANK(A772)),A772=B772),B772=M772)))</f>
        <v>1</v>
      </c>
      <c r="Q772" t="b">
        <f>IF(ISBLANK(O772),IF(ISERROR(P772),FALSE,P772),O772)</f>
        <v>1</v>
      </c>
    </row>
    <row r="774" spans="1:17">
      <c r="A774">
        <v>0.30555555555555558</v>
      </c>
      <c r="B774">
        <f>SLOPE(C774:I774,C775:I775)</f>
        <v>0.30555555555555558</v>
      </c>
      <c r="C774">
        <v>2</v>
      </c>
      <c r="D774">
        <v>3</v>
      </c>
      <c r="E774">
        <v>9</v>
      </c>
      <c r="F774">
        <v>1</v>
      </c>
      <c r="G774">
        <v>8</v>
      </c>
      <c r="H774">
        <v>7</v>
      </c>
      <c r="I774">
        <v>5</v>
      </c>
      <c r="J774" s="1">
        <v>7</v>
      </c>
      <c r="P774" t="b">
        <f>OR(ISBLANK(B774),IF(ISERROR(B774),ERROR.TYPE(B774)=IF(ISBLANK(M774),ERROR.TYPE(A774),ERROR.TYPE(M774)),IF(ISBLANK(M774),AND(NOT(ISBLANK(A774)),A774=B774),B774=M774)))</f>
        <v>1</v>
      </c>
      <c r="Q774" t="b">
        <f>IF(ISBLANK(O774),IF(ISERROR(P774),FALSE,P774),O774)</f>
        <v>1</v>
      </c>
    </row>
    <row r="775" spans="1:17">
      <c r="A775">
        <v>0.24</v>
      </c>
      <c r="B775">
        <f>SLOPE(C774:E775,F774:H775)</f>
        <v>0.24000000000000002</v>
      </c>
      <c r="C775">
        <v>6</v>
      </c>
      <c r="D775">
        <v>5</v>
      </c>
      <c r="E775">
        <v>11</v>
      </c>
      <c r="F775">
        <v>7</v>
      </c>
      <c r="G775">
        <v>5</v>
      </c>
      <c r="H775">
        <v>4</v>
      </c>
      <c r="I775">
        <v>4</v>
      </c>
      <c r="J775" s="1">
        <v>7</v>
      </c>
      <c r="P775" t="b">
        <f>OR(ISBLANK(B775),IF(ISERROR(B775),ERROR.TYPE(B775)=IF(ISBLANK(M775),ERROR.TYPE(A775),ERROR.TYPE(M775)),IF(ISBLANK(M775),AND(NOT(ISBLANK(A775)),A775=B775),B775=M775)))</f>
        <v>1</v>
      </c>
      <c r="Q775" t="b">
        <f>IF(ISBLANK(O775),IF(ISERROR(P775),FALSE,P775),O775)</f>
        <v>1</v>
      </c>
    </row>
    <row r="777" spans="1:17">
      <c r="A777">
        <v>1</v>
      </c>
      <c r="B777">
        <f t="shared" ref="B777:B784" si="117">PROB(C777:D777,E777:F777,G777,H777)</f>
        <v>1</v>
      </c>
      <c r="C777">
        <v>2</v>
      </c>
      <c r="D777">
        <v>3</v>
      </c>
      <c r="E777">
        <v>0.3</v>
      </c>
      <c r="F777">
        <v>0.7</v>
      </c>
      <c r="G777">
        <v>2</v>
      </c>
      <c r="H777">
        <v>3</v>
      </c>
      <c r="J777" s="1">
        <v>6</v>
      </c>
      <c r="K777" t="s">
        <v>69</v>
      </c>
      <c r="L777" t="s">
        <v>69</v>
      </c>
      <c r="P777" t="b">
        <f t="shared" ref="P777:P785" si="118">OR(ISBLANK(B777),IF(ISERROR(B777),ERROR.TYPE(B777)=IF(ISBLANK(M777),ERROR.TYPE(A777),ERROR.TYPE(M777)),IF(ISBLANK(M777),AND(NOT(ISBLANK(A777)),A777=B777),B777=M777)))</f>
        <v>1</v>
      </c>
      <c r="Q777" t="b">
        <f t="shared" ref="Q777:Q785" si="119">IF(ISBLANK(O777),IF(ISERROR(P777),FALSE,P777),O777)</f>
        <v>1</v>
      </c>
    </row>
    <row r="778" spans="1:17">
      <c r="A778">
        <v>0.2</v>
      </c>
      <c r="B778">
        <f t="shared" si="117"/>
        <v>0.2</v>
      </c>
      <c r="C778">
        <v>3</v>
      </c>
      <c r="D778">
        <v>2</v>
      </c>
      <c r="E778">
        <v>0.2</v>
      </c>
      <c r="F778">
        <v>0.8</v>
      </c>
      <c r="G778">
        <v>2.1</v>
      </c>
      <c r="H778">
        <v>3</v>
      </c>
      <c r="J778" s="1">
        <v>6</v>
      </c>
      <c r="P778" t="b">
        <f t="shared" si="118"/>
        <v>1</v>
      </c>
      <c r="Q778" t="b">
        <f t="shared" si="119"/>
        <v>1</v>
      </c>
    </row>
    <row r="779" spans="1:17">
      <c r="A779">
        <v>0</v>
      </c>
      <c r="B779">
        <f t="shared" si="117"/>
        <v>0</v>
      </c>
      <c r="C779">
        <v>3</v>
      </c>
      <c r="D779">
        <v>2</v>
      </c>
      <c r="E779">
        <v>0.2</v>
      </c>
      <c r="F779">
        <v>0.8</v>
      </c>
      <c r="G779">
        <v>3</v>
      </c>
      <c r="H779">
        <v>2</v>
      </c>
      <c r="J779" s="1">
        <v>6</v>
      </c>
      <c r="P779" t="b">
        <f t="shared" si="118"/>
        <v>1</v>
      </c>
      <c r="Q779" t="b">
        <f t="shared" si="119"/>
        <v>1</v>
      </c>
    </row>
    <row r="780" spans="1:17">
      <c r="A780">
        <v>0.25</v>
      </c>
      <c r="B780">
        <f t="shared" si="117"/>
        <v>0.25</v>
      </c>
      <c r="C780">
        <v>3</v>
      </c>
      <c r="D780">
        <v>2</v>
      </c>
      <c r="E780">
        <v>0.25</v>
      </c>
      <c r="F780">
        <v>0.75</v>
      </c>
      <c r="G780">
        <v>2.1</v>
      </c>
      <c r="H780">
        <v>3</v>
      </c>
      <c r="J780" s="1">
        <v>6</v>
      </c>
      <c r="P780" t="b">
        <f t="shared" si="118"/>
        <v>1</v>
      </c>
      <c r="Q780" t="b">
        <f t="shared" si="119"/>
        <v>1</v>
      </c>
    </row>
    <row r="781" spans="1:17">
      <c r="A781">
        <v>0.2</v>
      </c>
      <c r="B781">
        <f t="shared" si="117"/>
        <v>0.2</v>
      </c>
      <c r="C781">
        <v>3</v>
      </c>
      <c r="D781">
        <v>2</v>
      </c>
      <c r="E781">
        <v>0.2</v>
      </c>
      <c r="F781">
        <v>0.8</v>
      </c>
      <c r="G781">
        <v>3</v>
      </c>
      <c r="H781">
        <v>7</v>
      </c>
      <c r="J781" s="1">
        <v>6</v>
      </c>
      <c r="P781" t="b">
        <f t="shared" si="118"/>
        <v>1</v>
      </c>
      <c r="Q781" t="b">
        <f t="shared" si="119"/>
        <v>1</v>
      </c>
    </row>
    <row r="782" spans="1:17">
      <c r="A782">
        <v>0.2</v>
      </c>
      <c r="B782">
        <f t="shared" si="117"/>
        <v>0.2</v>
      </c>
      <c r="C782">
        <v>-2.2999999999999998</v>
      </c>
      <c r="D782">
        <v>5.6</v>
      </c>
      <c r="E782">
        <v>0.2</v>
      </c>
      <c r="F782">
        <v>0.8</v>
      </c>
      <c r="G782">
        <v>-10</v>
      </c>
      <c r="H782">
        <v>3</v>
      </c>
      <c r="J782" s="1">
        <v>6</v>
      </c>
      <c r="P782" t="b">
        <f t="shared" si="118"/>
        <v>1</v>
      </c>
      <c r="Q782" t="b">
        <f t="shared" si="119"/>
        <v>1</v>
      </c>
    </row>
    <row r="783" spans="1:17">
      <c r="A783">
        <v>1</v>
      </c>
      <c r="B783">
        <f t="shared" si="117"/>
        <v>1</v>
      </c>
      <c r="C783">
        <v>4.0999999999999996</v>
      </c>
      <c r="D783">
        <v>3</v>
      </c>
      <c r="E783">
        <v>0.4</v>
      </c>
      <c r="F783">
        <v>0.6</v>
      </c>
      <c r="G783">
        <v>3</v>
      </c>
      <c r="H783">
        <v>6</v>
      </c>
      <c r="J783" s="1">
        <v>6</v>
      </c>
      <c r="P783" t="b">
        <f t="shared" si="118"/>
        <v>1</v>
      </c>
      <c r="Q783" t="b">
        <f t="shared" si="119"/>
        <v>1</v>
      </c>
    </row>
    <row r="784" spans="1:17">
      <c r="A784">
        <v>-0.2</v>
      </c>
      <c r="B784">
        <f t="shared" si="117"/>
        <v>-0.2</v>
      </c>
      <c r="C784">
        <v>2</v>
      </c>
      <c r="D784">
        <v>3</v>
      </c>
      <c r="E784">
        <v>1.2</v>
      </c>
      <c r="F784">
        <v>-0.2</v>
      </c>
      <c r="G784">
        <v>3</v>
      </c>
      <c r="H784">
        <v>6</v>
      </c>
      <c r="J784" s="1">
        <v>6</v>
      </c>
      <c r="P784" t="b">
        <f t="shared" si="118"/>
        <v>1</v>
      </c>
      <c r="Q784" t="b">
        <f t="shared" si="119"/>
        <v>1</v>
      </c>
    </row>
    <row r="785" spans="1:17">
      <c r="A785" t="s">
        <v>81</v>
      </c>
      <c r="B785" t="e">
        <f>PROB(C785:D785,E785:F785,G785,H785)</f>
        <v>#NUM!</v>
      </c>
      <c r="C785">
        <v>4.0999999999999996</v>
      </c>
      <c r="D785">
        <v>3</v>
      </c>
      <c r="E785">
        <v>0.5</v>
      </c>
      <c r="F785">
        <v>0.6</v>
      </c>
      <c r="G785">
        <v>3</v>
      </c>
      <c r="H785">
        <v>6</v>
      </c>
      <c r="J785" s="1">
        <v>6</v>
      </c>
      <c r="M785" t="e">
        <v>#NUM!</v>
      </c>
      <c r="P785" t="b">
        <f t="shared" si="118"/>
        <v>1</v>
      </c>
      <c r="Q785" t="b">
        <f t="shared" si="119"/>
        <v>1</v>
      </c>
    </row>
    <row r="787" spans="1:17">
      <c r="A787">
        <v>0.1</v>
      </c>
      <c r="B787">
        <f>PROB(C787:D788,E787:F788,G787)</f>
        <v>0.1</v>
      </c>
      <c r="C787">
        <v>0</v>
      </c>
      <c r="D787">
        <v>1</v>
      </c>
      <c r="E787">
        <v>0.2</v>
      </c>
      <c r="F787">
        <v>0.3</v>
      </c>
      <c r="G787">
        <v>2</v>
      </c>
      <c r="J787" s="1">
        <v>5</v>
      </c>
      <c r="P787" t="b">
        <f>OR(ISBLANK(B787),IF(ISERROR(B787),ERROR.TYPE(B787)=IF(ISBLANK(M787),ERROR.TYPE(A787),ERROR.TYPE(M787)),IF(ISBLANK(M787),AND(NOT(ISBLANK(A787)),A787=B787),B787=M787)))</f>
        <v>1</v>
      </c>
      <c r="Q787" t="b">
        <f>IF(ISBLANK(O787),IF(ISERROR(P787),FALSE,P787),O787)</f>
        <v>1</v>
      </c>
    </row>
    <row r="788" spans="1:17">
      <c r="A788" t="s">
        <v>83</v>
      </c>
      <c r="B788" t="e">
        <f>PROB(C788:D788,E787:F788,G788,H788)</f>
        <v>#N/A</v>
      </c>
      <c r="C788">
        <v>2</v>
      </c>
      <c r="D788">
        <v>3</v>
      </c>
      <c r="E788">
        <v>0.1</v>
      </c>
      <c r="F788">
        <v>0.4</v>
      </c>
      <c r="G788">
        <v>1</v>
      </c>
      <c r="H788">
        <v>3</v>
      </c>
      <c r="J788" s="1">
        <v>6</v>
      </c>
      <c r="M788" t="e">
        <v>#N/A</v>
      </c>
      <c r="P788" t="b">
        <f>OR(ISBLANK(B788),IF(ISERROR(B788),ERROR.TYPE(B788)=IF(ISBLANK(M788),ERROR.TYPE(A788),ERROR.TYPE(M788)),IF(ISBLANK(M788),AND(NOT(ISBLANK(A788)),A788=B788),B788=M788)))</f>
        <v>1</v>
      </c>
      <c r="Q788" t="b">
        <f>IF(ISBLANK(O788),IF(ISERROR(P788),FALSE,P788),O788)</f>
        <v>1</v>
      </c>
    </row>
    <row r="790" spans="1:17">
      <c r="A790">
        <v>0</v>
      </c>
      <c r="B790">
        <f t="shared" ref="B790:B807" si="120">CRITBINOM(C790,D790,E790)</f>
        <v>0</v>
      </c>
      <c r="C790">
        <v>0</v>
      </c>
      <c r="D790">
        <v>0.3</v>
      </c>
      <c r="E790">
        <v>0.75</v>
      </c>
      <c r="J790" s="1">
        <v>3</v>
      </c>
      <c r="K790" t="s">
        <v>70</v>
      </c>
      <c r="L790" t="s">
        <v>70</v>
      </c>
      <c r="P790" t="b">
        <f t="shared" ref="P790:P807" si="121">OR(ISBLANK(B790),IF(ISERROR(B790),ERROR.TYPE(B790)=IF(ISBLANK(M790),ERROR.TYPE(A790),ERROR.TYPE(M790)),IF(ISBLANK(M790),AND(NOT(ISBLANK(A790)),A790=B790),B790=M790)))</f>
        <v>1</v>
      </c>
      <c r="Q790" t="b">
        <f t="shared" ref="Q790:Q807" si="122">IF(ISBLANK(O790),IF(ISERROR(P790),FALSE,P790),O790)</f>
        <v>1</v>
      </c>
    </row>
    <row r="791" spans="1:17">
      <c r="A791">
        <v>1</v>
      </c>
      <c r="B791">
        <f t="shared" si="120"/>
        <v>1</v>
      </c>
      <c r="C791">
        <v>1</v>
      </c>
      <c r="D791">
        <v>0.3</v>
      </c>
      <c r="E791">
        <v>0.75</v>
      </c>
      <c r="J791" s="1">
        <v>3</v>
      </c>
      <c r="P791" t="b">
        <f t="shared" si="121"/>
        <v>1</v>
      </c>
      <c r="Q791" t="b">
        <f t="shared" si="122"/>
        <v>1</v>
      </c>
    </row>
    <row r="792" spans="1:17">
      <c r="A792">
        <v>1</v>
      </c>
      <c r="B792">
        <f t="shared" si="120"/>
        <v>1</v>
      </c>
      <c r="C792">
        <v>3</v>
      </c>
      <c r="D792">
        <v>0.3</v>
      </c>
      <c r="E792">
        <v>0.75</v>
      </c>
      <c r="J792" s="1">
        <v>3</v>
      </c>
      <c r="P792" t="b">
        <f t="shared" si="121"/>
        <v>1</v>
      </c>
      <c r="Q792" t="b">
        <f t="shared" si="122"/>
        <v>1</v>
      </c>
    </row>
    <row r="793" spans="1:17">
      <c r="A793">
        <v>1</v>
      </c>
      <c r="B793">
        <f t="shared" si="120"/>
        <v>1</v>
      </c>
      <c r="C793">
        <v>3.9</v>
      </c>
      <c r="D793">
        <v>0.3</v>
      </c>
      <c r="E793">
        <v>0.75</v>
      </c>
      <c r="J793" s="1">
        <v>3</v>
      </c>
      <c r="P793" t="b">
        <f t="shared" si="121"/>
        <v>1</v>
      </c>
      <c r="Q793" t="b">
        <f t="shared" si="122"/>
        <v>1</v>
      </c>
    </row>
    <row r="794" spans="1:17">
      <c r="A794">
        <v>2</v>
      </c>
      <c r="B794">
        <f t="shared" si="120"/>
        <v>2</v>
      </c>
      <c r="C794">
        <v>4</v>
      </c>
      <c r="D794">
        <v>0.3</v>
      </c>
      <c r="E794">
        <v>0.75</v>
      </c>
      <c r="J794" s="1">
        <v>3</v>
      </c>
      <c r="P794" t="b">
        <f t="shared" si="121"/>
        <v>1</v>
      </c>
      <c r="Q794" t="b">
        <f t="shared" si="122"/>
        <v>1</v>
      </c>
    </row>
    <row r="795" spans="1:17">
      <c r="A795">
        <v>310</v>
      </c>
      <c r="B795">
        <f t="shared" si="120"/>
        <v>310</v>
      </c>
      <c r="C795">
        <v>1000</v>
      </c>
      <c r="D795">
        <v>0.3</v>
      </c>
      <c r="E795">
        <v>0.75</v>
      </c>
      <c r="J795" s="1">
        <v>3</v>
      </c>
      <c r="N795" t="s">
        <v>21</v>
      </c>
      <c r="P795" t="b">
        <f t="shared" si="121"/>
        <v>1</v>
      </c>
      <c r="Q795" t="b">
        <f t="shared" si="122"/>
        <v>1</v>
      </c>
    </row>
    <row r="796" spans="1:17">
      <c r="A796">
        <v>0</v>
      </c>
      <c r="B796">
        <f t="shared" si="120"/>
        <v>0</v>
      </c>
      <c r="C796">
        <v>10</v>
      </c>
      <c r="D796">
        <v>1E-3</v>
      </c>
      <c r="E796">
        <v>0.75</v>
      </c>
      <c r="J796" s="1">
        <v>3</v>
      </c>
      <c r="P796" t="b">
        <f t="shared" si="121"/>
        <v>1</v>
      </c>
      <c r="Q796" t="b">
        <f t="shared" si="122"/>
        <v>1</v>
      </c>
    </row>
    <row r="797" spans="1:17">
      <c r="A797">
        <v>10</v>
      </c>
      <c r="B797">
        <f t="shared" si="120"/>
        <v>10</v>
      </c>
      <c r="C797">
        <v>10</v>
      </c>
      <c r="D797">
        <v>0.999</v>
      </c>
      <c r="E797">
        <v>0.75</v>
      </c>
      <c r="J797" s="1">
        <v>3</v>
      </c>
      <c r="P797" t="b">
        <f t="shared" si="121"/>
        <v>1</v>
      </c>
      <c r="Q797" t="b">
        <f t="shared" si="122"/>
        <v>1</v>
      </c>
    </row>
    <row r="798" spans="1:17">
      <c r="A798">
        <v>0</v>
      </c>
      <c r="B798">
        <f t="shared" si="120"/>
        <v>0</v>
      </c>
      <c r="C798">
        <v>10</v>
      </c>
      <c r="D798">
        <v>0.3</v>
      </c>
      <c r="E798">
        <v>1E-3</v>
      </c>
      <c r="J798" s="1">
        <v>3</v>
      </c>
      <c r="P798" t="b">
        <f t="shared" si="121"/>
        <v>1</v>
      </c>
      <c r="Q798" t="b">
        <f t="shared" si="122"/>
        <v>1</v>
      </c>
    </row>
    <row r="799" spans="1:17">
      <c r="A799">
        <v>8</v>
      </c>
      <c r="B799">
        <f t="shared" si="120"/>
        <v>8</v>
      </c>
      <c r="C799">
        <v>10</v>
      </c>
      <c r="D799">
        <v>0.3</v>
      </c>
      <c r="E799">
        <v>0.999</v>
      </c>
      <c r="J799" s="1">
        <v>3</v>
      </c>
      <c r="P799" t="b">
        <f t="shared" si="121"/>
        <v>1</v>
      </c>
      <c r="Q799" t="b">
        <f t="shared" si="122"/>
        <v>1</v>
      </c>
    </row>
    <row r="800" spans="1:17">
      <c r="A800">
        <v>0</v>
      </c>
      <c r="B800" t="e">
        <f t="shared" si="120"/>
        <v>#NUM!</v>
      </c>
      <c r="C800">
        <v>10</v>
      </c>
      <c r="D800">
        <v>0</v>
      </c>
      <c r="E800">
        <v>0.75</v>
      </c>
      <c r="J800" s="1">
        <v>3</v>
      </c>
      <c r="M800" t="e">
        <v>#NUM!</v>
      </c>
      <c r="P800" t="b">
        <f t="shared" si="121"/>
        <v>1</v>
      </c>
      <c r="Q800" t="b">
        <f t="shared" si="122"/>
        <v>1</v>
      </c>
    </row>
    <row r="801" spans="1:17">
      <c r="A801">
        <v>10</v>
      </c>
      <c r="B801" t="e">
        <f t="shared" si="120"/>
        <v>#NUM!</v>
      </c>
      <c r="C801">
        <v>10</v>
      </c>
      <c r="D801">
        <v>1</v>
      </c>
      <c r="E801">
        <v>0.75</v>
      </c>
      <c r="J801" s="1">
        <v>3</v>
      </c>
      <c r="M801" t="e">
        <v>#NUM!</v>
      </c>
      <c r="P801" t="b">
        <f t="shared" si="121"/>
        <v>1</v>
      </c>
      <c r="Q801" t="b">
        <f t="shared" si="122"/>
        <v>1</v>
      </c>
    </row>
    <row r="802" spans="1:17">
      <c r="A802" t="s">
        <v>81</v>
      </c>
      <c r="B802" t="e">
        <f t="shared" si="120"/>
        <v>#NUM!</v>
      </c>
      <c r="C802">
        <v>10</v>
      </c>
      <c r="D802">
        <v>0.3</v>
      </c>
      <c r="E802">
        <v>0</v>
      </c>
      <c r="J802" s="1">
        <v>3</v>
      </c>
      <c r="M802" t="e">
        <v>#NUM!</v>
      </c>
      <c r="P802" t="b">
        <f t="shared" si="121"/>
        <v>1</v>
      </c>
      <c r="Q802" t="b">
        <f t="shared" si="122"/>
        <v>1</v>
      </c>
    </row>
    <row r="803" spans="1:17">
      <c r="A803" t="s">
        <v>81</v>
      </c>
      <c r="B803" t="e">
        <f t="shared" si="120"/>
        <v>#NUM!</v>
      </c>
      <c r="C803">
        <v>10</v>
      </c>
      <c r="D803">
        <v>0.3</v>
      </c>
      <c r="E803">
        <v>1</v>
      </c>
      <c r="J803" s="1">
        <v>3</v>
      </c>
      <c r="M803" t="e">
        <v>#NUM!</v>
      </c>
      <c r="P803" t="b">
        <f t="shared" si="121"/>
        <v>1</v>
      </c>
      <c r="Q803" t="b">
        <f t="shared" si="122"/>
        <v>1</v>
      </c>
    </row>
    <row r="804" spans="1:17">
      <c r="A804" t="s">
        <v>81</v>
      </c>
      <c r="B804" t="e">
        <f t="shared" si="120"/>
        <v>#NUM!</v>
      </c>
      <c r="C804">
        <v>10</v>
      </c>
      <c r="D804">
        <v>-1E-3</v>
      </c>
      <c r="E804">
        <v>0.75</v>
      </c>
      <c r="J804" s="1">
        <v>3</v>
      </c>
      <c r="M804" t="e">
        <v>#NUM!</v>
      </c>
      <c r="P804" t="b">
        <f t="shared" si="121"/>
        <v>1</v>
      </c>
      <c r="Q804" t="b">
        <f t="shared" si="122"/>
        <v>1</v>
      </c>
    </row>
    <row r="805" spans="1:17">
      <c r="A805" t="s">
        <v>81</v>
      </c>
      <c r="B805" t="e">
        <f t="shared" si="120"/>
        <v>#NUM!</v>
      </c>
      <c r="C805">
        <v>10</v>
      </c>
      <c r="D805">
        <v>1.0009999999999999</v>
      </c>
      <c r="E805">
        <v>0.75</v>
      </c>
      <c r="J805" s="1">
        <v>3</v>
      </c>
      <c r="M805" t="e">
        <v>#NUM!</v>
      </c>
      <c r="P805" t="b">
        <f t="shared" si="121"/>
        <v>1</v>
      </c>
      <c r="Q805" t="b">
        <f t="shared" si="122"/>
        <v>1</v>
      </c>
    </row>
    <row r="806" spans="1:17">
      <c r="A806" t="s">
        <v>81</v>
      </c>
      <c r="B806" t="e">
        <f t="shared" si="120"/>
        <v>#NUM!</v>
      </c>
      <c r="C806">
        <v>-1</v>
      </c>
      <c r="D806">
        <v>0.3</v>
      </c>
      <c r="E806">
        <v>0.75</v>
      </c>
      <c r="J806" s="1">
        <v>3</v>
      </c>
      <c r="M806" t="e">
        <v>#NUM!</v>
      </c>
      <c r="P806" t="b">
        <f t="shared" si="121"/>
        <v>1</v>
      </c>
      <c r="Q806" t="b">
        <f t="shared" si="122"/>
        <v>1</v>
      </c>
    </row>
    <row r="807" spans="1:17">
      <c r="A807" t="s">
        <v>81</v>
      </c>
      <c r="B807" t="e">
        <f t="shared" si="120"/>
        <v>#NUM!</v>
      </c>
      <c r="C807">
        <v>10000000000</v>
      </c>
      <c r="D807">
        <v>0.3</v>
      </c>
      <c r="E807">
        <v>0.75</v>
      </c>
      <c r="J807" s="1">
        <v>3</v>
      </c>
      <c r="M807" t="e">
        <v>#NUM!</v>
      </c>
      <c r="P807" t="b">
        <f t="shared" si="121"/>
        <v>1</v>
      </c>
      <c r="Q807" t="b">
        <f t="shared" si="122"/>
        <v>1</v>
      </c>
    </row>
    <row r="809" spans="1:17">
      <c r="A809">
        <v>0.5</v>
      </c>
      <c r="B809">
        <f>PERCENTRANK(C809:E809,F809)</f>
        <v>0.5</v>
      </c>
      <c r="C809">
        <v>1</v>
      </c>
      <c r="D809">
        <v>2</v>
      </c>
      <c r="E809">
        <v>4</v>
      </c>
      <c r="F809">
        <v>2</v>
      </c>
      <c r="J809" s="1">
        <v>4</v>
      </c>
      <c r="K809" t="s">
        <v>71</v>
      </c>
      <c r="L809" t="s">
        <v>71</v>
      </c>
      <c r="P809" t="b">
        <f t="shared" ref="P809:P817" si="123">OR(ISBLANK(B809),IF(ISERROR(B809),ERROR.TYPE(B809)=IF(ISBLANK(M809),ERROR.TYPE(A809),ERROR.TYPE(M809)),IF(ISBLANK(M809),AND(NOT(ISBLANK(A809)),A809=B809),B809=M809)))</f>
        <v>1</v>
      </c>
      <c r="Q809" t="b">
        <f t="shared" ref="Q809:Q817" si="124">IF(ISBLANK(O809),IF(ISERROR(P809),FALSE,P809),O809)</f>
        <v>1</v>
      </c>
    </row>
    <row r="810" spans="1:17">
      <c r="A810">
        <v>0</v>
      </c>
      <c r="B810">
        <f t="shared" ref="B810:B817" si="125">PERCENTRANK(C810:E810,F810)</f>
        <v>0</v>
      </c>
      <c r="C810">
        <v>1</v>
      </c>
      <c r="D810">
        <v>2</v>
      </c>
      <c r="E810">
        <v>6</v>
      </c>
      <c r="F810">
        <v>1</v>
      </c>
      <c r="J810" s="1">
        <v>4</v>
      </c>
      <c r="P810" t="b">
        <f t="shared" si="123"/>
        <v>1</v>
      </c>
      <c r="Q810" t="b">
        <f t="shared" si="124"/>
        <v>1</v>
      </c>
    </row>
    <row r="811" spans="1:17">
      <c r="A811">
        <v>0.5</v>
      </c>
      <c r="B811">
        <f t="shared" si="125"/>
        <v>0.5</v>
      </c>
      <c r="C811">
        <v>1</v>
      </c>
      <c r="D811">
        <v>2.2000000000000002</v>
      </c>
      <c r="E811">
        <v>6.23</v>
      </c>
      <c r="F811">
        <v>2.2000000000000002</v>
      </c>
      <c r="J811" s="1">
        <v>4</v>
      </c>
      <c r="P811" t="b">
        <f t="shared" si="123"/>
        <v>1</v>
      </c>
      <c r="Q811" t="b">
        <f t="shared" si="124"/>
        <v>1</v>
      </c>
    </row>
    <row r="812" spans="1:17">
      <c r="A812">
        <v>1</v>
      </c>
      <c r="B812">
        <f t="shared" si="125"/>
        <v>1</v>
      </c>
      <c r="C812">
        <v>1</v>
      </c>
      <c r="D812">
        <v>2</v>
      </c>
      <c r="E812">
        <v>6</v>
      </c>
      <c r="F812">
        <v>6</v>
      </c>
      <c r="J812" s="1">
        <v>4</v>
      </c>
      <c r="P812" t="b">
        <f t="shared" si="123"/>
        <v>1</v>
      </c>
      <c r="Q812" t="b">
        <f t="shared" si="124"/>
        <v>1</v>
      </c>
    </row>
    <row r="813" spans="1:17">
      <c r="A813">
        <v>0.75</v>
      </c>
      <c r="B813">
        <f t="shared" si="125"/>
        <v>0.75</v>
      </c>
      <c r="C813">
        <v>1</v>
      </c>
      <c r="D813">
        <v>2</v>
      </c>
      <c r="E813">
        <v>4</v>
      </c>
      <c r="F813">
        <v>3</v>
      </c>
      <c r="J813" s="1">
        <v>4</v>
      </c>
      <c r="P813" t="b">
        <f t="shared" si="123"/>
        <v>1</v>
      </c>
      <c r="Q813" t="b">
        <f t="shared" si="124"/>
        <v>1</v>
      </c>
    </row>
    <row r="814" spans="1:17">
      <c r="A814">
        <v>0.625</v>
      </c>
      <c r="B814">
        <f t="shared" si="125"/>
        <v>0.625</v>
      </c>
      <c r="C814">
        <v>1</v>
      </c>
      <c r="D814">
        <v>2</v>
      </c>
      <c r="E814">
        <v>6</v>
      </c>
      <c r="F814">
        <v>3</v>
      </c>
      <c r="J814" s="1">
        <v>4</v>
      </c>
      <c r="P814" t="b">
        <f t="shared" si="123"/>
        <v>1</v>
      </c>
      <c r="Q814" t="b">
        <f t="shared" si="124"/>
        <v>1</v>
      </c>
    </row>
    <row r="815" spans="1:17">
      <c r="A815">
        <v>0.82099999999999995</v>
      </c>
      <c r="B815">
        <f t="shared" si="125"/>
        <v>0.82099999999999995</v>
      </c>
      <c r="C815">
        <v>-2.4</v>
      </c>
      <c r="D815">
        <v>-3.4</v>
      </c>
      <c r="E815">
        <v>6</v>
      </c>
      <c r="F815">
        <v>3</v>
      </c>
      <c r="J815" s="1">
        <v>4</v>
      </c>
      <c r="P815" t="b">
        <f t="shared" si="123"/>
        <v>1</v>
      </c>
      <c r="Q815" t="b">
        <f t="shared" si="124"/>
        <v>1</v>
      </c>
    </row>
    <row r="816" spans="1:17">
      <c r="A816" t="s">
        <v>83</v>
      </c>
      <c r="B816" t="e">
        <f t="shared" si="125"/>
        <v>#N/A</v>
      </c>
      <c r="C816">
        <v>1</v>
      </c>
      <c r="D816">
        <v>2</v>
      </c>
      <c r="E816">
        <v>6</v>
      </c>
      <c r="F816">
        <v>7</v>
      </c>
      <c r="J816" s="1">
        <v>4</v>
      </c>
      <c r="M816" t="e">
        <v>#N/A</v>
      </c>
      <c r="P816" t="b">
        <f t="shared" si="123"/>
        <v>1</v>
      </c>
      <c r="Q816" t="b">
        <f t="shared" si="124"/>
        <v>1</v>
      </c>
    </row>
    <row r="817" spans="1:17">
      <c r="A817" t="s">
        <v>83</v>
      </c>
      <c r="B817" t="e">
        <f t="shared" si="125"/>
        <v>#N/A</v>
      </c>
      <c r="C817">
        <v>1</v>
      </c>
      <c r="D817">
        <v>2</v>
      </c>
      <c r="E817">
        <v>6</v>
      </c>
      <c r="F817">
        <v>0</v>
      </c>
      <c r="J817" s="1">
        <v>4</v>
      </c>
      <c r="M817" t="e">
        <v>#N/A</v>
      </c>
      <c r="P817" t="b">
        <f t="shared" si="123"/>
        <v>1</v>
      </c>
      <c r="Q817" t="b">
        <f t="shared" si="124"/>
        <v>1</v>
      </c>
    </row>
    <row r="819" spans="1:17">
      <c r="A819">
        <v>0.82099999999999995</v>
      </c>
      <c r="B819">
        <f>PERCENTRANK(C819:E819,F819,G819)</f>
        <v>0.82099999999999995</v>
      </c>
      <c r="C819">
        <v>-2.4</v>
      </c>
      <c r="D819">
        <v>-3.4</v>
      </c>
      <c r="E819">
        <v>6</v>
      </c>
      <c r="F819">
        <v>3</v>
      </c>
      <c r="G819">
        <v>3</v>
      </c>
      <c r="J819" s="1">
        <v>5</v>
      </c>
      <c r="P819" t="b">
        <f>OR(ISBLANK(B819),IF(ISERROR(B819),ERROR.TYPE(B819)=IF(ISBLANK(M819),ERROR.TYPE(A819),ERROR.TYPE(M819)),IF(ISBLANK(M819),AND(NOT(ISBLANK(A819)),A819=B819),B819=M819)))</f>
        <v>1</v>
      </c>
      <c r="Q819" t="b">
        <f>IF(ISBLANK(O819),IF(ISERROR(P819),FALSE,P819),O819)</f>
        <v>1</v>
      </c>
    </row>
    <row r="820" spans="1:17">
      <c r="A820">
        <v>0.82142000000000004</v>
      </c>
      <c r="B820">
        <f>PERCENTRANK(C820:E820,F820,G820)</f>
        <v>0.82142000000000004</v>
      </c>
      <c r="C820">
        <v>-2.4</v>
      </c>
      <c r="D820">
        <v>-3.4</v>
      </c>
      <c r="E820">
        <v>6</v>
      </c>
      <c r="F820">
        <v>3</v>
      </c>
      <c r="G820">
        <v>5</v>
      </c>
      <c r="J820" s="1">
        <v>5</v>
      </c>
      <c r="P820" t="b">
        <f>OR(ISBLANK(B820),IF(ISERROR(B820),ERROR.TYPE(B820)=IF(ISBLANK(M820),ERROR.TYPE(A820),ERROR.TYPE(M820)),IF(ISBLANK(M820),AND(NOT(ISBLANK(A820)),A820=B820),B820=M820)))</f>
        <v>1</v>
      </c>
      <c r="Q820" t="b">
        <f>IF(ISBLANK(O820),IF(ISERROR(P820),FALSE,P820),O820)</f>
        <v>1</v>
      </c>
    </row>
    <row r="821" spans="1:17">
      <c r="A821">
        <v>0.82142800000000005</v>
      </c>
      <c r="B821">
        <f>PERCENTRANK(C821:E821,F821,G821)</f>
        <v>0.82142800000000005</v>
      </c>
      <c r="C821">
        <v>-2.4</v>
      </c>
      <c r="D821">
        <v>-3.4</v>
      </c>
      <c r="E821">
        <v>6</v>
      </c>
      <c r="F821">
        <v>3</v>
      </c>
      <c r="G821">
        <v>6</v>
      </c>
      <c r="J821" s="1">
        <v>5</v>
      </c>
      <c r="P821" t="b">
        <f>OR(ISBLANK(B821),IF(ISERROR(B821),ERROR.TYPE(B821)=IF(ISBLANK(M821),ERROR.TYPE(A821),ERROR.TYPE(M821)),IF(ISBLANK(M821),AND(NOT(ISBLANK(A821)),A821=B821),B821=M821)))</f>
        <v>1</v>
      </c>
      <c r="Q821" t="b">
        <f>IF(ISBLANK(O821),IF(ISERROR(P821),FALSE,P821),O821)</f>
        <v>1</v>
      </c>
    </row>
    <row r="822" spans="1:17">
      <c r="A822" t="s">
        <v>81</v>
      </c>
      <c r="B822" t="e">
        <f>PERCENTRANK(C822:E822,F822,G822)</f>
        <v>#NUM!</v>
      </c>
      <c r="C822">
        <v>-2.4</v>
      </c>
      <c r="D822">
        <v>-3.4</v>
      </c>
      <c r="E822">
        <v>6</v>
      </c>
      <c r="F822">
        <v>3</v>
      </c>
      <c r="G822">
        <v>0.99</v>
      </c>
      <c r="J822" s="1">
        <v>5</v>
      </c>
      <c r="M822" t="e">
        <v>#NUM!</v>
      </c>
      <c r="P822" t="b">
        <f>OR(ISBLANK(B822),IF(ISERROR(B822),ERROR.TYPE(B822)=IF(ISBLANK(M822),ERROR.TYPE(A822),ERROR.TYPE(M822)),IF(ISBLANK(M822),AND(NOT(ISBLANK(A822)),A822=B822),B822=M822)))</f>
        <v>1</v>
      </c>
      <c r="Q822" t="b">
        <f>IF(ISBLANK(O822),IF(ISERROR(P822),FALSE,P822),O822)</f>
        <v>1</v>
      </c>
    </row>
    <row r="824" spans="1:17">
      <c r="A824">
        <v>0.4</v>
      </c>
      <c r="B824">
        <f>PERCENTRANK(C824:H824,I824)</f>
        <v>0.4</v>
      </c>
      <c r="C824">
        <v>1</v>
      </c>
      <c r="D824">
        <v>2</v>
      </c>
      <c r="E824">
        <v>3</v>
      </c>
      <c r="F824">
        <v>4</v>
      </c>
      <c r="G824">
        <v>5</v>
      </c>
      <c r="H824">
        <v>6</v>
      </c>
      <c r="I824">
        <v>3</v>
      </c>
      <c r="J824" s="1">
        <v>7</v>
      </c>
      <c r="P824" t="b">
        <f>OR(ISBLANK(B824),IF(ISERROR(B824),ERROR.TYPE(B824)=IF(ISBLANK(M824),ERROR.TYPE(A824),ERROR.TYPE(M824)),IF(ISBLANK(M824),AND(NOT(ISBLANK(A824)),A824=B824),B824=M824)))</f>
        <v>1</v>
      </c>
      <c r="Q824" t="b">
        <f>IF(ISBLANK(O824),IF(ISERROR(P824),FALSE,P824),O824)</f>
        <v>1</v>
      </c>
    </row>
    <row r="825" spans="1:17">
      <c r="A825">
        <v>0.4</v>
      </c>
      <c r="B825">
        <f>PERCENTRANK(C825:H825,I825)</f>
        <v>0.4</v>
      </c>
      <c r="C825">
        <v>1</v>
      </c>
      <c r="D825">
        <v>1</v>
      </c>
      <c r="E825">
        <v>4</v>
      </c>
      <c r="F825">
        <v>4</v>
      </c>
      <c r="G825">
        <v>2</v>
      </c>
      <c r="H825">
        <v>2</v>
      </c>
      <c r="I825">
        <v>2</v>
      </c>
      <c r="J825" s="1">
        <v>7</v>
      </c>
      <c r="P825" t="b">
        <f>OR(ISBLANK(B825),IF(ISERROR(B825),ERROR.TYPE(B825)=IF(ISBLANK(M825),ERROR.TYPE(A825),ERROR.TYPE(M825)),IF(ISBLANK(M825),AND(NOT(ISBLANK(A825)),A825=B825),B825=M825)))</f>
        <v>1</v>
      </c>
      <c r="Q825" t="b">
        <f>IF(ISBLANK(O825),IF(ISERROR(P825),FALSE,P825),O825)</f>
        <v>1</v>
      </c>
    </row>
    <row r="826" spans="1:17">
      <c r="A826">
        <v>0.8</v>
      </c>
      <c r="B826">
        <f>PERCENTRANK(C826:H826,I826)</f>
        <v>0.8</v>
      </c>
      <c r="C826">
        <v>1</v>
      </c>
      <c r="D826">
        <v>1</v>
      </c>
      <c r="E826">
        <v>4</v>
      </c>
      <c r="F826">
        <v>4</v>
      </c>
      <c r="G826">
        <v>2</v>
      </c>
      <c r="H826">
        <v>2</v>
      </c>
      <c r="I826">
        <v>4</v>
      </c>
      <c r="J826" s="1">
        <v>7</v>
      </c>
      <c r="P826" t="b">
        <f>OR(ISBLANK(B826),IF(ISERROR(B826),ERROR.TYPE(B826)=IF(ISBLANK(M826),ERROR.TYPE(A826),ERROR.TYPE(M826)),IF(ISBLANK(M826),AND(NOT(ISBLANK(A826)),A826=B826),B826=M826)))</f>
        <v>1</v>
      </c>
      <c r="Q826" t="b">
        <f>IF(ISBLANK(O826),IF(ISERROR(P826),FALSE,P826),O826)</f>
        <v>1</v>
      </c>
    </row>
    <row r="827" spans="1:17">
      <c r="A827">
        <v>0.7</v>
      </c>
      <c r="B827">
        <f>PERCENTRANK(C827:H827,I827)</f>
        <v>0.7</v>
      </c>
      <c r="C827">
        <v>1</v>
      </c>
      <c r="D827">
        <v>1</v>
      </c>
      <c r="E827">
        <v>4</v>
      </c>
      <c r="F827">
        <v>4</v>
      </c>
      <c r="G827">
        <v>2</v>
      </c>
      <c r="H827">
        <v>2</v>
      </c>
      <c r="I827">
        <v>3</v>
      </c>
      <c r="J827" s="1">
        <v>7</v>
      </c>
      <c r="P827" t="b">
        <f>OR(ISBLANK(B827),IF(ISERROR(B827),ERROR.TYPE(B827)=IF(ISBLANK(M827),ERROR.TYPE(A827),ERROR.TYPE(M827)),IF(ISBLANK(M827),AND(NOT(ISBLANK(A827)),A827=B827),B827=M827)))</f>
        <v>1</v>
      </c>
      <c r="Q827" t="b">
        <f>IF(ISBLANK(O827),IF(ISERROR(P827),FALSE,P827),O827)</f>
        <v>1</v>
      </c>
    </row>
    <row r="829" spans="1:17">
      <c r="A829">
        <v>1</v>
      </c>
      <c r="B829">
        <f>PERCENTRANK(C829,D829)</f>
        <v>1</v>
      </c>
      <c r="C829">
        <v>2</v>
      </c>
      <c r="D829">
        <v>2</v>
      </c>
      <c r="J829" s="1">
        <v>2</v>
      </c>
      <c r="P829" t="b">
        <f>OR(ISBLANK(B829),IF(ISERROR(B829),ERROR.TYPE(B829)=IF(ISBLANK(M829),ERROR.TYPE(A829),ERROR.TYPE(M829)),IF(ISBLANK(M829),AND(NOT(ISBLANK(A829)),A829=B829),B829=M829)))</f>
        <v>1</v>
      </c>
      <c r="Q829" t="b">
        <f>IF(ISBLANK(O829),IF(ISERROR(P829),FALSE,P829),O829)</f>
        <v>1</v>
      </c>
    </row>
    <row r="830" spans="1:17">
      <c r="A830" t="s">
        <v>83</v>
      </c>
      <c r="B830" t="e">
        <f>PERCENTRANK(C830,D830)</f>
        <v>#N/A</v>
      </c>
      <c r="C830">
        <v>2</v>
      </c>
      <c r="D830">
        <v>3</v>
      </c>
      <c r="J830" s="1">
        <v>2</v>
      </c>
      <c r="M830" t="e">
        <v>#N/A</v>
      </c>
      <c r="P830" t="b">
        <f>OR(ISBLANK(B830),IF(ISERROR(B830),ERROR.TYPE(B830)=IF(ISBLANK(M830),ERROR.TYPE(A830),ERROR.TYPE(M830)),IF(ISBLANK(M830),AND(NOT(ISBLANK(A830)),A830=B830),B830=M830)))</f>
        <v>1</v>
      </c>
      <c r="Q830" t="b">
        <f>IF(ISBLANK(O830),IF(ISERROR(P830),FALSE,P830),O830)</f>
        <v>1</v>
      </c>
    </row>
    <row r="832" spans="1:17">
      <c r="A832">
        <v>2</v>
      </c>
      <c r="B832">
        <f>MODE(C832:G832)</f>
        <v>2</v>
      </c>
      <c r="C832">
        <v>1</v>
      </c>
      <c r="D832">
        <v>2</v>
      </c>
      <c r="E832">
        <v>2</v>
      </c>
      <c r="F832">
        <v>4</v>
      </c>
      <c r="G832">
        <v>5</v>
      </c>
      <c r="J832" s="1">
        <v>5</v>
      </c>
      <c r="K832" t="s">
        <v>72</v>
      </c>
      <c r="L832" t="s">
        <v>72</v>
      </c>
      <c r="P832" t="b">
        <f>OR(ISBLANK(B832),IF(ISERROR(B832),ERROR.TYPE(B832)=IF(ISBLANK(M832),ERROR.TYPE(A832),ERROR.TYPE(M832)),IF(ISBLANK(M832),AND(NOT(ISBLANK(A832)),A832=B832),B832=M832)))</f>
        <v>1</v>
      </c>
      <c r="Q832" t="b">
        <f>IF(ISBLANK(O832),IF(ISERROR(P832),FALSE,P832),O832)</f>
        <v>1</v>
      </c>
    </row>
    <row r="833" spans="1:17">
      <c r="A833">
        <v>5</v>
      </c>
      <c r="B833">
        <f>MODE(C833:G833)</f>
        <v>5</v>
      </c>
      <c r="C833">
        <v>2</v>
      </c>
      <c r="D833">
        <v>5</v>
      </c>
      <c r="E833">
        <v>3</v>
      </c>
      <c r="F833">
        <v>4</v>
      </c>
      <c r="G833">
        <v>5</v>
      </c>
      <c r="J833" s="1">
        <v>5</v>
      </c>
      <c r="P833" t="b">
        <f>OR(ISBLANK(B833),IF(ISERROR(B833),ERROR.TYPE(B833)=IF(ISBLANK(M833),ERROR.TYPE(A833),ERROR.TYPE(M833)),IF(ISBLANK(M833),AND(NOT(ISBLANK(A833)),A833=B833),B833=M833)))</f>
        <v>1</v>
      </c>
      <c r="Q833" t="b">
        <f>IF(ISBLANK(O833),IF(ISERROR(P833),FALSE,P833),O833)</f>
        <v>1</v>
      </c>
    </row>
    <row r="834" spans="1:17">
      <c r="A834">
        <v>2</v>
      </c>
      <c r="B834">
        <f>MODE(C834:G834)</f>
        <v>2</v>
      </c>
      <c r="C834">
        <v>2</v>
      </c>
      <c r="D834">
        <v>2</v>
      </c>
      <c r="E834">
        <v>1</v>
      </c>
      <c r="F834">
        <v>1</v>
      </c>
      <c r="G834">
        <v>4</v>
      </c>
      <c r="J834" s="1">
        <v>5</v>
      </c>
      <c r="P834" t="b">
        <f>OR(ISBLANK(B834),IF(ISERROR(B834),ERROR.TYPE(B834)=IF(ISBLANK(M834),ERROR.TYPE(A834),ERROR.TYPE(M834)),IF(ISBLANK(M834),AND(NOT(ISBLANK(A834)),A834=B834),B834=M834)))</f>
        <v>1</v>
      </c>
      <c r="Q834" t="b">
        <f>IF(ISBLANK(O834),IF(ISERROR(P834),FALSE,P834),O834)</f>
        <v>1</v>
      </c>
    </row>
    <row r="836" spans="1:17">
      <c r="A836">
        <v>2</v>
      </c>
      <c r="B836">
        <f>MODE(C836:I836)</f>
        <v>2</v>
      </c>
      <c r="C836">
        <v>1</v>
      </c>
      <c r="D836">
        <v>1</v>
      </c>
      <c r="E836">
        <v>4</v>
      </c>
      <c r="F836">
        <v>4</v>
      </c>
      <c r="G836">
        <v>2</v>
      </c>
      <c r="H836">
        <v>2</v>
      </c>
      <c r="I836">
        <v>2</v>
      </c>
      <c r="J836" s="1">
        <v>7</v>
      </c>
      <c r="P836" t="b">
        <f>OR(ISBLANK(B836),IF(ISERROR(B836),ERROR.TYPE(B836)=IF(ISBLANK(M836),ERROR.TYPE(A836),ERROR.TYPE(M836)),IF(ISBLANK(M836),AND(NOT(ISBLANK(A836)),A836=B836),B836=M836)))</f>
        <v>1</v>
      </c>
      <c r="Q836" t="b">
        <f>IF(ISBLANK(O836),IF(ISERROR(P836),FALSE,P836),O836)</f>
        <v>1</v>
      </c>
    </row>
    <row r="837" spans="1:17">
      <c r="A837">
        <v>3</v>
      </c>
      <c r="B837">
        <f>MODE(C837:I837)</f>
        <v>3</v>
      </c>
      <c r="C837">
        <v>2</v>
      </c>
      <c r="D837">
        <v>2</v>
      </c>
      <c r="E837">
        <v>4</v>
      </c>
      <c r="F837">
        <v>3</v>
      </c>
      <c r="G837">
        <v>3</v>
      </c>
      <c r="H837">
        <v>3</v>
      </c>
      <c r="I837">
        <v>4</v>
      </c>
      <c r="J837" s="1">
        <v>7</v>
      </c>
      <c r="P837" t="b">
        <f>OR(ISBLANK(B837),IF(ISERROR(B837),ERROR.TYPE(B837)=IF(ISBLANK(M837),ERROR.TYPE(A837),ERROR.TYPE(M837)),IF(ISBLANK(M837),AND(NOT(ISBLANK(A837)),A837=B837),B837=M837)))</f>
        <v>1</v>
      </c>
      <c r="Q837" t="b">
        <f>IF(ISBLANK(O837),IF(ISERROR(P837),FALSE,P837),O837)</f>
        <v>1</v>
      </c>
    </row>
    <row r="838" spans="1:17">
      <c r="A838">
        <v>5</v>
      </c>
      <c r="B838">
        <f>MODE(C838:I838)</f>
        <v>5</v>
      </c>
      <c r="C838">
        <v>1</v>
      </c>
      <c r="D838">
        <v>5</v>
      </c>
      <c r="E838">
        <v>3</v>
      </c>
      <c r="F838">
        <v>4</v>
      </c>
      <c r="G838">
        <v>5</v>
      </c>
      <c r="H838">
        <v>2</v>
      </c>
      <c r="I838">
        <v>3</v>
      </c>
      <c r="J838" s="1">
        <v>7</v>
      </c>
      <c r="P838" t="b">
        <f>OR(ISBLANK(B838),IF(ISERROR(B838),ERROR.TYPE(B838)=IF(ISBLANK(M838),ERROR.TYPE(A838),ERROR.TYPE(M838)),IF(ISBLANK(M838),AND(NOT(ISBLANK(A838)),A838=B838),B838=M838)))</f>
        <v>1</v>
      </c>
      <c r="Q838" t="b">
        <f>IF(ISBLANK(O838),IF(ISERROR(P838),FALSE,P838),O838)</f>
        <v>1</v>
      </c>
    </row>
    <row r="839" spans="1:17">
      <c r="A839">
        <v>2</v>
      </c>
      <c r="B839">
        <f>MODE(C839:I839)</f>
        <v>2</v>
      </c>
      <c r="C839">
        <v>1</v>
      </c>
      <c r="D839">
        <v>7</v>
      </c>
      <c r="E839">
        <v>3</v>
      </c>
      <c r="F839">
        <v>4</v>
      </c>
      <c r="G839">
        <v>5</v>
      </c>
      <c r="H839">
        <v>2</v>
      </c>
      <c r="I839">
        <v>2</v>
      </c>
      <c r="J839" s="1">
        <v>7</v>
      </c>
      <c r="P839" t="b">
        <f>OR(ISBLANK(B839),IF(ISERROR(B839),ERROR.TYPE(B839)=IF(ISBLANK(M839),ERROR.TYPE(A839),ERROR.TYPE(M839)),IF(ISBLANK(M839),AND(NOT(ISBLANK(A839)),A839=B839),B839=M839)))</f>
        <v>1</v>
      </c>
      <c r="Q839" t="b">
        <f>IF(ISBLANK(O839),IF(ISERROR(P839),FALSE,P839),O839)</f>
        <v>1</v>
      </c>
    </row>
    <row r="840" spans="1:17">
      <c r="A840" t="s">
        <v>83</v>
      </c>
      <c r="B840" t="e">
        <f>MODE(C840:I840)</f>
        <v>#N/A</v>
      </c>
      <c r="C840">
        <v>1</v>
      </c>
      <c r="D840">
        <v>2</v>
      </c>
      <c r="E840">
        <v>3</v>
      </c>
      <c r="F840">
        <v>4</v>
      </c>
      <c r="G840">
        <v>5</v>
      </c>
      <c r="H840">
        <v>6</v>
      </c>
      <c r="I840">
        <v>7</v>
      </c>
      <c r="J840" s="1">
        <v>7</v>
      </c>
      <c r="M840" t="e">
        <v>#N/A</v>
      </c>
      <c r="P840" t="b">
        <f>OR(ISBLANK(B840),IF(ISERROR(B840),ERROR.TYPE(B840)=IF(ISBLANK(M840),ERROR.TYPE(A840),ERROR.TYPE(M840)),IF(ISBLANK(M840),AND(NOT(ISBLANK(A840)),A840=B840),B840=M840)))</f>
        <v>1</v>
      </c>
      <c r="Q840" t="b">
        <f>IF(ISBLANK(O840),IF(ISERROR(P840),FALSE,P840),O840)</f>
        <v>1</v>
      </c>
    </row>
    <row r="842" spans="1:17">
      <c r="A842" t="s">
        <v>83</v>
      </c>
      <c r="B842" t="e">
        <f>MODE(C842)</f>
        <v>#N/A</v>
      </c>
      <c r="C842">
        <v>2</v>
      </c>
      <c r="J842" s="1">
        <v>1</v>
      </c>
      <c r="M842" t="e">
        <v>#N/A</v>
      </c>
      <c r="P842" t="b">
        <f>OR(ISBLANK(B842),IF(ISERROR(B842),ERROR.TYPE(B842)=IF(ISBLANK(M842),ERROR.TYPE(A842),ERROR.TYPE(M842)),IF(ISBLANK(M842),AND(NOT(ISBLANK(A842)),A842=B842),B842=M842)))</f>
        <v>1</v>
      </c>
      <c r="Q842" t="b">
        <f>IF(ISBLANK(O842),IF(ISERROR(P842),FALSE,P842),O842)</f>
        <v>1</v>
      </c>
    </row>
    <row r="844" spans="1:17">
      <c r="A844">
        <v>3</v>
      </c>
      <c r="B844">
        <f>TRIMMEAN(C844:G844,H844)</f>
        <v>3</v>
      </c>
      <c r="C844">
        <v>1</v>
      </c>
      <c r="D844">
        <v>2</v>
      </c>
      <c r="E844">
        <v>3</v>
      </c>
      <c r="F844">
        <v>4</v>
      </c>
      <c r="G844">
        <v>5</v>
      </c>
      <c r="H844">
        <v>0.5</v>
      </c>
      <c r="J844" s="1">
        <v>6</v>
      </c>
      <c r="K844" t="s">
        <v>73</v>
      </c>
      <c r="L844" t="s">
        <v>73</v>
      </c>
      <c r="P844" t="b">
        <f>OR(ISBLANK(B844),IF(ISERROR(B844),ERROR.TYPE(B844)=IF(ISBLANK(M844),ERROR.TYPE(A844),ERROR.TYPE(M844)),IF(ISBLANK(M844),AND(NOT(ISBLANK(A844)),A844=B844),B844=M844)))</f>
        <v>1</v>
      </c>
      <c r="Q844" t="b">
        <f>IF(ISBLANK(O844),IF(ISERROR(P844),FALSE,P844),O844)</f>
        <v>1</v>
      </c>
    </row>
    <row r="845" spans="1:17">
      <c r="A845">
        <v>4</v>
      </c>
      <c r="B845">
        <f>TRIMMEAN(C845:G845,H845)</f>
        <v>4</v>
      </c>
      <c r="C845">
        <v>5</v>
      </c>
      <c r="D845">
        <v>2</v>
      </c>
      <c r="E845">
        <v>3</v>
      </c>
      <c r="F845">
        <v>4</v>
      </c>
      <c r="G845">
        <v>5</v>
      </c>
      <c r="H845">
        <v>0.5</v>
      </c>
      <c r="J845" s="1">
        <v>6</v>
      </c>
      <c r="P845" t="b">
        <f>OR(ISBLANK(B845),IF(ISERROR(B845),ERROR.TYPE(B845)=IF(ISBLANK(M845),ERROR.TYPE(A845),ERROR.TYPE(M845)),IF(ISBLANK(M845),AND(NOT(ISBLANK(A845)),A845=B845),B845=M845)))</f>
        <v>1</v>
      </c>
      <c r="Q845" t="b">
        <f>IF(ISBLANK(O845),IF(ISERROR(P845),FALSE,P845),O845)</f>
        <v>1</v>
      </c>
    </row>
    <row r="846" spans="1:17">
      <c r="A846">
        <v>3</v>
      </c>
      <c r="B846">
        <f>TRIMMEAN(C846:G846,H846)</f>
        <v>3</v>
      </c>
      <c r="C846">
        <v>1</v>
      </c>
      <c r="D846">
        <v>2</v>
      </c>
      <c r="E846">
        <v>3</v>
      </c>
      <c r="F846">
        <v>4</v>
      </c>
      <c r="G846">
        <v>5</v>
      </c>
      <c r="H846">
        <v>0.2</v>
      </c>
      <c r="J846" s="1">
        <v>6</v>
      </c>
      <c r="P846" t="b">
        <f>OR(ISBLANK(B846),IF(ISERROR(B846),ERROR.TYPE(B846)=IF(ISBLANK(M846),ERROR.TYPE(A846),ERROR.TYPE(M846)),IF(ISBLANK(M846),AND(NOT(ISBLANK(A846)),A846=B846),B846=M846)))</f>
        <v>1</v>
      </c>
      <c r="Q846" t="b">
        <f>IF(ISBLANK(O846),IF(ISERROR(P846),FALSE,P846),O846)</f>
        <v>1</v>
      </c>
    </row>
    <row r="847" spans="1:17">
      <c r="A847">
        <v>3</v>
      </c>
      <c r="B847">
        <f>TRIMMEAN(C847:G847,H847)</f>
        <v>3</v>
      </c>
      <c r="C847">
        <v>1</v>
      </c>
      <c r="D847">
        <v>2</v>
      </c>
      <c r="E847">
        <v>3</v>
      </c>
      <c r="F847">
        <v>4</v>
      </c>
      <c r="G847">
        <v>5</v>
      </c>
      <c r="H847">
        <v>0</v>
      </c>
      <c r="J847" s="1">
        <v>6</v>
      </c>
      <c r="P847" t="b">
        <f>OR(ISBLANK(B847),IF(ISERROR(B847),ERROR.TYPE(B847)=IF(ISBLANK(M847),ERROR.TYPE(A847),ERROR.TYPE(M847)),IF(ISBLANK(M847),AND(NOT(ISBLANK(A847)),A847=B847),B847=M847)))</f>
        <v>1</v>
      </c>
      <c r="Q847" t="b">
        <f>IF(ISBLANK(O847),IF(ISERROR(P847),FALSE,P847),O847)</f>
        <v>1</v>
      </c>
    </row>
    <row r="848" spans="1:17">
      <c r="A848">
        <v>3</v>
      </c>
      <c r="B848">
        <f>TRIMMEAN(C848:G848,H848)</f>
        <v>3</v>
      </c>
      <c r="C848">
        <v>1</v>
      </c>
      <c r="D848">
        <v>2</v>
      </c>
      <c r="E848">
        <v>3</v>
      </c>
      <c r="F848">
        <v>4</v>
      </c>
      <c r="G848">
        <v>5</v>
      </c>
      <c r="H848">
        <v>0.4</v>
      </c>
      <c r="J848" s="1">
        <v>6</v>
      </c>
      <c r="P848" t="b">
        <f>OR(ISBLANK(B848),IF(ISERROR(B848),ERROR.TYPE(B848)=IF(ISBLANK(M848),ERROR.TYPE(A848),ERROR.TYPE(M848)),IF(ISBLANK(M848),AND(NOT(ISBLANK(A848)),A848=B848),B848=M848)))</f>
        <v>1</v>
      </c>
      <c r="Q848" t="b">
        <f>IF(ISBLANK(O848),IF(ISERROR(P848),FALSE,P848),O848)</f>
        <v>1</v>
      </c>
    </row>
    <row r="850" spans="1:17">
      <c r="A850">
        <v>2.4333333333333331</v>
      </c>
      <c r="B850">
        <f>TRIMMEAN(C850:H850,I850)</f>
        <v>2.4333333333333331</v>
      </c>
      <c r="C850">
        <v>2.2000000000000002</v>
      </c>
      <c r="D850">
        <v>-1</v>
      </c>
      <c r="E850">
        <v>3.4</v>
      </c>
      <c r="F850">
        <v>5</v>
      </c>
      <c r="G850">
        <v>4</v>
      </c>
      <c r="H850">
        <v>1</v>
      </c>
      <c r="I850">
        <v>0.1</v>
      </c>
      <c r="J850" s="1">
        <v>7</v>
      </c>
      <c r="P850" t="b">
        <f>OR(ISBLANK(B850),IF(ISERROR(B850),ERROR.TYPE(B850)=IF(ISBLANK(M850),ERROR.TYPE(A850),ERROR.TYPE(M850)),IF(ISBLANK(M850),AND(NOT(ISBLANK(A850)),A850=B850),B850=M850)))</f>
        <v>1</v>
      </c>
      <c r="Q850" t="b">
        <f>IF(ISBLANK(O850),IF(ISERROR(P850),FALSE,P850),O850)</f>
        <v>1</v>
      </c>
    </row>
    <row r="851" spans="1:17">
      <c r="A851">
        <v>2.65</v>
      </c>
      <c r="B851">
        <f>TRIMMEAN(C851:H851,I851)</f>
        <v>2.65</v>
      </c>
      <c r="C851">
        <v>2.2000000000000002</v>
      </c>
      <c r="D851">
        <v>-1</v>
      </c>
      <c r="E851">
        <v>3.4</v>
      </c>
      <c r="F851">
        <v>5</v>
      </c>
      <c r="G851">
        <v>4</v>
      </c>
      <c r="H851">
        <v>1</v>
      </c>
      <c r="I851">
        <v>0.6</v>
      </c>
      <c r="J851" s="1">
        <v>7</v>
      </c>
      <c r="P851" t="b">
        <f>OR(ISBLANK(B851),IF(ISERROR(B851),ERROR.TYPE(B851)=IF(ISBLANK(M851),ERROR.TYPE(A851),ERROR.TYPE(M851)),IF(ISBLANK(M851),AND(NOT(ISBLANK(A851)),A851=B851),B851=M851)))</f>
        <v>1</v>
      </c>
      <c r="Q851" t="b">
        <f>IF(ISBLANK(O851),IF(ISERROR(P851),FALSE,P851),O851)</f>
        <v>1</v>
      </c>
    </row>
    <row r="852" spans="1:17">
      <c r="A852" t="s">
        <v>81</v>
      </c>
      <c r="B852" t="e">
        <f>TRIMMEAN(C852:H852,I852)</f>
        <v>#NUM!</v>
      </c>
      <c r="C852">
        <v>2.2000000000000002</v>
      </c>
      <c r="D852">
        <v>-1</v>
      </c>
      <c r="E852">
        <v>3.4</v>
      </c>
      <c r="F852">
        <v>5</v>
      </c>
      <c r="G852">
        <v>4</v>
      </c>
      <c r="H852">
        <v>1</v>
      </c>
      <c r="I852">
        <v>1</v>
      </c>
      <c r="J852" s="1">
        <v>7</v>
      </c>
      <c r="M852" t="e">
        <v>#NUM!</v>
      </c>
      <c r="P852" t="b">
        <f>OR(ISBLANK(B852),IF(ISERROR(B852),ERROR.TYPE(B852)=IF(ISBLANK(M852),ERROR.TYPE(A852),ERROR.TYPE(M852)),IF(ISBLANK(M852),AND(NOT(ISBLANK(A852)),A852=B852),B852=M852)))</f>
        <v>1</v>
      </c>
      <c r="Q852" t="b">
        <f>IF(ISBLANK(O852),IF(ISERROR(P852),FALSE,P852),O852)</f>
        <v>1</v>
      </c>
    </row>
    <row r="853" spans="1:17">
      <c r="A853" t="s">
        <v>81</v>
      </c>
      <c r="B853" t="e">
        <f>TRIMMEAN(C853:H853,I853)</f>
        <v>#NUM!</v>
      </c>
      <c r="C853">
        <v>2.2000000000000002</v>
      </c>
      <c r="D853">
        <v>-1</v>
      </c>
      <c r="E853">
        <v>3.4</v>
      </c>
      <c r="F853">
        <v>5</v>
      </c>
      <c r="G853">
        <v>4</v>
      </c>
      <c r="H853">
        <v>1</v>
      </c>
      <c r="I853">
        <v>-0.01</v>
      </c>
      <c r="J853" s="1">
        <v>7</v>
      </c>
      <c r="M853" t="e">
        <v>#NUM!</v>
      </c>
      <c r="P853" t="b">
        <f>OR(ISBLANK(B853),IF(ISERROR(B853),ERROR.TYPE(B853)=IF(ISBLANK(M853),ERROR.TYPE(A853),ERROR.TYPE(M853)),IF(ISBLANK(M853),AND(NOT(ISBLANK(A853)),A853=B853),B853=M853)))</f>
        <v>1</v>
      </c>
      <c r="Q853" t="b">
        <f>IF(ISBLANK(O853),IF(ISERROR(P853),FALSE,P853),O853)</f>
        <v>1</v>
      </c>
    </row>
    <row r="855" spans="1:17">
      <c r="A855">
        <v>1</v>
      </c>
      <c r="B855">
        <f>TRIMMEAN(C855,D855)</f>
        <v>1</v>
      </c>
      <c r="C855">
        <v>1</v>
      </c>
      <c r="D855">
        <v>0.5</v>
      </c>
      <c r="J855" s="1">
        <v>2</v>
      </c>
      <c r="P855" t="b">
        <f>OR(ISBLANK(B855),IF(ISERROR(B855),ERROR.TYPE(B855)=IF(ISBLANK(M855),ERROR.TYPE(A855),ERROR.TYPE(M855)),IF(ISBLANK(M855),AND(NOT(ISBLANK(A855)),A855=B855),B855=M855)))</f>
        <v>1</v>
      </c>
      <c r="Q855" t="b">
        <f>IF(ISBLANK(O855),IF(ISERROR(P855),FALSE,P855),O855)</f>
        <v>1</v>
      </c>
    </row>
    <row r="857" spans="1:17">
      <c r="A857">
        <v>1</v>
      </c>
      <c r="B857">
        <f t="shared" ref="B857:B862" si="126">QUARTILE(C857:G857,H857)</f>
        <v>1</v>
      </c>
      <c r="C857">
        <v>1</v>
      </c>
      <c r="D857">
        <v>2</v>
      </c>
      <c r="E857">
        <v>3</v>
      </c>
      <c r="F857">
        <v>4</v>
      </c>
      <c r="G857">
        <v>5</v>
      </c>
      <c r="H857">
        <v>0</v>
      </c>
      <c r="J857" s="1">
        <v>6</v>
      </c>
      <c r="K857" t="s">
        <v>74</v>
      </c>
      <c r="L857" t="s">
        <v>74</v>
      </c>
      <c r="P857" t="b">
        <f t="shared" ref="P857:P862" si="127">OR(ISBLANK(B857),IF(ISERROR(B857),ERROR.TYPE(B857)=IF(ISBLANK(M857),ERROR.TYPE(A857),ERROR.TYPE(M857)),IF(ISBLANK(M857),AND(NOT(ISBLANK(A857)),A857=B857),B857=M857)))</f>
        <v>1</v>
      </c>
      <c r="Q857" t="b">
        <f t="shared" ref="Q857:Q862" si="128">IF(ISBLANK(O857),IF(ISERROR(P857),FALSE,P857),O857)</f>
        <v>1</v>
      </c>
    </row>
    <row r="858" spans="1:17">
      <c r="A858">
        <v>3</v>
      </c>
      <c r="B858">
        <f t="shared" si="126"/>
        <v>3</v>
      </c>
      <c r="C858">
        <v>5</v>
      </c>
      <c r="D858">
        <v>2</v>
      </c>
      <c r="E858">
        <v>3</v>
      </c>
      <c r="F858">
        <v>4</v>
      </c>
      <c r="G858">
        <v>5</v>
      </c>
      <c r="H858">
        <v>1</v>
      </c>
      <c r="J858" s="1">
        <v>6</v>
      </c>
      <c r="P858" t="b">
        <f t="shared" si="127"/>
        <v>1</v>
      </c>
      <c r="Q858" t="b">
        <f t="shared" si="128"/>
        <v>1</v>
      </c>
    </row>
    <row r="859" spans="1:17">
      <c r="A859">
        <v>3</v>
      </c>
      <c r="B859">
        <f t="shared" si="126"/>
        <v>3</v>
      </c>
      <c r="C859">
        <v>1</v>
      </c>
      <c r="D859">
        <v>2</v>
      </c>
      <c r="E859">
        <v>3</v>
      </c>
      <c r="F859">
        <v>4</v>
      </c>
      <c r="G859">
        <v>5</v>
      </c>
      <c r="H859">
        <v>2</v>
      </c>
      <c r="J859" s="1">
        <v>6</v>
      </c>
      <c r="P859" t="b">
        <f t="shared" si="127"/>
        <v>1</v>
      </c>
      <c r="Q859" t="b">
        <f t="shared" si="128"/>
        <v>1</v>
      </c>
    </row>
    <row r="860" spans="1:17">
      <c r="A860">
        <v>5</v>
      </c>
      <c r="B860">
        <f t="shared" si="126"/>
        <v>5</v>
      </c>
      <c r="C860">
        <v>1</v>
      </c>
      <c r="D860">
        <v>2</v>
      </c>
      <c r="E860">
        <v>3</v>
      </c>
      <c r="F860">
        <v>4</v>
      </c>
      <c r="G860">
        <v>5</v>
      </c>
      <c r="H860">
        <v>4.5</v>
      </c>
      <c r="J860" s="1">
        <v>6</v>
      </c>
      <c r="P860" t="b">
        <f t="shared" si="127"/>
        <v>1</v>
      </c>
      <c r="Q860" t="b">
        <f t="shared" si="128"/>
        <v>1</v>
      </c>
    </row>
    <row r="861" spans="1:17">
      <c r="A861" t="s">
        <v>81</v>
      </c>
      <c r="B861" t="e">
        <f t="shared" si="126"/>
        <v>#NUM!</v>
      </c>
      <c r="C861">
        <v>1</v>
      </c>
      <c r="D861">
        <v>2</v>
      </c>
      <c r="E861">
        <v>3</v>
      </c>
      <c r="F861">
        <v>4</v>
      </c>
      <c r="G861">
        <v>5</v>
      </c>
      <c r="H861">
        <v>5</v>
      </c>
      <c r="J861" s="1">
        <v>6</v>
      </c>
      <c r="M861" t="e">
        <v>#NUM!</v>
      </c>
      <c r="P861" t="b">
        <f t="shared" si="127"/>
        <v>1</v>
      </c>
      <c r="Q861" t="b">
        <f t="shared" si="128"/>
        <v>1</v>
      </c>
    </row>
    <row r="862" spans="1:17">
      <c r="A862" t="s">
        <v>81</v>
      </c>
      <c r="B862" t="e">
        <f t="shared" si="126"/>
        <v>#NUM!</v>
      </c>
      <c r="C862">
        <v>1</v>
      </c>
      <c r="D862">
        <v>2</v>
      </c>
      <c r="E862">
        <v>3</v>
      </c>
      <c r="F862">
        <v>4</v>
      </c>
      <c r="G862">
        <v>5</v>
      </c>
      <c r="H862">
        <v>-0.01</v>
      </c>
      <c r="J862" s="1">
        <v>6</v>
      </c>
      <c r="M862" t="e">
        <v>#NUM!</v>
      </c>
      <c r="P862" t="b">
        <f t="shared" si="127"/>
        <v>1</v>
      </c>
      <c r="Q862" t="b">
        <f t="shared" si="128"/>
        <v>1</v>
      </c>
    </row>
    <row r="864" spans="1:17">
      <c r="A864">
        <v>1.3</v>
      </c>
      <c r="B864">
        <f>QUARTILE(C864:H864,I864)</f>
        <v>1.3</v>
      </c>
      <c r="C864">
        <v>2.2000000000000002</v>
      </c>
      <c r="D864">
        <v>-1</v>
      </c>
      <c r="E864">
        <v>3.4</v>
      </c>
      <c r="F864">
        <v>5</v>
      </c>
      <c r="G864">
        <v>4</v>
      </c>
      <c r="H864">
        <v>1</v>
      </c>
      <c r="I864">
        <v>1</v>
      </c>
      <c r="J864" s="1">
        <v>7</v>
      </c>
      <c r="P864" t="b">
        <f>OR(ISBLANK(B864),IF(ISERROR(B864),ERROR.TYPE(B864)=IF(ISBLANK(M864),ERROR.TYPE(A864),ERROR.TYPE(M864)),IF(ISBLANK(M864),AND(NOT(ISBLANK(A864)),A864=B864),B864=M864)))</f>
        <v>1</v>
      </c>
      <c r="Q864" t="b">
        <f>IF(ISBLANK(O864),IF(ISERROR(P864),FALSE,P864),O864)</f>
        <v>1</v>
      </c>
    </row>
    <row r="865" spans="1:17">
      <c r="A865">
        <v>2.8</v>
      </c>
      <c r="B865">
        <f>QUARTILE(C865:H865,I865)</f>
        <v>2.8</v>
      </c>
      <c r="C865">
        <v>2.2000000000000002</v>
      </c>
      <c r="D865">
        <v>-1</v>
      </c>
      <c r="E865">
        <v>3.4</v>
      </c>
      <c r="F865">
        <v>5</v>
      </c>
      <c r="G865">
        <v>4</v>
      </c>
      <c r="H865">
        <v>1</v>
      </c>
      <c r="I865">
        <v>2</v>
      </c>
      <c r="J865" s="1">
        <v>7</v>
      </c>
      <c r="P865" t="b">
        <f>OR(ISBLANK(B865),IF(ISERROR(B865),ERROR.TYPE(B865)=IF(ISBLANK(M865),ERROR.TYPE(A865),ERROR.TYPE(M865)),IF(ISBLANK(M865),AND(NOT(ISBLANK(A865)),A865=B865),B865=M865)))</f>
        <v>1</v>
      </c>
      <c r="Q865" t="b">
        <f>IF(ISBLANK(O865),IF(ISERROR(P865),FALSE,P865),O865)</f>
        <v>1</v>
      </c>
    </row>
    <row r="867" spans="1:17">
      <c r="A867">
        <v>3</v>
      </c>
      <c r="B867">
        <f>PERCENTILE(C867:G867,H867)</f>
        <v>3</v>
      </c>
      <c r="C867">
        <v>1</v>
      </c>
      <c r="D867">
        <v>2</v>
      </c>
      <c r="E867">
        <v>3</v>
      </c>
      <c r="F867">
        <v>4</v>
      </c>
      <c r="G867">
        <v>5</v>
      </c>
      <c r="H867">
        <v>0.5</v>
      </c>
      <c r="J867" s="1">
        <v>6</v>
      </c>
      <c r="K867" t="s">
        <v>75</v>
      </c>
      <c r="L867" t="s">
        <v>75</v>
      </c>
      <c r="P867" t="b">
        <f t="shared" ref="P867:P874" si="129">OR(ISBLANK(B867),IF(ISERROR(B867),ERROR.TYPE(B867)=IF(ISBLANK(M867),ERROR.TYPE(A867),ERROR.TYPE(M867)),IF(ISBLANK(M867),AND(NOT(ISBLANK(A867)),A867=B867),B867=M867)))</f>
        <v>1</v>
      </c>
      <c r="Q867" t="b">
        <f t="shared" ref="Q867:Q874" si="130">IF(ISBLANK(O867),IF(ISERROR(P867),FALSE,P867),O867)</f>
        <v>1</v>
      </c>
    </row>
    <row r="868" spans="1:17">
      <c r="A868">
        <v>4</v>
      </c>
      <c r="B868">
        <f t="shared" ref="B868:B874" si="131">PERCENTILE(C868:G868,H868)</f>
        <v>4</v>
      </c>
      <c r="C868">
        <v>5</v>
      </c>
      <c r="D868">
        <v>2</v>
      </c>
      <c r="E868">
        <v>3</v>
      </c>
      <c r="F868">
        <v>4</v>
      </c>
      <c r="G868">
        <v>5</v>
      </c>
      <c r="H868">
        <v>0.5</v>
      </c>
      <c r="J868" s="1">
        <v>6</v>
      </c>
      <c r="P868" t="b">
        <f t="shared" si="129"/>
        <v>1</v>
      </c>
      <c r="Q868" t="b">
        <f t="shared" si="130"/>
        <v>1</v>
      </c>
    </row>
    <row r="869" spans="1:17">
      <c r="A869">
        <v>1.8</v>
      </c>
      <c r="B869">
        <f t="shared" si="131"/>
        <v>1.8</v>
      </c>
      <c r="C869">
        <v>1</v>
      </c>
      <c r="D869">
        <v>2</v>
      </c>
      <c r="E869">
        <v>3</v>
      </c>
      <c r="F869">
        <v>4</v>
      </c>
      <c r="G869">
        <v>5</v>
      </c>
      <c r="H869">
        <v>0.2</v>
      </c>
      <c r="J869" s="1">
        <v>6</v>
      </c>
      <c r="P869" t="b">
        <f t="shared" si="129"/>
        <v>1</v>
      </c>
      <c r="Q869" t="b">
        <f t="shared" si="130"/>
        <v>1</v>
      </c>
    </row>
    <row r="870" spans="1:17">
      <c r="A870">
        <v>1</v>
      </c>
      <c r="B870">
        <f t="shared" si="131"/>
        <v>1</v>
      </c>
      <c r="C870">
        <v>1</v>
      </c>
      <c r="D870">
        <v>2</v>
      </c>
      <c r="E870">
        <v>3</v>
      </c>
      <c r="F870">
        <v>4</v>
      </c>
      <c r="G870">
        <v>5</v>
      </c>
      <c r="H870">
        <v>0</v>
      </c>
      <c r="J870" s="1">
        <v>6</v>
      </c>
      <c r="P870" t="b">
        <f t="shared" si="129"/>
        <v>1</v>
      </c>
      <c r="Q870" t="b">
        <f t="shared" si="130"/>
        <v>1</v>
      </c>
    </row>
    <row r="871" spans="1:17">
      <c r="A871">
        <v>5</v>
      </c>
      <c r="B871">
        <f t="shared" si="131"/>
        <v>5</v>
      </c>
      <c r="C871">
        <v>1</v>
      </c>
      <c r="D871">
        <v>2</v>
      </c>
      <c r="E871">
        <v>3</v>
      </c>
      <c r="F871">
        <v>4</v>
      </c>
      <c r="G871">
        <v>5</v>
      </c>
      <c r="H871">
        <v>1</v>
      </c>
      <c r="J871" s="1">
        <v>6</v>
      </c>
      <c r="P871" t="b">
        <f t="shared" si="129"/>
        <v>1</v>
      </c>
      <c r="Q871" t="b">
        <f t="shared" si="130"/>
        <v>1</v>
      </c>
    </row>
    <row r="872" spans="1:17">
      <c r="A872">
        <v>2.2000000000000002</v>
      </c>
      <c r="B872">
        <f>PERCENTILE(C872:G872,H872)</f>
        <v>2.2000000000000002</v>
      </c>
      <c r="C872">
        <v>2.2000000000000002</v>
      </c>
      <c r="D872">
        <v>-1</v>
      </c>
      <c r="E872">
        <v>3.4</v>
      </c>
      <c r="F872">
        <v>5</v>
      </c>
      <c r="G872">
        <v>4</v>
      </c>
      <c r="H872">
        <v>0.25</v>
      </c>
      <c r="J872" s="1">
        <v>6</v>
      </c>
      <c r="P872" t="b">
        <f t="shared" si="129"/>
        <v>1</v>
      </c>
      <c r="Q872" t="b">
        <f t="shared" si="130"/>
        <v>1</v>
      </c>
    </row>
    <row r="873" spans="1:17">
      <c r="A873" t="s">
        <v>81</v>
      </c>
      <c r="B873" t="e">
        <f>PERCENTILE(C873:G873,H873)</f>
        <v>#NUM!</v>
      </c>
      <c r="C873">
        <v>2.2000000000000002</v>
      </c>
      <c r="D873">
        <v>-1</v>
      </c>
      <c r="E873">
        <v>3.4</v>
      </c>
      <c r="F873">
        <v>5</v>
      </c>
      <c r="G873">
        <v>4</v>
      </c>
      <c r="H873">
        <v>-0.01</v>
      </c>
      <c r="J873" s="1">
        <v>6</v>
      </c>
      <c r="M873" t="e">
        <v>#NUM!</v>
      </c>
      <c r="P873" t="b">
        <f t="shared" si="129"/>
        <v>1</v>
      </c>
      <c r="Q873" t="b">
        <f t="shared" si="130"/>
        <v>1</v>
      </c>
    </row>
    <row r="874" spans="1:17">
      <c r="A874" t="s">
        <v>81</v>
      </c>
      <c r="B874" t="e">
        <f t="shared" si="131"/>
        <v>#NUM!</v>
      </c>
      <c r="C874">
        <v>2.2000000000000002</v>
      </c>
      <c r="D874">
        <v>-1</v>
      </c>
      <c r="E874">
        <v>3.4</v>
      </c>
      <c r="F874">
        <v>5</v>
      </c>
      <c r="G874">
        <v>4</v>
      </c>
      <c r="H874">
        <v>1.1000000000000001</v>
      </c>
      <c r="J874" s="1">
        <v>6</v>
      </c>
      <c r="M874" t="e">
        <v>#NUM!</v>
      </c>
      <c r="P874" t="b">
        <f t="shared" si="129"/>
        <v>1</v>
      </c>
      <c r="Q874" t="b">
        <f t="shared" si="130"/>
        <v>1</v>
      </c>
    </row>
    <row r="876" spans="1:17">
      <c r="A876">
        <v>3</v>
      </c>
      <c r="B876">
        <f>MEDIAN(C876:G876)</f>
        <v>3</v>
      </c>
      <c r="C876">
        <v>1</v>
      </c>
      <c r="D876">
        <v>2</v>
      </c>
      <c r="E876">
        <v>3</v>
      </c>
      <c r="F876">
        <v>4</v>
      </c>
      <c r="G876">
        <v>5</v>
      </c>
      <c r="J876" s="1">
        <v>5</v>
      </c>
      <c r="K876" t="s">
        <v>76</v>
      </c>
      <c r="L876" t="s">
        <v>76</v>
      </c>
      <c r="P876" t="b">
        <f>OR(ISBLANK(B876),IF(ISERROR(B876),ERROR.TYPE(B876)=IF(ISBLANK(M876),ERROR.TYPE(A876),ERROR.TYPE(M876)),IF(ISBLANK(M876),AND(NOT(ISBLANK(A876)),A876=B876),B876=M876)))</f>
        <v>1</v>
      </c>
      <c r="Q876" t="b">
        <f>IF(ISBLANK(O876),IF(ISERROR(P876),FALSE,P876),O876)</f>
        <v>1</v>
      </c>
    </row>
    <row r="877" spans="1:17">
      <c r="A877">
        <v>4</v>
      </c>
      <c r="B877">
        <f>MEDIAN(C877:G877)</f>
        <v>4</v>
      </c>
      <c r="C877">
        <v>5</v>
      </c>
      <c r="D877">
        <v>2</v>
      </c>
      <c r="E877">
        <v>3</v>
      </c>
      <c r="F877">
        <v>4</v>
      </c>
      <c r="G877">
        <v>5</v>
      </c>
      <c r="J877" s="1">
        <v>5</v>
      </c>
      <c r="P877" t="b">
        <f>OR(ISBLANK(B877),IF(ISERROR(B877),ERROR.TYPE(B877)=IF(ISBLANK(M877),ERROR.TYPE(A877),ERROR.TYPE(M877)),IF(ISBLANK(M877),AND(NOT(ISBLANK(A877)),A877=B877),B877=M877)))</f>
        <v>1</v>
      </c>
      <c r="Q877" t="b">
        <f>IF(ISBLANK(O877),IF(ISERROR(P877),FALSE,P877),O877)</f>
        <v>1</v>
      </c>
    </row>
    <row r="878" spans="1:17">
      <c r="A878">
        <v>3</v>
      </c>
      <c r="B878">
        <f>MEDIAN(C878:G878)</f>
        <v>3</v>
      </c>
      <c r="C878">
        <v>2</v>
      </c>
      <c r="D878">
        <v>1</v>
      </c>
      <c r="E878">
        <v>3</v>
      </c>
      <c r="F878">
        <v>5</v>
      </c>
      <c r="G878">
        <v>4</v>
      </c>
      <c r="J878" s="1">
        <v>5</v>
      </c>
      <c r="P878" t="b">
        <f>OR(ISBLANK(B878),IF(ISERROR(B878),ERROR.TYPE(B878)=IF(ISBLANK(M878),ERROR.TYPE(A878),ERROR.TYPE(M878)),IF(ISBLANK(M878),AND(NOT(ISBLANK(A878)),A878=B878),B878=M878)))</f>
        <v>1</v>
      </c>
      <c r="Q878" t="b">
        <f>IF(ISBLANK(O878),IF(ISERROR(P878),FALSE,P878),O878)</f>
        <v>1</v>
      </c>
    </row>
    <row r="880" spans="1:17">
      <c r="A880">
        <v>2</v>
      </c>
      <c r="B880">
        <f>MEDIAN(C880)</f>
        <v>2</v>
      </c>
      <c r="C880">
        <v>2</v>
      </c>
      <c r="J880" s="1">
        <v>1</v>
      </c>
      <c r="P880" t="b">
        <f>OR(ISBLANK(B880),IF(ISERROR(B880),ERROR.TYPE(B880)=IF(ISBLANK(M880),ERROR.TYPE(A880),ERROR.TYPE(M880)),IF(ISBLANK(M880),AND(NOT(ISBLANK(A880)),A880=B880),B880=M880)))</f>
        <v>1</v>
      </c>
      <c r="Q880" t="b">
        <f>IF(ISBLANK(O880),IF(ISERROR(P880),FALSE,P880),O880)</f>
        <v>1</v>
      </c>
    </row>
    <row r="882" spans="1:17">
      <c r="A882">
        <v>2.7</v>
      </c>
      <c r="B882">
        <f>MEDIAN(C882:H882)</f>
        <v>2.7</v>
      </c>
      <c r="C882">
        <v>2</v>
      </c>
      <c r="D882">
        <v>1.1000000000000001</v>
      </c>
      <c r="E882">
        <v>3.4</v>
      </c>
      <c r="F882">
        <v>5</v>
      </c>
      <c r="G882">
        <v>4</v>
      </c>
      <c r="H882">
        <v>2</v>
      </c>
      <c r="J882" s="1">
        <v>6</v>
      </c>
      <c r="P882" t="b">
        <f>OR(ISBLANK(B882),IF(ISERROR(B882),ERROR.TYPE(B882)=IF(ISBLANK(M882),ERROR.TYPE(A882),ERROR.TYPE(M882)),IF(ISBLANK(M882),AND(NOT(ISBLANK(A882)),A882=B882),B882=M882)))</f>
        <v>1</v>
      </c>
      <c r="Q882" t="b">
        <f>IF(ISBLANK(O882),IF(ISERROR(P882),FALSE,P882),O882)</f>
        <v>1</v>
      </c>
    </row>
    <row r="883" spans="1:17">
      <c r="A883">
        <v>3.5</v>
      </c>
      <c r="B883">
        <f>MEDIAN(C883:H883)</f>
        <v>3.5</v>
      </c>
      <c r="C883">
        <v>5</v>
      </c>
      <c r="D883">
        <v>2</v>
      </c>
      <c r="E883">
        <v>3</v>
      </c>
      <c r="F883">
        <v>4</v>
      </c>
      <c r="G883">
        <v>5</v>
      </c>
      <c r="H883">
        <v>1</v>
      </c>
      <c r="J883" s="1">
        <v>6</v>
      </c>
      <c r="P883" t="b">
        <f>OR(ISBLANK(B883),IF(ISERROR(B883),ERROR.TYPE(B883)=IF(ISBLANK(M883),ERROR.TYPE(A883),ERROR.TYPE(M883)),IF(ISBLANK(M883),AND(NOT(ISBLANK(A883)),A883=B883),B883=M883)))</f>
        <v>1</v>
      </c>
      <c r="Q883" t="b">
        <f>IF(ISBLANK(O883),IF(ISERROR(P883),FALSE,P883),O883)</f>
        <v>1</v>
      </c>
    </row>
    <row r="884" spans="1:17">
      <c r="A884">
        <v>3.5</v>
      </c>
      <c r="B884">
        <f>MEDIAN(C884:H884)</f>
        <v>3.5</v>
      </c>
      <c r="C884">
        <v>5</v>
      </c>
      <c r="D884">
        <v>2</v>
      </c>
      <c r="E884">
        <v>3</v>
      </c>
      <c r="F884">
        <v>4</v>
      </c>
      <c r="G884">
        <v>5</v>
      </c>
      <c r="H884">
        <v>2</v>
      </c>
      <c r="J884" s="1">
        <v>6</v>
      </c>
      <c r="P884" t="b">
        <f>OR(ISBLANK(B884),IF(ISERROR(B884),ERROR.TYPE(B884)=IF(ISBLANK(M884),ERROR.TYPE(A884),ERROR.TYPE(M884)),IF(ISBLANK(M884),AND(NOT(ISBLANK(A884)),A884=B884),B884=M884)))</f>
        <v>1</v>
      </c>
      <c r="Q884" t="b">
        <f>IF(ISBLANK(O884),IF(ISERROR(P884),FALSE,P884),O884)</f>
        <v>1</v>
      </c>
    </row>
    <row r="885" spans="1:17">
      <c r="A885">
        <v>0.5</v>
      </c>
      <c r="B885">
        <f>MEDIAN(C885:H885)</f>
        <v>0.5</v>
      </c>
      <c r="C885">
        <v>-5</v>
      </c>
      <c r="D885">
        <v>-2</v>
      </c>
      <c r="E885">
        <v>-4</v>
      </c>
      <c r="F885">
        <v>4</v>
      </c>
      <c r="G885">
        <v>5</v>
      </c>
      <c r="H885">
        <v>3</v>
      </c>
      <c r="J885" s="1">
        <v>6</v>
      </c>
      <c r="P885" t="b">
        <f>OR(ISBLANK(B885),IF(ISERROR(B885),ERROR.TYPE(B885)=IF(ISBLANK(M885),ERROR.TYPE(A885),ERROR.TYPE(M885)),IF(ISBLANK(M885),AND(NOT(ISBLANK(A885)),A885=B885),B885=M885)))</f>
        <v>1</v>
      </c>
      <c r="Q885" t="b">
        <f>IF(ISBLANK(O885),IF(ISERROR(P885),FALSE,P885),O885)</f>
        <v>1</v>
      </c>
    </row>
    <row r="886" spans="1:17">
      <c r="A886">
        <v>0</v>
      </c>
      <c r="B886">
        <f>MEDIAN(C886:H886)</f>
        <v>0</v>
      </c>
      <c r="C886">
        <v>-5</v>
      </c>
      <c r="D886">
        <v>-2</v>
      </c>
      <c r="E886">
        <v>-4</v>
      </c>
      <c r="F886">
        <v>4</v>
      </c>
      <c r="G886">
        <v>5</v>
      </c>
      <c r="H886">
        <v>2</v>
      </c>
      <c r="J886" s="1">
        <v>6</v>
      </c>
      <c r="P886" t="b">
        <f>OR(ISBLANK(B886),IF(ISERROR(B886),ERROR.TYPE(B886)=IF(ISBLANK(M886),ERROR.TYPE(A886),ERROR.TYPE(M886)),IF(ISBLANK(M886),AND(NOT(ISBLANK(A886)),A886=B886),B886=M886)))</f>
        <v>1</v>
      </c>
      <c r="Q886" t="b">
        <f>IF(ISBLANK(O886),IF(ISERROR(P886),FALSE,P886),O886)</f>
        <v>1</v>
      </c>
    </row>
    <row r="888" spans="1:17">
      <c r="A888">
        <v>5</v>
      </c>
      <c r="B888">
        <f t="shared" ref="B888:B895" si="132">SMALL(C888:G888,H888)</f>
        <v>5</v>
      </c>
      <c r="C888">
        <v>5</v>
      </c>
      <c r="D888">
        <v>2</v>
      </c>
      <c r="E888">
        <v>3</v>
      </c>
      <c r="F888">
        <v>4</v>
      </c>
      <c r="G888">
        <v>5</v>
      </c>
      <c r="H888">
        <v>4</v>
      </c>
      <c r="J888" s="1">
        <v>6</v>
      </c>
      <c r="K888" t="s">
        <v>77</v>
      </c>
      <c r="L888" t="s">
        <v>77</v>
      </c>
      <c r="P888" t="b">
        <f t="shared" ref="P888:P895" si="133">OR(ISBLANK(B888),IF(ISERROR(B888),ERROR.TYPE(B888)=IF(ISBLANK(M888),ERROR.TYPE(A888),ERROR.TYPE(M888)),IF(ISBLANK(M888),AND(NOT(ISBLANK(A888)),A888=B888),B888=M888)))</f>
        <v>1</v>
      </c>
      <c r="Q888" t="b">
        <f t="shared" ref="Q888:Q895" si="134">IF(ISBLANK(O888),IF(ISERROR(P888),FALSE,P888),O888)</f>
        <v>1</v>
      </c>
    </row>
    <row r="889" spans="1:17">
      <c r="A889">
        <v>5</v>
      </c>
      <c r="B889">
        <f t="shared" si="132"/>
        <v>5</v>
      </c>
      <c r="C889">
        <v>1</v>
      </c>
      <c r="D889">
        <v>2</v>
      </c>
      <c r="E889">
        <v>3</v>
      </c>
      <c r="F889">
        <v>4</v>
      </c>
      <c r="G889">
        <v>5</v>
      </c>
      <c r="H889">
        <v>5</v>
      </c>
      <c r="J889" s="1">
        <v>6</v>
      </c>
      <c r="P889" t="b">
        <f t="shared" si="133"/>
        <v>1</v>
      </c>
      <c r="Q889" t="b">
        <f t="shared" si="134"/>
        <v>1</v>
      </c>
    </row>
    <row r="890" spans="1:17">
      <c r="A890">
        <v>1</v>
      </c>
      <c r="B890">
        <f t="shared" si="132"/>
        <v>1</v>
      </c>
      <c r="C890">
        <v>2</v>
      </c>
      <c r="D890">
        <v>1</v>
      </c>
      <c r="E890">
        <v>3</v>
      </c>
      <c r="F890">
        <v>5</v>
      </c>
      <c r="G890">
        <v>4</v>
      </c>
      <c r="H890">
        <v>1</v>
      </c>
      <c r="J890" s="1">
        <v>6</v>
      </c>
      <c r="P890" t="b">
        <f t="shared" si="133"/>
        <v>1</v>
      </c>
      <c r="Q890" t="b">
        <f t="shared" si="134"/>
        <v>1</v>
      </c>
    </row>
    <row r="891" spans="1:17">
      <c r="A891">
        <v>2</v>
      </c>
      <c r="B891">
        <f t="shared" si="132"/>
        <v>2</v>
      </c>
      <c r="C891">
        <v>2</v>
      </c>
      <c r="D891">
        <v>1</v>
      </c>
      <c r="E891">
        <v>3</v>
      </c>
      <c r="F891">
        <v>5</v>
      </c>
      <c r="G891">
        <v>4</v>
      </c>
      <c r="H891">
        <v>2</v>
      </c>
      <c r="J891" s="1">
        <v>6</v>
      </c>
      <c r="P891" t="b">
        <f t="shared" si="133"/>
        <v>1</v>
      </c>
      <c r="Q891" t="b">
        <f t="shared" si="134"/>
        <v>1</v>
      </c>
    </row>
    <row r="892" spans="1:17">
      <c r="A892">
        <v>2</v>
      </c>
      <c r="B892">
        <f t="shared" si="132"/>
        <v>2</v>
      </c>
      <c r="C892">
        <v>5</v>
      </c>
      <c r="D892">
        <v>2</v>
      </c>
      <c r="E892">
        <v>3</v>
      </c>
      <c r="F892">
        <v>4</v>
      </c>
      <c r="G892">
        <v>5</v>
      </c>
      <c r="H892">
        <v>1</v>
      </c>
      <c r="J892" s="1">
        <v>6</v>
      </c>
      <c r="P892" t="b">
        <f t="shared" si="133"/>
        <v>1</v>
      </c>
      <c r="Q892" t="b">
        <f t="shared" si="134"/>
        <v>1</v>
      </c>
    </row>
    <row r="893" spans="1:17">
      <c r="A893">
        <v>3</v>
      </c>
      <c r="B893">
        <f t="shared" si="132"/>
        <v>3</v>
      </c>
      <c r="C893">
        <v>5</v>
      </c>
      <c r="D893">
        <v>2</v>
      </c>
      <c r="E893">
        <v>3</v>
      </c>
      <c r="F893">
        <v>4</v>
      </c>
      <c r="G893">
        <v>5</v>
      </c>
      <c r="H893">
        <v>2</v>
      </c>
      <c r="J893" s="1">
        <v>6</v>
      </c>
      <c r="P893" t="b">
        <f t="shared" si="133"/>
        <v>1</v>
      </c>
      <c r="Q893" t="b">
        <f t="shared" si="134"/>
        <v>1</v>
      </c>
    </row>
    <row r="894" spans="1:17">
      <c r="A894">
        <v>4</v>
      </c>
      <c r="B894">
        <f t="shared" si="132"/>
        <v>4</v>
      </c>
      <c r="C894">
        <v>5</v>
      </c>
      <c r="D894">
        <v>2</v>
      </c>
      <c r="E894">
        <v>4</v>
      </c>
      <c r="F894">
        <v>4</v>
      </c>
      <c r="G894">
        <v>5</v>
      </c>
      <c r="H894">
        <v>3</v>
      </c>
      <c r="J894" s="1">
        <v>6</v>
      </c>
      <c r="P894" t="b">
        <f t="shared" si="133"/>
        <v>1</v>
      </c>
      <c r="Q894" t="b">
        <f t="shared" si="134"/>
        <v>1</v>
      </c>
    </row>
    <row r="895" spans="1:17">
      <c r="A895">
        <v>4</v>
      </c>
      <c r="B895">
        <f t="shared" si="132"/>
        <v>4</v>
      </c>
      <c r="C895">
        <v>5</v>
      </c>
      <c r="D895">
        <v>2</v>
      </c>
      <c r="E895">
        <v>4</v>
      </c>
      <c r="F895">
        <v>4</v>
      </c>
      <c r="G895">
        <v>5</v>
      </c>
      <c r="H895">
        <v>2</v>
      </c>
      <c r="J895" s="1">
        <v>6</v>
      </c>
      <c r="P895" t="b">
        <f t="shared" si="133"/>
        <v>1</v>
      </c>
      <c r="Q895" t="b">
        <f t="shared" si="134"/>
        <v>1</v>
      </c>
    </row>
    <row r="897" spans="1:17">
      <c r="A897">
        <v>2.2000000000000002</v>
      </c>
      <c r="B897">
        <f>SMALL(C897:F897,G897)</f>
        <v>2.2000000000000002</v>
      </c>
      <c r="C897">
        <v>5</v>
      </c>
      <c r="D897">
        <v>2.2000000000000002</v>
      </c>
      <c r="E897">
        <v>4</v>
      </c>
      <c r="F897">
        <v>4</v>
      </c>
      <c r="G897">
        <v>1</v>
      </c>
      <c r="J897" s="1">
        <v>5</v>
      </c>
      <c r="P897" t="b">
        <f>OR(ISBLANK(B897),IF(ISERROR(B897),ERROR.TYPE(B897)=IF(ISBLANK(M897),ERROR.TYPE(A897),ERROR.TYPE(M897)),IF(ISBLANK(M897),AND(NOT(ISBLANK(A897)),A897=B897),B897=M897)))</f>
        <v>1</v>
      </c>
      <c r="Q897" t="b">
        <f>IF(ISBLANK(O897),IF(ISERROR(P897),FALSE,P897),O897)</f>
        <v>1</v>
      </c>
    </row>
    <row r="898" spans="1:17">
      <c r="A898" t="s">
        <v>81</v>
      </c>
      <c r="B898" t="e">
        <f>SMALL(C898:F898,G898)</f>
        <v>#NUM!</v>
      </c>
      <c r="C898">
        <v>5</v>
      </c>
      <c r="D898">
        <v>2</v>
      </c>
      <c r="E898">
        <v>4</v>
      </c>
      <c r="F898">
        <v>4</v>
      </c>
      <c r="G898">
        <v>0</v>
      </c>
      <c r="J898" s="1">
        <v>5</v>
      </c>
      <c r="M898" t="e">
        <v>#NUM!</v>
      </c>
      <c r="P898" t="b">
        <f>OR(ISBLANK(B898),IF(ISERROR(B898),ERROR.TYPE(B898)=IF(ISBLANK(M898),ERROR.TYPE(A898),ERROR.TYPE(M898)),IF(ISBLANK(M898),AND(NOT(ISBLANK(A898)),A898=B898),B898=M898)))</f>
        <v>1</v>
      </c>
      <c r="Q898" t="b">
        <f>IF(ISBLANK(O898),IF(ISERROR(P898),FALSE,P898),O898)</f>
        <v>1</v>
      </c>
    </row>
    <row r="900" spans="1:17">
      <c r="A900">
        <v>-2</v>
      </c>
      <c r="B900">
        <f>SMALL(C900:E900,F900)</f>
        <v>-2</v>
      </c>
      <c r="C900">
        <v>5</v>
      </c>
      <c r="D900">
        <v>-2</v>
      </c>
      <c r="E900">
        <v>-4</v>
      </c>
      <c r="F900">
        <v>2</v>
      </c>
      <c r="J900" s="1">
        <v>4</v>
      </c>
      <c r="P900" t="b">
        <f>OR(ISBLANK(B900),IF(ISERROR(B900),ERROR.TYPE(B900)=IF(ISBLANK(M900),ERROR.TYPE(A900),ERROR.TYPE(M900)),IF(ISBLANK(M900),AND(NOT(ISBLANK(A900)),A900=B900),B900=M900)))</f>
        <v>1</v>
      </c>
      <c r="Q900" t="b">
        <f>IF(ISBLANK(O900),IF(ISERROR(P900),FALSE,P900),O900)</f>
        <v>1</v>
      </c>
    </row>
    <row r="901" spans="1:17">
      <c r="A901" t="s">
        <v>81</v>
      </c>
      <c r="B901" t="e">
        <f>SMALL(C901:E901,F901)</f>
        <v>#NUM!</v>
      </c>
      <c r="C901">
        <v>5</v>
      </c>
      <c r="D901">
        <v>2</v>
      </c>
      <c r="E901">
        <v>4</v>
      </c>
      <c r="F901">
        <v>4</v>
      </c>
      <c r="J901" s="1">
        <v>4</v>
      </c>
      <c r="M901" t="e">
        <v>#NUM!</v>
      </c>
      <c r="P901" t="b">
        <f>OR(ISBLANK(B901),IF(ISERROR(B901),ERROR.TYPE(B901)=IF(ISBLANK(M901),ERROR.TYPE(A901),ERROR.TYPE(M901)),IF(ISBLANK(M901),AND(NOT(ISBLANK(A901)),A901=B901),B901=M901)))</f>
        <v>1</v>
      </c>
      <c r="Q901" t="b">
        <f>IF(ISBLANK(O901),IF(ISERROR(P901),FALSE,P901),O901)</f>
        <v>1</v>
      </c>
    </row>
    <row r="903" spans="1:17">
      <c r="A903">
        <v>5</v>
      </c>
      <c r="B903">
        <f>SMALL(C903,D903)</f>
        <v>5</v>
      </c>
      <c r="C903">
        <v>5</v>
      </c>
      <c r="D903">
        <v>1</v>
      </c>
      <c r="J903" s="1">
        <v>2</v>
      </c>
      <c r="P903" t="b">
        <f>OR(ISBLANK(B903),IF(ISERROR(B903),ERROR.TYPE(B903)=IF(ISBLANK(M903),ERROR.TYPE(A903),ERROR.TYPE(M903)),IF(ISBLANK(M903),AND(NOT(ISBLANK(A903)),A903=B903),B903=M903)))</f>
        <v>1</v>
      </c>
      <c r="Q903" t="b">
        <f>IF(ISBLANK(O903),IF(ISERROR(P903),FALSE,P903),O903)</f>
        <v>1</v>
      </c>
    </row>
    <row r="905" spans="1:17">
      <c r="A905">
        <v>5</v>
      </c>
      <c r="B905">
        <f t="shared" ref="B905:B912" si="135">LARGE(C905:G905,H905)</f>
        <v>5</v>
      </c>
      <c r="C905">
        <v>5</v>
      </c>
      <c r="D905">
        <v>2</v>
      </c>
      <c r="E905">
        <v>3</v>
      </c>
      <c r="F905">
        <v>4</v>
      </c>
      <c r="G905">
        <v>5</v>
      </c>
      <c r="H905">
        <v>2</v>
      </c>
      <c r="J905" s="1">
        <v>6</v>
      </c>
      <c r="K905" t="s">
        <v>78</v>
      </c>
      <c r="L905" t="s">
        <v>78</v>
      </c>
      <c r="P905" t="b">
        <f t="shared" ref="P905:P912" si="136">OR(ISBLANK(B905),IF(ISERROR(B905),ERROR.TYPE(B905)=IF(ISBLANK(M905),ERROR.TYPE(A905),ERROR.TYPE(M905)),IF(ISBLANK(M905),AND(NOT(ISBLANK(A905)),A905=B905),B905=M905)))</f>
        <v>1</v>
      </c>
      <c r="Q905" t="b">
        <f t="shared" ref="Q905:Q912" si="137">IF(ISBLANK(O905),IF(ISERROR(P905),FALSE,P905),O905)</f>
        <v>1</v>
      </c>
    </row>
    <row r="906" spans="1:17">
      <c r="A906">
        <v>5</v>
      </c>
      <c r="B906">
        <f t="shared" si="135"/>
        <v>5</v>
      </c>
      <c r="C906">
        <v>1</v>
      </c>
      <c r="D906">
        <v>2</v>
      </c>
      <c r="E906">
        <v>3</v>
      </c>
      <c r="F906">
        <v>4</v>
      </c>
      <c r="G906">
        <v>5</v>
      </c>
      <c r="H906">
        <v>1</v>
      </c>
      <c r="J906" s="1">
        <v>6</v>
      </c>
      <c r="P906" t="b">
        <f t="shared" si="136"/>
        <v>1</v>
      </c>
      <c r="Q906" t="b">
        <f t="shared" si="137"/>
        <v>1</v>
      </c>
    </row>
    <row r="907" spans="1:17">
      <c r="A907">
        <v>5</v>
      </c>
      <c r="B907">
        <f t="shared" si="135"/>
        <v>5</v>
      </c>
      <c r="C907">
        <v>2</v>
      </c>
      <c r="D907">
        <v>1</v>
      </c>
      <c r="E907">
        <v>3</v>
      </c>
      <c r="F907">
        <v>5</v>
      </c>
      <c r="G907">
        <v>4</v>
      </c>
      <c r="H907">
        <v>1</v>
      </c>
      <c r="J907" s="1">
        <v>6</v>
      </c>
      <c r="P907" t="b">
        <f t="shared" si="136"/>
        <v>1</v>
      </c>
      <c r="Q907" t="b">
        <f t="shared" si="137"/>
        <v>1</v>
      </c>
    </row>
    <row r="908" spans="1:17">
      <c r="A908">
        <v>4</v>
      </c>
      <c r="B908">
        <f t="shared" si="135"/>
        <v>4</v>
      </c>
      <c r="C908">
        <v>2</v>
      </c>
      <c r="D908">
        <v>1</v>
      </c>
      <c r="E908">
        <v>3</v>
      </c>
      <c r="F908">
        <v>5</v>
      </c>
      <c r="G908">
        <v>4</v>
      </c>
      <c r="H908">
        <v>2</v>
      </c>
      <c r="J908" s="1">
        <v>6</v>
      </c>
      <c r="P908" t="b">
        <f t="shared" si="136"/>
        <v>1</v>
      </c>
      <c r="Q908" t="b">
        <f t="shared" si="137"/>
        <v>1</v>
      </c>
    </row>
    <row r="909" spans="1:17">
      <c r="A909">
        <v>5</v>
      </c>
      <c r="B909">
        <f t="shared" si="135"/>
        <v>5</v>
      </c>
      <c r="C909">
        <v>5</v>
      </c>
      <c r="D909">
        <v>2</v>
      </c>
      <c r="E909">
        <v>3</v>
      </c>
      <c r="F909">
        <v>4</v>
      </c>
      <c r="G909">
        <v>5</v>
      </c>
      <c r="H909">
        <v>1</v>
      </c>
      <c r="J909" s="1">
        <v>6</v>
      </c>
      <c r="P909" t="b">
        <f t="shared" si="136"/>
        <v>1</v>
      </c>
      <c r="Q909" t="b">
        <f t="shared" si="137"/>
        <v>1</v>
      </c>
    </row>
    <row r="910" spans="1:17">
      <c r="A910">
        <v>5</v>
      </c>
      <c r="B910">
        <f t="shared" si="135"/>
        <v>5</v>
      </c>
      <c r="C910">
        <v>5</v>
      </c>
      <c r="D910">
        <v>2</v>
      </c>
      <c r="E910">
        <v>3</v>
      </c>
      <c r="F910">
        <v>4</v>
      </c>
      <c r="G910">
        <v>5</v>
      </c>
      <c r="H910">
        <v>2</v>
      </c>
      <c r="J910" s="1">
        <v>6</v>
      </c>
      <c r="P910" t="b">
        <f t="shared" si="136"/>
        <v>1</v>
      </c>
      <c r="Q910" t="b">
        <f t="shared" si="137"/>
        <v>1</v>
      </c>
    </row>
    <row r="911" spans="1:17">
      <c r="A911">
        <v>4</v>
      </c>
      <c r="B911">
        <f t="shared" si="135"/>
        <v>4</v>
      </c>
      <c r="C911">
        <v>5</v>
      </c>
      <c r="D911">
        <v>2</v>
      </c>
      <c r="E911">
        <v>4</v>
      </c>
      <c r="F911">
        <v>4</v>
      </c>
      <c r="G911">
        <v>5</v>
      </c>
      <c r="H911">
        <v>3</v>
      </c>
      <c r="J911" s="1">
        <v>6</v>
      </c>
      <c r="P911" t="b">
        <f t="shared" si="136"/>
        <v>1</v>
      </c>
      <c r="Q911" t="b">
        <f t="shared" si="137"/>
        <v>1</v>
      </c>
    </row>
    <row r="912" spans="1:17">
      <c r="A912">
        <v>4</v>
      </c>
      <c r="B912">
        <f t="shared" si="135"/>
        <v>4</v>
      </c>
      <c r="C912">
        <v>5</v>
      </c>
      <c r="D912">
        <v>2</v>
      </c>
      <c r="E912">
        <v>4</v>
      </c>
      <c r="F912">
        <v>4</v>
      </c>
      <c r="G912">
        <v>5</v>
      </c>
      <c r="H912">
        <v>4</v>
      </c>
      <c r="J912" s="1">
        <v>6</v>
      </c>
      <c r="P912" t="b">
        <f t="shared" si="136"/>
        <v>1</v>
      </c>
      <c r="Q912" t="b">
        <f t="shared" si="137"/>
        <v>1</v>
      </c>
    </row>
    <row r="914" spans="1:17">
      <c r="A914">
        <v>2.2000000000000002</v>
      </c>
      <c r="B914">
        <f>LARGE(C914:F914,G914)</f>
        <v>2.2000000000000002</v>
      </c>
      <c r="C914">
        <v>5</v>
      </c>
      <c r="D914">
        <v>2.2000000000000002</v>
      </c>
      <c r="E914">
        <v>4</v>
      </c>
      <c r="F914">
        <v>4</v>
      </c>
      <c r="G914">
        <v>4</v>
      </c>
      <c r="J914" s="1">
        <v>5</v>
      </c>
      <c r="P914" t="b">
        <f>OR(ISBLANK(B914),IF(ISERROR(B914),ERROR.TYPE(B914)=IF(ISBLANK(M914),ERROR.TYPE(A914),ERROR.TYPE(M914)),IF(ISBLANK(M914),AND(NOT(ISBLANK(A914)),A914=B914),B914=M914)))</f>
        <v>1</v>
      </c>
      <c r="Q914" t="b">
        <f>IF(ISBLANK(O914),IF(ISERROR(P914),FALSE,P914),O914)</f>
        <v>1</v>
      </c>
    </row>
    <row r="915" spans="1:17">
      <c r="A915" t="s">
        <v>81</v>
      </c>
      <c r="B915" t="e">
        <f>LARGE(C915:F915,G915)</f>
        <v>#NUM!</v>
      </c>
      <c r="C915">
        <v>5</v>
      </c>
      <c r="D915">
        <v>2</v>
      </c>
      <c r="E915">
        <v>4</v>
      </c>
      <c r="F915">
        <v>4</v>
      </c>
      <c r="G915">
        <v>0</v>
      </c>
      <c r="J915" s="1">
        <v>5</v>
      </c>
      <c r="M915" t="e">
        <v>#NUM!</v>
      </c>
      <c r="P915" t="b">
        <f>OR(ISBLANK(B915),IF(ISERROR(B915),ERROR.TYPE(B915)=IF(ISBLANK(M915),ERROR.TYPE(A915),ERROR.TYPE(M915)),IF(ISBLANK(M915),AND(NOT(ISBLANK(A915)),A915=B915),B915=M915)))</f>
        <v>1</v>
      </c>
      <c r="Q915" t="b">
        <f>IF(ISBLANK(O915),IF(ISERROR(P915),FALSE,P915),O915)</f>
        <v>1</v>
      </c>
    </row>
    <row r="917" spans="1:17">
      <c r="A917">
        <v>-2</v>
      </c>
      <c r="B917">
        <f>LARGE(C917:E917,F917)</f>
        <v>-2</v>
      </c>
      <c r="C917">
        <v>5</v>
      </c>
      <c r="D917">
        <v>-2</v>
      </c>
      <c r="E917">
        <v>-4</v>
      </c>
      <c r="F917">
        <v>2</v>
      </c>
      <c r="J917" s="1">
        <v>4</v>
      </c>
      <c r="P917" t="b">
        <f>OR(ISBLANK(B917),IF(ISERROR(B917),ERROR.TYPE(B917)=IF(ISBLANK(M917),ERROR.TYPE(A917),ERROR.TYPE(M917)),IF(ISBLANK(M917),AND(NOT(ISBLANK(A917)),A917=B917),B917=M917)))</f>
        <v>1</v>
      </c>
      <c r="Q917" t="b">
        <f>IF(ISBLANK(O917),IF(ISERROR(P917),FALSE,P917),O917)</f>
        <v>1</v>
      </c>
    </row>
    <row r="918" spans="1:17">
      <c r="A918" t="s">
        <v>81</v>
      </c>
      <c r="B918" t="e">
        <f>LARGE(C918:E918,F918)</f>
        <v>#NUM!</v>
      </c>
      <c r="C918">
        <v>5</v>
      </c>
      <c r="D918">
        <v>2</v>
      </c>
      <c r="E918">
        <v>4</v>
      </c>
      <c r="F918">
        <v>4</v>
      </c>
      <c r="J918" s="1">
        <v>4</v>
      </c>
      <c r="M918" t="e">
        <v>#NUM!</v>
      </c>
      <c r="P918" t="b">
        <f>OR(ISBLANK(B918),IF(ISERROR(B918),ERROR.TYPE(B918)=IF(ISBLANK(M918),ERROR.TYPE(A918),ERROR.TYPE(M918)),IF(ISBLANK(M918),AND(NOT(ISBLANK(A918)),A918=B918),B918=M918)))</f>
        <v>1</v>
      </c>
      <c r="Q918" t="b">
        <f>IF(ISBLANK(O918),IF(ISERROR(P918),FALSE,P918),O918)</f>
        <v>1</v>
      </c>
    </row>
    <row r="920" spans="1:17">
      <c r="A920">
        <v>1</v>
      </c>
      <c r="B920">
        <f t="shared" ref="B920:B929" si="138">FORECAST(C920,D920:F920,G920:I920)</f>
        <v>1</v>
      </c>
      <c r="C920">
        <v>3</v>
      </c>
      <c r="D920">
        <v>1</v>
      </c>
      <c r="E920">
        <v>1</v>
      </c>
      <c r="F920">
        <v>1</v>
      </c>
      <c r="G920">
        <v>3</v>
      </c>
      <c r="H920">
        <v>8</v>
      </c>
      <c r="I920">
        <v>9</v>
      </c>
      <c r="J920" s="1">
        <v>7</v>
      </c>
      <c r="K920" t="s">
        <v>79</v>
      </c>
      <c r="L920" t="s">
        <v>79</v>
      </c>
      <c r="P920" t="b">
        <f t="shared" ref="P920:P929" si="139">OR(ISBLANK(B920),IF(ISERROR(B920),ERROR.TYPE(B920)=IF(ISBLANK(M920),ERROR.TYPE(A920),ERROR.TYPE(M920)),IF(ISBLANK(M920),AND(NOT(ISBLANK(A920)),A920=B920),B920=M920)))</f>
        <v>1</v>
      </c>
      <c r="Q920" t="b">
        <f t="shared" ref="Q920:Q929" si="140">IF(ISBLANK(O920),IF(ISERROR(P920),FALSE,P920),O920)</f>
        <v>1</v>
      </c>
    </row>
    <row r="921" spans="1:17">
      <c r="A921">
        <v>2</v>
      </c>
      <c r="B921">
        <f t="shared" si="138"/>
        <v>2</v>
      </c>
      <c r="C921">
        <v>2</v>
      </c>
      <c r="D921">
        <v>1</v>
      </c>
      <c r="E921">
        <v>2</v>
      </c>
      <c r="F921">
        <v>3</v>
      </c>
      <c r="G921">
        <v>1</v>
      </c>
      <c r="H921">
        <v>2</v>
      </c>
      <c r="I921">
        <v>3</v>
      </c>
      <c r="J921" s="1">
        <v>7</v>
      </c>
      <c r="P921" t="b">
        <f t="shared" si="139"/>
        <v>1</v>
      </c>
      <c r="Q921" t="b">
        <f t="shared" si="140"/>
        <v>1</v>
      </c>
    </row>
    <row r="922" spans="1:17">
      <c r="A922">
        <v>5</v>
      </c>
      <c r="B922">
        <f t="shared" si="138"/>
        <v>5</v>
      </c>
      <c r="C922">
        <v>5</v>
      </c>
      <c r="D922">
        <v>1</v>
      </c>
      <c r="E922">
        <v>2</v>
      </c>
      <c r="F922">
        <v>3</v>
      </c>
      <c r="G922">
        <v>1</v>
      </c>
      <c r="H922">
        <v>2</v>
      </c>
      <c r="I922">
        <v>3</v>
      </c>
      <c r="J922" s="1">
        <v>7</v>
      </c>
      <c r="P922" t="b">
        <f t="shared" si="139"/>
        <v>1</v>
      </c>
      <c r="Q922" t="b">
        <f t="shared" si="140"/>
        <v>1</v>
      </c>
    </row>
    <row r="923" spans="1:17">
      <c r="A923">
        <v>4</v>
      </c>
      <c r="B923">
        <f t="shared" si="138"/>
        <v>4</v>
      </c>
      <c r="C923">
        <v>2</v>
      </c>
      <c r="D923">
        <v>2</v>
      </c>
      <c r="E923">
        <v>4</v>
      </c>
      <c r="F923">
        <v>6</v>
      </c>
      <c r="G923">
        <v>1</v>
      </c>
      <c r="H923">
        <v>2</v>
      </c>
      <c r="I923">
        <v>3</v>
      </c>
      <c r="J923" s="1">
        <v>7</v>
      </c>
      <c r="P923" t="b">
        <f t="shared" si="139"/>
        <v>1</v>
      </c>
      <c r="Q923" t="b">
        <f t="shared" si="140"/>
        <v>1</v>
      </c>
    </row>
    <row r="924" spans="1:17">
      <c r="A924">
        <v>-5.9</v>
      </c>
      <c r="B924">
        <f t="shared" si="138"/>
        <v>-5.9</v>
      </c>
      <c r="C924">
        <v>-2</v>
      </c>
      <c r="D924">
        <v>2.2999999999999998</v>
      </c>
      <c r="E924">
        <v>4</v>
      </c>
      <c r="F924">
        <v>6</v>
      </c>
      <c r="G924">
        <v>1.5</v>
      </c>
      <c r="H924">
        <v>2</v>
      </c>
      <c r="I924">
        <v>3</v>
      </c>
      <c r="J924" s="1">
        <v>7</v>
      </c>
      <c r="P924" t="b">
        <f t="shared" si="139"/>
        <v>1</v>
      </c>
      <c r="Q924" t="b">
        <f t="shared" si="140"/>
        <v>1</v>
      </c>
    </row>
    <row r="925" spans="1:17">
      <c r="A925">
        <v>4.5769230769230775</v>
      </c>
      <c r="B925">
        <f t="shared" si="138"/>
        <v>4.5769230769230775</v>
      </c>
      <c r="C925">
        <v>2</v>
      </c>
      <c r="D925">
        <v>1</v>
      </c>
      <c r="E925">
        <v>4.3</v>
      </c>
      <c r="F925">
        <v>6</v>
      </c>
      <c r="G925">
        <v>-1</v>
      </c>
      <c r="H925">
        <v>2</v>
      </c>
      <c r="I925">
        <v>3</v>
      </c>
      <c r="J925" s="1">
        <v>7</v>
      </c>
      <c r="P925" t="b">
        <f t="shared" si="139"/>
        <v>1</v>
      </c>
      <c r="Q925" t="b">
        <f t="shared" si="140"/>
        <v>1</v>
      </c>
    </row>
    <row r="926" spans="1:17">
      <c r="A926">
        <v>8.3548387096774217</v>
      </c>
      <c r="B926">
        <f t="shared" si="138"/>
        <v>8.3548387096774217</v>
      </c>
      <c r="C926">
        <v>1</v>
      </c>
      <c r="D926">
        <v>7</v>
      </c>
      <c r="E926">
        <v>3</v>
      </c>
      <c r="F926">
        <v>3</v>
      </c>
      <c r="G926">
        <v>3</v>
      </c>
      <c r="H926">
        <v>8</v>
      </c>
      <c r="I926">
        <v>9</v>
      </c>
      <c r="J926" s="1">
        <v>7</v>
      </c>
      <c r="N926" t="s">
        <v>21</v>
      </c>
      <c r="P926" t="b">
        <f t="shared" si="139"/>
        <v>1</v>
      </c>
      <c r="Q926" t="b">
        <f t="shared" si="140"/>
        <v>1</v>
      </c>
    </row>
    <row r="927" spans="1:17">
      <c r="A927">
        <v>5.3225806451612909</v>
      </c>
      <c r="B927">
        <f t="shared" si="138"/>
        <v>5.3225806451612909</v>
      </c>
      <c r="C927">
        <v>2</v>
      </c>
      <c r="D927">
        <v>5</v>
      </c>
      <c r="E927">
        <v>3</v>
      </c>
      <c r="F927">
        <v>3</v>
      </c>
      <c r="G927">
        <v>3</v>
      </c>
      <c r="H927">
        <v>8</v>
      </c>
      <c r="I927">
        <v>9</v>
      </c>
      <c r="J927" s="1">
        <v>7</v>
      </c>
      <c r="N927" t="s">
        <v>21</v>
      </c>
      <c r="P927" t="b">
        <f t="shared" si="139"/>
        <v>1</v>
      </c>
      <c r="Q927" t="b">
        <f t="shared" si="140"/>
        <v>1</v>
      </c>
    </row>
    <row r="928" spans="1:17">
      <c r="A928">
        <v>-4.2508305647840512</v>
      </c>
      <c r="B928">
        <f t="shared" si="138"/>
        <v>-4.2508305647840512</v>
      </c>
      <c r="C928">
        <v>3</v>
      </c>
      <c r="D928">
        <v>2</v>
      </c>
      <c r="E928">
        <v>-5</v>
      </c>
      <c r="F928">
        <v>6</v>
      </c>
      <c r="G928">
        <v>2.1</v>
      </c>
      <c r="H928">
        <v>3</v>
      </c>
      <c r="I928">
        <v>1</v>
      </c>
      <c r="J928" s="1">
        <v>7</v>
      </c>
      <c r="N928" t="s">
        <v>55</v>
      </c>
      <c r="P928" t="b">
        <f t="shared" si="139"/>
        <v>1</v>
      </c>
      <c r="Q928" t="b">
        <f t="shared" si="140"/>
        <v>1</v>
      </c>
    </row>
    <row r="929" spans="1:17">
      <c r="A929">
        <v>-0.105</v>
      </c>
      <c r="B929">
        <f t="shared" si="138"/>
        <v>-0.10499999999999954</v>
      </c>
      <c r="C929">
        <v>4.0999999999999996</v>
      </c>
      <c r="D929">
        <v>3</v>
      </c>
      <c r="E929">
        <v>-3.3</v>
      </c>
      <c r="F929">
        <v>4</v>
      </c>
      <c r="G929">
        <v>3</v>
      </c>
      <c r="H929">
        <v>6</v>
      </c>
      <c r="I929">
        <v>0</v>
      </c>
      <c r="J929" s="1">
        <v>7</v>
      </c>
      <c r="N929" t="s">
        <v>55</v>
      </c>
      <c r="P929" t="b">
        <f t="shared" si="139"/>
        <v>1</v>
      </c>
      <c r="Q929" t="b">
        <f t="shared" si="140"/>
        <v>1</v>
      </c>
    </row>
    <row r="931" spans="1:17">
      <c r="A931">
        <v>7</v>
      </c>
      <c r="B931">
        <f>FORECAST(C931,D931:E931,F931:G931)</f>
        <v>7</v>
      </c>
      <c r="C931">
        <v>2</v>
      </c>
      <c r="D931">
        <v>5</v>
      </c>
      <c r="E931">
        <v>3</v>
      </c>
      <c r="F931">
        <v>3</v>
      </c>
      <c r="G931">
        <v>4</v>
      </c>
      <c r="J931" s="1">
        <v>5</v>
      </c>
      <c r="P931" t="b">
        <f>OR(ISBLANK(B931),IF(ISERROR(B931),ERROR.TYPE(B931)=IF(ISBLANK(M931),ERROR.TYPE(A931),ERROR.TYPE(M931)),IF(ISBLANK(M931),AND(NOT(ISBLANK(A931)),A931=B931),B931=M931)))</f>
        <v>1</v>
      </c>
      <c r="Q931" t="b">
        <f>IF(ISBLANK(O931),IF(ISERROR(P931),FALSE,P931),O931)</f>
        <v>1</v>
      </c>
    </row>
    <row r="932" spans="1:17">
      <c r="A932" t="s">
        <v>82</v>
      </c>
      <c r="B932" t="e">
        <f>FORECAST(C932,D932:E932,F932:G932)</f>
        <v>#DIV/0!</v>
      </c>
      <c r="C932">
        <v>2</v>
      </c>
      <c r="D932">
        <v>5</v>
      </c>
      <c r="E932">
        <v>3</v>
      </c>
      <c r="F932">
        <v>3</v>
      </c>
      <c r="G932">
        <v>3</v>
      </c>
      <c r="J932" s="1">
        <v>5</v>
      </c>
      <c r="M932" t="e">
        <v>#DIV/0!</v>
      </c>
      <c r="P932" t="b">
        <f>OR(ISBLANK(B932),IF(ISERROR(B932),ERROR.TYPE(B932)=IF(ISBLANK(M932),ERROR.TYPE(A932),ERROR.TYPE(M932)),IF(ISBLANK(M932),AND(NOT(ISBLANK(A932)),A932=B932),B932=M932)))</f>
        <v>1</v>
      </c>
      <c r="Q932" t="b">
        <f>IF(ISBLANK(O932),IF(ISERROR(P932),FALSE,P932),O932)</f>
        <v>1</v>
      </c>
    </row>
    <row r="933" spans="1:17">
      <c r="A933" t="s">
        <v>83</v>
      </c>
      <c r="B933" t="e">
        <f>FORECAST(C933,D933:E933,F933:H933)</f>
        <v>#N/A</v>
      </c>
      <c r="C933">
        <v>2</v>
      </c>
      <c r="D933">
        <v>5</v>
      </c>
      <c r="E933">
        <v>3</v>
      </c>
      <c r="F933">
        <v>3</v>
      </c>
      <c r="G933">
        <v>4</v>
      </c>
      <c r="H933">
        <v>4</v>
      </c>
      <c r="J933" s="1">
        <v>6</v>
      </c>
      <c r="M933" t="e">
        <v>#N/A</v>
      </c>
      <c r="P933" t="b">
        <f>OR(ISBLANK(B933),IF(ISERROR(B933),ERROR.TYPE(B933)=IF(ISBLANK(M933),ERROR.TYPE(A933),ERROR.TYPE(M933)),IF(ISBLANK(M933),AND(NOT(ISBLANK(A933)),A933=B933),B933=M933)))</f>
        <v>1</v>
      </c>
      <c r="Q933" t="b">
        <f>IF(ISBLANK(O933),IF(ISERROR(P933),FALSE,P933),O933)</f>
        <v>1</v>
      </c>
    </row>
    <row r="935" spans="1:17">
      <c r="A935">
        <v>0.5</v>
      </c>
      <c r="B935">
        <f>VARA(C935,D935)</f>
        <v>0.5</v>
      </c>
      <c r="C935">
        <v>1</v>
      </c>
      <c r="D935">
        <v>2</v>
      </c>
      <c r="J935" s="1">
        <v>2</v>
      </c>
      <c r="K935" t="s">
        <v>80</v>
      </c>
      <c r="L935" t="s">
        <v>80</v>
      </c>
      <c r="P935" t="b">
        <f>OR(ISBLANK(B935),IF(ISERROR(B935),ERROR.TYPE(B935)=IF(ISBLANK(M935),ERROR.TYPE(A935),ERROR.TYPE(M935)),IF(ISBLANK(M935),AND(NOT(ISBLANK(A935)),A935=B935),B935=M935)))</f>
        <v>1</v>
      </c>
      <c r="Q935" t="b">
        <f>IF(ISBLANK(O935),IF(ISERROR(P935),FALSE,P935),O935)</f>
        <v>1</v>
      </c>
    </row>
    <row r="936" spans="1:17">
      <c r="A936">
        <v>46.08</v>
      </c>
      <c r="B936">
        <f>VARA(C936,D936)</f>
        <v>46.08</v>
      </c>
      <c r="C936">
        <v>4.3</v>
      </c>
      <c r="D936">
        <v>-5.3</v>
      </c>
      <c r="J936" s="1">
        <v>2</v>
      </c>
      <c r="P936" t="b">
        <f>OR(ISBLANK(B936),IF(ISERROR(B936),ERROR.TYPE(B936)=IF(ISBLANK(M936),ERROR.TYPE(A936),ERROR.TYPE(M936)),IF(ISBLANK(M936),AND(NOT(ISBLANK(A936)),A936=B936),B936=M936)))</f>
        <v>1</v>
      </c>
      <c r="Q936" t="b">
        <f>IF(ISBLANK(O936),IF(ISERROR(P936),FALSE,P936),O936)</f>
        <v>1</v>
      </c>
    </row>
    <row r="938" spans="1:17">
      <c r="A938" t="s">
        <v>82</v>
      </c>
      <c r="B938" t="e">
        <f>VARA(C938)</f>
        <v>#DIV/0!</v>
      </c>
      <c r="C938">
        <v>4.3</v>
      </c>
      <c r="J938" s="1">
        <v>1</v>
      </c>
      <c r="M938" t="e">
        <v>#DIV/0!</v>
      </c>
      <c r="P938" t="b">
        <f>OR(ISBLANK(B938),IF(ISERROR(B938),ERROR.TYPE(B938)=IF(ISBLANK(M938),ERROR.TYPE(A938),ERROR.TYPE(M938)),IF(ISBLANK(M938),AND(NOT(ISBLANK(A938)),A938=B938),B938=M938)))</f>
        <v>1</v>
      </c>
      <c r="Q938" t="b">
        <f>IF(ISBLANK(O938),IF(ISERROR(P938),FALSE,P938),O938)</f>
        <v>1</v>
      </c>
    </row>
    <row r="940" spans="1:17">
      <c r="A940">
        <v>8.5</v>
      </c>
      <c r="B940">
        <f>VARA(C940:E940,G940,I940)</f>
        <v>8.5</v>
      </c>
      <c r="C940">
        <v>1</v>
      </c>
      <c r="D940">
        <v>2</v>
      </c>
      <c r="E940">
        <v>0</v>
      </c>
      <c r="F940">
        <v>100</v>
      </c>
      <c r="G940">
        <v>5</v>
      </c>
      <c r="H940">
        <v>200</v>
      </c>
      <c r="I940">
        <v>7</v>
      </c>
      <c r="J940" s="1">
        <v>7</v>
      </c>
      <c r="P940" t="b">
        <f>OR(ISBLANK(B940),IF(ISERROR(B940),ERROR.TYPE(B940)=IF(ISBLANK(M940),ERROR.TYPE(A940),ERROR.TYPE(M940)),IF(ISBLANK(M940),AND(NOT(ISBLANK(A940)),A940=B940),B940=M940)))</f>
        <v>1</v>
      </c>
      <c r="Q940" t="b">
        <f>IF(ISBLANK(O940),IF(ISERROR(P940),FALSE,P940),O940)</f>
        <v>1</v>
      </c>
    </row>
    <row r="941" spans="1:17">
      <c r="A941">
        <v>8.5</v>
      </c>
      <c r="B941">
        <f>VARA(C941:E941,G941,I941)</f>
        <v>8.5</v>
      </c>
      <c r="C941" t="b">
        <v>1</v>
      </c>
      <c r="D941">
        <v>2</v>
      </c>
      <c r="E941" t="b">
        <v>0</v>
      </c>
      <c r="F941">
        <v>100</v>
      </c>
      <c r="G941">
        <v>5</v>
      </c>
      <c r="H941">
        <v>200</v>
      </c>
      <c r="I941">
        <v>7</v>
      </c>
      <c r="J941" s="1">
        <v>7</v>
      </c>
      <c r="P941" t="b">
        <f>OR(ISBLANK(B941),IF(ISERROR(B941),ERROR.TYPE(B941)=IF(ISBLANK(M941),ERROR.TYPE(A941),ERROR.TYPE(M941)),IF(ISBLANK(M941),AND(NOT(ISBLANK(A941)),A941=B941),B941=M941)))</f>
        <v>1</v>
      </c>
      <c r="Q941" t="b">
        <f>IF(ISBLANK(O941),IF(ISERROR(P941),FALSE,P941),O941)</f>
        <v>1</v>
      </c>
    </row>
    <row r="943" spans="1:17">
      <c r="A943">
        <v>22</v>
      </c>
      <c r="B943">
        <f>SUMPRODUCT(C943:E943,F943:H943)</f>
        <v>22</v>
      </c>
      <c r="C943">
        <v>2</v>
      </c>
      <c r="D943">
        <v>3</v>
      </c>
      <c r="E943">
        <v>4</v>
      </c>
      <c r="F943">
        <v>2</v>
      </c>
      <c r="G943">
        <v>2</v>
      </c>
      <c r="H943">
        <v>3</v>
      </c>
      <c r="J943" s="1">
        <v>6</v>
      </c>
      <c r="K943" t="s">
        <v>85</v>
      </c>
      <c r="L943" t="s">
        <v>85</v>
      </c>
      <c r="P943" t="b">
        <f>OR(ISBLANK(B943),IF(ISERROR(B943),ERROR.TYPE(B943)=IF(ISBLANK(M943),ERROR.TYPE(A943),ERROR.TYPE(M943)),IF(ISBLANK(M943),AND(NOT(ISBLANK(A943)),A943=B943),B943=M943)))</f>
        <v>1</v>
      </c>
      <c r="Q943" t="b">
        <f>IF(ISBLANK(O943),IF(ISERROR(P943),FALSE,P943),O943)</f>
        <v>1</v>
      </c>
    </row>
    <row r="944" spans="1:17">
      <c r="A944">
        <v>12.8</v>
      </c>
      <c r="B944">
        <f>SUMPRODUCT(C944:E944,F944:H944)</f>
        <v>12.8</v>
      </c>
      <c r="C944">
        <v>2.2000000000000002</v>
      </c>
      <c r="D944">
        <v>-3.4</v>
      </c>
      <c r="E944">
        <v>4</v>
      </c>
      <c r="F944">
        <v>2</v>
      </c>
      <c r="G944">
        <v>2</v>
      </c>
      <c r="H944">
        <v>3.8</v>
      </c>
      <c r="J944" s="1">
        <v>6</v>
      </c>
      <c r="P944" t="b">
        <f>OR(ISBLANK(B944),IF(ISERROR(B944),ERROR.TYPE(B944)=IF(ISBLANK(M944),ERROR.TYPE(A944),ERROR.TYPE(M944)),IF(ISBLANK(M944),AND(NOT(ISBLANK(A944)),A944=B944),B944=M944)))</f>
        <v>1</v>
      </c>
      <c r="Q944" t="b">
        <f>IF(ISBLANK(O944),IF(ISERROR(P944),FALSE,P944),O944)</f>
        <v>1</v>
      </c>
    </row>
    <row r="945" spans="1:17">
      <c r="A945">
        <v>47.6</v>
      </c>
      <c r="B945">
        <f>SUMPRODUCT(C943:E945,F943:H945)</f>
        <v>47.599999999999994</v>
      </c>
      <c r="C945">
        <v>2.2000000000000002</v>
      </c>
      <c r="D945">
        <v>-3.4</v>
      </c>
      <c r="E945">
        <v>4</v>
      </c>
      <c r="F945">
        <v>2</v>
      </c>
      <c r="G945">
        <v>2</v>
      </c>
      <c r="H945">
        <v>3.8</v>
      </c>
      <c r="J945" s="1">
        <v>6</v>
      </c>
      <c r="P945" t="b">
        <f>OR(ISBLANK(B945),IF(ISERROR(B945),ERROR.TYPE(B945)=IF(ISBLANK(M945),ERROR.TYPE(A945),ERROR.TYPE(M945)),IF(ISBLANK(M945),AND(NOT(ISBLANK(A945)),A945=B945),B945=M945)))</f>
        <v>1</v>
      </c>
      <c r="Q945" t="b">
        <f>IF(ISBLANK(O945),IF(ISERROR(P945),FALSE,P945),O945)</f>
        <v>1</v>
      </c>
    </row>
    <row r="946" spans="1:17">
      <c r="A946" t="s">
        <v>81</v>
      </c>
      <c r="B946" t="e">
        <f>SUMPRODUCT(C946:E946,F946:G946)</f>
        <v>#VALUE!</v>
      </c>
      <c r="C946">
        <v>2</v>
      </c>
      <c r="D946">
        <v>3</v>
      </c>
      <c r="E946">
        <v>4</v>
      </c>
      <c r="F946">
        <v>2</v>
      </c>
      <c r="G946">
        <v>2</v>
      </c>
      <c r="J946" s="1">
        <v>5</v>
      </c>
      <c r="M946" t="e">
        <v>#VALUE!</v>
      </c>
      <c r="P946" t="b">
        <f>OR(ISBLANK(B946),IF(ISERROR(B946),ERROR.TYPE(B946)=IF(ISBLANK(M946),ERROR.TYPE(A946),ERROR.TYPE(M946)),IF(ISBLANK(M946),AND(NOT(ISBLANK(A946)),A946=B946),B946=M946)))</f>
        <v>1</v>
      </c>
      <c r="Q946" t="b">
        <f>IF(ISBLANK(O946),IF(ISERROR(P946),FALSE,P946),O946)</f>
        <v>1</v>
      </c>
    </row>
  </sheetData>
  <phoneticPr fontId="0" type="noConversion"/>
  <conditionalFormatting sqref="A1">
    <cfRule type="expression" dxfId="74" priority="36" stopIfTrue="1">
      <formula>NOT(Q1)</formula>
    </cfRule>
  </conditionalFormatting>
  <conditionalFormatting sqref="A2:A10000">
    <cfRule type="expression" dxfId="73" priority="37" stopIfTrue="1">
      <formula>NOT(OR(ISBLANK(Q2),Q2))</formula>
    </cfRule>
    <cfRule type="expression" dxfId="72" priority="38" stopIfTrue="1">
      <formula>NOT(AND(ISBLANK(M2),ISBLANK(O2)))</formula>
    </cfRule>
  </conditionalFormatting>
  <conditionalFormatting sqref="C2:I10000">
    <cfRule type="expression" dxfId="71" priority="39" stopIfTrue="1">
      <formula>$J2&gt;COLUMN(C2)-3</formula>
    </cfRule>
  </conditionalFormatting>
  <conditionalFormatting sqref="M2:M10000">
    <cfRule type="expression" dxfId="70" priority="40" stopIfTrue="1">
      <formula>AND(NOT(ISBLANK(M2)),IF(ISERROR(A2),ERROR.TYPE(A2)=ERROR.TYPE(M2),A2=M2))</formula>
    </cfRule>
  </conditionalFormatting>
  <conditionalFormatting sqref="A943:A946">
    <cfRule type="expression" dxfId="69" priority="34" stopIfTrue="1">
      <formula>NOT(OR(ISBLANK(Q943),Q943))</formula>
    </cfRule>
    <cfRule type="expression" dxfId="68" priority="35" stopIfTrue="1">
      <formula>NOT(AND(ISBLANK(M943),ISBLANK(O943)))</formula>
    </cfRule>
  </conditionalFormatting>
  <conditionalFormatting sqref="C943:I946">
    <cfRule type="expression" dxfId="65" priority="33" stopIfTrue="1">
      <formula>$J943&gt;COLUMN(C943)-3</formula>
    </cfRule>
  </conditionalFormatting>
  <conditionalFormatting sqref="M943:M946">
    <cfRule type="expression" dxfId="63" priority="32" stopIfTrue="1">
      <formula>AND(NOT(ISBLANK(M943)),IF(ISERROR(A943),ERROR.TYPE(A943)=ERROR.TYPE(M943),A943=M943))</formula>
    </cfRule>
  </conditionalFormatting>
  <conditionalFormatting sqref="A943:A946">
    <cfRule type="expression" dxfId="61" priority="30" stopIfTrue="1">
      <formula>NOT(OR(ISBLANK(Q943),Q943))</formula>
    </cfRule>
    <cfRule type="expression" dxfId="60" priority="31" stopIfTrue="1">
      <formula>NOT(AND(ISBLANK(M943),ISBLANK(O943)))</formula>
    </cfRule>
  </conditionalFormatting>
  <conditionalFormatting sqref="C943:I946">
    <cfRule type="expression" dxfId="57" priority="29" stopIfTrue="1">
      <formula>$J943&gt;COLUMN(C943)-3</formula>
    </cfRule>
  </conditionalFormatting>
  <conditionalFormatting sqref="M943:M946">
    <cfRule type="expression" dxfId="55" priority="28" stopIfTrue="1">
      <formula>AND(NOT(ISBLANK(M943)),IF(ISERROR(A943),ERROR.TYPE(A943)=ERROR.TYPE(M943),A943=M943))</formula>
    </cfRule>
  </conditionalFormatting>
  <conditionalFormatting sqref="A943:A944">
    <cfRule type="expression" dxfId="53" priority="26" stopIfTrue="1">
      <formula>NOT(OR(ISBLANK(Q943),Q943))</formula>
    </cfRule>
    <cfRule type="expression" dxfId="52" priority="27" stopIfTrue="1">
      <formula>NOT(AND(ISBLANK(M943),ISBLANK(O943)))</formula>
    </cfRule>
  </conditionalFormatting>
  <conditionalFormatting sqref="C943:I944">
    <cfRule type="expression" dxfId="49" priority="25" stopIfTrue="1">
      <formula>$J943&gt;COLUMN(C943)-3</formula>
    </cfRule>
  </conditionalFormatting>
  <conditionalFormatting sqref="M943:M944">
    <cfRule type="expression" dxfId="47" priority="24" stopIfTrue="1">
      <formula>AND(NOT(ISBLANK(M943)),IF(ISERROR(A943),ERROR.TYPE(A943)=ERROR.TYPE(M943),A943=M943))</formula>
    </cfRule>
  </conditionalFormatting>
  <conditionalFormatting sqref="A945">
    <cfRule type="expression" dxfId="45" priority="22" stopIfTrue="1">
      <formula>NOT(OR(ISBLANK(Q945),Q945))</formula>
    </cfRule>
    <cfRule type="expression" dxfId="44" priority="23" stopIfTrue="1">
      <formula>NOT(AND(ISBLANK(M945),ISBLANK(O945)))</formula>
    </cfRule>
  </conditionalFormatting>
  <conditionalFormatting sqref="C945:I945">
    <cfRule type="expression" dxfId="41" priority="21" stopIfTrue="1">
      <formula>$J945&gt;COLUMN(C945)-3</formula>
    </cfRule>
  </conditionalFormatting>
  <conditionalFormatting sqref="M945">
    <cfRule type="expression" dxfId="39" priority="20" stopIfTrue="1">
      <formula>AND(NOT(ISBLANK(M945)),IF(ISERROR(A945),ERROR.TYPE(A945)=ERROR.TYPE(M945),A945=M945))</formula>
    </cfRule>
  </conditionalFormatting>
  <conditionalFormatting sqref="A946">
    <cfRule type="expression" dxfId="37" priority="18" stopIfTrue="1">
      <formula>NOT(OR(ISBLANK(Q946),Q946))</formula>
    </cfRule>
    <cfRule type="expression" dxfId="36" priority="19" stopIfTrue="1">
      <formula>NOT(AND(ISBLANK(M946),ISBLANK(O946)))</formula>
    </cfRule>
  </conditionalFormatting>
  <conditionalFormatting sqref="C946:I946">
    <cfRule type="expression" dxfId="33" priority="17" stopIfTrue="1">
      <formula>$J946&gt;COLUMN(C946)-3</formula>
    </cfRule>
  </conditionalFormatting>
  <conditionalFormatting sqref="M946">
    <cfRule type="expression" dxfId="31" priority="16" stopIfTrue="1">
      <formula>AND(NOT(ISBLANK(M946)),IF(ISERROR(A946),ERROR.TYPE(A946)=ERROR.TYPE(M946),A946=M946))</formula>
    </cfRule>
  </conditionalFormatting>
  <conditionalFormatting sqref="A946">
    <cfRule type="expression" dxfId="29" priority="14" stopIfTrue="1">
      <formula>NOT(OR(ISBLANK(Q946),Q946))</formula>
    </cfRule>
    <cfRule type="expression" dxfId="28" priority="15" stopIfTrue="1">
      <formula>NOT(AND(ISBLANK(M946),ISBLANK(O946)))</formula>
    </cfRule>
  </conditionalFormatting>
  <conditionalFormatting sqref="C946:I946">
    <cfRule type="expression" dxfId="25" priority="13" stopIfTrue="1">
      <formula>$J946&gt;COLUMN(C946)-3</formula>
    </cfRule>
  </conditionalFormatting>
  <conditionalFormatting sqref="M946">
    <cfRule type="expression" dxfId="23" priority="12" stopIfTrue="1">
      <formula>AND(NOT(ISBLANK(M946)),IF(ISERROR(A946),ERROR.TYPE(A946)=ERROR.TYPE(M946),A946=M946))</formula>
    </cfRule>
  </conditionalFormatting>
  <conditionalFormatting sqref="A946">
    <cfRule type="expression" dxfId="21" priority="10" stopIfTrue="1">
      <formula>NOT(OR(ISBLANK(Q946),Q946))</formula>
    </cfRule>
    <cfRule type="expression" dxfId="20" priority="11" stopIfTrue="1">
      <formula>NOT(AND(ISBLANK(M946),ISBLANK(O946)))</formula>
    </cfRule>
  </conditionalFormatting>
  <conditionalFormatting sqref="C946:I946">
    <cfRule type="expression" dxfId="17" priority="9" stopIfTrue="1">
      <formula>$J946&gt;COLUMN(C946)-3</formula>
    </cfRule>
  </conditionalFormatting>
  <conditionalFormatting sqref="M946">
    <cfRule type="expression" dxfId="15" priority="8" stopIfTrue="1">
      <formula>AND(NOT(ISBLANK(M946)),IF(ISERROR(A946),ERROR.TYPE(A946)=ERROR.TYPE(M946),A946=M946))</formula>
    </cfRule>
  </conditionalFormatting>
  <conditionalFormatting sqref="A946">
    <cfRule type="expression" dxfId="13" priority="6" stopIfTrue="1">
      <formula>NOT(OR(ISBLANK(Q946),Q946))</formula>
    </cfRule>
    <cfRule type="expression" dxfId="12" priority="7" stopIfTrue="1">
      <formula>NOT(AND(ISBLANK(M946),ISBLANK(O946)))</formula>
    </cfRule>
  </conditionalFormatting>
  <conditionalFormatting sqref="A946">
    <cfRule type="expression" dxfId="9" priority="4" stopIfTrue="1">
      <formula>NOT(OR(ISBLANK(Q946),Q946))</formula>
    </cfRule>
    <cfRule type="expression" dxfId="8" priority="5" stopIfTrue="1">
      <formula>NOT(AND(ISBLANK(M946),ISBLANK(O946)))</formula>
    </cfRule>
  </conditionalFormatting>
  <conditionalFormatting sqref="C946:I946">
    <cfRule type="expression" dxfId="5" priority="3" stopIfTrue="1">
      <formula>$J946&gt;COLUMN(C946)-3</formula>
    </cfRule>
  </conditionalFormatting>
  <conditionalFormatting sqref="M946">
    <cfRule type="expression" dxfId="3" priority="2" stopIfTrue="1">
      <formula>AND(NOT(ISBLANK(M946)),IF(ISERROR(A946),ERROR.TYPE(A946)=ERROR.TYPE(M946),A946=M946))</formula>
    </cfRule>
  </conditionalFormatting>
  <conditionalFormatting sqref="M946">
    <cfRule type="expression" dxfId="1" priority="1" stopIfTrue="1">
      <formula>AND(NOT(ISBLANK(M946)),IF(ISERROR(A946),ERROR.TYPE(A946)=ERROR.TYPE(M946),A946=M946))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B438 B440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Opus Software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Arrenbrecht</dc:creator>
  <cp:lastModifiedBy>samsonov</cp:lastModifiedBy>
  <dcterms:created xsi:type="dcterms:W3CDTF">2005-11-22T20:05:38Z</dcterms:created>
  <dcterms:modified xsi:type="dcterms:W3CDTF">2010-07-23T11:50:24Z</dcterms:modified>
</cp:coreProperties>
</file>